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0985" yWindow="5490" windowWidth="9885" windowHeight="7860" tabRatio="714"/>
  </bookViews>
  <sheets>
    <sheet name="на 01.12.15" sheetId="26" r:id="rId1"/>
  </sheets>
  <definedNames>
    <definedName name="_xlnm._FilterDatabase" localSheetId="0" hidden="1">'на 01.12.15'!$A$5:$CX$3009</definedName>
    <definedName name="Z_0BE9AF98_BA88_4321_9283_1EA99B41BFC4_.wvu.FilterData" localSheetId="0" hidden="1">'на 01.12.15'!$A$1:$CX$2824</definedName>
    <definedName name="Z_0E64C8DB_6016_4261_834D_5A1E5F34BA3B_.wvu.Cols" localSheetId="0" hidden="1">'на 01.12.15'!$L:$L,'на 01.12.15'!$O:$O</definedName>
    <definedName name="Z_0E64C8DB_6016_4261_834D_5A1E5F34BA3B_.wvu.FilterData" localSheetId="0" hidden="1">'на 01.12.15'!$A$1:$CX$2824</definedName>
    <definedName name="Z_0E64C8DB_6016_4261_834D_5A1E5F34BA3B_.wvu.PrintArea" localSheetId="0" hidden="1">'на 01.12.15'!$A$1:$O$2824</definedName>
    <definedName name="Z_0E64C8DB_6016_4261_834D_5A1E5F34BA3B_.wvu.PrintTitles" localSheetId="0" hidden="1">'на 01.12.15'!$3:$6</definedName>
    <definedName name="Z_0E64C8DB_6016_4261_834D_5A1E5F34BA3B_.wvu.Rows" localSheetId="0" hidden="1">'на 01.12.15'!#REF!,'на 01.12.15'!#REF!,'на 01.12.15'!#REF!,'на 01.12.15'!#REF!,'на 01.12.15'!#REF!,'на 01.12.15'!#REF!,'на 01.12.15'!#REF!</definedName>
    <definedName name="Z_0F347635_AF46_422A_8E46_3D9973F40105_.wvu.FilterData" localSheetId="0" hidden="1">'на 01.12.15'!$A$1:$CX$2824</definedName>
    <definedName name="Z_2BC5B056_7261_4B07_9236_7DBB54AEAE66_.wvu.FilterData" localSheetId="0" hidden="1">'на 01.12.15'!$A$1:$CX$2824</definedName>
    <definedName name="Z_2EBD5681_8D5A_48FC_A4E5_1409B99F0CB5_.wvu.FilterData" localSheetId="0" hidden="1">'на 01.12.15'!$A$1:$CX$2824</definedName>
    <definedName name="Z_37F8CE32_8CE8_4D95_9C0E_63112E6EFFE9_.wvu.Cols" localSheetId="0" hidden="1">'на 01.12.15'!$L:$L,'на 01.12.15'!$O:$O</definedName>
    <definedName name="Z_37F8CE32_8CE8_4D95_9C0E_63112E6EFFE9_.wvu.FilterData" localSheetId="0" hidden="1">'на 01.12.15'!$A$1:$CX$2824</definedName>
    <definedName name="Z_37F8CE32_8CE8_4D95_9C0E_63112E6EFFE9_.wvu.PrintTitles" localSheetId="0" hidden="1">'на 01.12.15'!$3:$6</definedName>
    <definedName name="Z_37F8CE32_8CE8_4D95_9C0E_63112E6EFFE9_.wvu.Rows" localSheetId="0" hidden="1">'на 01.12.15'!#REF!,'на 01.12.15'!#REF!,'на 01.12.15'!#REF!,'на 01.12.15'!#REF!,'на 01.12.15'!$2824:$2824,'на 01.12.15'!#REF!,'на 01.12.15'!#REF!,'на 01.12.15'!#REF!,'на 01.12.15'!#REF!,'на 01.12.15'!#REF!,'на 01.12.15'!#REF!</definedName>
    <definedName name="Z_3A6ABBD8_D48E_4C23_9B12_171F8CC57157_.wvu.FilterData" localSheetId="0" hidden="1">'на 01.12.15'!$A$1:$CX$2824</definedName>
    <definedName name="Z_5102D12C_D1FA_4E52_A3CA_626E5CCFA0A1_.wvu.Cols" localSheetId="0" hidden="1">'на 01.12.15'!$L:$L,'на 01.12.15'!$O:$O</definedName>
    <definedName name="Z_5102D12C_D1FA_4E52_A3CA_626E5CCFA0A1_.wvu.FilterData" localSheetId="0" hidden="1">'на 01.12.15'!$A$1:$CX$2824</definedName>
    <definedName name="Z_5102D12C_D1FA_4E52_A3CA_626E5CCFA0A1_.wvu.PrintArea" localSheetId="0" hidden="1">'на 01.12.15'!$A$1:$O$2824</definedName>
    <definedName name="Z_5102D12C_D1FA_4E52_A3CA_626E5CCFA0A1_.wvu.PrintTitles" localSheetId="0" hidden="1">'на 01.12.15'!$3:$6</definedName>
    <definedName name="Z_5102D12C_D1FA_4E52_A3CA_626E5CCFA0A1_.wvu.Rows" localSheetId="0" hidden="1">'на 01.12.15'!#REF!,'на 01.12.15'!#REF!,'на 01.12.15'!#REF!,'на 01.12.15'!#REF!,'на 01.12.15'!#REF!,'на 01.12.15'!#REF!,'на 01.12.15'!#REF!</definedName>
    <definedName name="Z_5765586F_C5B2_493F_8FB7_FA91FBE8CDA7_.wvu.FilterData" localSheetId="0" hidden="1">'на 01.12.15'!$A$1:$CX$2824</definedName>
    <definedName name="Z_5ACEF3E7_457C_4A6F_BEEE_D7852CC61BC6_.wvu.FilterData" localSheetId="0" hidden="1">'на 01.12.15'!$A$1:$CX$2824</definedName>
    <definedName name="Z_5C5DCBC2_95DB_4E4C_8AF4_370EC8C28A06_.wvu.FilterData" localSheetId="0" hidden="1">'на 01.12.15'!$A$1:$CX$2824</definedName>
    <definedName name="Z_6274C716_07B4_47B1_B60B_06F62435EEF8_.wvu.FilterData" localSheetId="0" hidden="1">'на 01.12.15'!$A$1:$CX$2824</definedName>
    <definedName name="Z_6AA2CDFE_EA15_4876_8B89_01428EC8F24A_.wvu.FilterData" localSheetId="0" hidden="1">'на 01.12.15'!$A$1:$CX$2824</definedName>
    <definedName name="Z_6B06D0E0_99A0_4001_80F7_2C98CB300203_.wvu.FilterData" localSheetId="0" hidden="1">'на 01.12.15'!$A$1:$CX$2824</definedName>
    <definedName name="Z_71A7EC46_B819_41C9_937F_A1943CE3360C_.wvu.FilterData" localSheetId="0" hidden="1">'на 01.12.15'!$A$1:$CX$2824</definedName>
    <definedName name="Z_87689065_5D36_49C6_A107_57E87F0E8282_.wvu.Cols" localSheetId="0" hidden="1">'на 01.12.15'!$L:$L,'на 01.12.15'!$O:$O</definedName>
    <definedName name="Z_87689065_5D36_49C6_A107_57E87F0E8282_.wvu.FilterData" localSheetId="0" hidden="1">'на 01.12.15'!$A$1:$CX$2824</definedName>
    <definedName name="Z_87689065_5D36_49C6_A107_57E87F0E8282_.wvu.PrintArea" localSheetId="0" hidden="1">'на 01.12.15'!$A$1:$O$2824</definedName>
    <definedName name="Z_87689065_5D36_49C6_A107_57E87F0E8282_.wvu.PrintTitles" localSheetId="0" hidden="1">'на 01.12.15'!$3:$6</definedName>
    <definedName name="Z_87689065_5D36_49C6_A107_57E87F0E8282_.wvu.Rows" localSheetId="0" hidden="1">'на 01.12.15'!#REF!,'на 01.12.15'!#REF!,'на 01.12.15'!#REF!,'на 01.12.15'!#REF!,'на 01.12.15'!$2824:$2824,'на 01.12.15'!#REF!,'на 01.12.15'!#REF!,'на 01.12.15'!#REF!,'на 01.12.15'!#REF!,'на 01.12.15'!#REF!,'на 01.12.15'!#REF!</definedName>
    <definedName name="Z_A0BEF664_8AF6_4F8A_85FB_02D27584A589_.wvu.FilterData" localSheetId="0" hidden="1">'на 01.12.15'!$A$1:$CX$2824</definedName>
    <definedName name="Z_A266E183_FF86_48AA_BB50_D4EA603547A7_.wvu.FilterData" localSheetId="0" hidden="1">'на 01.12.15'!$A$1:$CX$2824</definedName>
    <definedName name="Z_A71F42D4_0631_4E4A_B8B9_00375116036B_.wvu.FilterData" localSheetId="0" hidden="1">'на 01.12.15'!$A$1:$CX$2824</definedName>
    <definedName name="Z_BE3E08A3_12F6_433C_B1DA_3940AA5B276C_.wvu.FilterData" localSheetId="0" hidden="1">'на 01.12.15'!$A$1:$CX$2824</definedName>
    <definedName name="Z_C8C7D91A_0101_429D_A7C4_25C2A366909A_.wvu.Cols" localSheetId="0" hidden="1">'на 01.12.15'!$L:$L,'на 01.12.15'!$O:$O</definedName>
    <definedName name="Z_C8C7D91A_0101_429D_A7C4_25C2A366909A_.wvu.FilterData" localSheetId="0" hidden="1">'на 01.12.15'!$A$1:$CX$2824</definedName>
    <definedName name="Z_C8C7D91A_0101_429D_A7C4_25C2A366909A_.wvu.PrintArea" localSheetId="0" hidden="1">'на 01.12.15'!$A$1:$O$2824</definedName>
    <definedName name="Z_C8C7D91A_0101_429D_A7C4_25C2A366909A_.wvu.PrintTitles" localSheetId="0" hidden="1">'на 01.12.15'!$3:$6</definedName>
    <definedName name="Z_C8C7D91A_0101_429D_A7C4_25C2A366909A_.wvu.Rows" localSheetId="0" hidden="1">'на 01.12.15'!#REF!,'на 01.12.15'!#REF!,'на 01.12.15'!#REF!</definedName>
    <definedName name="Z_D2EDE974_FCD6_487A_8199_D87140B8470E_.wvu.FilterData" localSheetId="0" hidden="1">'на 01.12.15'!$A$1:$CX$2824</definedName>
    <definedName name="Z_F0790916_24B1_4785_B007_9E4F00BAB137_.wvu.FilterData" localSheetId="0" hidden="1">'на 01.12.15'!$A$1:$CX$2824</definedName>
    <definedName name="Z_F19F173E_A5A5_47BF_9A6F_F8E6325F9D67_.wvu.FilterData" localSheetId="0" hidden="1">'на 01.12.15'!$A$1:$CX$2824</definedName>
    <definedName name="Z_F34A559E_C968_43EF_B8C4_E91824AE9FDC_.wvu.FilterData" localSheetId="0" hidden="1">'на 01.12.15'!$A$1:$CX$2824</definedName>
    <definedName name="Z_FA1E759E_7EAD_416B_A6D8_F0CED597E913_.wvu.FilterData" localSheetId="0" hidden="1">'на 01.12.15'!$A$1:$CX$2824</definedName>
    <definedName name="Z_FCC33362_4BE7_4898_9F79_CAC713083011_.wvu.FilterData" localSheetId="0" hidden="1">'на 01.12.15'!$A$1:$CX$2824</definedName>
    <definedName name="Z_FF950377_AD7A_4748_A8D5_A6052E8F13FE_.wvu.FilterData" localSheetId="0" hidden="1">'на 01.12.15'!$A$1:$CX$2824</definedName>
    <definedName name="_xlnm.Print_Titles" localSheetId="0">'на 01.12.15'!$3:$6</definedName>
    <definedName name="_xlnm.Print_Area" localSheetId="0">'на 01.12.15'!$A$1:$N$3009</definedName>
  </definedNames>
  <calcPr calcId="145621" fullPrecision="0"/>
  <customWorkbookViews>
    <customWorkbookView name="Михайлова Ирина Ивановна - Личное представление" guid="{5102D12C-D1FA-4E52-A3CA-626E5CCFA0A1}" mergeInterval="0" personalView="1" maximized="1" windowWidth="1276" windowHeight="887" tabRatio="714" activeSheetId="26"/>
    <customWorkbookView name="Admin - Личное представление" guid="{0E64C8DB-6016-4261-834D-5A1E5F34BA3B}" mergeInterval="0" personalView="1" maximized="1" windowWidth="1276" windowHeight="699" tabRatio="714" activeSheetId="26"/>
    <customWorkbookView name="User - Личное представление" guid="{87689065-5D36-49C6-A107-57E87F0E8282}" mergeInterval="0" personalView="1" maximized="1" windowWidth="1276" windowHeight="799" tabRatio="713" activeSheetId="26"/>
    <customWorkbookView name="BLACKGIRL - Личное представление" guid="{37F8CE32-8CE8-4D95-9C0E-63112E6EFFE9}" mergeInterval="0" personalView="1" maximized="1" windowWidth="1020" windowHeight="576" tabRatio="713" activeSheetId="26"/>
    <customWorkbookView name="Пользователь - Личное представление" guid="{C8C7D91A-0101-429D-A7C4-25C2A366909A}" mergeInterval="0" personalView="1" maximized="1" windowWidth="1276" windowHeight="809" tabRatio="713" activeSheetId="26"/>
  </customWorkbookViews>
  <fileRecoveryPr autoRecover="0"/>
</workbook>
</file>

<file path=xl/calcChain.xml><?xml version="1.0" encoding="utf-8"?>
<calcChain xmlns="http://schemas.openxmlformats.org/spreadsheetml/2006/main">
  <c r="K2662" i="26" l="1"/>
  <c r="H479" i="26"/>
  <c r="I479" i="26"/>
  <c r="L145" i="26" l="1"/>
  <c r="L144" i="26"/>
  <c r="L82" i="26"/>
  <c r="L355" i="26"/>
  <c r="K341" i="26"/>
  <c r="K325" i="26"/>
  <c r="K90" i="26"/>
  <c r="R520" i="26" l="1"/>
  <c r="L520" i="26"/>
  <c r="L45" i="26" l="1"/>
  <c r="O349" i="26"/>
  <c r="O350" i="26"/>
  <c r="O351" i="26"/>
  <c r="O353" i="26"/>
  <c r="O354" i="26"/>
  <c r="O355" i="26"/>
  <c r="O356" i="26"/>
  <c r="O649" i="26"/>
  <c r="O650" i="26"/>
  <c r="O651" i="26"/>
  <c r="O652" i="26"/>
  <c r="K866" i="26"/>
  <c r="K916" i="26"/>
  <c r="O979" i="26"/>
  <c r="O980" i="26"/>
  <c r="O981" i="26"/>
  <c r="O982" i="26"/>
  <c r="O984" i="26"/>
  <c r="O985" i="26"/>
  <c r="O986" i="26"/>
  <c r="O987" i="26"/>
  <c r="E1900" i="26"/>
  <c r="L1901" i="26"/>
  <c r="L1900" i="26"/>
  <c r="K1900" i="26"/>
  <c r="K1905" i="26"/>
  <c r="K1906" i="26"/>
  <c r="K1901" i="26" s="1"/>
  <c r="K2046" i="26"/>
  <c r="O2194" i="26"/>
  <c r="O2197" i="26"/>
  <c r="O2213" i="26"/>
  <c r="O2214" i="26"/>
  <c r="K2233" i="26"/>
  <c r="K2318" i="26"/>
  <c r="R28" i="26"/>
  <c r="R29" i="26"/>
  <c r="R31" i="26"/>
  <c r="R33" i="26"/>
  <c r="R34" i="26"/>
  <c r="R36" i="26"/>
  <c r="R38" i="26"/>
  <c r="R39" i="26"/>
  <c r="R40" i="26"/>
  <c r="R41" i="26"/>
  <c r="R43" i="26"/>
  <c r="R44" i="26"/>
  <c r="R46" i="26"/>
  <c r="R48" i="26"/>
  <c r="R49" i="26"/>
  <c r="R50" i="26"/>
  <c r="R51" i="26"/>
  <c r="R53" i="26"/>
  <c r="R54" i="26"/>
  <c r="R56" i="26"/>
  <c r="R58" i="26"/>
  <c r="R60" i="26"/>
  <c r="R61" i="26"/>
  <c r="R63" i="26"/>
  <c r="R65" i="26"/>
  <c r="R66" i="26"/>
  <c r="R68" i="26"/>
  <c r="R69" i="26"/>
  <c r="R71" i="26"/>
  <c r="R73" i="26"/>
  <c r="R74" i="26"/>
  <c r="R75" i="26"/>
  <c r="R76" i="26"/>
  <c r="R78" i="26"/>
  <c r="R79" i="26"/>
  <c r="R80" i="26"/>
  <c r="R81" i="26"/>
  <c r="R83" i="26"/>
  <c r="R84" i="26"/>
  <c r="R85" i="26"/>
  <c r="R86" i="26"/>
  <c r="R88" i="26"/>
  <c r="R89" i="26"/>
  <c r="R91" i="26"/>
  <c r="R98" i="26"/>
  <c r="R99" i="26"/>
  <c r="R101" i="26"/>
  <c r="R108" i="26"/>
  <c r="R110" i="26"/>
  <c r="R111" i="26"/>
  <c r="R113" i="26"/>
  <c r="R115" i="26"/>
  <c r="R116" i="26"/>
  <c r="R118" i="26"/>
  <c r="R120" i="26"/>
  <c r="R121" i="26"/>
  <c r="R123" i="26"/>
  <c r="R125" i="26"/>
  <c r="R126" i="26"/>
  <c r="R128" i="26"/>
  <c r="R130" i="26"/>
  <c r="R131" i="26"/>
  <c r="R133" i="26"/>
  <c r="R135" i="26"/>
  <c r="R136" i="26"/>
  <c r="R138" i="26"/>
  <c r="R139" i="26"/>
  <c r="R141" i="26"/>
  <c r="R148" i="26"/>
  <c r="R151" i="26"/>
  <c r="R158" i="26"/>
  <c r="R161" i="26"/>
  <c r="R163" i="26"/>
  <c r="R164" i="26"/>
  <c r="R165" i="26"/>
  <c r="R166" i="26"/>
  <c r="R168" i="26"/>
  <c r="R170" i="26"/>
  <c r="R171" i="26"/>
  <c r="R178" i="26"/>
  <c r="R179" i="26"/>
  <c r="R180" i="26"/>
  <c r="R181" i="26"/>
  <c r="R183" i="26"/>
  <c r="R184" i="26"/>
  <c r="R185" i="26"/>
  <c r="R186" i="26"/>
  <c r="R188" i="26"/>
  <c r="R189" i="26"/>
  <c r="R190" i="26"/>
  <c r="R191" i="26"/>
  <c r="R193" i="26"/>
  <c r="R194" i="26"/>
  <c r="R195" i="26"/>
  <c r="R196" i="26"/>
  <c r="R198" i="26"/>
  <c r="R200" i="26"/>
  <c r="R201" i="26"/>
  <c r="R203" i="26"/>
  <c r="R204" i="26"/>
  <c r="R205" i="26"/>
  <c r="R206" i="26"/>
  <c r="R208" i="26"/>
  <c r="R209" i="26"/>
  <c r="R211" i="26"/>
  <c r="R213" i="26"/>
  <c r="R214" i="26"/>
  <c r="R215" i="26"/>
  <c r="R216" i="26"/>
  <c r="R218" i="26"/>
  <c r="R219" i="26"/>
  <c r="R220" i="26"/>
  <c r="R221" i="26"/>
  <c r="R233" i="26"/>
  <c r="R234" i="26"/>
  <c r="R235" i="26"/>
  <c r="R236" i="26"/>
  <c r="R243" i="26"/>
  <c r="R244" i="26"/>
  <c r="R245" i="26"/>
  <c r="R253" i="26"/>
  <c r="R254" i="26"/>
  <c r="R255" i="26"/>
  <c r="R256" i="26"/>
  <c r="R258" i="26"/>
  <c r="R259" i="26"/>
  <c r="R261" i="26"/>
  <c r="R263" i="26"/>
  <c r="R264" i="26"/>
  <c r="R265" i="26"/>
  <c r="R266" i="26"/>
  <c r="R268" i="26"/>
  <c r="R269" i="26"/>
  <c r="R270" i="26"/>
  <c r="R271" i="26"/>
  <c r="R273" i="26"/>
  <c r="R274" i="26"/>
  <c r="R276" i="26"/>
  <c r="R283" i="26"/>
  <c r="R284" i="26"/>
  <c r="R286" i="26"/>
  <c r="R288" i="26"/>
  <c r="R289" i="26"/>
  <c r="R291" i="26"/>
  <c r="R293" i="26"/>
  <c r="R294" i="26"/>
  <c r="R295" i="26"/>
  <c r="R296" i="26"/>
  <c r="R298" i="26"/>
  <c r="R299" i="26"/>
  <c r="R300" i="26"/>
  <c r="R301" i="26"/>
  <c r="R303" i="26"/>
  <c r="R304" i="26"/>
  <c r="R305" i="26"/>
  <c r="R306" i="26"/>
  <c r="R308" i="26"/>
  <c r="R309" i="26"/>
  <c r="R310" i="26"/>
  <c r="R311" i="26"/>
  <c r="R313" i="26"/>
  <c r="R314" i="26"/>
  <c r="R315" i="26"/>
  <c r="R316" i="26"/>
  <c r="R323" i="26"/>
  <c r="R324" i="26"/>
  <c r="R325" i="26"/>
  <c r="R326" i="26"/>
  <c r="R327" i="26"/>
  <c r="R328" i="26"/>
  <c r="R329" i="26"/>
  <c r="R330" i="26"/>
  <c r="R331" i="26"/>
  <c r="R332" i="26"/>
  <c r="R333" i="26"/>
  <c r="R334" i="26"/>
  <c r="R335" i="26"/>
  <c r="R336" i="26"/>
  <c r="R338" i="26"/>
  <c r="R339" i="26"/>
  <c r="R340" i="26"/>
  <c r="R341" i="26"/>
  <c r="R343" i="26"/>
  <c r="R344" i="26"/>
  <c r="R345" i="26"/>
  <c r="R346" i="26"/>
  <c r="R348" i="26"/>
  <c r="R349" i="26"/>
  <c r="R351" i="26"/>
  <c r="R353" i="26"/>
  <c r="R354" i="26"/>
  <c r="R356" i="26"/>
  <c r="R358" i="26"/>
  <c r="R359" i="26"/>
  <c r="R361" i="26"/>
  <c r="R368" i="26"/>
  <c r="R369" i="26"/>
  <c r="R370" i="26"/>
  <c r="R371" i="26"/>
  <c r="R373" i="26"/>
  <c r="R374" i="26"/>
  <c r="R375" i="26"/>
  <c r="R376" i="26"/>
  <c r="R378" i="26"/>
  <c r="R379" i="26"/>
  <c r="R380" i="26"/>
  <c r="R381" i="26"/>
  <c r="R383" i="26"/>
  <c r="R384" i="26"/>
  <c r="R385" i="26"/>
  <c r="R386" i="26"/>
  <c r="R388" i="26"/>
  <c r="R389" i="26"/>
  <c r="R390" i="26"/>
  <c r="R391" i="26"/>
  <c r="R393" i="26"/>
  <c r="R394" i="26"/>
  <c r="R396" i="26"/>
  <c r="R399" i="26"/>
  <c r="R401" i="26"/>
  <c r="R403" i="26"/>
  <c r="R404" i="26"/>
  <c r="R405" i="26"/>
  <c r="R406" i="26"/>
  <c r="R408" i="26"/>
  <c r="R409" i="26"/>
  <c r="R410" i="26"/>
  <c r="R411" i="26"/>
  <c r="R418" i="26"/>
  <c r="R419" i="26"/>
  <c r="R420" i="26"/>
  <c r="R423" i="26"/>
  <c r="R424" i="26"/>
  <c r="R425" i="26"/>
  <c r="R426" i="26"/>
  <c r="R428" i="26"/>
  <c r="R429" i="26"/>
  <c r="R430" i="26"/>
  <c r="R431" i="26"/>
  <c r="R433" i="26"/>
  <c r="R434" i="26"/>
  <c r="R435" i="26"/>
  <c r="R436" i="26"/>
  <c r="R438" i="26"/>
  <c r="R439" i="26"/>
  <c r="R440" i="26"/>
  <c r="R441" i="26"/>
  <c r="R443" i="26"/>
  <c r="R444" i="26"/>
  <c r="R445" i="26"/>
  <c r="R446" i="26"/>
  <c r="R448" i="26"/>
  <c r="R449" i="26"/>
  <c r="R450" i="26"/>
  <c r="R453" i="26"/>
  <c r="R458" i="26"/>
  <c r="R459" i="26"/>
  <c r="R461" i="26"/>
  <c r="R464" i="26"/>
  <c r="R465" i="26"/>
  <c r="R467" i="26"/>
  <c r="R469" i="26"/>
  <c r="R470" i="26"/>
  <c r="R472" i="26"/>
  <c r="R475" i="26"/>
  <c r="R476" i="26"/>
  <c r="R478" i="26"/>
  <c r="R481" i="26"/>
  <c r="R482" i="26"/>
  <c r="R483" i="26"/>
  <c r="R484" i="26"/>
  <c r="R486" i="26"/>
  <c r="R490" i="26"/>
  <c r="R492" i="26"/>
  <c r="R493" i="26"/>
  <c r="R494" i="26"/>
  <c r="R495" i="26"/>
  <c r="R496" i="26"/>
  <c r="R498" i="26"/>
  <c r="R499" i="26"/>
  <c r="R500" i="26"/>
  <c r="R501" i="26"/>
  <c r="R503" i="26"/>
  <c r="R504" i="26"/>
  <c r="R506" i="26"/>
  <c r="R509" i="26"/>
  <c r="R510" i="26"/>
  <c r="R512" i="26"/>
  <c r="R514" i="26"/>
  <c r="R515" i="26"/>
  <c r="R517" i="26"/>
  <c r="R529" i="26"/>
  <c r="R532" i="26"/>
  <c r="R534" i="26"/>
  <c r="R535" i="26"/>
  <c r="R537" i="26"/>
  <c r="R539" i="26"/>
  <c r="R541" i="26"/>
  <c r="R542" i="26"/>
  <c r="R552" i="26"/>
  <c r="R559" i="26"/>
  <c r="R560" i="26"/>
  <c r="R561" i="26"/>
  <c r="R562" i="26"/>
  <c r="R564" i="26"/>
  <c r="R565" i="26"/>
  <c r="R566" i="26"/>
  <c r="R567" i="26"/>
  <c r="R569" i="26"/>
  <c r="R570" i="26"/>
  <c r="R571" i="26"/>
  <c r="R572" i="26"/>
  <c r="R574" i="26"/>
  <c r="R575" i="26"/>
  <c r="R576" i="26"/>
  <c r="R577" i="26"/>
  <c r="R584" i="26"/>
  <c r="R586" i="26"/>
  <c r="R587" i="26"/>
  <c r="R589" i="26"/>
  <c r="R590" i="26"/>
  <c r="R591" i="26"/>
  <c r="R592" i="26"/>
  <c r="R594" i="26"/>
  <c r="R595" i="26"/>
  <c r="R596" i="26"/>
  <c r="R597" i="26"/>
  <c r="R599" i="26"/>
  <c r="R602" i="26"/>
  <c r="R604" i="26"/>
  <c r="R605" i="26"/>
  <c r="R607" i="26"/>
  <c r="R614" i="26"/>
  <c r="R615" i="26"/>
  <c r="R616" i="26"/>
  <c r="R617" i="26"/>
  <c r="R619" i="26"/>
  <c r="R620" i="26"/>
  <c r="R622" i="26"/>
  <c r="R624" i="26"/>
  <c r="R625" i="26"/>
  <c r="R626" i="26"/>
  <c r="R627" i="26"/>
  <c r="R634" i="26"/>
  <c r="R637" i="26"/>
  <c r="R639" i="26"/>
  <c r="R642" i="26"/>
  <c r="R644" i="26"/>
  <c r="R647" i="26"/>
  <c r="R649" i="26"/>
  <c r="R650" i="26"/>
  <c r="R651" i="26"/>
  <c r="R652" i="26"/>
  <c r="R659" i="26"/>
  <c r="R662" i="26"/>
  <c r="R669" i="26"/>
  <c r="R670" i="26"/>
  <c r="R672" i="26"/>
  <c r="R674" i="26"/>
  <c r="R675" i="26"/>
  <c r="R677" i="26"/>
  <c r="R679" i="26"/>
  <c r="R680" i="26"/>
  <c r="R682" i="26"/>
  <c r="R684" i="26"/>
  <c r="R685" i="26"/>
  <c r="R686" i="26"/>
  <c r="R687" i="26"/>
  <c r="R689" i="26"/>
  <c r="R690" i="26"/>
  <c r="R692" i="26"/>
  <c r="R694" i="26"/>
  <c r="R696" i="26"/>
  <c r="R697" i="26"/>
  <c r="R699" i="26"/>
  <c r="R701" i="26"/>
  <c r="R702" i="26"/>
  <c r="R704" i="26"/>
  <c r="R706" i="26"/>
  <c r="R707" i="26"/>
  <c r="R719" i="26"/>
  <c r="R720" i="26"/>
  <c r="R722" i="26"/>
  <c r="R724" i="26"/>
  <c r="R725" i="26"/>
  <c r="R727" i="26"/>
  <c r="R729" i="26"/>
  <c r="R730" i="26"/>
  <c r="R731" i="26"/>
  <c r="R732" i="26"/>
  <c r="R739" i="26"/>
  <c r="R744" i="26"/>
  <c r="R745" i="26"/>
  <c r="R747" i="26"/>
  <c r="R749" i="26"/>
  <c r="R750" i="26"/>
  <c r="R751" i="26"/>
  <c r="R752" i="26"/>
  <c r="R759" i="26"/>
  <c r="R760" i="26"/>
  <c r="R761" i="26"/>
  <c r="R762" i="26"/>
  <c r="R764" i="26"/>
  <c r="R766" i="26"/>
  <c r="R767" i="26"/>
  <c r="R769" i="26"/>
  <c r="R770" i="26"/>
  <c r="R772" i="26"/>
  <c r="R774" i="26"/>
  <c r="R775" i="26"/>
  <c r="R776" i="26"/>
  <c r="R777" i="26"/>
  <c r="R784" i="26"/>
  <c r="R785" i="26"/>
  <c r="R786" i="26"/>
  <c r="R787" i="26"/>
  <c r="R789" i="26"/>
  <c r="R790" i="26"/>
  <c r="R792" i="26"/>
  <c r="R794" i="26"/>
  <c r="R795" i="26"/>
  <c r="R797" i="26"/>
  <c r="R799" i="26"/>
  <c r="R800" i="26"/>
  <c r="R801" i="26"/>
  <c r="R802" i="26"/>
  <c r="R809" i="26"/>
  <c r="R810" i="26"/>
  <c r="R811" i="26"/>
  <c r="R812" i="26"/>
  <c r="R814" i="26"/>
  <c r="R815" i="26"/>
  <c r="R816" i="26"/>
  <c r="R817" i="26"/>
  <c r="R829" i="26"/>
  <c r="R830" i="26"/>
  <c r="R831" i="26"/>
  <c r="R832" i="26"/>
  <c r="R834" i="26"/>
  <c r="R835" i="26"/>
  <c r="R837" i="26"/>
  <c r="R844" i="26"/>
  <c r="R845" i="26"/>
  <c r="R846" i="26"/>
  <c r="R847" i="26"/>
  <c r="R849" i="26"/>
  <c r="R850" i="26"/>
  <c r="R851" i="26"/>
  <c r="R852" i="26"/>
  <c r="R854" i="26"/>
  <c r="R855" i="26"/>
  <c r="R856" i="26"/>
  <c r="R857" i="26"/>
  <c r="R864" i="26"/>
  <c r="R865" i="26"/>
  <c r="R866" i="26"/>
  <c r="R874" i="26"/>
  <c r="R875" i="26"/>
  <c r="R876" i="26"/>
  <c r="R877" i="26"/>
  <c r="R889" i="26"/>
  <c r="R890" i="26"/>
  <c r="R892" i="26"/>
  <c r="R899" i="26"/>
  <c r="R901" i="26"/>
  <c r="R902" i="26"/>
  <c r="R904" i="26"/>
  <c r="R905" i="26"/>
  <c r="R907" i="26"/>
  <c r="R909" i="26"/>
  <c r="R910" i="26"/>
  <c r="R911" i="26"/>
  <c r="R912" i="26"/>
  <c r="R914" i="26"/>
  <c r="R915" i="26"/>
  <c r="R917" i="26"/>
  <c r="R924" i="26"/>
  <c r="R925" i="26"/>
  <c r="R927" i="26"/>
  <c r="R934" i="26"/>
  <c r="R935" i="26"/>
  <c r="R937" i="26"/>
  <c r="R939" i="26"/>
  <c r="R940" i="26"/>
  <c r="R941" i="26"/>
  <c r="R942" i="26"/>
  <c r="R944" i="26"/>
  <c r="R947" i="26"/>
  <c r="R949" i="26"/>
  <c r="R950" i="26"/>
  <c r="R951" i="26"/>
  <c r="R952" i="26"/>
  <c r="R964" i="26"/>
  <c r="R965" i="26"/>
  <c r="R966" i="26"/>
  <c r="R967" i="26"/>
  <c r="R969" i="26"/>
  <c r="R970" i="26"/>
  <c r="R972" i="26"/>
  <c r="R974" i="26"/>
  <c r="R975" i="26"/>
  <c r="R976" i="26"/>
  <c r="R977" i="26"/>
  <c r="R979" i="26"/>
  <c r="R980" i="26"/>
  <c r="R981" i="26"/>
  <c r="R982" i="26"/>
  <c r="R984" i="26"/>
  <c r="R985" i="26"/>
  <c r="R986" i="26"/>
  <c r="R987" i="26"/>
  <c r="R994" i="26"/>
  <c r="R995" i="26"/>
  <c r="R996" i="26"/>
  <c r="R1009" i="26"/>
  <c r="R1010" i="26"/>
  <c r="R1011" i="26"/>
  <c r="R1012" i="26"/>
  <c r="R1014" i="26"/>
  <c r="R1015" i="26"/>
  <c r="R1016" i="26"/>
  <c r="R1017" i="26"/>
  <c r="R1019" i="26"/>
  <c r="R1020" i="26"/>
  <c r="R1021" i="26"/>
  <c r="R1022" i="26"/>
  <c r="R1024" i="26"/>
  <c r="R1025" i="26"/>
  <c r="R1026" i="26"/>
  <c r="R1027" i="26"/>
  <c r="R1034" i="26"/>
  <c r="R1035" i="26"/>
  <c r="R1036" i="26"/>
  <c r="R1037" i="26"/>
  <c r="R1039" i="26"/>
  <c r="R1040" i="26"/>
  <c r="R1041" i="26"/>
  <c r="R1042" i="26"/>
  <c r="R1044" i="26"/>
  <c r="R1045" i="26"/>
  <c r="R1046" i="26"/>
  <c r="R1047" i="26"/>
  <c r="R1049" i="26"/>
  <c r="R1050" i="26"/>
  <c r="R1051" i="26"/>
  <c r="R1052" i="26"/>
  <c r="R1059" i="26"/>
  <c r="R1061" i="26"/>
  <c r="R1069" i="26"/>
  <c r="R1070" i="26"/>
  <c r="R1072" i="26"/>
  <c r="R1074" i="26"/>
  <c r="R1076" i="26"/>
  <c r="R1077" i="26"/>
  <c r="R1079" i="26"/>
  <c r="R1082" i="26"/>
  <c r="R1089" i="26"/>
  <c r="R1090" i="26"/>
  <c r="R1092" i="26"/>
  <c r="R1094" i="26"/>
  <c r="R1095" i="26"/>
  <c r="R1096" i="26"/>
  <c r="R1097" i="26"/>
  <c r="R1099" i="26"/>
  <c r="R1100" i="26"/>
  <c r="R1101" i="26"/>
  <c r="R1102" i="26"/>
  <c r="R1104" i="26"/>
  <c r="R1105" i="26"/>
  <c r="R1106" i="26"/>
  <c r="R1107" i="26"/>
  <c r="R1110" i="26"/>
  <c r="R1111" i="26"/>
  <c r="R1114" i="26"/>
  <c r="R1115" i="26"/>
  <c r="R1116" i="26"/>
  <c r="R1117" i="26"/>
  <c r="R1119" i="26"/>
  <c r="R1120" i="26"/>
  <c r="R1121" i="26"/>
  <c r="R1122" i="26"/>
  <c r="R1124" i="26"/>
  <c r="R1127" i="26"/>
  <c r="R1129" i="26"/>
  <c r="R1130" i="26"/>
  <c r="R1131" i="26"/>
  <c r="R1132" i="26"/>
  <c r="R1134" i="26"/>
  <c r="R1136" i="26"/>
  <c r="R1137" i="26"/>
  <c r="R1139" i="26"/>
  <c r="R1142" i="26"/>
  <c r="R1144" i="26"/>
  <c r="R1147" i="26"/>
  <c r="R1149" i="26"/>
  <c r="R1154" i="26"/>
  <c r="R1157" i="26"/>
  <c r="R1159" i="26"/>
  <c r="R1161" i="26"/>
  <c r="R1162" i="26"/>
  <c r="R1164" i="26"/>
  <c r="R1166" i="26"/>
  <c r="R1167" i="26"/>
  <c r="R1169" i="26"/>
  <c r="R1171" i="26"/>
  <c r="R1172" i="26"/>
  <c r="R1179" i="26"/>
  <c r="R1181" i="26"/>
  <c r="R1182" i="26"/>
  <c r="R1189" i="26"/>
  <c r="R1192" i="26"/>
  <c r="R1199" i="26"/>
  <c r="R1200" i="26"/>
  <c r="R1201" i="26"/>
  <c r="R1202" i="26"/>
  <c r="R1204" i="26"/>
  <c r="R1205" i="26"/>
  <c r="R1207" i="26"/>
  <c r="R1209" i="26"/>
  <c r="R1210" i="26"/>
  <c r="R1212" i="26"/>
  <c r="R1214" i="26"/>
  <c r="R1215" i="26"/>
  <c r="R1217" i="26"/>
  <c r="R1219" i="26"/>
  <c r="R1220" i="26"/>
  <c r="R1222" i="26"/>
  <c r="R1224" i="26"/>
  <c r="R1225" i="26"/>
  <c r="R1227" i="26"/>
  <c r="R1229" i="26"/>
  <c r="R1230" i="26"/>
  <c r="R1231" i="26"/>
  <c r="R1232" i="26"/>
  <c r="R1234" i="26"/>
  <c r="R1235" i="26"/>
  <c r="R1236" i="26"/>
  <c r="R1237" i="26"/>
  <c r="R1239" i="26"/>
  <c r="R1240" i="26"/>
  <c r="R1242" i="26"/>
  <c r="R1244" i="26"/>
  <c r="R1245" i="26"/>
  <c r="R1247" i="26"/>
  <c r="R1249" i="26"/>
  <c r="R1250" i="26"/>
  <c r="R1252" i="26"/>
  <c r="R1254" i="26"/>
  <c r="R1255" i="26"/>
  <c r="R1257" i="26"/>
  <c r="R1259" i="26"/>
  <c r="R1260" i="26"/>
  <c r="R1262" i="26"/>
  <c r="R1264" i="26"/>
  <c r="R1265" i="26"/>
  <c r="R1266" i="26"/>
  <c r="R1267" i="26"/>
  <c r="R1269" i="26"/>
  <c r="R1270" i="26"/>
  <c r="R1271" i="26"/>
  <c r="R1272" i="26"/>
  <c r="R1274" i="26"/>
  <c r="R1275" i="26"/>
  <c r="R1276" i="26"/>
  <c r="R1277" i="26"/>
  <c r="R1289" i="26"/>
  <c r="R1290" i="26"/>
  <c r="R1291" i="26"/>
  <c r="R1292" i="26"/>
  <c r="R1294" i="26"/>
  <c r="R1295" i="26"/>
  <c r="R1297" i="26"/>
  <c r="R1299" i="26"/>
  <c r="R1300" i="26"/>
  <c r="R1301" i="26"/>
  <c r="R1302" i="26"/>
  <c r="R1309" i="26"/>
  <c r="R1310" i="26"/>
  <c r="R1311" i="26"/>
  <c r="R1312" i="26"/>
  <c r="R1314" i="26"/>
  <c r="R1315" i="26"/>
  <c r="R1316" i="26"/>
  <c r="R1319" i="26"/>
  <c r="R1320" i="26"/>
  <c r="R1321" i="26"/>
  <c r="R1324" i="26"/>
  <c r="R1325" i="26"/>
  <c r="R1326" i="26"/>
  <c r="R1329" i="26"/>
  <c r="R1330" i="26"/>
  <c r="R1331" i="26"/>
  <c r="R1334" i="26"/>
  <c r="R1335" i="26"/>
  <c r="R1337" i="26"/>
  <c r="R1339" i="26"/>
  <c r="R1340" i="26"/>
  <c r="R1341" i="26"/>
  <c r="R1342" i="26"/>
  <c r="R1354" i="26"/>
  <c r="R1355" i="26"/>
  <c r="R1357" i="26"/>
  <c r="R1359" i="26"/>
  <c r="R1360" i="26"/>
  <c r="R1361" i="26"/>
  <c r="R1362" i="26"/>
  <c r="R1364" i="26"/>
  <c r="R1365" i="26"/>
  <c r="R1366" i="26"/>
  <c r="R1367" i="26"/>
  <c r="R1369" i="26"/>
  <c r="R1370" i="26"/>
  <c r="R1372" i="26"/>
  <c r="R1377" i="26"/>
  <c r="R1384" i="26"/>
  <c r="R1385" i="26"/>
  <c r="R1387" i="26"/>
  <c r="R1389" i="26"/>
  <c r="R1390" i="26"/>
  <c r="R1391" i="26"/>
  <c r="R1392" i="26"/>
  <c r="R1394" i="26"/>
  <c r="R1395" i="26"/>
  <c r="R1397" i="26"/>
  <c r="R1399" i="26"/>
  <c r="R1400" i="26"/>
  <c r="R1402" i="26"/>
  <c r="R1404" i="26"/>
  <c r="R1405" i="26"/>
  <c r="R1407" i="26"/>
  <c r="R1414" i="26"/>
  <c r="R1415" i="26"/>
  <c r="R1416" i="26"/>
  <c r="R1417" i="26"/>
  <c r="R1419" i="26"/>
  <c r="R1420" i="26"/>
  <c r="R1421" i="26"/>
  <c r="R1422" i="26"/>
  <c r="R1424" i="26"/>
  <c r="R1425" i="26"/>
  <c r="R1426" i="26"/>
  <c r="R1427" i="26"/>
  <c r="R1429" i="26"/>
  <c r="R1432" i="26"/>
  <c r="R1433" i="26"/>
  <c r="R1434" i="26"/>
  <c r="R1435" i="26"/>
  <c r="R1436" i="26"/>
  <c r="R1437" i="26"/>
  <c r="R1439" i="26"/>
  <c r="R1442" i="26"/>
  <c r="R1449" i="26"/>
  <c r="R1450" i="26"/>
  <c r="R1451" i="26"/>
  <c r="R1452" i="26"/>
  <c r="R1454" i="26"/>
  <c r="R1455" i="26"/>
  <c r="R1456" i="26"/>
  <c r="R1457" i="26"/>
  <c r="R1459" i="26"/>
  <c r="R1460" i="26"/>
  <c r="R1461" i="26"/>
  <c r="R1462" i="26"/>
  <c r="R1474" i="26"/>
  <c r="R1475" i="26"/>
  <c r="R1477" i="26"/>
  <c r="R1478" i="26"/>
  <c r="R1479" i="26"/>
  <c r="R1480" i="26"/>
  <c r="R1481" i="26"/>
  <c r="R1482" i="26"/>
  <c r="R1484" i="26"/>
  <c r="R1485" i="26"/>
  <c r="R1486" i="26"/>
  <c r="R1487" i="26"/>
  <c r="R1489" i="26"/>
  <c r="R1490" i="26"/>
  <c r="R1492" i="26"/>
  <c r="R1494" i="26"/>
  <c r="R1495" i="26"/>
  <c r="R1497" i="26"/>
  <c r="R1499" i="26"/>
  <c r="R1502" i="26"/>
  <c r="R1504" i="26"/>
  <c r="R1505" i="26"/>
  <c r="R1506" i="26"/>
  <c r="R1507" i="26"/>
  <c r="R1509" i="26"/>
  <c r="R1512" i="26"/>
  <c r="R1514" i="26"/>
  <c r="R1516" i="26"/>
  <c r="R1517" i="26"/>
  <c r="R1529" i="26"/>
  <c r="R1530" i="26"/>
  <c r="R1531" i="26"/>
  <c r="R1532" i="26"/>
  <c r="R1534" i="26"/>
  <c r="R1535" i="26"/>
  <c r="R1536" i="26"/>
  <c r="R1537" i="26"/>
  <c r="R1544" i="26"/>
  <c r="R1545" i="26"/>
  <c r="R1546" i="26"/>
  <c r="R1547" i="26"/>
  <c r="R1554" i="26"/>
  <c r="R1555" i="26"/>
  <c r="R1556" i="26"/>
  <c r="R1557" i="26"/>
  <c r="R1559" i="26"/>
  <c r="R1560" i="26"/>
  <c r="R1561" i="26"/>
  <c r="R1562" i="26"/>
  <c r="R1569" i="26"/>
  <c r="R1570" i="26"/>
  <c r="R1571" i="26"/>
  <c r="R1572" i="26"/>
  <c r="R1574" i="26"/>
  <c r="R1575" i="26"/>
  <c r="R1576" i="26"/>
  <c r="R1577" i="26"/>
  <c r="R1584" i="26"/>
  <c r="R1587" i="26"/>
  <c r="R1589" i="26"/>
  <c r="R1590" i="26"/>
  <c r="R1591" i="26"/>
  <c r="R1592" i="26"/>
  <c r="R1599" i="26"/>
  <c r="R1600" i="26"/>
  <c r="R1601" i="26"/>
  <c r="R1602" i="26"/>
  <c r="R1604" i="26"/>
  <c r="R1605" i="26"/>
  <c r="R1606" i="26"/>
  <c r="R1607" i="26"/>
  <c r="R1614" i="26"/>
  <c r="R1617" i="26"/>
  <c r="R1619" i="26"/>
  <c r="R1620" i="26"/>
  <c r="R1621" i="26"/>
  <c r="R1622" i="26"/>
  <c r="R1629" i="26"/>
  <c r="R1630" i="26"/>
  <c r="R1631" i="26"/>
  <c r="R1632" i="26"/>
  <c r="R1634" i="26"/>
  <c r="R1635" i="26"/>
  <c r="R1636" i="26"/>
  <c r="R1637" i="26"/>
  <c r="R1639" i="26"/>
  <c r="R1640" i="26"/>
  <c r="R1641" i="26"/>
  <c r="R1642" i="26"/>
  <c r="R1649" i="26"/>
  <c r="R1652" i="26"/>
  <c r="R1654" i="26"/>
  <c r="R1655" i="26"/>
  <c r="R1657" i="26"/>
  <c r="R1659" i="26"/>
  <c r="R1660" i="26"/>
  <c r="R1662" i="26"/>
  <c r="R1664" i="26"/>
  <c r="R1665" i="26"/>
  <c r="R1666" i="26"/>
  <c r="R1667" i="26"/>
  <c r="R1669" i="26"/>
  <c r="R1670" i="26"/>
  <c r="R1671" i="26"/>
  <c r="R1672" i="26"/>
  <c r="R1674" i="26"/>
  <c r="R1675" i="26"/>
  <c r="R1676" i="26"/>
  <c r="R1677" i="26"/>
  <c r="R1679" i="26"/>
  <c r="R1680" i="26"/>
  <c r="R1682" i="26"/>
  <c r="R1684" i="26"/>
  <c r="R1685" i="26"/>
  <c r="R1686" i="26"/>
  <c r="R1687" i="26"/>
  <c r="R1689" i="26"/>
  <c r="R1690" i="26"/>
  <c r="R1691" i="26"/>
  <c r="R1692" i="26"/>
  <c r="R1694" i="26"/>
  <c r="R1695" i="26"/>
  <c r="R1696" i="26"/>
  <c r="R1697" i="26"/>
  <c r="R1704" i="26"/>
  <c r="R1705" i="26"/>
  <c r="R1709" i="26"/>
  <c r="R1710" i="26"/>
  <c r="R1711" i="26"/>
  <c r="R1712" i="26"/>
  <c r="R1714" i="26"/>
  <c r="R1715" i="26"/>
  <c r="R1717" i="26"/>
  <c r="R1719" i="26"/>
  <c r="R1720" i="26"/>
  <c r="R1721" i="26"/>
  <c r="R1722" i="26"/>
  <c r="R1724" i="26"/>
  <c r="R1725" i="26"/>
  <c r="R1726" i="26"/>
  <c r="R1727" i="26"/>
  <c r="R1734" i="26"/>
  <c r="R1737" i="26"/>
  <c r="R1739" i="26"/>
  <c r="R1740" i="26"/>
  <c r="R1741" i="26"/>
  <c r="R1742" i="26"/>
  <c r="R1744" i="26"/>
  <c r="R1746" i="26"/>
  <c r="R1747" i="26"/>
  <c r="R1754" i="26"/>
  <c r="R1755" i="26"/>
  <c r="R1757" i="26"/>
  <c r="R1759" i="26"/>
  <c r="R1760" i="26"/>
  <c r="R1762" i="26"/>
  <c r="R1764" i="26"/>
  <c r="R1765" i="26"/>
  <c r="R1767" i="26"/>
  <c r="R1772" i="26"/>
  <c r="R1774" i="26"/>
  <c r="R1775" i="26"/>
  <c r="R1776" i="26"/>
  <c r="R1777" i="26"/>
  <c r="R1779" i="26"/>
  <c r="R1780" i="26"/>
  <c r="R1782" i="26"/>
  <c r="R1784" i="26"/>
  <c r="R1785" i="26"/>
  <c r="R1787" i="26"/>
  <c r="R1789" i="26"/>
  <c r="R1792" i="26"/>
  <c r="R1794" i="26"/>
  <c r="R1795" i="26"/>
  <c r="R1797" i="26"/>
  <c r="R1799" i="26"/>
  <c r="R1802" i="26"/>
  <c r="R1804" i="26"/>
  <c r="R1807" i="26"/>
  <c r="R1809" i="26"/>
  <c r="R1810" i="26"/>
  <c r="R1812" i="26"/>
  <c r="R1814" i="26"/>
  <c r="R1815" i="26"/>
  <c r="R1817" i="26"/>
  <c r="R1819" i="26"/>
  <c r="R1820" i="26"/>
  <c r="R1822" i="26"/>
  <c r="R1824" i="26"/>
  <c r="R1825" i="26"/>
  <c r="R1827" i="26"/>
  <c r="R1829" i="26"/>
  <c r="R1831" i="26"/>
  <c r="R1832" i="26"/>
  <c r="R1839" i="26"/>
  <c r="R1840" i="26"/>
  <c r="R1841" i="26"/>
  <c r="R1842" i="26"/>
  <c r="R1844" i="26"/>
  <c r="R1845" i="26"/>
  <c r="R1847" i="26"/>
  <c r="R1849" i="26"/>
  <c r="R1850" i="26"/>
  <c r="R1852" i="26"/>
  <c r="R1854" i="26"/>
  <c r="R1855" i="26"/>
  <c r="R1856" i="26"/>
  <c r="R1857" i="26"/>
  <c r="R1859" i="26"/>
  <c r="R1860" i="26"/>
  <c r="R1862" i="26"/>
  <c r="R1864" i="26"/>
  <c r="R1865" i="26"/>
  <c r="R1867" i="26"/>
  <c r="R1869" i="26"/>
  <c r="R1870" i="26"/>
  <c r="R1871" i="26"/>
  <c r="R1872" i="26"/>
  <c r="R1874" i="26"/>
  <c r="R1875" i="26"/>
  <c r="R1877" i="26"/>
  <c r="R1889" i="26"/>
  <c r="R1890" i="26"/>
  <c r="R1891" i="26"/>
  <c r="R1892" i="26"/>
  <c r="R1894" i="26"/>
  <c r="R1895" i="26"/>
  <c r="R1897" i="26"/>
  <c r="R1899" i="26"/>
  <c r="R1902" i="26"/>
  <c r="R1904" i="26"/>
  <c r="R1907" i="26"/>
  <c r="R1909" i="26"/>
  <c r="R1912" i="26"/>
  <c r="R1919" i="26"/>
  <c r="R1921" i="26"/>
  <c r="R1922" i="26"/>
  <c r="R1934" i="26"/>
  <c r="R1935" i="26"/>
  <c r="R1944" i="26"/>
  <c r="R1946" i="26"/>
  <c r="R1947" i="26"/>
  <c r="R1949" i="26"/>
  <c r="R1951" i="26"/>
  <c r="R1952" i="26"/>
  <c r="R1954" i="26"/>
  <c r="R1956" i="26"/>
  <c r="R1957" i="26"/>
  <c r="R1959" i="26"/>
  <c r="R1960" i="26"/>
  <c r="R1961" i="26"/>
  <c r="R1962" i="26"/>
  <c r="R1969" i="26"/>
  <c r="R1970" i="26"/>
  <c r="R1972" i="26"/>
  <c r="R1979" i="26"/>
  <c r="R1980" i="26"/>
  <c r="R1982" i="26"/>
  <c r="R1984" i="26"/>
  <c r="R1986" i="26"/>
  <c r="R1987" i="26"/>
  <c r="R1989" i="26"/>
  <c r="R1991" i="26"/>
  <c r="R1992" i="26"/>
  <c r="R1994" i="26"/>
  <c r="R1996" i="26"/>
  <c r="R1997" i="26"/>
  <c r="R1999" i="26"/>
  <c r="R2001" i="26"/>
  <c r="R2002" i="26"/>
  <c r="R2004" i="26"/>
  <c r="R2006" i="26"/>
  <c r="R2007" i="26"/>
  <c r="R2009" i="26"/>
  <c r="R2012" i="26"/>
  <c r="R2014" i="26"/>
  <c r="R2015" i="26"/>
  <c r="R2017" i="26"/>
  <c r="R2019" i="26"/>
  <c r="R2020" i="26"/>
  <c r="R2021" i="26"/>
  <c r="R2022" i="26"/>
  <c r="R2024" i="26"/>
  <c r="R2026" i="26"/>
  <c r="R2027" i="26"/>
  <c r="R2029" i="26"/>
  <c r="R2031" i="26"/>
  <c r="R2032" i="26"/>
  <c r="R2033" i="26"/>
  <c r="R2034" i="26"/>
  <c r="R2035" i="26"/>
  <c r="R2036" i="26"/>
  <c r="R2037" i="26"/>
  <c r="R2039" i="26"/>
  <c r="R2041" i="26"/>
  <c r="R2042" i="26"/>
  <c r="R2044" i="26"/>
  <c r="R2045" i="26"/>
  <c r="R2047" i="26"/>
  <c r="R2059" i="26"/>
  <c r="R2060" i="26"/>
  <c r="R2062" i="26"/>
  <c r="R2064" i="26"/>
  <c r="R2065" i="26"/>
  <c r="R2067" i="26"/>
  <c r="R2069" i="26"/>
  <c r="R2070" i="26"/>
  <c r="R2072" i="26"/>
  <c r="R2074" i="26"/>
  <c r="R2075" i="26"/>
  <c r="R2077" i="26"/>
  <c r="R2084" i="26"/>
  <c r="R2085" i="26"/>
  <c r="R2087" i="26"/>
  <c r="R2089" i="26"/>
  <c r="R2090" i="26"/>
  <c r="R2092" i="26"/>
  <c r="R2094" i="26"/>
  <c r="R2095" i="26"/>
  <c r="R2097" i="26"/>
  <c r="R2099" i="26"/>
  <c r="R2100" i="26"/>
  <c r="R2102" i="26"/>
  <c r="R2104" i="26"/>
  <c r="R2105" i="26"/>
  <c r="R2107" i="26"/>
  <c r="R2109" i="26"/>
  <c r="R2110" i="26"/>
  <c r="R2111" i="26"/>
  <c r="R2112" i="26"/>
  <c r="R2114" i="26"/>
  <c r="R2115" i="26"/>
  <c r="R2117" i="26"/>
  <c r="R2119" i="26"/>
  <c r="R2120" i="26"/>
  <c r="R2122" i="26"/>
  <c r="R2124" i="26"/>
  <c r="R2126" i="26"/>
  <c r="R2127" i="26"/>
  <c r="R2129" i="26"/>
  <c r="R2130" i="26"/>
  <c r="R2131" i="26"/>
  <c r="R2132" i="26"/>
  <c r="R2134" i="26"/>
  <c r="R2135" i="26"/>
  <c r="R2136" i="26"/>
  <c r="R2137" i="26"/>
  <c r="R2144" i="26"/>
  <c r="R2145" i="26"/>
  <c r="R2147" i="26"/>
  <c r="R2149" i="26"/>
  <c r="R2150" i="26"/>
  <c r="R2152" i="26"/>
  <c r="R2154" i="26"/>
  <c r="R2155" i="26"/>
  <c r="R2156" i="26"/>
  <c r="R2157" i="26"/>
  <c r="R2164" i="26"/>
  <c r="R2165" i="26"/>
  <c r="R2167" i="26"/>
  <c r="R2169" i="26"/>
  <c r="R2170" i="26"/>
  <c r="R2174" i="26"/>
  <c r="R2175" i="26"/>
  <c r="R2177" i="26"/>
  <c r="R2182" i="26"/>
  <c r="R2187" i="26"/>
  <c r="R2191" i="26"/>
  <c r="R2192" i="26"/>
  <c r="R2194" i="26"/>
  <c r="R2196" i="26"/>
  <c r="R2197" i="26"/>
  <c r="R2200" i="26"/>
  <c r="R2201" i="26"/>
  <c r="R2202" i="26"/>
  <c r="R2203" i="26"/>
  <c r="R2207" i="26"/>
  <c r="R2208" i="26"/>
  <c r="R2209" i="26"/>
  <c r="R2211" i="26"/>
  <c r="R2213" i="26"/>
  <c r="R2214" i="26"/>
  <c r="R2226" i="26"/>
  <c r="R2227" i="26"/>
  <c r="R2229" i="26"/>
  <c r="R2236" i="26"/>
  <c r="R2237" i="26"/>
  <c r="R2239" i="26"/>
  <c r="R2241" i="26"/>
  <c r="R2242" i="26"/>
  <c r="R2243" i="26"/>
  <c r="R2244" i="26"/>
  <c r="R2246" i="26"/>
  <c r="R2247" i="26"/>
  <c r="R2249" i="26"/>
  <c r="R2251" i="26"/>
  <c r="R2252" i="26"/>
  <c r="R2254" i="26"/>
  <c r="R2256" i="26"/>
  <c r="R2257" i="26"/>
  <c r="R2258" i="26"/>
  <c r="R2259" i="26"/>
  <c r="R2271" i="26"/>
  <c r="R2274" i="26"/>
  <c r="R2276" i="26"/>
  <c r="R2277" i="26"/>
  <c r="R2278" i="26"/>
  <c r="R2279" i="26"/>
  <c r="R2281" i="26"/>
  <c r="R2282" i="26"/>
  <c r="R2283" i="26"/>
  <c r="R2284" i="26"/>
  <c r="R2286" i="26"/>
  <c r="R2287" i="26"/>
  <c r="R2288" i="26"/>
  <c r="R2289" i="26"/>
  <c r="R2291" i="26"/>
  <c r="R2294" i="26"/>
  <c r="R2301" i="26"/>
  <c r="R2302" i="26"/>
  <c r="R2303" i="26"/>
  <c r="R2304" i="26"/>
  <c r="R2311" i="26"/>
  <c r="R2312" i="26"/>
  <c r="R2314" i="26"/>
  <c r="R2321" i="26"/>
  <c r="R2324" i="26"/>
  <c r="R2341" i="26"/>
  <c r="R2342" i="26"/>
  <c r="R2344" i="26"/>
  <c r="R2346" i="26"/>
  <c r="R2347" i="26"/>
  <c r="R2348" i="26"/>
  <c r="R2349" i="26"/>
  <c r="R2356" i="26"/>
  <c r="R2357" i="26"/>
  <c r="R2358" i="26"/>
  <c r="R2359" i="26"/>
  <c r="R2366" i="26"/>
  <c r="R2367" i="26"/>
  <c r="R2368" i="26"/>
  <c r="R2369" i="26"/>
  <c r="R2371" i="26"/>
  <c r="R2372" i="26"/>
  <c r="R2374" i="26"/>
  <c r="R2376" i="26"/>
  <c r="R2377" i="26"/>
  <c r="R2378" i="26"/>
  <c r="R2379" i="26"/>
  <c r="R2381" i="26"/>
  <c r="R2382" i="26"/>
  <c r="R2384" i="26"/>
  <c r="R2386" i="26"/>
  <c r="R2387" i="26"/>
  <c r="R2388" i="26"/>
  <c r="R2389" i="26"/>
  <c r="R2391" i="26"/>
  <c r="R2392" i="26"/>
  <c r="R2393" i="26"/>
  <c r="R2394" i="26"/>
  <c r="R2401" i="26"/>
  <c r="R2402" i="26"/>
  <c r="R2404" i="26"/>
  <c r="R2406" i="26"/>
  <c r="R2407" i="26"/>
  <c r="R2409" i="26"/>
  <c r="R2411" i="26"/>
  <c r="R2412" i="26"/>
  <c r="R2413" i="26"/>
  <c r="R2414" i="26"/>
  <c r="R2421" i="26"/>
  <c r="R2422" i="26"/>
  <c r="R2423" i="26"/>
  <c r="R2424" i="26"/>
  <c r="R2426" i="26"/>
  <c r="R2427" i="26"/>
  <c r="R2428" i="26"/>
  <c r="R2429" i="26"/>
  <c r="R2431" i="26"/>
  <c r="R2432" i="26"/>
  <c r="R2433" i="26"/>
  <c r="R2434" i="26"/>
  <c r="R2441" i="26"/>
  <c r="R2442" i="26"/>
  <c r="R2444" i="26"/>
  <c r="R2446" i="26"/>
  <c r="R2447" i="26"/>
  <c r="R2449" i="26"/>
  <c r="R2451" i="26"/>
  <c r="R2452" i="26"/>
  <c r="R2453" i="26"/>
  <c r="R2454" i="26"/>
  <c r="R2456" i="26"/>
  <c r="R2457" i="26"/>
  <c r="R2459" i="26"/>
  <c r="R2461" i="26"/>
  <c r="R2462" i="26"/>
  <c r="R2464" i="26"/>
  <c r="R2466" i="26"/>
  <c r="R2467" i="26"/>
  <c r="R2468" i="26"/>
  <c r="R2469" i="26"/>
  <c r="R2471" i="26"/>
  <c r="R2472" i="26"/>
  <c r="R2474" i="26"/>
  <c r="R2476" i="26"/>
  <c r="R2478" i="26"/>
  <c r="R2479" i="26"/>
  <c r="R2486" i="26"/>
  <c r="R2487" i="26"/>
  <c r="R2488" i="26"/>
  <c r="R2489" i="26"/>
  <c r="R2496" i="26"/>
  <c r="R2497" i="26"/>
  <c r="R2498" i="26"/>
  <c r="R2499" i="26"/>
  <c r="R2501" i="26"/>
  <c r="R2503" i="26"/>
  <c r="R2504" i="26"/>
  <c r="R2511" i="26"/>
  <c r="R2512" i="26"/>
  <c r="R2514" i="26"/>
  <c r="R2516" i="26"/>
  <c r="R2517" i="26"/>
  <c r="R2519" i="26"/>
  <c r="R2521" i="26"/>
  <c r="R2522" i="26"/>
  <c r="R2524" i="26"/>
  <c r="R2526" i="26"/>
  <c r="R2527" i="26"/>
  <c r="R2528" i="26"/>
  <c r="R2529" i="26"/>
  <c r="R2531" i="26"/>
  <c r="R2532" i="26"/>
  <c r="R2534" i="26"/>
  <c r="R2541" i="26"/>
  <c r="R2542" i="26"/>
  <c r="R2544" i="26"/>
  <c r="R2546" i="26"/>
  <c r="R2547" i="26"/>
  <c r="R2549" i="26"/>
  <c r="R2551" i="26"/>
  <c r="R2552" i="26"/>
  <c r="R2554" i="26"/>
  <c r="R2556" i="26"/>
  <c r="R2557" i="26"/>
  <c r="R2558" i="26"/>
  <c r="R2559" i="26"/>
  <c r="R2561" i="26"/>
  <c r="R2562" i="26"/>
  <c r="R2563" i="26"/>
  <c r="R2564" i="26"/>
  <c r="R2566" i="26"/>
  <c r="R2567" i="26"/>
  <c r="R2568" i="26"/>
  <c r="R2569" i="26"/>
  <c r="R2571" i="26"/>
  <c r="R2572" i="26"/>
  <c r="R2573" i="26"/>
  <c r="R2574" i="26"/>
  <c r="R2576" i="26"/>
  <c r="R2577" i="26"/>
  <c r="R2579" i="26"/>
  <c r="R2581" i="26"/>
  <c r="R2582" i="26"/>
  <c r="R2584" i="26"/>
  <c r="R2586" i="26"/>
  <c r="R2587" i="26"/>
  <c r="R2589" i="26"/>
  <c r="R2591" i="26"/>
  <c r="R2592" i="26"/>
  <c r="R2594" i="26"/>
  <c r="R2596" i="26"/>
  <c r="R2597" i="26"/>
  <c r="R2599" i="26"/>
  <c r="R2601" i="26"/>
  <c r="R2602" i="26"/>
  <c r="R2603" i="26"/>
  <c r="R2604" i="26"/>
  <c r="R2606" i="26"/>
  <c r="R2607" i="26"/>
  <c r="R2609" i="26"/>
  <c r="R2611" i="26"/>
  <c r="R2612" i="26"/>
  <c r="R2614" i="26"/>
  <c r="R2616" i="26"/>
  <c r="R2617" i="26"/>
  <c r="R2619" i="26"/>
  <c r="R2631" i="26"/>
  <c r="R2633" i="26"/>
  <c r="R2634" i="26"/>
  <c r="R2636" i="26"/>
  <c r="R2638" i="26"/>
  <c r="R2639" i="26"/>
  <c r="R2651" i="26"/>
  <c r="R2653" i="26"/>
  <c r="R2654" i="26"/>
  <c r="R2656" i="26"/>
  <c r="R2658" i="26"/>
  <c r="R2659" i="26"/>
  <c r="R2661" i="26"/>
  <c r="R2663" i="26"/>
  <c r="R2664" i="26"/>
  <c r="R2666" i="26"/>
  <c r="R2669" i="26"/>
  <c r="R2671" i="26"/>
  <c r="R2673" i="26"/>
  <c r="R2674" i="26"/>
  <c r="R2681" i="26"/>
  <c r="R2682" i="26"/>
  <c r="R2683" i="26"/>
  <c r="R2684" i="26"/>
  <c r="R2686" i="26"/>
  <c r="R2687" i="26"/>
  <c r="R2688" i="26"/>
  <c r="R2689" i="26"/>
  <c r="R2691" i="26"/>
  <c r="R2692" i="26"/>
  <c r="R2693" i="26"/>
  <c r="R2694" i="26"/>
  <c r="R2696" i="26"/>
  <c r="R2697" i="26"/>
  <c r="R2698" i="26"/>
  <c r="R2699" i="26"/>
  <c r="R2704" i="26"/>
  <c r="R2709" i="26"/>
  <c r="R2711" i="26"/>
  <c r="R2712" i="26"/>
  <c r="R2713" i="26"/>
  <c r="R2714" i="26"/>
  <c r="R2716" i="26"/>
  <c r="R2717" i="26"/>
  <c r="R2719" i="26"/>
  <c r="R2721" i="26"/>
  <c r="R2722" i="26"/>
  <c r="R2723" i="26"/>
  <c r="R2724" i="26"/>
  <c r="R2726" i="26"/>
  <c r="R2727" i="26"/>
  <c r="R2728" i="26"/>
  <c r="R2729" i="26"/>
  <c r="R2731" i="26"/>
  <c r="R2732" i="26"/>
  <c r="R2733" i="26"/>
  <c r="R2734" i="26"/>
  <c r="R2736" i="26"/>
  <c r="R2737" i="26"/>
  <c r="R2738" i="26"/>
  <c r="R2739" i="26"/>
  <c r="R2741" i="26"/>
  <c r="R2743" i="26"/>
  <c r="R2744" i="26"/>
  <c r="R2746" i="26"/>
  <c r="R2747" i="26"/>
  <c r="R2748" i="26"/>
  <c r="R2749" i="26"/>
  <c r="R2754" i="26"/>
  <c r="R2756" i="26"/>
  <c r="R2757" i="26"/>
  <c r="R2759" i="26"/>
  <c r="R2761" i="26"/>
  <c r="R2762" i="26"/>
  <c r="R2764" i="26"/>
  <c r="R2766" i="26"/>
  <c r="R2767" i="26"/>
  <c r="R2769" i="26"/>
  <c r="R2771" i="26"/>
  <c r="R2772" i="26"/>
  <c r="R2773" i="26"/>
  <c r="R2774" i="26"/>
  <c r="R2776" i="26"/>
  <c r="R2777" i="26"/>
  <c r="R2779" i="26"/>
  <c r="R2781" i="26"/>
  <c r="R2782" i="26"/>
  <c r="R2784" i="26"/>
  <c r="R2808" i="26"/>
  <c r="R2838" i="26"/>
  <c r="R2863" i="26"/>
  <c r="R2903" i="26"/>
  <c r="R2907" i="26"/>
  <c r="R2908" i="26"/>
  <c r="R2909" i="26"/>
  <c r="R2976" i="26"/>
  <c r="R2977" i="26"/>
  <c r="R2978" i="26"/>
  <c r="R2979" i="26"/>
  <c r="R2981" i="26"/>
  <c r="R2982" i="26"/>
  <c r="R2984" i="26"/>
  <c r="R2991" i="26"/>
  <c r="R2992" i="26"/>
  <c r="R2993" i="26"/>
  <c r="R2994" i="26"/>
  <c r="R2996" i="26"/>
  <c r="R2999" i="26"/>
  <c r="R3001" i="26"/>
  <c r="R3002" i="26"/>
  <c r="R3003" i="26"/>
  <c r="R3004" i="26"/>
  <c r="R3006" i="26"/>
  <c r="R3007" i="26"/>
  <c r="R3008" i="26"/>
  <c r="R3009" i="26"/>
  <c r="O1900" i="26" l="1"/>
  <c r="L866" i="26"/>
  <c r="O866" i="26" s="1"/>
  <c r="H2878" i="26"/>
  <c r="R2878" i="26" s="1"/>
  <c r="K140" i="26" l="1"/>
  <c r="K129" i="26"/>
  <c r="K114" i="26"/>
  <c r="K100" i="26"/>
  <c r="L149" i="26"/>
  <c r="D174" i="26"/>
  <c r="D154" i="26" s="1"/>
  <c r="H210" i="26"/>
  <c r="R210" i="26" s="1"/>
  <c r="H199" i="26"/>
  <c r="R199" i="26" s="1"/>
  <c r="H70" i="26" l="1"/>
  <c r="R70" i="26" s="1"/>
  <c r="L30" i="26"/>
  <c r="L35" i="26"/>
  <c r="K2964" i="26" l="1"/>
  <c r="M2964" i="26" s="1"/>
  <c r="H2964" i="26"/>
  <c r="G2964" i="26"/>
  <c r="H2963" i="26"/>
  <c r="E2963" i="26"/>
  <c r="E2958" i="26" s="1"/>
  <c r="K2958" i="26" s="1"/>
  <c r="K2962" i="26"/>
  <c r="H2962" i="26"/>
  <c r="G2962" i="26"/>
  <c r="K2961" i="26"/>
  <c r="M2961" i="26" s="1"/>
  <c r="H2961" i="26"/>
  <c r="R2961" i="26" s="1"/>
  <c r="G2961" i="26"/>
  <c r="F2960" i="26"/>
  <c r="E2960" i="26"/>
  <c r="K2960" i="26" s="1"/>
  <c r="M2960" i="26" s="1"/>
  <c r="D2960" i="26"/>
  <c r="H2959" i="26"/>
  <c r="J2959" i="26" s="1"/>
  <c r="F2959" i="26"/>
  <c r="E2959" i="26"/>
  <c r="D2959" i="26"/>
  <c r="H2958" i="26"/>
  <c r="J2958" i="26" s="1"/>
  <c r="F2958" i="26"/>
  <c r="D2958" i="26"/>
  <c r="F2957" i="26"/>
  <c r="E2957" i="26"/>
  <c r="D2957" i="26"/>
  <c r="F2956" i="26"/>
  <c r="E2956" i="26"/>
  <c r="K2956" i="26" s="1"/>
  <c r="D2956" i="26"/>
  <c r="K2954" i="26"/>
  <c r="H2954" i="26"/>
  <c r="G2954" i="26"/>
  <c r="H2953" i="26"/>
  <c r="R2953" i="26" s="1"/>
  <c r="E2953" i="26"/>
  <c r="M2953" i="26" s="1"/>
  <c r="K2952" i="26"/>
  <c r="L2952" i="26" s="1"/>
  <c r="H2952" i="26"/>
  <c r="R2952" i="26" s="1"/>
  <c r="G2952" i="26"/>
  <c r="K2951" i="26"/>
  <c r="L2951" i="26" s="1"/>
  <c r="H2951" i="26"/>
  <c r="R2951" i="26" s="1"/>
  <c r="G2951" i="26"/>
  <c r="F2950" i="26"/>
  <c r="D2950" i="26"/>
  <c r="F2949" i="26"/>
  <c r="E2949" i="26"/>
  <c r="D2949" i="26"/>
  <c r="K2948" i="26"/>
  <c r="H2948" i="26"/>
  <c r="J2948" i="26" s="1"/>
  <c r="F2948" i="26"/>
  <c r="R2948" i="26" s="1"/>
  <c r="D2948" i="26"/>
  <c r="F2947" i="26"/>
  <c r="E2947" i="26"/>
  <c r="D2947" i="26"/>
  <c r="F2946" i="26"/>
  <c r="E2946" i="26"/>
  <c r="K2946" i="26" s="1"/>
  <c r="D2946" i="26"/>
  <c r="K2944" i="26"/>
  <c r="H2944" i="26"/>
  <c r="G2944" i="26"/>
  <c r="H2943" i="26"/>
  <c r="E2943" i="26"/>
  <c r="M2943" i="26" s="1"/>
  <c r="K2942" i="26"/>
  <c r="L2942" i="26" s="1"/>
  <c r="H2942" i="26"/>
  <c r="R2942" i="26" s="1"/>
  <c r="G2942" i="26"/>
  <c r="K2941" i="26"/>
  <c r="M2941" i="26" s="1"/>
  <c r="H2941" i="26"/>
  <c r="R2941" i="26" s="1"/>
  <c r="G2941" i="26"/>
  <c r="F2940" i="26"/>
  <c r="H2940" i="26" s="1"/>
  <c r="J2940" i="26" s="1"/>
  <c r="D2940" i="26"/>
  <c r="F2939" i="26"/>
  <c r="E2939" i="26"/>
  <c r="D2939" i="26"/>
  <c r="K2938" i="26"/>
  <c r="F2938" i="26"/>
  <c r="D2938" i="26"/>
  <c r="F2937" i="26"/>
  <c r="E2937" i="26"/>
  <c r="D2937" i="26"/>
  <c r="F2936" i="26"/>
  <c r="E2936" i="26"/>
  <c r="K2936" i="26" s="1"/>
  <c r="D2936" i="26"/>
  <c r="K2934" i="26"/>
  <c r="H2934" i="26"/>
  <c r="G2934" i="26"/>
  <c r="M2933" i="26"/>
  <c r="L2933" i="26"/>
  <c r="H2933" i="26"/>
  <c r="G2933" i="26"/>
  <c r="K2932" i="26"/>
  <c r="L2932" i="26" s="1"/>
  <c r="H2932" i="26"/>
  <c r="G2932" i="26"/>
  <c r="K2931" i="26"/>
  <c r="H2931" i="26"/>
  <c r="R2931" i="26" s="1"/>
  <c r="G2931" i="26"/>
  <c r="F2930" i="26"/>
  <c r="E2930" i="26"/>
  <c r="D2930" i="26"/>
  <c r="K2929" i="26"/>
  <c r="L2929" i="26" s="1"/>
  <c r="H2929" i="26"/>
  <c r="G2929" i="26"/>
  <c r="H2928" i="26"/>
  <c r="R2928" i="26" s="1"/>
  <c r="E2928" i="26"/>
  <c r="K2928" i="26" s="1"/>
  <c r="K2927" i="26"/>
  <c r="M2927" i="26" s="1"/>
  <c r="H2927" i="26"/>
  <c r="R2927" i="26" s="1"/>
  <c r="G2927" i="26"/>
  <c r="K2926" i="26"/>
  <c r="H2926" i="26"/>
  <c r="G2926" i="26"/>
  <c r="F2925" i="26"/>
  <c r="D2925" i="26"/>
  <c r="F2924" i="26"/>
  <c r="E2924" i="26"/>
  <c r="D2924" i="26"/>
  <c r="D2919" i="26" s="1"/>
  <c r="F2923" i="26"/>
  <c r="D2923" i="26"/>
  <c r="D2918" i="26" s="1"/>
  <c r="D2913" i="26" s="1"/>
  <c r="F2922" i="26"/>
  <c r="E2922" i="26"/>
  <c r="E2917" i="26" s="1"/>
  <c r="D2922" i="26"/>
  <c r="D2917" i="26" s="1"/>
  <c r="F2921" i="26"/>
  <c r="E2921" i="26"/>
  <c r="E2916" i="26" s="1"/>
  <c r="D2921" i="26"/>
  <c r="E2919" i="26"/>
  <c r="D2916" i="26"/>
  <c r="D2911" i="26" s="1"/>
  <c r="M2909" i="26"/>
  <c r="J2909" i="26"/>
  <c r="I2909" i="26"/>
  <c r="G2909" i="26"/>
  <c r="M2908" i="26"/>
  <c r="J2908" i="26"/>
  <c r="I2908" i="26"/>
  <c r="G2908" i="26"/>
  <c r="M2907" i="26"/>
  <c r="J2907" i="26"/>
  <c r="I2907" i="26"/>
  <c r="G2907" i="26"/>
  <c r="K2906" i="26"/>
  <c r="J2906" i="26"/>
  <c r="I2906" i="26"/>
  <c r="G2906" i="26"/>
  <c r="L2905" i="26"/>
  <c r="J2905" i="26"/>
  <c r="F2905" i="26"/>
  <c r="E2905" i="26"/>
  <c r="D2905" i="26"/>
  <c r="K2904" i="26"/>
  <c r="L2904" i="26" s="1"/>
  <c r="H2904" i="26"/>
  <c r="G2904" i="26"/>
  <c r="J2903" i="26"/>
  <c r="E2903" i="26"/>
  <c r="K2903" i="26" s="1"/>
  <c r="L2903" i="26" s="1"/>
  <c r="K2902" i="26"/>
  <c r="M2902" i="26" s="1"/>
  <c r="H2902" i="26"/>
  <c r="G2902" i="26"/>
  <c r="K2901" i="26"/>
  <c r="M2901" i="26" s="1"/>
  <c r="H2901" i="26"/>
  <c r="G2901" i="26"/>
  <c r="F2900" i="26"/>
  <c r="D2900" i="26"/>
  <c r="H2899" i="26"/>
  <c r="J2899" i="26" s="1"/>
  <c r="F2899" i="26"/>
  <c r="R2899" i="26" s="1"/>
  <c r="E2899" i="26"/>
  <c r="D2899" i="26"/>
  <c r="K2898" i="26"/>
  <c r="L2898" i="26" s="1"/>
  <c r="H2898" i="26"/>
  <c r="I2898" i="26" s="1"/>
  <c r="F2898" i="26"/>
  <c r="F2897" i="26"/>
  <c r="F2887" i="26" s="1"/>
  <c r="E2897" i="26"/>
  <c r="D2897" i="26"/>
  <c r="D2887" i="26" s="1"/>
  <c r="D2882" i="26" s="1"/>
  <c r="F2896" i="26"/>
  <c r="E2896" i="26"/>
  <c r="D2896" i="26"/>
  <c r="F2895" i="26"/>
  <c r="K2894" i="26"/>
  <c r="L2894" i="26" s="1"/>
  <c r="H2894" i="26"/>
  <c r="R2894" i="26" s="1"/>
  <c r="G2894" i="26"/>
  <c r="H2893" i="26"/>
  <c r="E2893" i="26"/>
  <c r="K2892" i="26"/>
  <c r="M2892" i="26" s="1"/>
  <c r="H2892" i="26"/>
  <c r="G2892" i="26"/>
  <c r="K2891" i="26"/>
  <c r="L2891" i="26" s="1"/>
  <c r="H2891" i="26"/>
  <c r="G2891" i="26"/>
  <c r="F2890" i="26"/>
  <c r="D2890" i="26"/>
  <c r="K2888" i="26"/>
  <c r="M2888" i="26" s="1"/>
  <c r="H2888" i="26"/>
  <c r="R2888" i="26" s="1"/>
  <c r="G2888" i="26"/>
  <c r="F2886" i="26"/>
  <c r="D2884" i="26"/>
  <c r="F2883" i="26"/>
  <c r="D2883" i="26"/>
  <c r="K2879" i="26"/>
  <c r="H2879" i="26"/>
  <c r="G2879" i="26"/>
  <c r="K2878" i="26"/>
  <c r="J2878" i="26"/>
  <c r="I2878" i="26"/>
  <c r="G2878" i="26"/>
  <c r="K2877" i="26"/>
  <c r="M2877" i="26" s="1"/>
  <c r="H2877" i="26"/>
  <c r="G2877" i="26"/>
  <c r="K2876" i="26"/>
  <c r="H2876" i="26"/>
  <c r="G2876" i="26"/>
  <c r="F2875" i="26"/>
  <c r="E2875" i="26"/>
  <c r="D2875" i="26"/>
  <c r="K2874" i="26"/>
  <c r="L2874" i="26" s="1"/>
  <c r="H2874" i="26"/>
  <c r="R2874" i="26" s="1"/>
  <c r="G2874" i="26"/>
  <c r="H2873" i="26"/>
  <c r="E2873" i="26"/>
  <c r="E2870" i="26" s="1"/>
  <c r="K2872" i="26"/>
  <c r="M2872" i="26" s="1"/>
  <c r="H2872" i="26"/>
  <c r="G2872" i="26"/>
  <c r="K2871" i="26"/>
  <c r="L2871" i="26" s="1"/>
  <c r="H2871" i="26"/>
  <c r="G2871" i="26"/>
  <c r="F2870" i="26"/>
  <c r="D2870" i="26"/>
  <c r="K2869" i="26"/>
  <c r="H2869" i="26"/>
  <c r="G2869" i="26"/>
  <c r="K2868" i="26"/>
  <c r="L2868" i="26" s="1"/>
  <c r="H2868" i="26"/>
  <c r="R2868" i="26" s="1"/>
  <c r="G2868" i="26"/>
  <c r="K2867" i="26"/>
  <c r="M2867" i="26" s="1"/>
  <c r="H2867" i="26"/>
  <c r="R2867" i="26" s="1"/>
  <c r="G2867" i="26"/>
  <c r="K2866" i="26"/>
  <c r="M2866" i="26" s="1"/>
  <c r="H2866" i="26"/>
  <c r="R2866" i="26" s="1"/>
  <c r="G2866" i="26"/>
  <c r="F2865" i="26"/>
  <c r="E2865" i="26"/>
  <c r="K2865" i="26" s="1"/>
  <c r="M2865" i="26" s="1"/>
  <c r="D2865" i="26"/>
  <c r="K2864" i="26"/>
  <c r="M2864" i="26" s="1"/>
  <c r="H2864" i="26"/>
  <c r="G2864" i="26"/>
  <c r="K2863" i="26"/>
  <c r="L2863" i="26" s="1"/>
  <c r="J2863" i="26"/>
  <c r="I2863" i="26"/>
  <c r="G2863" i="26"/>
  <c r="K2862" i="26"/>
  <c r="L2862" i="26" s="1"/>
  <c r="H2862" i="26"/>
  <c r="J2862" i="26" s="1"/>
  <c r="G2862" i="26"/>
  <c r="K2861" i="26"/>
  <c r="L2861" i="26" s="1"/>
  <c r="H2861" i="26"/>
  <c r="R2861" i="26" s="1"/>
  <c r="G2861" i="26"/>
  <c r="F2860" i="26"/>
  <c r="E2860" i="26"/>
  <c r="D2860" i="26"/>
  <c r="F2859" i="26"/>
  <c r="E2859" i="26"/>
  <c r="D2859" i="26"/>
  <c r="F2858" i="26"/>
  <c r="D2858" i="26"/>
  <c r="F2857" i="26"/>
  <c r="E2857" i="26"/>
  <c r="D2857" i="26"/>
  <c r="F2856" i="26"/>
  <c r="E2856" i="26"/>
  <c r="D2856" i="26"/>
  <c r="K2854" i="26"/>
  <c r="M2854" i="26" s="1"/>
  <c r="K2853" i="26"/>
  <c r="M2853" i="26" s="1"/>
  <c r="H2853" i="26"/>
  <c r="G2853" i="26"/>
  <c r="E2849" i="26"/>
  <c r="D2849" i="26"/>
  <c r="F2848" i="26"/>
  <c r="E2848" i="26"/>
  <c r="K2848" i="26" s="1"/>
  <c r="D2848" i="26"/>
  <c r="D2843" i="26" s="1"/>
  <c r="K2839" i="26"/>
  <c r="L2839" i="26" s="1"/>
  <c r="H2839" i="26"/>
  <c r="G2839" i="26"/>
  <c r="M2838" i="26"/>
  <c r="L2838" i="26"/>
  <c r="J2838" i="26"/>
  <c r="I2838" i="26"/>
  <c r="G2838" i="26"/>
  <c r="K2837" i="26"/>
  <c r="L2837" i="26" s="1"/>
  <c r="H2837" i="26"/>
  <c r="G2837" i="26"/>
  <c r="K2836" i="26"/>
  <c r="L2836" i="26" s="1"/>
  <c r="H2836" i="26"/>
  <c r="G2836" i="26"/>
  <c r="F2835" i="26"/>
  <c r="E2835" i="26"/>
  <c r="D2835" i="26"/>
  <c r="H2834" i="26"/>
  <c r="F2834" i="26"/>
  <c r="E2834" i="26"/>
  <c r="D2834" i="26"/>
  <c r="K2833" i="26"/>
  <c r="H2833" i="26"/>
  <c r="F2833" i="26"/>
  <c r="R2833" i="26" s="1"/>
  <c r="E2833" i="26"/>
  <c r="D2833" i="26"/>
  <c r="F2832" i="26"/>
  <c r="E2832" i="26"/>
  <c r="D2832" i="26"/>
  <c r="F2831" i="26"/>
  <c r="E2831" i="26"/>
  <c r="D2831" i="26"/>
  <c r="K2829" i="26"/>
  <c r="M2829" i="26" s="1"/>
  <c r="H2829" i="26"/>
  <c r="G2829" i="26"/>
  <c r="K2828" i="26"/>
  <c r="L2828" i="26" s="1"/>
  <c r="H2828" i="26"/>
  <c r="G2828" i="26"/>
  <c r="K2827" i="26"/>
  <c r="L2827" i="26" s="1"/>
  <c r="H2827" i="26"/>
  <c r="G2827" i="26"/>
  <c r="K2826" i="26"/>
  <c r="M2826" i="26" s="1"/>
  <c r="H2826" i="26"/>
  <c r="G2826" i="26"/>
  <c r="F2825" i="26"/>
  <c r="E2825" i="26"/>
  <c r="K2825" i="26" s="1"/>
  <c r="M2825" i="26" s="1"/>
  <c r="D2825" i="26"/>
  <c r="F2824" i="26"/>
  <c r="E2824" i="26"/>
  <c r="K2824" i="26" s="1"/>
  <c r="M2824" i="26" s="1"/>
  <c r="D2824" i="26"/>
  <c r="F2823" i="26"/>
  <c r="E2823" i="26"/>
  <c r="D2823" i="26"/>
  <c r="F2822" i="26"/>
  <c r="E2822" i="26"/>
  <c r="K2822" i="26" s="1"/>
  <c r="M2822" i="26" s="1"/>
  <c r="D2822" i="26"/>
  <c r="F2821" i="26"/>
  <c r="E2821" i="26"/>
  <c r="K2821" i="26" s="1"/>
  <c r="M2821" i="26" s="1"/>
  <c r="D2821" i="26"/>
  <c r="K2819" i="26"/>
  <c r="L2819" i="26" s="1"/>
  <c r="H2819" i="26"/>
  <c r="G2819" i="26"/>
  <c r="K2818" i="26"/>
  <c r="M2818" i="26" s="1"/>
  <c r="H2818" i="26"/>
  <c r="G2818" i="26"/>
  <c r="K2817" i="26"/>
  <c r="M2817" i="26" s="1"/>
  <c r="H2817" i="26"/>
  <c r="G2817" i="26"/>
  <c r="K2816" i="26"/>
  <c r="L2816" i="26" s="1"/>
  <c r="H2816" i="26"/>
  <c r="G2816" i="26"/>
  <c r="F2815" i="26"/>
  <c r="E2815" i="26"/>
  <c r="K2815" i="26" s="1"/>
  <c r="M2815" i="26" s="1"/>
  <c r="D2815" i="26"/>
  <c r="K2814" i="26"/>
  <c r="M2814" i="26" s="1"/>
  <c r="H2814" i="26"/>
  <c r="G2814" i="26"/>
  <c r="H2813" i="26"/>
  <c r="E2813" i="26"/>
  <c r="L2813" i="26" s="1"/>
  <c r="K2812" i="26"/>
  <c r="L2812" i="26" s="1"/>
  <c r="H2812" i="26"/>
  <c r="G2812" i="26"/>
  <c r="K2811" i="26"/>
  <c r="H2811" i="26"/>
  <c r="G2811" i="26"/>
  <c r="F2810" i="26"/>
  <c r="D2810" i="26"/>
  <c r="K2809" i="26"/>
  <c r="L2809" i="26" s="1"/>
  <c r="H2809" i="26"/>
  <c r="G2809" i="26"/>
  <c r="M2808" i="26"/>
  <c r="L2808" i="26"/>
  <c r="J2808" i="26"/>
  <c r="I2808" i="26"/>
  <c r="G2808" i="26"/>
  <c r="K2807" i="26"/>
  <c r="L2807" i="26" s="1"/>
  <c r="H2807" i="26"/>
  <c r="G2807" i="26"/>
  <c r="K2806" i="26"/>
  <c r="L2806" i="26" s="1"/>
  <c r="H2806" i="26"/>
  <c r="G2806" i="26"/>
  <c r="F2805" i="26"/>
  <c r="E2805" i="26"/>
  <c r="D2805" i="26"/>
  <c r="K2804" i="26"/>
  <c r="L2804" i="26" s="1"/>
  <c r="H2804" i="26"/>
  <c r="G2804" i="26"/>
  <c r="K2803" i="26"/>
  <c r="M2803" i="26" s="1"/>
  <c r="H2803" i="26"/>
  <c r="R2803" i="26" s="1"/>
  <c r="G2803" i="26"/>
  <c r="K2802" i="26"/>
  <c r="K2797" i="26" s="1"/>
  <c r="H2802" i="26"/>
  <c r="G2802" i="26"/>
  <c r="K2801" i="26"/>
  <c r="L2801" i="26" s="1"/>
  <c r="H2801" i="26"/>
  <c r="G2801" i="26"/>
  <c r="F2800" i="26"/>
  <c r="E2800" i="26"/>
  <c r="D2800" i="26"/>
  <c r="H2799" i="26"/>
  <c r="F2799" i="26"/>
  <c r="E2799" i="26"/>
  <c r="E2794" i="26" s="1"/>
  <c r="D2799" i="26"/>
  <c r="F2798" i="26"/>
  <c r="D2798" i="26"/>
  <c r="F2797" i="26"/>
  <c r="E2797" i="26"/>
  <c r="D2797" i="26"/>
  <c r="F2796" i="26"/>
  <c r="E2796" i="26"/>
  <c r="D2796" i="26"/>
  <c r="D2793" i="26"/>
  <c r="H2887" i="26" l="1"/>
  <c r="R2887" i="26" s="1"/>
  <c r="I2802" i="26"/>
  <c r="R2802" i="26"/>
  <c r="J2804" i="26"/>
  <c r="R2804" i="26"/>
  <c r="R2799" i="26"/>
  <c r="I2804" i="26"/>
  <c r="G2805" i="26"/>
  <c r="R2805" i="26"/>
  <c r="J2813" i="26"/>
  <c r="R2813" i="26"/>
  <c r="I2816" i="26"/>
  <c r="R2816" i="26"/>
  <c r="D2820" i="26"/>
  <c r="J2826" i="26"/>
  <c r="R2826" i="26"/>
  <c r="R2834" i="26"/>
  <c r="G2835" i="26"/>
  <c r="L2854" i="26"/>
  <c r="D2852" i="26"/>
  <c r="D2847" i="26" s="1"/>
  <c r="D2842" i="26" s="1"/>
  <c r="R2858" i="26"/>
  <c r="I2864" i="26"/>
  <c r="R2864" i="26"/>
  <c r="G2865" i="26"/>
  <c r="I2871" i="26"/>
  <c r="R2871" i="26"/>
  <c r="H2875" i="26"/>
  <c r="J2875" i="26" s="1"/>
  <c r="R2875" i="26"/>
  <c r="I2879" i="26"/>
  <c r="R2879" i="26"/>
  <c r="R2898" i="26"/>
  <c r="E2923" i="26"/>
  <c r="G2924" i="26"/>
  <c r="G2928" i="26"/>
  <c r="J2929" i="26"/>
  <c r="R2929" i="26"/>
  <c r="H2930" i="26"/>
  <c r="R2930" i="26" s="1"/>
  <c r="I2933" i="26"/>
  <c r="R2933" i="26"/>
  <c r="J2934" i="26"/>
  <c r="R2934" i="26"/>
  <c r="M2942" i="26"/>
  <c r="J2944" i="26"/>
  <c r="R2944" i="26"/>
  <c r="H2950" i="26"/>
  <c r="J2950" i="26" s="1"/>
  <c r="R2950" i="26"/>
  <c r="G2958" i="26"/>
  <c r="R2958" i="26"/>
  <c r="R2959" i="26"/>
  <c r="H2960" i="26"/>
  <c r="J2960" i="26" s="1"/>
  <c r="J2963" i="26"/>
  <c r="R2963" i="26"/>
  <c r="J2812" i="26"/>
  <c r="R2812" i="26"/>
  <c r="I2829" i="26"/>
  <c r="R2829" i="26"/>
  <c r="I2837" i="26"/>
  <c r="R2837" i="26"/>
  <c r="I2839" i="26"/>
  <c r="R2839" i="26"/>
  <c r="J2853" i="26"/>
  <c r="R2853" i="26"/>
  <c r="J2877" i="26"/>
  <c r="R2877" i="26"/>
  <c r="H2890" i="26"/>
  <c r="J2890" i="26" s="1"/>
  <c r="R2890" i="26"/>
  <c r="J2893" i="26"/>
  <c r="R2893" i="26"/>
  <c r="H2895" i="26"/>
  <c r="J2895" i="26" s="1"/>
  <c r="R2895" i="26"/>
  <c r="I2902" i="26"/>
  <c r="R2902" i="26"/>
  <c r="I2926" i="26"/>
  <c r="R2926" i="26"/>
  <c r="J2932" i="26"/>
  <c r="R2932" i="26"/>
  <c r="G2957" i="26"/>
  <c r="J2962" i="26"/>
  <c r="R2962" i="26"/>
  <c r="I2807" i="26"/>
  <c r="R2807" i="26"/>
  <c r="J2809" i="26"/>
  <c r="R2809" i="26"/>
  <c r="J2819" i="26"/>
  <c r="R2819" i="26"/>
  <c r="R2822" i="26"/>
  <c r="G2797" i="26"/>
  <c r="D2794" i="26"/>
  <c r="I2801" i="26"/>
  <c r="R2801" i="26"/>
  <c r="J2806" i="26"/>
  <c r="R2806" i="26"/>
  <c r="J2811" i="26"/>
  <c r="R2811" i="26"/>
  <c r="I2814" i="26"/>
  <c r="R2814" i="26"/>
  <c r="J2818" i="26"/>
  <c r="R2818" i="26"/>
  <c r="I2819" i="26"/>
  <c r="I2828" i="26"/>
  <c r="R2828" i="26"/>
  <c r="J2836" i="26"/>
  <c r="R2836" i="26"/>
  <c r="D2844" i="26"/>
  <c r="G2857" i="26"/>
  <c r="M2862" i="26"/>
  <c r="H2870" i="26"/>
  <c r="J2870" i="26" s="1"/>
  <c r="J2873" i="26"/>
  <c r="R2873" i="26"/>
  <c r="I2876" i="26"/>
  <c r="R2876" i="26"/>
  <c r="F2889" i="26"/>
  <c r="F2885" i="26" s="1"/>
  <c r="I2892" i="26"/>
  <c r="R2892" i="26"/>
  <c r="D2895" i="26"/>
  <c r="H2896" i="26"/>
  <c r="R2896" i="26" s="1"/>
  <c r="R2901" i="26"/>
  <c r="J2904" i="26"/>
  <c r="R2904" i="26"/>
  <c r="H2922" i="26"/>
  <c r="R2922" i="26" s="1"/>
  <c r="D2914" i="26"/>
  <c r="E2925" i="26"/>
  <c r="J2926" i="26"/>
  <c r="J2943" i="26"/>
  <c r="R2943" i="26"/>
  <c r="J2954" i="26"/>
  <c r="R2954" i="26"/>
  <c r="H2957" i="26"/>
  <c r="J2957" i="26" s="1"/>
  <c r="I2964" i="26"/>
  <c r="R2964" i="26"/>
  <c r="H2797" i="26"/>
  <c r="R2797" i="26" s="1"/>
  <c r="I2817" i="26"/>
  <c r="R2817" i="26"/>
  <c r="J2827" i="26"/>
  <c r="R2827" i="26"/>
  <c r="I2862" i="26"/>
  <c r="R2862" i="26"/>
  <c r="I2869" i="26"/>
  <c r="R2869" i="26"/>
  <c r="I2872" i="26"/>
  <c r="R2872" i="26"/>
  <c r="J2891" i="26"/>
  <c r="R2891" i="26"/>
  <c r="R2940" i="26"/>
  <c r="G2947" i="26"/>
  <c r="G2799" i="26"/>
  <c r="L2803" i="26"/>
  <c r="M2807" i="26"/>
  <c r="I2809" i="26"/>
  <c r="M2811" i="26"/>
  <c r="G2860" i="26"/>
  <c r="F2882" i="26"/>
  <c r="L2901" i="26"/>
  <c r="L2902" i="26"/>
  <c r="D2795" i="26"/>
  <c r="I2797" i="26"/>
  <c r="I2799" i="26"/>
  <c r="L2811" i="26"/>
  <c r="O2811" i="26" s="1"/>
  <c r="D2830" i="26"/>
  <c r="E2830" i="26"/>
  <c r="J2864" i="26"/>
  <c r="G2905" i="26"/>
  <c r="I2953" i="26"/>
  <c r="F2955" i="26"/>
  <c r="I2962" i="26"/>
  <c r="D2792" i="26"/>
  <c r="I2812" i="26"/>
  <c r="J2816" i="26"/>
  <c r="L2818" i="26"/>
  <c r="H2822" i="26"/>
  <c r="J2822" i="26" s="1"/>
  <c r="H2824" i="26"/>
  <c r="J2824" i="26" s="1"/>
  <c r="G2831" i="26"/>
  <c r="G2833" i="26"/>
  <c r="L2864" i="26"/>
  <c r="H2865" i="26"/>
  <c r="I2865" i="26" s="1"/>
  <c r="I2891" i="26"/>
  <c r="G2903" i="26"/>
  <c r="I2904" i="26"/>
  <c r="L2928" i="26"/>
  <c r="G2930" i="26"/>
  <c r="M2932" i="26"/>
  <c r="J2953" i="26"/>
  <c r="I2957" i="26"/>
  <c r="L2961" i="26"/>
  <c r="E2792" i="26"/>
  <c r="K2810" i="26"/>
  <c r="H2831" i="26"/>
  <c r="I2831" i="26" s="1"/>
  <c r="H2832" i="26"/>
  <c r="J2832" i="26" s="1"/>
  <c r="H2848" i="26"/>
  <c r="R2848" i="26" s="1"/>
  <c r="I2875" i="26"/>
  <c r="E2900" i="26"/>
  <c r="F2935" i="26"/>
  <c r="F2945" i="26"/>
  <c r="E2948" i="26"/>
  <c r="M2951" i="26"/>
  <c r="M2952" i="26"/>
  <c r="J2964" i="26"/>
  <c r="D2788" i="26"/>
  <c r="K2798" i="26"/>
  <c r="D2791" i="26"/>
  <c r="M2833" i="26"/>
  <c r="D2886" i="26"/>
  <c r="G2900" i="26"/>
  <c r="G2948" i="26"/>
  <c r="J2801" i="26"/>
  <c r="H2805" i="26"/>
  <c r="I2805" i="26" s="1"/>
  <c r="M2806" i="26"/>
  <c r="J2807" i="26"/>
  <c r="I2813" i="26"/>
  <c r="G2823" i="26"/>
  <c r="K2823" i="26"/>
  <c r="G2825" i="26"/>
  <c r="L2825" i="26"/>
  <c r="M2827" i="26"/>
  <c r="J2828" i="26"/>
  <c r="I2834" i="26"/>
  <c r="L2835" i="26"/>
  <c r="M2837" i="26"/>
  <c r="M2839" i="26"/>
  <c r="I2848" i="26"/>
  <c r="I2868" i="26"/>
  <c r="H2858" i="26"/>
  <c r="J2858" i="26" s="1"/>
  <c r="L2878" i="26"/>
  <c r="M2878" i="26"/>
  <c r="E2883" i="26"/>
  <c r="G2883" i="26" s="1"/>
  <c r="G2893" i="26"/>
  <c r="L2931" i="26"/>
  <c r="K2930" i="26"/>
  <c r="M2930" i="26" s="1"/>
  <c r="I2942" i="26"/>
  <c r="H2937" i="26"/>
  <c r="J2937" i="26" s="1"/>
  <c r="G2946" i="26"/>
  <c r="I2952" i="26"/>
  <c r="H2947" i="26"/>
  <c r="R2947" i="26" s="1"/>
  <c r="G2956" i="26"/>
  <c r="L2962" i="26"/>
  <c r="M2962" i="26"/>
  <c r="F2792" i="26"/>
  <c r="G2792" i="26" s="1"/>
  <c r="F2794" i="26"/>
  <c r="G2796" i="26"/>
  <c r="E2798" i="26"/>
  <c r="E2795" i="26" s="1"/>
  <c r="K2799" i="26"/>
  <c r="M2799" i="26" s="1"/>
  <c r="M2804" i="26"/>
  <c r="K2805" i="26"/>
  <c r="M2805" i="26" s="1"/>
  <c r="M2809" i="26"/>
  <c r="M2812" i="26"/>
  <c r="G2815" i="26"/>
  <c r="M2819" i="26"/>
  <c r="G2821" i="26"/>
  <c r="H2823" i="26"/>
  <c r="I2823" i="26" s="1"/>
  <c r="L2829" i="26"/>
  <c r="K2832" i="26"/>
  <c r="M2832" i="26" s="1"/>
  <c r="I2833" i="26"/>
  <c r="G2834" i="26"/>
  <c r="K2834" i="26"/>
  <c r="M2834" i="26" s="1"/>
  <c r="K2835" i="26"/>
  <c r="M2835" i="26" s="1"/>
  <c r="M2836" i="26"/>
  <c r="F2852" i="26"/>
  <c r="I2853" i="26"/>
  <c r="H2860" i="26"/>
  <c r="J2860" i="26" s="1"/>
  <c r="M2861" i="26"/>
  <c r="M2863" i="26"/>
  <c r="L2865" i="26"/>
  <c r="J2866" i="26"/>
  <c r="H2856" i="26"/>
  <c r="J2856" i="26" s="1"/>
  <c r="L2867" i="26"/>
  <c r="K2857" i="26"/>
  <c r="M2857" i="26" s="1"/>
  <c r="J2868" i="26"/>
  <c r="M2869" i="26"/>
  <c r="L2869" i="26"/>
  <c r="L2859" i="26" s="1"/>
  <c r="K2859" i="26"/>
  <c r="M2859" i="26" s="1"/>
  <c r="J2871" i="26"/>
  <c r="J2874" i="26"/>
  <c r="I2874" i="26"/>
  <c r="M2876" i="26"/>
  <c r="L2876" i="26"/>
  <c r="M2879" i="26"/>
  <c r="L2879" i="26"/>
  <c r="H2882" i="26"/>
  <c r="J2888" i="26"/>
  <c r="H2883" i="26"/>
  <c r="J2883" i="26" s="1"/>
  <c r="J2894" i="26"/>
  <c r="I2894" i="26"/>
  <c r="E2895" i="26"/>
  <c r="I2895" i="26" s="1"/>
  <c r="K2896" i="26"/>
  <c r="M2896" i="26" s="1"/>
  <c r="J2898" i="26"/>
  <c r="G2898" i="26"/>
  <c r="E2889" i="26"/>
  <c r="K2899" i="26"/>
  <c r="M2899" i="26" s="1"/>
  <c r="F2919" i="26"/>
  <c r="D2912" i="26"/>
  <c r="D2787" i="26" s="1"/>
  <c r="G2922" i="26"/>
  <c r="F2917" i="26"/>
  <c r="K2924" i="26"/>
  <c r="K2919" i="26" s="1"/>
  <c r="L2919" i="26" s="1"/>
  <c r="M2929" i="26"/>
  <c r="J2933" i="26"/>
  <c r="G2936" i="26"/>
  <c r="L2941" i="26"/>
  <c r="K2940" i="26"/>
  <c r="J2942" i="26"/>
  <c r="I2943" i="26"/>
  <c r="H2938" i="26"/>
  <c r="J2938" i="26" s="1"/>
  <c r="J2952" i="26"/>
  <c r="L2960" i="26"/>
  <c r="G2960" i="26"/>
  <c r="I2963" i="26"/>
  <c r="K2860" i="26"/>
  <c r="M2860" i="26" s="1"/>
  <c r="H2857" i="26"/>
  <c r="R2857" i="26" s="1"/>
  <c r="G2897" i="26"/>
  <c r="I2903" i="26"/>
  <c r="M2903" i="26"/>
  <c r="I2930" i="26"/>
  <c r="D2935" i="26"/>
  <c r="D2945" i="26"/>
  <c r="D2955" i="26"/>
  <c r="D2790" i="26"/>
  <c r="E2791" i="26"/>
  <c r="G2798" i="26"/>
  <c r="G2800" i="26"/>
  <c r="J2803" i="26"/>
  <c r="I2803" i="26"/>
  <c r="H2798" i="26"/>
  <c r="R2798" i="26" s="1"/>
  <c r="G2794" i="26"/>
  <c r="M2797" i="26"/>
  <c r="L2797" i="26"/>
  <c r="K2794" i="26"/>
  <c r="M2802" i="26"/>
  <c r="L2802" i="26"/>
  <c r="L2798" i="26"/>
  <c r="M2798" i="26"/>
  <c r="K2800" i="26"/>
  <c r="M2800" i="26" s="1"/>
  <c r="L2805" i="26"/>
  <c r="F2791" i="26"/>
  <c r="H2792" i="26"/>
  <c r="F2793" i="26"/>
  <c r="F2795" i="26"/>
  <c r="H2796" i="26"/>
  <c r="R2796" i="26" s="1"/>
  <c r="J2797" i="26"/>
  <c r="J2799" i="26"/>
  <c r="H2800" i="26"/>
  <c r="R2800" i="26" s="1"/>
  <c r="M2801" i="26"/>
  <c r="J2802" i="26"/>
  <c r="J2805" i="26"/>
  <c r="M2813" i="26"/>
  <c r="J2814" i="26"/>
  <c r="H2815" i="26"/>
  <c r="R2815" i="26" s="1"/>
  <c r="L2815" i="26"/>
  <c r="M2816" i="26"/>
  <c r="J2817" i="26"/>
  <c r="F2820" i="26"/>
  <c r="H2821" i="26"/>
  <c r="R2821" i="26" s="1"/>
  <c r="L2821" i="26"/>
  <c r="G2822" i="26"/>
  <c r="L2822" i="26"/>
  <c r="G2824" i="26"/>
  <c r="L2824" i="26"/>
  <c r="I2826" i="26"/>
  <c r="M2828" i="26"/>
  <c r="F2830" i="26"/>
  <c r="K2831" i="26"/>
  <c r="G2832" i="26"/>
  <c r="J2833" i="26"/>
  <c r="J2834" i="26"/>
  <c r="H2835" i="26"/>
  <c r="R2835" i="26" s="1"/>
  <c r="J2837" i="26"/>
  <c r="M2848" i="26"/>
  <c r="L2848" i="26"/>
  <c r="D2855" i="26"/>
  <c r="F2855" i="26"/>
  <c r="G2859" i="26"/>
  <c r="G2848" i="26"/>
  <c r="F2843" i="26"/>
  <c r="G2856" i="26"/>
  <c r="J2861" i="26"/>
  <c r="I2861" i="26"/>
  <c r="I2806" i="26"/>
  <c r="H2810" i="26"/>
  <c r="R2810" i="26" s="1"/>
  <c r="I2811" i="26"/>
  <c r="L2814" i="26"/>
  <c r="L2817" i="26"/>
  <c r="I2818" i="26"/>
  <c r="I2822" i="26"/>
  <c r="I2824" i="26"/>
  <c r="H2825" i="26"/>
  <c r="R2825" i="26" s="1"/>
  <c r="L2826" i="26"/>
  <c r="I2827" i="26"/>
  <c r="I2832" i="26"/>
  <c r="L2833" i="26"/>
  <c r="I2836" i="26"/>
  <c r="K2849" i="26"/>
  <c r="J2882" i="26"/>
  <c r="J2896" i="26"/>
  <c r="I2896" i="26"/>
  <c r="K2796" i="26"/>
  <c r="E2810" i="26"/>
  <c r="M2810" i="26" s="1"/>
  <c r="G2813" i="26"/>
  <c r="E2820" i="26"/>
  <c r="J2829" i="26"/>
  <c r="J2831" i="26"/>
  <c r="J2839" i="26"/>
  <c r="J2848" i="26"/>
  <c r="L2853" i="26"/>
  <c r="L2860" i="26"/>
  <c r="K2870" i="26"/>
  <c r="M2870" i="26" s="1"/>
  <c r="H2859" i="26"/>
  <c r="R2859" i="26" s="1"/>
  <c r="I2866" i="26"/>
  <c r="M2868" i="26"/>
  <c r="G2870" i="26"/>
  <c r="L2872" i="26"/>
  <c r="M2874" i="26"/>
  <c r="G2875" i="26"/>
  <c r="I2877" i="26"/>
  <c r="E2886" i="26"/>
  <c r="G2886" i="26" s="1"/>
  <c r="I2888" i="26"/>
  <c r="L2892" i="26"/>
  <c r="M2894" i="26"/>
  <c r="I2905" i="26"/>
  <c r="D2910" i="26"/>
  <c r="K2873" i="26"/>
  <c r="L2873" i="26" s="1"/>
  <c r="L2858" i="26" s="1"/>
  <c r="K2893" i="26"/>
  <c r="I2899" i="26"/>
  <c r="L2866" i="26"/>
  <c r="L2856" i="26" s="1"/>
  <c r="I2867" i="26"/>
  <c r="I2870" i="26"/>
  <c r="J2872" i="26"/>
  <c r="G2873" i="26"/>
  <c r="L2877" i="26"/>
  <c r="L2857" i="26" s="1"/>
  <c r="H2886" i="26"/>
  <c r="R2886" i="26" s="1"/>
  <c r="L2888" i="26"/>
  <c r="J2892" i="26"/>
  <c r="E2887" i="26"/>
  <c r="I2887" i="26" s="1"/>
  <c r="I2901" i="26"/>
  <c r="H2900" i="26"/>
  <c r="R2900" i="26" s="1"/>
  <c r="K2856" i="26"/>
  <c r="E2858" i="26"/>
  <c r="I2858" i="26" s="1"/>
  <c r="J2865" i="26"/>
  <c r="J2867" i="26"/>
  <c r="J2869" i="26"/>
  <c r="M2871" i="26"/>
  <c r="I2873" i="26"/>
  <c r="K2875" i="26"/>
  <c r="M2875" i="26" s="1"/>
  <c r="J2876" i="26"/>
  <c r="J2879" i="26"/>
  <c r="F2881" i="26"/>
  <c r="J2887" i="26"/>
  <c r="E2890" i="26"/>
  <c r="M2891" i="26"/>
  <c r="I2893" i="26"/>
  <c r="G2895" i="26"/>
  <c r="G2896" i="26"/>
  <c r="K2897" i="26"/>
  <c r="M2897" i="26" s="1"/>
  <c r="M2898" i="26"/>
  <c r="G2899" i="26"/>
  <c r="L2899" i="26"/>
  <c r="K2900" i="26"/>
  <c r="M2900" i="26" s="1"/>
  <c r="J2901" i="26"/>
  <c r="J2902" i="26"/>
  <c r="H2897" i="26"/>
  <c r="R2897" i="26" s="1"/>
  <c r="M2904" i="26"/>
  <c r="K2905" i="26"/>
  <c r="M2905" i="26" s="1"/>
  <c r="M2906" i="26"/>
  <c r="F2920" i="26"/>
  <c r="F2916" i="26"/>
  <c r="G2921" i="26"/>
  <c r="J2922" i="26"/>
  <c r="H2917" i="26"/>
  <c r="I2922" i="26"/>
  <c r="E2918" i="26"/>
  <c r="J2928" i="26"/>
  <c r="H2923" i="26"/>
  <c r="R2923" i="26" s="1"/>
  <c r="I2928" i="26"/>
  <c r="J2931" i="26"/>
  <c r="H2921" i="26"/>
  <c r="R2921" i="26" s="1"/>
  <c r="I2931" i="26"/>
  <c r="K2937" i="26"/>
  <c r="M2937" i="26" s="1"/>
  <c r="K2939" i="26"/>
  <c r="M2939" i="26" s="1"/>
  <c r="M2948" i="26"/>
  <c r="L2948" i="26"/>
  <c r="J2951" i="26"/>
  <c r="I2951" i="26"/>
  <c r="H2946" i="26"/>
  <c r="R2946" i="26" s="1"/>
  <c r="M2954" i="26"/>
  <c r="L2954" i="26"/>
  <c r="K2959" i="26"/>
  <c r="M2959" i="26" s="1"/>
  <c r="E2911" i="26"/>
  <c r="D2915" i="26"/>
  <c r="F2914" i="26"/>
  <c r="D2920" i="26"/>
  <c r="K2922" i="26"/>
  <c r="F2918" i="26"/>
  <c r="G2923" i="26"/>
  <c r="H2924" i="26"/>
  <c r="R2924" i="26" s="1"/>
  <c r="K2925" i="26"/>
  <c r="M2925" i="26" s="1"/>
  <c r="M2926" i="26"/>
  <c r="L2926" i="26"/>
  <c r="L2927" i="26"/>
  <c r="M2928" i="26"/>
  <c r="K2923" i="26"/>
  <c r="L2923" i="26" s="1"/>
  <c r="I2929" i="26"/>
  <c r="J2930" i="26"/>
  <c r="M2931" i="26"/>
  <c r="K2921" i="26"/>
  <c r="I2932" i="26"/>
  <c r="M2934" i="26"/>
  <c r="L2934" i="26"/>
  <c r="L2930" i="26" s="1"/>
  <c r="G2937" i="26"/>
  <c r="G2939" i="26"/>
  <c r="K2947" i="26"/>
  <c r="M2947" i="26" s="1"/>
  <c r="E2955" i="26"/>
  <c r="G2955" i="26" s="1"/>
  <c r="M2956" i="26"/>
  <c r="L2956" i="26"/>
  <c r="G2959" i="26"/>
  <c r="J2961" i="26"/>
  <c r="I2961" i="26"/>
  <c r="H2956" i="26"/>
  <c r="R2956" i="26" s="1"/>
  <c r="M2924" i="26"/>
  <c r="H2925" i="26"/>
  <c r="R2925" i="26" s="1"/>
  <c r="G2925" i="26"/>
  <c r="M2936" i="26"/>
  <c r="L2936" i="26"/>
  <c r="J2941" i="26"/>
  <c r="I2941" i="26"/>
  <c r="H2936" i="26"/>
  <c r="R2936" i="26" s="1"/>
  <c r="M2944" i="26"/>
  <c r="L2944" i="26"/>
  <c r="K2949" i="26"/>
  <c r="M2949" i="26" s="1"/>
  <c r="K2950" i="26"/>
  <c r="M2958" i="26"/>
  <c r="L2958" i="26"/>
  <c r="E2912" i="26"/>
  <c r="E2914" i="26"/>
  <c r="L2921" i="26"/>
  <c r="E2920" i="26"/>
  <c r="L2924" i="26"/>
  <c r="J2927" i="26"/>
  <c r="I2927" i="26"/>
  <c r="I2937" i="26"/>
  <c r="E2945" i="26"/>
  <c r="G2945" i="26" s="1"/>
  <c r="M2946" i="26"/>
  <c r="L2946" i="26"/>
  <c r="G2949" i="26"/>
  <c r="K2957" i="26"/>
  <c r="M2957" i="26" s="1"/>
  <c r="I2959" i="26"/>
  <c r="I2934" i="26"/>
  <c r="E2938" i="26"/>
  <c r="E2935" i="26" s="1"/>
  <c r="E2940" i="26"/>
  <c r="G2940" i="26" s="1"/>
  <c r="G2943" i="26"/>
  <c r="L2943" i="26"/>
  <c r="L2940" i="26" s="1"/>
  <c r="I2944" i="26"/>
  <c r="I2948" i="26"/>
  <c r="E2950" i="26"/>
  <c r="I2950" i="26" s="1"/>
  <c r="G2953" i="26"/>
  <c r="L2953" i="26"/>
  <c r="I2954" i="26"/>
  <c r="I2958" i="26"/>
  <c r="I2960" i="26"/>
  <c r="G2963" i="26"/>
  <c r="K2963" i="26"/>
  <c r="M2963" i="26" s="1"/>
  <c r="L2964" i="26"/>
  <c r="H2939" i="26"/>
  <c r="R2939" i="26" s="1"/>
  <c r="H2949" i="26"/>
  <c r="R2949" i="26" s="1"/>
  <c r="E2477" i="26"/>
  <c r="L2477" i="26" s="1"/>
  <c r="K2473" i="26"/>
  <c r="I2883" i="26" l="1"/>
  <c r="R2830" i="26"/>
  <c r="H2794" i="26"/>
  <c r="R2917" i="26"/>
  <c r="R2794" i="26"/>
  <c r="R2937" i="26"/>
  <c r="R2824" i="26"/>
  <c r="R2823" i="26"/>
  <c r="R2792" i="26"/>
  <c r="H2945" i="26"/>
  <c r="J2945" i="26" s="1"/>
  <c r="R2883" i="26"/>
  <c r="R2856" i="26"/>
  <c r="F2884" i="26"/>
  <c r="H2889" i="26"/>
  <c r="R2860" i="26"/>
  <c r="R2832" i="26"/>
  <c r="H2935" i="26"/>
  <c r="J2935" i="26" s="1"/>
  <c r="R2935" i="26"/>
  <c r="H2955" i="26"/>
  <c r="R2955" i="26" s="1"/>
  <c r="R2882" i="26"/>
  <c r="R2870" i="26"/>
  <c r="R2938" i="26"/>
  <c r="R2960" i="26"/>
  <c r="L2957" i="26"/>
  <c r="G2919" i="26"/>
  <c r="D2789" i="26"/>
  <c r="R2957" i="26"/>
  <c r="R2831" i="26"/>
  <c r="R2865" i="26"/>
  <c r="L2870" i="26"/>
  <c r="E2793" i="26"/>
  <c r="L2959" i="26"/>
  <c r="K2945" i="26"/>
  <c r="M2945" i="26" s="1"/>
  <c r="I2860" i="26"/>
  <c r="D2885" i="26"/>
  <c r="D2881" i="26"/>
  <c r="L2855" i="26"/>
  <c r="K2889" i="26"/>
  <c r="E2884" i="26"/>
  <c r="H2843" i="26"/>
  <c r="R2843" i="26" s="1"/>
  <c r="J2947" i="26"/>
  <c r="I2947" i="26"/>
  <c r="K2883" i="26"/>
  <c r="M2883" i="26" s="1"/>
  <c r="M2823" i="26"/>
  <c r="K2793" i="26"/>
  <c r="I2938" i="26"/>
  <c r="L2925" i="26"/>
  <c r="K2895" i="26"/>
  <c r="M2895" i="26" s="1"/>
  <c r="J2823" i="26"/>
  <c r="I2856" i="26"/>
  <c r="G2795" i="26"/>
  <c r="L2799" i="26"/>
  <c r="K2792" i="26"/>
  <c r="J2857" i="26"/>
  <c r="I2857" i="26"/>
  <c r="G2917" i="26"/>
  <c r="F2912" i="26"/>
  <c r="L2896" i="26"/>
  <c r="G2889" i="26"/>
  <c r="H2852" i="26"/>
  <c r="R2852" i="26" s="1"/>
  <c r="F2847" i="26"/>
  <c r="I2889" i="26"/>
  <c r="L2832" i="26"/>
  <c r="L2834" i="26"/>
  <c r="L2823" i="26"/>
  <c r="I2935" i="26"/>
  <c r="G2935" i="26"/>
  <c r="L2950" i="26"/>
  <c r="G2950" i="26"/>
  <c r="L2963" i="26"/>
  <c r="J2939" i="26"/>
  <c r="I2939" i="26"/>
  <c r="I2940" i="26"/>
  <c r="L2949" i="26"/>
  <c r="K2935" i="26"/>
  <c r="M2935" i="26" s="1"/>
  <c r="J2956" i="26"/>
  <c r="I2956" i="26"/>
  <c r="L2947" i="26"/>
  <c r="L2945" i="26" s="1"/>
  <c r="F2913" i="26"/>
  <c r="F2788" i="26" s="1"/>
  <c r="G2918" i="26"/>
  <c r="G2914" i="26"/>
  <c r="J2946" i="26"/>
  <c r="I2946" i="26"/>
  <c r="L2939" i="26"/>
  <c r="J2921" i="26"/>
  <c r="I2921" i="26"/>
  <c r="H2916" i="26"/>
  <c r="R2916" i="26" s="1"/>
  <c r="H2912" i="26"/>
  <c r="J2917" i="26"/>
  <c r="I2917" i="26"/>
  <c r="H2920" i="26"/>
  <c r="R2920" i="26" s="1"/>
  <c r="G2920" i="26"/>
  <c r="J2900" i="26"/>
  <c r="I2900" i="26"/>
  <c r="L2897" i="26"/>
  <c r="M2796" i="26"/>
  <c r="K2795" i="26"/>
  <c r="M2795" i="26" s="1"/>
  <c r="K2791" i="26"/>
  <c r="M2849" i="26"/>
  <c r="L2849" i="26"/>
  <c r="J2796" i="26"/>
  <c r="H2795" i="26"/>
  <c r="R2795" i="26" s="1"/>
  <c r="I2796" i="26"/>
  <c r="H2791" i="26"/>
  <c r="R2791" i="26" s="1"/>
  <c r="J2792" i="26"/>
  <c r="I2792" i="26"/>
  <c r="L2796" i="26"/>
  <c r="M2922" i="26"/>
  <c r="K2917" i="26"/>
  <c r="L2922" i="26"/>
  <c r="L2920" i="26" s="1"/>
  <c r="E2915" i="26"/>
  <c r="E2913" i="26"/>
  <c r="L2914" i="26"/>
  <c r="J2897" i="26"/>
  <c r="I2897" i="26"/>
  <c r="K2890" i="26"/>
  <c r="M2890" i="26" s="1"/>
  <c r="E2843" i="26"/>
  <c r="I2843" i="26" s="1"/>
  <c r="G2858" i="26"/>
  <c r="E2855" i="26"/>
  <c r="M2893" i="26"/>
  <c r="L2893" i="26"/>
  <c r="G2890" i="26"/>
  <c r="I2859" i="26"/>
  <c r="J2859" i="26"/>
  <c r="K2820" i="26"/>
  <c r="M2820" i="26" s="1"/>
  <c r="I2810" i="26"/>
  <c r="J2810" i="26"/>
  <c r="I2835" i="26"/>
  <c r="J2835" i="26"/>
  <c r="M2831" i="26"/>
  <c r="K2830" i="26"/>
  <c r="M2830" i="26" s="1"/>
  <c r="L2831" i="26"/>
  <c r="J2800" i="26"/>
  <c r="I2800" i="26"/>
  <c r="G2791" i="26"/>
  <c r="F2790" i="26"/>
  <c r="L2792" i="26"/>
  <c r="E2790" i="26"/>
  <c r="I2925" i="26"/>
  <c r="J2925" i="26"/>
  <c r="J2949" i="26"/>
  <c r="I2949" i="26"/>
  <c r="M2950" i="26"/>
  <c r="M2938" i="26"/>
  <c r="K2914" i="26"/>
  <c r="M2914" i="26" s="1"/>
  <c r="M2919" i="26"/>
  <c r="K2955" i="26"/>
  <c r="M2955" i="26" s="1"/>
  <c r="J2924" i="26"/>
  <c r="H2919" i="26"/>
  <c r="R2919" i="26" s="1"/>
  <c r="I2924" i="26"/>
  <c r="M2940" i="26"/>
  <c r="L2937" i="26"/>
  <c r="F2880" i="26"/>
  <c r="F2851" i="26"/>
  <c r="L2900" i="26"/>
  <c r="I2886" i="26"/>
  <c r="H2885" i="26"/>
  <c r="R2885" i="26" s="1"/>
  <c r="H2881" i="26"/>
  <c r="R2881" i="26" s="1"/>
  <c r="J2886" i="26"/>
  <c r="L2875" i="26"/>
  <c r="I2825" i="26"/>
  <c r="J2825" i="26"/>
  <c r="H2855" i="26"/>
  <c r="R2855" i="26" s="1"/>
  <c r="G2855" i="26"/>
  <c r="G2830" i="26"/>
  <c r="H2830" i="26"/>
  <c r="J2821" i="26"/>
  <c r="I2821" i="26"/>
  <c r="J2794" i="26"/>
  <c r="I2794" i="26"/>
  <c r="L2793" i="26"/>
  <c r="M2792" i="26"/>
  <c r="L2938" i="26"/>
  <c r="G2938" i="26"/>
  <c r="J2936" i="26"/>
  <c r="I2936" i="26"/>
  <c r="M2921" i="26"/>
  <c r="K2916" i="26"/>
  <c r="K2920" i="26"/>
  <c r="M2920" i="26" s="1"/>
  <c r="K2918" i="26"/>
  <c r="M2923" i="26"/>
  <c r="E2910" i="26"/>
  <c r="J2923" i="26"/>
  <c r="I2923" i="26"/>
  <c r="H2918" i="26"/>
  <c r="R2918" i="26" s="1"/>
  <c r="G2916" i="26"/>
  <c r="F2915" i="26"/>
  <c r="F2911" i="26"/>
  <c r="M2856" i="26"/>
  <c r="E2882" i="26"/>
  <c r="G2887" i="26"/>
  <c r="K2887" i="26"/>
  <c r="M2887" i="26" s="1"/>
  <c r="I2890" i="26"/>
  <c r="M2873" i="26"/>
  <c r="K2858" i="26"/>
  <c r="K2886" i="26"/>
  <c r="M2886" i="26" s="1"/>
  <c r="E2885" i="26"/>
  <c r="E2881" i="26"/>
  <c r="G2881" i="26" s="1"/>
  <c r="L2810" i="26"/>
  <c r="G2810" i="26"/>
  <c r="G2843" i="26"/>
  <c r="J2843" i="26"/>
  <c r="H2820" i="26"/>
  <c r="R2820" i="26" s="1"/>
  <c r="G2820" i="26"/>
  <c r="J2815" i="26"/>
  <c r="I2815" i="26"/>
  <c r="G2793" i="26"/>
  <c r="L2800" i="26"/>
  <c r="E2788" i="26"/>
  <c r="M2794" i="26"/>
  <c r="J2798" i="26"/>
  <c r="I2798" i="26"/>
  <c r="H2793" i="26"/>
  <c r="R2793" i="26" s="1"/>
  <c r="D826" i="26"/>
  <c r="E781" i="26"/>
  <c r="F781" i="26"/>
  <c r="D781" i="26"/>
  <c r="E756" i="26"/>
  <c r="F756" i="26"/>
  <c r="E736" i="26"/>
  <c r="F736" i="26"/>
  <c r="E716" i="26"/>
  <c r="F716" i="26"/>
  <c r="D1006" i="26"/>
  <c r="F1056" i="26"/>
  <c r="E1055" i="26"/>
  <c r="F1055" i="26"/>
  <c r="E1056" i="26"/>
  <c r="E1057" i="26"/>
  <c r="F1057" i="26"/>
  <c r="D1056" i="26"/>
  <c r="D1057" i="26"/>
  <c r="D1055" i="26"/>
  <c r="E1031" i="26"/>
  <c r="F1031" i="26"/>
  <c r="D1031" i="26"/>
  <c r="H1007" i="26"/>
  <c r="H1006" i="26"/>
  <c r="H1005" i="26"/>
  <c r="E1005" i="26"/>
  <c r="F1005" i="26"/>
  <c r="R1005" i="26" s="1"/>
  <c r="E1006" i="26"/>
  <c r="F1006" i="26"/>
  <c r="R1006" i="26" s="1"/>
  <c r="E1007" i="26"/>
  <c r="F1007" i="26"/>
  <c r="R1007" i="26" s="1"/>
  <c r="D1007" i="26"/>
  <c r="D1005" i="26"/>
  <c r="L876" i="26"/>
  <c r="L856" i="26"/>
  <c r="K851" i="26"/>
  <c r="H836" i="26"/>
  <c r="R836" i="26" s="1"/>
  <c r="D806" i="26"/>
  <c r="D805" i="26"/>
  <c r="D813" i="26"/>
  <c r="D808" i="26"/>
  <c r="H796" i="26"/>
  <c r="R796" i="26" s="1"/>
  <c r="K792" i="26"/>
  <c r="J792" i="26"/>
  <c r="H771" i="26"/>
  <c r="R771" i="26" s="1"/>
  <c r="H765" i="26"/>
  <c r="R765" i="26" s="1"/>
  <c r="H746" i="26"/>
  <c r="R746" i="26" s="1"/>
  <c r="H742" i="26"/>
  <c r="H741" i="26"/>
  <c r="R741" i="26" s="1"/>
  <c r="H740" i="26"/>
  <c r="R740" i="26" s="1"/>
  <c r="H726" i="26"/>
  <c r="R726" i="26" s="1"/>
  <c r="I2945" i="26" l="1"/>
  <c r="F2842" i="26"/>
  <c r="G2912" i="26"/>
  <c r="R2912" i="26"/>
  <c r="H2884" i="26"/>
  <c r="J2889" i="26"/>
  <c r="J742" i="26"/>
  <c r="R742" i="26"/>
  <c r="M2793" i="26"/>
  <c r="R2889" i="26"/>
  <c r="R2945" i="26"/>
  <c r="J2955" i="26"/>
  <c r="I2955" i="26"/>
  <c r="R2884" i="26"/>
  <c r="F2854" i="26"/>
  <c r="L2794" i="26"/>
  <c r="D2880" i="26"/>
  <c r="D2851" i="26"/>
  <c r="L2895" i="26"/>
  <c r="L2886" i="26"/>
  <c r="L2830" i="26"/>
  <c r="J2852" i="26"/>
  <c r="H2847" i="26"/>
  <c r="R2847" i="26" s="1"/>
  <c r="M2889" i="26"/>
  <c r="L2889" i="26"/>
  <c r="L2887" i="26"/>
  <c r="L2883" i="26"/>
  <c r="L2843" i="26" s="1"/>
  <c r="K2884" i="26"/>
  <c r="L2884" i="26" s="1"/>
  <c r="L2844" i="26" s="1"/>
  <c r="L2789" i="26" s="1"/>
  <c r="E2844" i="26"/>
  <c r="E2789" i="26" s="1"/>
  <c r="G2884" i="26"/>
  <c r="M2858" i="26"/>
  <c r="K2843" i="26"/>
  <c r="K2855" i="26"/>
  <c r="M2855" i="26" s="1"/>
  <c r="J2918" i="26"/>
  <c r="I2918" i="26"/>
  <c r="H2913" i="26"/>
  <c r="H2788" i="26" s="1"/>
  <c r="R2788" i="26" s="1"/>
  <c r="J2919" i="26"/>
  <c r="I2919" i="26"/>
  <c r="H2914" i="26"/>
  <c r="R2914" i="26" s="1"/>
  <c r="G2790" i="26"/>
  <c r="M2917" i="26"/>
  <c r="K2912" i="26"/>
  <c r="M2912" i="26" s="1"/>
  <c r="L2917" i="26"/>
  <c r="L2912" i="26" s="1"/>
  <c r="L2795" i="26"/>
  <c r="L2791" i="26"/>
  <c r="I2791" i="26"/>
  <c r="J2791" i="26"/>
  <c r="J2920" i="26"/>
  <c r="I2920" i="26"/>
  <c r="H2910" i="26"/>
  <c r="J2916" i="26"/>
  <c r="I2916" i="26"/>
  <c r="H2911" i="26"/>
  <c r="R2911" i="26" s="1"/>
  <c r="G2913" i="26"/>
  <c r="K2881" i="26"/>
  <c r="M2881" i="26" s="1"/>
  <c r="E2880" i="26"/>
  <c r="G2880" i="26" s="1"/>
  <c r="E2851" i="26"/>
  <c r="G2851" i="26" s="1"/>
  <c r="G2911" i="26"/>
  <c r="F2910" i="26"/>
  <c r="M2918" i="26"/>
  <c r="K2913" i="26"/>
  <c r="M2913" i="26" s="1"/>
  <c r="J2855" i="26"/>
  <c r="I2855" i="26"/>
  <c r="I2793" i="26"/>
  <c r="J2793" i="26"/>
  <c r="K2885" i="26"/>
  <c r="M2885" i="26" s="1"/>
  <c r="G2885" i="26"/>
  <c r="K2882" i="26"/>
  <c r="M2882" i="26" s="1"/>
  <c r="E2852" i="26"/>
  <c r="I2882" i="26"/>
  <c r="G2882" i="26"/>
  <c r="H2915" i="26"/>
  <c r="R2915" i="26" s="1"/>
  <c r="G2915" i="26"/>
  <c r="J2830" i="26"/>
  <c r="I2830" i="26"/>
  <c r="I2881" i="26"/>
  <c r="J2881" i="26"/>
  <c r="H2851" i="26"/>
  <c r="R2851" i="26" s="1"/>
  <c r="F2846" i="26"/>
  <c r="F2850" i="26"/>
  <c r="L2820" i="26"/>
  <c r="L2918" i="26"/>
  <c r="L2913" i="26" s="1"/>
  <c r="L2788" i="26" s="1"/>
  <c r="I2795" i="26"/>
  <c r="J2795" i="26"/>
  <c r="H2790" i="26"/>
  <c r="R2790" i="26" s="1"/>
  <c r="M2791" i="26"/>
  <c r="K2790" i="26"/>
  <c r="M2790" i="26" s="1"/>
  <c r="G2788" i="26"/>
  <c r="I2820" i="26"/>
  <c r="J2820" i="26"/>
  <c r="K2915" i="26"/>
  <c r="M2915" i="26" s="1"/>
  <c r="K2911" i="26"/>
  <c r="M2916" i="26"/>
  <c r="L2916" i="26"/>
  <c r="I2885" i="26"/>
  <c r="J2885" i="26"/>
  <c r="H2880" i="26"/>
  <c r="R2880" i="26" s="1"/>
  <c r="L2955" i="26"/>
  <c r="L2890" i="26"/>
  <c r="I2912" i="26"/>
  <c r="J2912" i="26"/>
  <c r="L2935" i="26"/>
  <c r="F1001" i="26"/>
  <c r="D1001" i="26"/>
  <c r="E1001" i="26"/>
  <c r="H2408" i="26"/>
  <c r="R2408" i="26" s="1"/>
  <c r="G2910" i="26" l="1"/>
  <c r="R2910" i="26"/>
  <c r="G2854" i="26"/>
  <c r="F2849" i="26"/>
  <c r="H2854" i="26"/>
  <c r="R2913" i="26"/>
  <c r="J2884" i="26"/>
  <c r="I2884" i="26"/>
  <c r="F2787" i="26"/>
  <c r="D2846" i="26"/>
  <c r="D2850" i="26"/>
  <c r="L2882" i="26"/>
  <c r="M2884" i="26"/>
  <c r="K2844" i="26"/>
  <c r="J2847" i="26"/>
  <c r="H2842" i="26"/>
  <c r="R2842" i="26" s="1"/>
  <c r="J2880" i="26"/>
  <c r="I2880" i="26"/>
  <c r="L2915" i="26"/>
  <c r="L2911" i="26"/>
  <c r="L2910" i="26" s="1"/>
  <c r="L2881" i="26"/>
  <c r="J2911" i="26"/>
  <c r="I2911" i="26"/>
  <c r="L2790" i="26"/>
  <c r="H2850" i="26"/>
  <c r="R2850" i="26" s="1"/>
  <c r="K2852" i="26"/>
  <c r="M2852" i="26" s="1"/>
  <c r="E2847" i="26"/>
  <c r="G2852" i="26"/>
  <c r="I2852" i="26"/>
  <c r="K2880" i="26"/>
  <c r="M2880" i="26" s="1"/>
  <c r="M2911" i="26"/>
  <c r="K2910" i="26"/>
  <c r="M2910" i="26" s="1"/>
  <c r="F2841" i="26"/>
  <c r="J2915" i="26"/>
  <c r="I2915" i="26"/>
  <c r="L2885" i="26"/>
  <c r="J2788" i="26"/>
  <c r="I2788" i="26"/>
  <c r="J2914" i="26"/>
  <c r="I2914" i="26"/>
  <c r="J2913" i="26"/>
  <c r="I2913" i="26"/>
  <c r="M2843" i="26"/>
  <c r="K2788" i="26"/>
  <c r="M2788" i="26" s="1"/>
  <c r="J2790" i="26"/>
  <c r="I2790" i="26"/>
  <c r="I2851" i="26"/>
  <c r="J2851" i="26"/>
  <c r="H2846" i="26"/>
  <c r="R2846" i="26" s="1"/>
  <c r="K2851" i="26"/>
  <c r="M2851" i="26" s="1"/>
  <c r="E2850" i="26"/>
  <c r="G2850" i="26" s="1"/>
  <c r="E2846" i="26"/>
  <c r="I2910" i="26"/>
  <c r="J2910" i="26"/>
  <c r="L2403" i="26"/>
  <c r="L2373" i="26"/>
  <c r="H2343" i="26"/>
  <c r="G2343" i="26"/>
  <c r="D2317" i="26"/>
  <c r="H2317" i="26"/>
  <c r="K2322" i="26"/>
  <c r="I2322" i="26"/>
  <c r="F2322" i="26"/>
  <c r="J2322" i="26" s="1"/>
  <c r="H2323" i="26"/>
  <c r="R2323" i="26" s="1"/>
  <c r="H2293" i="26"/>
  <c r="R2293" i="26" s="1"/>
  <c r="F2292" i="26"/>
  <c r="H2273" i="26"/>
  <c r="R2273" i="26" s="1"/>
  <c r="H2272" i="26"/>
  <c r="G2272" i="26"/>
  <c r="H2228" i="26"/>
  <c r="R2228" i="26" s="1"/>
  <c r="J2272" i="26" l="1"/>
  <c r="R2272" i="26"/>
  <c r="L2322" i="26"/>
  <c r="L2317" i="26" s="1"/>
  <c r="K2317" i="26"/>
  <c r="H2340" i="26"/>
  <c r="R2343" i="26"/>
  <c r="I2854" i="26"/>
  <c r="J2854" i="26"/>
  <c r="H2849" i="26"/>
  <c r="R2849" i="26" s="1"/>
  <c r="G2849" i="26"/>
  <c r="F2844" i="26"/>
  <c r="H2292" i="26"/>
  <c r="R2292" i="26" s="1"/>
  <c r="F2845" i="26"/>
  <c r="R2854" i="26"/>
  <c r="L2852" i="26"/>
  <c r="D2841" i="26"/>
  <c r="D2845" i="26"/>
  <c r="L2851" i="26"/>
  <c r="L2880" i="26"/>
  <c r="H2787" i="26"/>
  <c r="J2787" i="26" s="1"/>
  <c r="H2840" i="26"/>
  <c r="J2842" i="26"/>
  <c r="M2844" i="26"/>
  <c r="K2789" i="26"/>
  <c r="M2789" i="26" s="1"/>
  <c r="I2846" i="26"/>
  <c r="H2841" i="26"/>
  <c r="J2846" i="26"/>
  <c r="F2840" i="26"/>
  <c r="F2786" i="26"/>
  <c r="H2845" i="26"/>
  <c r="I2850" i="26"/>
  <c r="J2850" i="26"/>
  <c r="E2845" i="26"/>
  <c r="K2846" i="26"/>
  <c r="E2841" i="26"/>
  <c r="G2841" i="26" s="1"/>
  <c r="K2850" i="26"/>
  <c r="M2850" i="26" s="1"/>
  <c r="G2846" i="26"/>
  <c r="K2847" i="26"/>
  <c r="L2847" i="26" s="1"/>
  <c r="L2842" i="26" s="1"/>
  <c r="L2787" i="26" s="1"/>
  <c r="E2842" i="26"/>
  <c r="G2847" i="26"/>
  <c r="I2847" i="26"/>
  <c r="I2272" i="26"/>
  <c r="G2322" i="26"/>
  <c r="M2322" i="26"/>
  <c r="H1071" i="26"/>
  <c r="R1071" i="26" s="1"/>
  <c r="K900" i="26"/>
  <c r="M900" i="26" s="1"/>
  <c r="G900" i="26"/>
  <c r="H900" i="26"/>
  <c r="H997" i="26"/>
  <c r="H971" i="26"/>
  <c r="R971" i="26" s="1"/>
  <c r="H946" i="26"/>
  <c r="R946" i="26" s="1"/>
  <c r="H945" i="26"/>
  <c r="R945" i="26" s="1"/>
  <c r="H936" i="26"/>
  <c r="R936" i="26" s="1"/>
  <c r="H926" i="26"/>
  <c r="R926" i="26" s="1"/>
  <c r="M917" i="26"/>
  <c r="J917" i="26"/>
  <c r="I917" i="26"/>
  <c r="G917" i="26"/>
  <c r="M916" i="26"/>
  <c r="H916" i="26"/>
  <c r="G916" i="26"/>
  <c r="M915" i="26"/>
  <c r="J915" i="26"/>
  <c r="I915" i="26"/>
  <c r="G915" i="26"/>
  <c r="M914" i="26"/>
  <c r="J914" i="26"/>
  <c r="I914" i="26"/>
  <c r="G914" i="26"/>
  <c r="L913" i="26"/>
  <c r="K913" i="26"/>
  <c r="F913" i="26"/>
  <c r="E913" i="26"/>
  <c r="D913" i="26"/>
  <c r="K912" i="26"/>
  <c r="L912" i="26" s="1"/>
  <c r="J912" i="26"/>
  <c r="I912" i="26"/>
  <c r="G912" i="26"/>
  <c r="M911" i="26"/>
  <c r="L911" i="26"/>
  <c r="J911" i="26"/>
  <c r="I911" i="26"/>
  <c r="G911" i="26"/>
  <c r="K910" i="26"/>
  <c r="M910" i="26" s="1"/>
  <c r="J910" i="26"/>
  <c r="I910" i="26"/>
  <c r="G910" i="26"/>
  <c r="K909" i="26"/>
  <c r="L909" i="26" s="1"/>
  <c r="J909" i="26"/>
  <c r="I909" i="26"/>
  <c r="G909" i="26"/>
  <c r="K908" i="26"/>
  <c r="H908" i="26"/>
  <c r="F908" i="26"/>
  <c r="E908" i="26"/>
  <c r="D908" i="26"/>
  <c r="K907" i="26"/>
  <c r="L907" i="26" s="1"/>
  <c r="J907" i="26"/>
  <c r="I907" i="26"/>
  <c r="G907" i="26"/>
  <c r="H906" i="26"/>
  <c r="E906" i="26"/>
  <c r="E896" i="26" s="1"/>
  <c r="K905" i="26"/>
  <c r="M905" i="26" s="1"/>
  <c r="J905" i="26"/>
  <c r="I905" i="26"/>
  <c r="G905" i="26"/>
  <c r="K904" i="26"/>
  <c r="L904" i="26" s="1"/>
  <c r="J904" i="26"/>
  <c r="I904" i="26"/>
  <c r="G904" i="26"/>
  <c r="F903" i="26"/>
  <c r="D903" i="26"/>
  <c r="K902" i="26"/>
  <c r="M902" i="26" s="1"/>
  <c r="J902" i="26"/>
  <c r="I902" i="26"/>
  <c r="G902" i="26"/>
  <c r="K901" i="26"/>
  <c r="M901" i="26" s="1"/>
  <c r="J901" i="26"/>
  <c r="I901" i="26"/>
  <c r="G901" i="26"/>
  <c r="K899" i="26"/>
  <c r="M899" i="26" s="1"/>
  <c r="J899" i="26"/>
  <c r="I899" i="26"/>
  <c r="G899" i="26"/>
  <c r="F898" i="26"/>
  <c r="E898" i="26"/>
  <c r="D898" i="26"/>
  <c r="H897" i="26"/>
  <c r="H887" i="26" s="1"/>
  <c r="F897" i="26"/>
  <c r="R897" i="26" s="1"/>
  <c r="E897" i="26"/>
  <c r="D897" i="26"/>
  <c r="F896" i="26"/>
  <c r="D896" i="26"/>
  <c r="F895" i="26"/>
  <c r="E895" i="26"/>
  <c r="D895" i="26"/>
  <c r="D885" i="26" s="1"/>
  <c r="H894" i="26"/>
  <c r="F894" i="26"/>
  <c r="R894" i="26" s="1"/>
  <c r="E894" i="26"/>
  <c r="K894" i="26" s="1"/>
  <c r="M894" i="26" s="1"/>
  <c r="D894" i="26"/>
  <c r="D884" i="26" s="1"/>
  <c r="K892" i="26"/>
  <c r="I892" i="26"/>
  <c r="K891" i="26"/>
  <c r="M891" i="26" s="1"/>
  <c r="H891" i="26"/>
  <c r="G891" i="26"/>
  <c r="K890" i="26"/>
  <c r="L890" i="26" s="1"/>
  <c r="I890" i="26"/>
  <c r="K889" i="26"/>
  <c r="L889" i="26" s="1"/>
  <c r="I889" i="26"/>
  <c r="F888" i="26"/>
  <c r="E888" i="26"/>
  <c r="D888" i="26"/>
  <c r="F887" i="26"/>
  <c r="R887" i="26" s="1"/>
  <c r="D887" i="26"/>
  <c r="D886" i="26"/>
  <c r="H884" i="26"/>
  <c r="E884" i="26"/>
  <c r="F884" i="26" l="1"/>
  <c r="R884" i="26" s="1"/>
  <c r="J906" i="26"/>
  <c r="R906" i="26"/>
  <c r="J997" i="26"/>
  <c r="R997" i="26"/>
  <c r="R2787" i="26"/>
  <c r="G2844" i="26"/>
  <c r="F2789" i="26"/>
  <c r="F885" i="26"/>
  <c r="G908" i="26"/>
  <c r="R908" i="26"/>
  <c r="I891" i="26"/>
  <c r="R891" i="26"/>
  <c r="F886" i="26"/>
  <c r="J916" i="26"/>
  <c r="R916" i="26"/>
  <c r="H895" i="26"/>
  <c r="H885" i="26" s="1"/>
  <c r="R900" i="26"/>
  <c r="R2845" i="26"/>
  <c r="I2849" i="26"/>
  <c r="J2849" i="26"/>
  <c r="H2844" i="26"/>
  <c r="R2844" i="26" s="1"/>
  <c r="I884" i="26"/>
  <c r="J891" i="26"/>
  <c r="L902" i="26"/>
  <c r="G913" i="26"/>
  <c r="J894" i="26"/>
  <c r="I897" i="26"/>
  <c r="E903" i="26"/>
  <c r="G903" i="26" s="1"/>
  <c r="D2840" i="26"/>
  <c r="D2786" i="26"/>
  <c r="D2785" i="26" s="1"/>
  <c r="J887" i="26"/>
  <c r="M889" i="26"/>
  <c r="I894" i="26"/>
  <c r="J897" i="26"/>
  <c r="L899" i="26"/>
  <c r="M909" i="26"/>
  <c r="M2846" i="26"/>
  <c r="K2841" i="26"/>
  <c r="J2845" i="26"/>
  <c r="I2845" i="26"/>
  <c r="K2845" i="26"/>
  <c r="M2845" i="26" s="1"/>
  <c r="G2845" i="26"/>
  <c r="G2842" i="26"/>
  <c r="E2787" i="26"/>
  <c r="I2842" i="26"/>
  <c r="L2850" i="26"/>
  <c r="L2846" i="26"/>
  <c r="L2841" i="26" s="1"/>
  <c r="F2785" i="26"/>
  <c r="I2841" i="26"/>
  <c r="J2841" i="26"/>
  <c r="H2786" i="26"/>
  <c r="M2847" i="26"/>
  <c r="K2842" i="26"/>
  <c r="E2840" i="26"/>
  <c r="I2840" i="26" s="1"/>
  <c r="E2786" i="26"/>
  <c r="G2840" i="26"/>
  <c r="J2840" i="26"/>
  <c r="M904" i="26"/>
  <c r="K906" i="26"/>
  <c r="M906" i="26" s="1"/>
  <c r="J908" i="26"/>
  <c r="M912" i="26"/>
  <c r="I900" i="26"/>
  <c r="J900" i="26"/>
  <c r="G888" i="26"/>
  <c r="M890" i="26"/>
  <c r="G894" i="26"/>
  <c r="G897" i="26"/>
  <c r="L905" i="26"/>
  <c r="M907" i="26"/>
  <c r="M908" i="26"/>
  <c r="L910" i="26"/>
  <c r="L908" i="26" s="1"/>
  <c r="M913" i="26"/>
  <c r="L900" i="26"/>
  <c r="K898" i="26"/>
  <c r="M898" i="26" s="1"/>
  <c r="H898" i="26"/>
  <c r="I898" i="26" s="1"/>
  <c r="J885" i="26"/>
  <c r="G895" i="26"/>
  <c r="D883" i="26"/>
  <c r="J895" i="26"/>
  <c r="G898" i="26"/>
  <c r="D893" i="26"/>
  <c r="J898" i="26"/>
  <c r="L901" i="26"/>
  <c r="F883" i="26"/>
  <c r="H903" i="26"/>
  <c r="J903" i="26" s="1"/>
  <c r="E886" i="26"/>
  <c r="G886" i="26" s="1"/>
  <c r="G896" i="26"/>
  <c r="K896" i="26"/>
  <c r="M896" i="26" s="1"/>
  <c r="G906" i="26"/>
  <c r="L906" i="26"/>
  <c r="L903" i="26" s="1"/>
  <c r="G884" i="26"/>
  <c r="K884" i="26"/>
  <c r="L884" i="26" s="1"/>
  <c r="E885" i="26"/>
  <c r="I885" i="26" s="1"/>
  <c r="K886" i="26"/>
  <c r="E887" i="26"/>
  <c r="K888" i="26"/>
  <c r="M888" i="26" s="1"/>
  <c r="L891" i="26"/>
  <c r="L892" i="26"/>
  <c r="F893" i="26"/>
  <c r="L894" i="26"/>
  <c r="H896" i="26"/>
  <c r="R896" i="26" s="1"/>
  <c r="I906" i="26"/>
  <c r="I908" i="26"/>
  <c r="H913" i="26"/>
  <c r="R913" i="26" s="1"/>
  <c r="I916" i="26"/>
  <c r="J884" i="26"/>
  <c r="E893" i="26"/>
  <c r="I895" i="26"/>
  <c r="H888" i="26"/>
  <c r="R888" i="26" s="1"/>
  <c r="M892" i="26"/>
  <c r="K895" i="26"/>
  <c r="K897" i="26"/>
  <c r="M897" i="26" s="1"/>
  <c r="K2667" i="26"/>
  <c r="R885" i="26" l="1"/>
  <c r="R903" i="26"/>
  <c r="G2789" i="26"/>
  <c r="R2789" i="26"/>
  <c r="R898" i="26"/>
  <c r="H2789" i="26"/>
  <c r="J2844" i="26"/>
  <c r="I2844" i="26"/>
  <c r="R895" i="26"/>
  <c r="K903" i="26"/>
  <c r="M903" i="26" s="1"/>
  <c r="E2785" i="26"/>
  <c r="G2785" i="26" s="1"/>
  <c r="L2845" i="26"/>
  <c r="L2840" i="26"/>
  <c r="L2786" i="26"/>
  <c r="L2785" i="26" s="1"/>
  <c r="M2842" i="26"/>
  <c r="K2787" i="26"/>
  <c r="M2787" i="26" s="1"/>
  <c r="K2840" i="26"/>
  <c r="M2840" i="26" s="1"/>
  <c r="M2841" i="26"/>
  <c r="K2786" i="26"/>
  <c r="J2786" i="26"/>
  <c r="I2786" i="26"/>
  <c r="H2785" i="26"/>
  <c r="G2786" i="26"/>
  <c r="G2787" i="26"/>
  <c r="I2787" i="26"/>
  <c r="L898" i="26"/>
  <c r="L896" i="26"/>
  <c r="L886" i="26"/>
  <c r="I903" i="26"/>
  <c r="M886" i="26"/>
  <c r="K885" i="26"/>
  <c r="M885" i="26" s="1"/>
  <c r="M895" i="26"/>
  <c r="J896" i="26"/>
  <c r="H893" i="26"/>
  <c r="R893" i="26" s="1"/>
  <c r="I896" i="26"/>
  <c r="H886" i="26"/>
  <c r="R886" i="26" s="1"/>
  <c r="L888" i="26"/>
  <c r="G887" i="26"/>
  <c r="M884" i="26"/>
  <c r="J913" i="26"/>
  <c r="I913" i="26"/>
  <c r="K893" i="26"/>
  <c r="M893" i="26" s="1"/>
  <c r="E883" i="26"/>
  <c r="G883" i="26" s="1"/>
  <c r="L897" i="26"/>
  <c r="J888" i="26"/>
  <c r="I888" i="26"/>
  <c r="G893" i="26"/>
  <c r="I887" i="26"/>
  <c r="G885" i="26"/>
  <c r="K887" i="26"/>
  <c r="M887" i="26" s="1"/>
  <c r="L895" i="26"/>
  <c r="K422" i="26"/>
  <c r="K297" i="26"/>
  <c r="D320" i="26"/>
  <c r="K416" i="26"/>
  <c r="F416" i="26"/>
  <c r="H421" i="26"/>
  <c r="L395" i="26"/>
  <c r="H416" i="26" l="1"/>
  <c r="R421" i="26"/>
  <c r="R416" i="26"/>
  <c r="J2789" i="26"/>
  <c r="I2789" i="26"/>
  <c r="M2786" i="26"/>
  <c r="K2785" i="26"/>
  <c r="M2785" i="26" s="1"/>
  <c r="I2785" i="26"/>
  <c r="J2785" i="26"/>
  <c r="K883" i="26"/>
  <c r="M883" i="26" s="1"/>
  <c r="I893" i="26"/>
  <c r="J893" i="26"/>
  <c r="L887" i="26"/>
  <c r="L885" i="26"/>
  <c r="L893" i="26"/>
  <c r="J886" i="26"/>
  <c r="I886" i="26"/>
  <c r="H883" i="26"/>
  <c r="R883" i="26" s="1"/>
  <c r="H2763" i="26"/>
  <c r="R2763" i="26" s="1"/>
  <c r="H2758" i="26"/>
  <c r="R2758" i="26" s="1"/>
  <c r="E2758" i="26"/>
  <c r="L883" i="26" l="1"/>
  <c r="J883" i="26"/>
  <c r="I883" i="26"/>
  <c r="L1636" i="26"/>
  <c r="L1633" i="26" s="1"/>
  <c r="D1596" i="26"/>
  <c r="D1566" i="26"/>
  <c r="D1541" i="26"/>
  <c r="D1551" i="26"/>
  <c r="L1546" i="26"/>
  <c r="K1541" i="26"/>
  <c r="D1526" i="26"/>
  <c r="K1398" i="26"/>
  <c r="E1398" i="26"/>
  <c r="D1381" i="26"/>
  <c r="E1381" i="26"/>
  <c r="K1186" i="26"/>
  <c r="L1541" i="26" l="1"/>
  <c r="L1543" i="26"/>
  <c r="L1626" i="26"/>
  <c r="L1538" i="26"/>
  <c r="H600" i="26"/>
  <c r="R600" i="26" s="1"/>
  <c r="H681" i="26"/>
  <c r="R681" i="26" s="1"/>
  <c r="H676" i="26"/>
  <c r="R676" i="26" s="1"/>
  <c r="L660" i="26"/>
  <c r="H661" i="26"/>
  <c r="R661" i="26" s="1"/>
  <c r="H636" i="26"/>
  <c r="R636" i="26" s="1"/>
  <c r="K550" i="26"/>
  <c r="K551" i="26"/>
  <c r="K549" i="26"/>
  <c r="H550" i="26"/>
  <c r="R550" i="26" s="1"/>
  <c r="H551" i="26"/>
  <c r="R551" i="26" s="1"/>
  <c r="H549" i="26"/>
  <c r="R549" i="26" s="1"/>
  <c r="K536" i="26"/>
  <c r="K531" i="26"/>
  <c r="H531" i="26"/>
  <c r="R531" i="26" s="1"/>
  <c r="K530" i="26" l="1"/>
  <c r="K517" i="26" l="1"/>
  <c r="M517" i="26" s="1"/>
  <c r="J517" i="26"/>
  <c r="I517" i="26"/>
  <c r="M516" i="26"/>
  <c r="L516" i="26"/>
  <c r="H516" i="26"/>
  <c r="G516" i="26"/>
  <c r="K515" i="26"/>
  <c r="L515" i="26" s="1"/>
  <c r="J515" i="26"/>
  <c r="I515" i="26"/>
  <c r="K514" i="26"/>
  <c r="M514" i="26" s="1"/>
  <c r="J514" i="26"/>
  <c r="I514" i="26"/>
  <c r="H513" i="26"/>
  <c r="F513" i="26"/>
  <c r="R513" i="26" s="1"/>
  <c r="E513" i="26"/>
  <c r="D513" i="26"/>
  <c r="K512" i="26"/>
  <c r="L512" i="26" s="1"/>
  <c r="J512" i="26"/>
  <c r="I512" i="26"/>
  <c r="M511" i="26"/>
  <c r="L511" i="26"/>
  <c r="H511" i="26"/>
  <c r="G511" i="26"/>
  <c r="K510" i="26"/>
  <c r="L510" i="26" s="1"/>
  <c r="J510" i="26"/>
  <c r="I510" i="26"/>
  <c r="K509" i="26"/>
  <c r="L509" i="26" s="1"/>
  <c r="J509" i="26"/>
  <c r="I509" i="26"/>
  <c r="F508" i="26"/>
  <c r="E508" i="26"/>
  <c r="D508" i="26"/>
  <c r="D507" i="26" s="1"/>
  <c r="K507" i="26"/>
  <c r="H507" i="26"/>
  <c r="E507" i="26"/>
  <c r="G507" i="26" s="1"/>
  <c r="K506" i="26"/>
  <c r="L506" i="26" s="1"/>
  <c r="J506" i="26"/>
  <c r="I506" i="26"/>
  <c r="K505" i="26"/>
  <c r="F505" i="26"/>
  <c r="E505" i="26"/>
  <c r="D505" i="26"/>
  <c r="D502" i="26" s="1"/>
  <c r="K504" i="26"/>
  <c r="M504" i="26" s="1"/>
  <c r="J504" i="26"/>
  <c r="I504" i="26"/>
  <c r="K503" i="26"/>
  <c r="L503" i="26" s="1"/>
  <c r="J503" i="26"/>
  <c r="I503" i="26"/>
  <c r="E502" i="26"/>
  <c r="K501" i="26"/>
  <c r="M501" i="26" s="1"/>
  <c r="J501" i="26"/>
  <c r="I501" i="26"/>
  <c r="M500" i="26"/>
  <c r="L500" i="26"/>
  <c r="J500" i="26"/>
  <c r="I500" i="26"/>
  <c r="G500" i="26"/>
  <c r="K499" i="26"/>
  <c r="M499" i="26" s="1"/>
  <c r="J499" i="26"/>
  <c r="I499" i="26"/>
  <c r="G499" i="26"/>
  <c r="K498" i="26"/>
  <c r="L498" i="26" s="1"/>
  <c r="J498" i="26"/>
  <c r="I498" i="26"/>
  <c r="G498" i="26"/>
  <c r="H497" i="26"/>
  <c r="F497" i="26"/>
  <c r="E497" i="26"/>
  <c r="D497" i="26"/>
  <c r="K495" i="26"/>
  <c r="L495" i="26" s="1"/>
  <c r="J495" i="26"/>
  <c r="I495" i="26"/>
  <c r="M494" i="26"/>
  <c r="L494" i="26"/>
  <c r="L488" i="26" s="1"/>
  <c r="J494" i="26"/>
  <c r="I494" i="26"/>
  <c r="G494" i="26"/>
  <c r="K493" i="26"/>
  <c r="M493" i="26" s="1"/>
  <c r="J493" i="26"/>
  <c r="I493" i="26"/>
  <c r="K492" i="26"/>
  <c r="J492" i="26"/>
  <c r="I492" i="26"/>
  <c r="H491" i="26"/>
  <c r="F491" i="26"/>
  <c r="R491" i="26" s="1"/>
  <c r="E491" i="26"/>
  <c r="I491" i="26" s="1"/>
  <c r="D491" i="26"/>
  <c r="H489" i="26"/>
  <c r="F489" i="26"/>
  <c r="R489" i="26" s="1"/>
  <c r="E489" i="26"/>
  <c r="D489" i="26"/>
  <c r="H488" i="26"/>
  <c r="F488" i="26"/>
  <c r="R488" i="26" s="1"/>
  <c r="E488" i="26"/>
  <c r="D488" i="26"/>
  <c r="H487" i="26"/>
  <c r="F487" i="26"/>
  <c r="E487" i="26"/>
  <c r="E454" i="26" s="1"/>
  <c r="D487" i="26"/>
  <c r="J486" i="26"/>
  <c r="E486" i="26"/>
  <c r="I486" i="26" s="1"/>
  <c r="K484" i="26"/>
  <c r="M484" i="26" s="1"/>
  <c r="J484" i="26"/>
  <c r="I484" i="26"/>
  <c r="E483" i="26"/>
  <c r="E480" i="26" s="1"/>
  <c r="K482" i="26"/>
  <c r="L482" i="26" s="1"/>
  <c r="J482" i="26"/>
  <c r="I482" i="26"/>
  <c r="K481" i="26"/>
  <c r="L481" i="26" s="1"/>
  <c r="J481" i="26"/>
  <c r="I481" i="26"/>
  <c r="H480" i="26"/>
  <c r="F480" i="26"/>
  <c r="R480" i="26" s="1"/>
  <c r="D480" i="26"/>
  <c r="D479" i="26" s="1"/>
  <c r="K478" i="26"/>
  <c r="L478" i="26" s="1"/>
  <c r="J478" i="26"/>
  <c r="I478" i="26"/>
  <c r="H477" i="26"/>
  <c r="R477" i="26" s="1"/>
  <c r="E477" i="26"/>
  <c r="K476" i="26"/>
  <c r="L476" i="26" s="1"/>
  <c r="I476" i="26"/>
  <c r="K475" i="26"/>
  <c r="L475" i="26" s="1"/>
  <c r="I475" i="26"/>
  <c r="F474" i="26"/>
  <c r="D474" i="26"/>
  <c r="D473" i="26" s="1"/>
  <c r="K472" i="26"/>
  <c r="L472" i="26" s="1"/>
  <c r="I472" i="26"/>
  <c r="D471" i="26"/>
  <c r="D468" i="26" s="1"/>
  <c r="K470" i="26"/>
  <c r="M470" i="26" s="1"/>
  <c r="I470" i="26"/>
  <c r="K469" i="26"/>
  <c r="M469" i="26" s="1"/>
  <c r="I469" i="26"/>
  <c r="K467" i="26"/>
  <c r="L467" i="26" s="1"/>
  <c r="I467" i="26"/>
  <c r="M466" i="26"/>
  <c r="H466" i="26"/>
  <c r="G466" i="26"/>
  <c r="K465" i="26"/>
  <c r="M465" i="26" s="1"/>
  <c r="I465" i="26"/>
  <c r="K464" i="26"/>
  <c r="M464" i="26" s="1"/>
  <c r="I464" i="26"/>
  <c r="F463" i="26"/>
  <c r="E463" i="26"/>
  <c r="E462" i="26" s="1"/>
  <c r="D463" i="26"/>
  <c r="D462" i="26" s="1"/>
  <c r="K461" i="26"/>
  <c r="M461" i="26" s="1"/>
  <c r="I461" i="26"/>
  <c r="F460" i="26"/>
  <c r="E460" i="26"/>
  <c r="K460" i="26" s="1"/>
  <c r="M460" i="26" s="1"/>
  <c r="D460" i="26"/>
  <c r="K459" i="26"/>
  <c r="L459" i="26" s="1"/>
  <c r="I459" i="26"/>
  <c r="K458" i="26"/>
  <c r="L458" i="26" s="1"/>
  <c r="I458" i="26"/>
  <c r="F456" i="26"/>
  <c r="R456" i="26" s="1"/>
  <c r="D456" i="26"/>
  <c r="H454" i="26"/>
  <c r="D454" i="26"/>
  <c r="E453" i="26"/>
  <c r="G453" i="26" s="1"/>
  <c r="D453" i="26"/>
  <c r="K1876" i="26"/>
  <c r="K1873" i="26" s="1"/>
  <c r="H1876" i="26"/>
  <c r="G1876" i="26"/>
  <c r="F1873" i="26"/>
  <c r="E1873" i="26"/>
  <c r="D1873" i="26"/>
  <c r="K1871" i="26"/>
  <c r="K1868" i="26" s="1"/>
  <c r="I1871" i="26"/>
  <c r="G1871" i="26"/>
  <c r="H1868" i="26"/>
  <c r="F1868" i="26"/>
  <c r="R1868" i="26" s="1"/>
  <c r="E1868" i="26"/>
  <c r="D1868" i="26"/>
  <c r="L1866" i="26"/>
  <c r="L1863" i="26" s="1"/>
  <c r="K1866" i="26"/>
  <c r="K1863" i="26" s="1"/>
  <c r="F1866" i="26"/>
  <c r="E1866" i="26"/>
  <c r="E1863" i="26" s="1"/>
  <c r="D1866" i="26"/>
  <c r="D1863" i="26" s="1"/>
  <c r="K1862" i="26"/>
  <c r="L1862" i="26" s="1"/>
  <c r="K1861" i="26"/>
  <c r="M1861" i="26" s="1"/>
  <c r="H1861" i="26"/>
  <c r="G1861" i="26"/>
  <c r="K1860" i="26"/>
  <c r="L1860" i="26" s="1"/>
  <c r="K1859" i="26"/>
  <c r="F1858" i="26"/>
  <c r="E1858" i="26"/>
  <c r="D1858" i="26"/>
  <c r="K1857" i="26"/>
  <c r="L1857" i="26" s="1"/>
  <c r="K1856" i="26"/>
  <c r="K1855" i="26"/>
  <c r="L1855" i="26" s="1"/>
  <c r="K1854" i="26"/>
  <c r="L1854" i="26" s="1"/>
  <c r="H1853" i="26"/>
  <c r="F1853" i="26"/>
  <c r="E1853" i="26"/>
  <c r="D1853" i="26"/>
  <c r="K1852" i="26"/>
  <c r="L1852" i="26" s="1"/>
  <c r="K1851" i="26"/>
  <c r="M1851" i="26" s="1"/>
  <c r="H1851" i="26"/>
  <c r="G1851" i="26"/>
  <c r="K1850" i="26"/>
  <c r="K1849" i="26"/>
  <c r="L1849" i="26" s="1"/>
  <c r="F1848" i="26"/>
  <c r="E1848" i="26"/>
  <c r="G1848" i="26" s="1"/>
  <c r="D1848" i="26"/>
  <c r="K1847" i="26"/>
  <c r="L1847" i="26" s="1"/>
  <c r="M1846" i="26"/>
  <c r="L1846" i="26"/>
  <c r="H1846" i="26"/>
  <c r="G1846" i="26"/>
  <c r="K1845" i="26"/>
  <c r="L1845" i="26" s="1"/>
  <c r="K1844" i="26"/>
  <c r="L1844" i="26" s="1"/>
  <c r="F1843" i="26"/>
  <c r="E1843" i="26"/>
  <c r="D1843" i="26"/>
  <c r="K1842" i="26"/>
  <c r="L1842" i="26" s="1"/>
  <c r="K1841" i="26"/>
  <c r="M1841" i="26" s="1"/>
  <c r="J1841" i="26"/>
  <c r="I1841" i="26"/>
  <c r="G1841" i="26"/>
  <c r="K1840" i="26"/>
  <c r="L1840" i="26" s="1"/>
  <c r="K1839" i="26"/>
  <c r="L1839" i="26" s="1"/>
  <c r="H1838" i="26"/>
  <c r="F1838" i="26"/>
  <c r="R1838" i="26" s="1"/>
  <c r="E1838" i="26"/>
  <c r="M1838" i="26" s="1"/>
  <c r="D1838" i="26"/>
  <c r="H1837" i="26"/>
  <c r="F1837" i="26"/>
  <c r="E1837" i="26"/>
  <c r="D1837" i="26"/>
  <c r="F1836" i="26"/>
  <c r="E1836" i="26"/>
  <c r="D1836" i="26"/>
  <c r="H1835" i="26"/>
  <c r="F1835" i="26"/>
  <c r="R1835" i="26" s="1"/>
  <c r="E1835" i="26"/>
  <c r="D1835" i="26"/>
  <c r="H1834" i="26"/>
  <c r="F1834" i="26"/>
  <c r="R1834" i="26" s="1"/>
  <c r="E1834" i="26"/>
  <c r="K1834" i="26" s="1"/>
  <c r="D1834" i="26"/>
  <c r="D1833" i="26" s="1"/>
  <c r="I1831" i="26"/>
  <c r="G1831" i="26"/>
  <c r="H1830" i="26"/>
  <c r="G1830" i="26"/>
  <c r="K1828" i="26"/>
  <c r="F1828" i="26"/>
  <c r="E1828" i="26"/>
  <c r="D1828" i="26"/>
  <c r="H1826" i="26"/>
  <c r="E1826" i="26"/>
  <c r="L1826" i="26" s="1"/>
  <c r="K1823" i="26"/>
  <c r="F1823" i="26"/>
  <c r="D1823" i="26"/>
  <c r="K1821" i="26"/>
  <c r="K1818" i="26" s="1"/>
  <c r="H1821" i="26"/>
  <c r="R1821" i="26" s="1"/>
  <c r="G1821" i="26"/>
  <c r="F1818" i="26"/>
  <c r="E1818" i="26"/>
  <c r="D1818" i="26"/>
  <c r="K1816" i="26"/>
  <c r="K1813" i="26" s="1"/>
  <c r="H1816" i="26"/>
  <c r="G1816" i="26"/>
  <c r="F1813" i="26"/>
  <c r="E1813" i="26"/>
  <c r="D1813" i="26"/>
  <c r="K1811" i="26"/>
  <c r="K1808" i="26" s="1"/>
  <c r="H1811" i="26"/>
  <c r="R1811" i="26" s="1"/>
  <c r="G1811" i="26"/>
  <c r="F1808" i="26"/>
  <c r="E1808" i="26"/>
  <c r="D1808" i="26"/>
  <c r="F1806" i="26"/>
  <c r="D1806" i="26"/>
  <c r="K1805" i="26"/>
  <c r="F1805" i="26"/>
  <c r="E1805" i="26"/>
  <c r="D1805" i="26"/>
  <c r="L1800" i="26"/>
  <c r="K1797" i="26"/>
  <c r="M1797" i="26" s="1"/>
  <c r="J1797" i="26"/>
  <c r="I1797" i="26"/>
  <c r="H1796" i="26"/>
  <c r="E1796" i="26"/>
  <c r="E1793" i="26" s="1"/>
  <c r="K1795" i="26"/>
  <c r="M1795" i="26" s="1"/>
  <c r="J1795" i="26"/>
  <c r="I1795" i="26"/>
  <c r="K1794" i="26"/>
  <c r="M1794" i="26" s="1"/>
  <c r="J1794" i="26"/>
  <c r="I1794" i="26"/>
  <c r="F1793" i="26"/>
  <c r="D1793" i="26"/>
  <c r="K1792" i="26"/>
  <c r="L1792" i="26" s="1"/>
  <c r="J1792" i="26"/>
  <c r="I1792" i="26"/>
  <c r="H1791" i="26"/>
  <c r="E1791" i="26"/>
  <c r="L1791" i="26" s="1"/>
  <c r="K1790" i="26"/>
  <c r="L1790" i="26" s="1"/>
  <c r="H1790" i="26"/>
  <c r="G1790" i="26"/>
  <c r="K1789" i="26"/>
  <c r="L1789" i="26" s="1"/>
  <c r="J1789" i="26"/>
  <c r="I1789" i="26"/>
  <c r="F1788" i="26"/>
  <c r="D1788" i="26"/>
  <c r="K1787" i="26"/>
  <c r="M1787" i="26" s="1"/>
  <c r="J1787" i="26"/>
  <c r="I1787" i="26"/>
  <c r="K1786" i="26"/>
  <c r="M1786" i="26" s="1"/>
  <c r="H1786" i="26"/>
  <c r="G1786" i="26"/>
  <c r="K1785" i="26"/>
  <c r="M1785" i="26" s="1"/>
  <c r="I1785" i="26"/>
  <c r="K1784" i="26"/>
  <c r="M1784" i="26" s="1"/>
  <c r="I1784" i="26"/>
  <c r="F1783" i="26"/>
  <c r="E1783" i="26"/>
  <c r="K1783" i="26" s="1"/>
  <c r="M1783" i="26" s="1"/>
  <c r="D1783" i="26"/>
  <c r="K1782" i="26"/>
  <c r="L1782" i="26" s="1"/>
  <c r="I1782" i="26"/>
  <c r="M1781" i="26"/>
  <c r="L1781" i="26"/>
  <c r="H1781" i="26"/>
  <c r="G1781" i="26"/>
  <c r="K1780" i="26"/>
  <c r="M1780" i="26" s="1"/>
  <c r="I1780" i="26"/>
  <c r="K1779" i="26"/>
  <c r="M1779" i="26" s="1"/>
  <c r="I1779" i="26"/>
  <c r="F1778" i="26"/>
  <c r="E1778" i="26"/>
  <c r="D1778" i="26"/>
  <c r="K1777" i="26"/>
  <c r="L1777" i="26" s="1"/>
  <c r="I1777" i="26"/>
  <c r="M1776" i="26"/>
  <c r="L1776" i="26"/>
  <c r="J1776" i="26"/>
  <c r="I1776" i="26"/>
  <c r="G1776" i="26"/>
  <c r="K1775" i="26"/>
  <c r="L1775" i="26" s="1"/>
  <c r="I1775" i="26"/>
  <c r="K1774" i="26"/>
  <c r="L1774" i="26" s="1"/>
  <c r="I1774" i="26"/>
  <c r="H1773" i="26"/>
  <c r="F1773" i="26"/>
  <c r="R1773" i="26" s="1"/>
  <c r="E1773" i="26"/>
  <c r="D1773" i="26"/>
  <c r="E1772" i="26"/>
  <c r="J1772" i="26" s="1"/>
  <c r="D1772" i="26"/>
  <c r="F1771" i="26"/>
  <c r="E1771" i="26"/>
  <c r="D1771" i="26"/>
  <c r="F1770" i="26"/>
  <c r="E1770" i="26"/>
  <c r="D1770" i="26"/>
  <c r="H1769" i="26"/>
  <c r="R1769" i="26" s="1"/>
  <c r="E1769" i="26"/>
  <c r="D1769" i="26"/>
  <c r="K1767" i="26"/>
  <c r="M1767" i="26" s="1"/>
  <c r="J1767" i="26"/>
  <c r="I1767" i="26"/>
  <c r="M1766" i="26"/>
  <c r="L1766" i="26"/>
  <c r="H1766" i="26"/>
  <c r="G1766" i="26"/>
  <c r="K1765" i="26"/>
  <c r="M1765" i="26" s="1"/>
  <c r="I1765" i="26"/>
  <c r="K1764" i="26"/>
  <c r="M1764" i="26" s="1"/>
  <c r="I1764" i="26"/>
  <c r="F1763" i="26"/>
  <c r="E1763" i="26"/>
  <c r="D1763" i="26"/>
  <c r="K1762" i="26"/>
  <c r="L1762" i="26" s="1"/>
  <c r="I1762" i="26"/>
  <c r="M1761" i="26"/>
  <c r="L1761" i="26"/>
  <c r="H1761" i="26"/>
  <c r="R1761" i="26" s="1"/>
  <c r="G1761" i="26"/>
  <c r="K1760" i="26"/>
  <c r="M1760" i="26" s="1"/>
  <c r="I1760" i="26"/>
  <c r="K1759" i="26"/>
  <c r="M1759" i="26" s="1"/>
  <c r="I1759" i="26"/>
  <c r="F1758" i="26"/>
  <c r="E1758" i="26"/>
  <c r="D1758" i="26"/>
  <c r="K1757" i="26"/>
  <c r="L1757" i="26" s="1"/>
  <c r="I1757" i="26"/>
  <c r="M1756" i="26"/>
  <c r="L1756" i="26"/>
  <c r="H1756" i="26"/>
  <c r="G1756" i="26"/>
  <c r="K1755" i="26"/>
  <c r="M1755" i="26" s="1"/>
  <c r="I1755" i="26"/>
  <c r="K1754" i="26"/>
  <c r="M1754" i="26" s="1"/>
  <c r="I1754" i="26"/>
  <c r="F1753" i="26"/>
  <c r="E1753" i="26"/>
  <c r="D1753" i="26"/>
  <c r="H1752" i="26"/>
  <c r="F1752" i="26"/>
  <c r="R1752" i="26" s="1"/>
  <c r="E1752" i="26"/>
  <c r="D1752" i="26"/>
  <c r="K1751" i="26"/>
  <c r="F1751" i="26"/>
  <c r="E1751" i="26"/>
  <c r="D1751" i="26"/>
  <c r="H1750" i="26"/>
  <c r="F1750" i="26"/>
  <c r="R1750" i="26" s="1"/>
  <c r="E1750" i="26"/>
  <c r="K1750" i="26" s="1"/>
  <c r="M1750" i="26" s="1"/>
  <c r="D1750" i="26"/>
  <c r="H1749" i="26"/>
  <c r="F1749" i="26"/>
  <c r="R1749" i="26" s="1"/>
  <c r="E1749" i="26"/>
  <c r="K1749" i="26" s="1"/>
  <c r="D1749" i="26"/>
  <c r="D1748" i="26" s="1"/>
  <c r="K1747" i="26"/>
  <c r="L1747" i="26" s="1"/>
  <c r="I1747" i="26"/>
  <c r="K1746" i="26"/>
  <c r="L1746" i="26" s="1"/>
  <c r="J1746" i="26"/>
  <c r="I1746" i="26"/>
  <c r="G1746" i="26"/>
  <c r="K1745" i="26"/>
  <c r="M1745" i="26" s="1"/>
  <c r="J1745" i="26"/>
  <c r="I1745" i="26"/>
  <c r="G1745" i="26"/>
  <c r="K1744" i="26"/>
  <c r="L1744" i="26" s="1"/>
  <c r="I1744" i="26"/>
  <c r="H1743" i="26"/>
  <c r="F1743" i="26"/>
  <c r="E1743" i="26"/>
  <c r="D1743" i="26"/>
  <c r="K1742" i="26"/>
  <c r="M1742" i="26" s="1"/>
  <c r="I1742" i="26"/>
  <c r="M1741" i="26"/>
  <c r="L1741" i="26"/>
  <c r="J1741" i="26"/>
  <c r="I1741" i="26"/>
  <c r="G1741" i="26"/>
  <c r="K1740" i="26"/>
  <c r="L1740" i="26" s="1"/>
  <c r="J1740" i="26"/>
  <c r="I1740" i="26"/>
  <c r="G1740" i="26"/>
  <c r="K1739" i="26"/>
  <c r="M1739" i="26" s="1"/>
  <c r="I1739" i="26"/>
  <c r="H1738" i="26"/>
  <c r="F1738" i="26"/>
  <c r="R1738" i="26" s="1"/>
  <c r="E1738" i="26"/>
  <c r="D1738" i="26"/>
  <c r="K1737" i="26"/>
  <c r="L1737" i="26" s="1"/>
  <c r="I1737" i="26"/>
  <c r="K1736" i="26"/>
  <c r="F1736" i="26"/>
  <c r="E1736" i="26"/>
  <c r="D1736" i="26"/>
  <c r="D1731" i="26" s="1"/>
  <c r="H1735" i="26"/>
  <c r="F1735" i="26"/>
  <c r="F1733" i="26" s="1"/>
  <c r="E1735" i="26"/>
  <c r="E1733" i="26" s="1"/>
  <c r="E1728" i="26" s="1"/>
  <c r="D1735" i="26"/>
  <c r="D1730" i="26" s="1"/>
  <c r="K1734" i="26"/>
  <c r="L1734" i="26" s="1"/>
  <c r="I1734" i="26"/>
  <c r="K1732" i="26"/>
  <c r="M1732" i="26" s="1"/>
  <c r="I1732" i="26"/>
  <c r="F1732" i="26"/>
  <c r="R1732" i="26" s="1"/>
  <c r="H1729" i="26"/>
  <c r="F1729" i="26"/>
  <c r="R1729" i="26" s="1"/>
  <c r="E1729" i="26"/>
  <c r="K1729" i="26" s="1"/>
  <c r="I1727" i="26"/>
  <c r="M1726" i="26"/>
  <c r="L1726" i="26"/>
  <c r="L1723" i="26" s="1"/>
  <c r="J1726" i="26"/>
  <c r="I1726" i="26"/>
  <c r="G1726" i="26"/>
  <c r="I1725" i="26"/>
  <c r="I1724" i="26"/>
  <c r="K1723" i="26"/>
  <c r="H1723" i="26"/>
  <c r="F1723" i="26"/>
  <c r="R1723" i="26" s="1"/>
  <c r="E1723" i="26"/>
  <c r="D1723" i="26"/>
  <c r="I1722" i="26"/>
  <c r="M1721" i="26"/>
  <c r="L1721" i="26"/>
  <c r="L1718" i="26" s="1"/>
  <c r="J1721" i="26"/>
  <c r="I1721" i="26"/>
  <c r="G1721" i="26"/>
  <c r="I1720" i="26"/>
  <c r="I1719" i="26"/>
  <c r="K1718" i="26"/>
  <c r="H1718" i="26"/>
  <c r="F1718" i="26"/>
  <c r="E1718" i="26"/>
  <c r="D1718" i="26"/>
  <c r="I1717" i="26"/>
  <c r="M1716" i="26"/>
  <c r="L1716" i="26"/>
  <c r="G1716" i="26"/>
  <c r="H1716" i="26" s="1"/>
  <c r="R1716" i="26" s="1"/>
  <c r="I1715" i="26"/>
  <c r="I1714" i="26"/>
  <c r="L1713" i="26"/>
  <c r="K1713" i="26"/>
  <c r="F1713" i="26"/>
  <c r="E1713" i="26"/>
  <c r="D1713" i="26"/>
  <c r="K1712" i="26"/>
  <c r="M1712" i="26" s="1"/>
  <c r="I1712" i="26"/>
  <c r="E1711" i="26"/>
  <c r="L1711" i="26" s="1"/>
  <c r="K1710" i="26"/>
  <c r="L1710" i="26" s="1"/>
  <c r="I1710" i="26"/>
  <c r="K1709" i="26"/>
  <c r="L1709" i="26" s="1"/>
  <c r="I1709" i="26"/>
  <c r="H1708" i="26"/>
  <c r="F1708" i="26"/>
  <c r="R1708" i="26" s="1"/>
  <c r="D1708" i="26"/>
  <c r="K1707" i="26"/>
  <c r="K1702" i="26" s="1"/>
  <c r="J1707" i="26"/>
  <c r="I1707" i="26"/>
  <c r="F1707" i="26"/>
  <c r="E1706" i="26"/>
  <c r="K1706" i="26" s="1"/>
  <c r="K1705" i="26"/>
  <c r="K1700" i="26" s="1"/>
  <c r="I1705" i="26"/>
  <c r="K1704" i="26"/>
  <c r="M1704" i="26" s="1"/>
  <c r="I1704" i="26"/>
  <c r="D1703" i="26"/>
  <c r="H1702" i="26"/>
  <c r="F1702" i="26"/>
  <c r="R1702" i="26" s="1"/>
  <c r="E1702" i="26"/>
  <c r="D1702" i="26"/>
  <c r="D1701" i="26"/>
  <c r="H1700" i="26"/>
  <c r="F1700" i="26"/>
  <c r="E1700" i="26"/>
  <c r="D1700" i="26"/>
  <c r="H1699" i="26"/>
  <c r="F1699" i="26"/>
  <c r="E1699" i="26"/>
  <c r="D1699" i="26"/>
  <c r="D1644" i="26" s="1"/>
  <c r="K1697" i="26"/>
  <c r="M1697" i="26" s="1"/>
  <c r="I1697" i="26"/>
  <c r="M1696" i="26"/>
  <c r="L1696" i="26"/>
  <c r="J1696" i="26"/>
  <c r="I1696" i="26"/>
  <c r="G1696" i="26"/>
  <c r="K1695" i="26"/>
  <c r="J1695" i="26"/>
  <c r="I1695" i="26"/>
  <c r="G1695" i="26"/>
  <c r="K1694" i="26"/>
  <c r="M1694" i="26" s="1"/>
  <c r="I1694" i="26"/>
  <c r="H1693" i="26"/>
  <c r="F1693" i="26"/>
  <c r="E1693" i="26"/>
  <c r="D1693" i="26"/>
  <c r="K1692" i="26"/>
  <c r="M1692" i="26" s="1"/>
  <c r="I1692" i="26"/>
  <c r="E1691" i="26"/>
  <c r="L1691" i="26" s="1"/>
  <c r="K1690" i="26"/>
  <c r="M1690" i="26" s="1"/>
  <c r="I1690" i="26"/>
  <c r="K1689" i="26"/>
  <c r="M1689" i="26" s="1"/>
  <c r="I1689" i="26"/>
  <c r="H1688" i="26"/>
  <c r="F1688" i="26"/>
  <c r="D1688" i="26"/>
  <c r="K1687" i="26"/>
  <c r="M1687" i="26" s="1"/>
  <c r="I1687" i="26"/>
  <c r="M1686" i="26"/>
  <c r="L1686" i="26"/>
  <c r="J1686" i="26"/>
  <c r="I1686" i="26"/>
  <c r="G1686" i="26"/>
  <c r="K1685" i="26"/>
  <c r="L1685" i="26" s="1"/>
  <c r="I1685" i="26"/>
  <c r="K1684" i="26"/>
  <c r="L1684" i="26" s="1"/>
  <c r="I1684" i="26"/>
  <c r="H1683" i="26"/>
  <c r="F1683" i="26"/>
  <c r="R1683" i="26" s="1"/>
  <c r="E1683" i="26"/>
  <c r="D1683" i="26"/>
  <c r="K1682" i="26"/>
  <c r="M1682" i="26" s="1"/>
  <c r="I1682" i="26"/>
  <c r="H1681" i="26"/>
  <c r="R1681" i="26" s="1"/>
  <c r="E1681" i="26"/>
  <c r="E1678" i="26" s="1"/>
  <c r="K1680" i="26"/>
  <c r="I1680" i="26"/>
  <c r="K1679" i="26"/>
  <c r="M1679" i="26" s="1"/>
  <c r="I1679" i="26"/>
  <c r="F1678" i="26"/>
  <c r="D1678" i="26"/>
  <c r="K1677" i="26"/>
  <c r="L1677" i="26" s="1"/>
  <c r="I1677" i="26"/>
  <c r="E1676" i="26"/>
  <c r="I1676" i="26" s="1"/>
  <c r="K1675" i="26"/>
  <c r="M1675" i="26" s="1"/>
  <c r="I1675" i="26"/>
  <c r="K1674" i="26"/>
  <c r="M1674" i="26" s="1"/>
  <c r="I1674" i="26"/>
  <c r="H1673" i="26"/>
  <c r="F1673" i="26"/>
  <c r="R1673" i="26" s="1"/>
  <c r="D1673" i="26"/>
  <c r="K1672" i="26"/>
  <c r="I1672" i="26"/>
  <c r="E1671" i="26"/>
  <c r="K1670" i="26"/>
  <c r="I1670" i="26"/>
  <c r="K1669" i="26"/>
  <c r="M1669" i="26" s="1"/>
  <c r="I1669" i="26"/>
  <c r="H1668" i="26"/>
  <c r="F1668" i="26"/>
  <c r="D1668" i="26"/>
  <c r="K1667" i="26"/>
  <c r="M1667" i="26" s="1"/>
  <c r="I1667" i="26"/>
  <c r="M1666" i="26"/>
  <c r="L1666" i="26"/>
  <c r="J1666" i="26"/>
  <c r="I1666" i="26"/>
  <c r="G1666" i="26"/>
  <c r="K1665" i="26"/>
  <c r="L1665" i="26" s="1"/>
  <c r="I1665" i="26"/>
  <c r="K1664" i="26"/>
  <c r="L1664" i="26" s="1"/>
  <c r="I1664" i="26"/>
  <c r="H1663" i="26"/>
  <c r="F1663" i="26"/>
  <c r="R1663" i="26" s="1"/>
  <c r="E1663" i="26"/>
  <c r="D1663" i="26"/>
  <c r="K1662" i="26"/>
  <c r="L1662" i="26" s="1"/>
  <c r="I1662" i="26"/>
  <c r="H1661" i="26"/>
  <c r="R1661" i="26" s="1"/>
  <c r="E1661" i="26"/>
  <c r="E1658" i="26" s="1"/>
  <c r="K1660" i="26"/>
  <c r="M1660" i="26" s="1"/>
  <c r="I1660" i="26"/>
  <c r="K1659" i="26"/>
  <c r="M1659" i="26" s="1"/>
  <c r="I1659" i="26"/>
  <c r="F1658" i="26"/>
  <c r="D1658" i="26"/>
  <c r="K1657" i="26"/>
  <c r="I1657" i="26"/>
  <c r="E1656" i="26"/>
  <c r="M1656" i="26" s="1"/>
  <c r="K1655" i="26"/>
  <c r="I1655" i="26"/>
  <c r="K1654" i="26"/>
  <c r="L1654" i="26" s="1"/>
  <c r="I1654" i="26"/>
  <c r="D1653" i="26"/>
  <c r="I1652" i="26"/>
  <c r="K1651" i="26"/>
  <c r="D1651" i="26"/>
  <c r="D1648" i="26" s="1"/>
  <c r="H1650" i="26"/>
  <c r="F1650" i="26"/>
  <c r="E1650" i="26"/>
  <c r="I1649" i="26"/>
  <c r="H1647" i="26"/>
  <c r="E1647" i="26"/>
  <c r="D1647" i="26"/>
  <c r="H1644" i="26"/>
  <c r="F1644" i="26"/>
  <c r="R1644" i="26" s="1"/>
  <c r="E1644" i="26"/>
  <c r="K1642" i="26"/>
  <c r="M1642" i="26" s="1"/>
  <c r="J1642" i="26"/>
  <c r="I1642" i="26"/>
  <c r="G1642" i="26"/>
  <c r="K1641" i="26"/>
  <c r="M1641" i="26" s="1"/>
  <c r="J1641" i="26"/>
  <c r="I1641" i="26"/>
  <c r="G1641" i="26"/>
  <c r="K1640" i="26"/>
  <c r="J1640" i="26"/>
  <c r="I1640" i="26"/>
  <c r="G1640" i="26"/>
  <c r="K1639" i="26"/>
  <c r="M1639" i="26" s="1"/>
  <c r="J1639" i="26"/>
  <c r="I1639" i="26"/>
  <c r="G1639" i="26"/>
  <c r="F1638" i="26"/>
  <c r="R1638" i="26" s="1"/>
  <c r="E1638" i="26"/>
  <c r="I1638" i="26" s="1"/>
  <c r="D1638" i="26"/>
  <c r="K1637" i="26"/>
  <c r="M1637" i="26" s="1"/>
  <c r="J1637" i="26"/>
  <c r="I1637" i="26"/>
  <c r="G1637" i="26"/>
  <c r="M1636" i="26"/>
  <c r="J1636" i="26"/>
  <c r="I1636" i="26"/>
  <c r="G1636" i="26"/>
  <c r="K1635" i="26"/>
  <c r="J1635" i="26"/>
  <c r="I1635" i="26"/>
  <c r="G1635" i="26"/>
  <c r="K1634" i="26"/>
  <c r="M1634" i="26" s="1"/>
  <c r="J1634" i="26"/>
  <c r="I1634" i="26"/>
  <c r="G1634" i="26"/>
  <c r="F1633" i="26"/>
  <c r="R1633" i="26" s="1"/>
  <c r="E1633" i="26"/>
  <c r="I1633" i="26" s="1"/>
  <c r="D1633" i="26"/>
  <c r="K1632" i="26"/>
  <c r="M1632" i="26" s="1"/>
  <c r="J1632" i="26"/>
  <c r="I1632" i="26"/>
  <c r="G1632" i="26"/>
  <c r="K1631" i="26"/>
  <c r="J1631" i="26"/>
  <c r="I1631" i="26"/>
  <c r="G1631" i="26"/>
  <c r="K1630" i="26"/>
  <c r="J1630" i="26"/>
  <c r="I1630" i="26"/>
  <c r="G1630" i="26"/>
  <c r="K1629" i="26"/>
  <c r="M1629" i="26" s="1"/>
  <c r="J1629" i="26"/>
  <c r="I1629" i="26"/>
  <c r="G1629" i="26"/>
  <c r="F1628" i="26"/>
  <c r="R1628" i="26" s="1"/>
  <c r="E1628" i="26"/>
  <c r="I1628" i="26" s="1"/>
  <c r="D1628" i="26"/>
  <c r="H1627" i="26"/>
  <c r="F1627" i="26"/>
  <c r="E1627" i="26"/>
  <c r="K1627" i="26" s="1"/>
  <c r="M1627" i="26" s="1"/>
  <c r="D1627" i="26"/>
  <c r="H1626" i="26"/>
  <c r="F1626" i="26"/>
  <c r="E1626" i="26"/>
  <c r="D1626" i="26"/>
  <c r="H1625" i="26"/>
  <c r="F1625" i="26"/>
  <c r="E1625" i="26"/>
  <c r="M1625" i="26" s="1"/>
  <c r="D1625" i="26"/>
  <c r="H1624" i="26"/>
  <c r="F1624" i="26"/>
  <c r="E1624" i="26"/>
  <c r="M1624" i="26" s="1"/>
  <c r="D1624" i="26"/>
  <c r="L1623" i="26"/>
  <c r="K1622" i="26"/>
  <c r="M1622" i="26" s="1"/>
  <c r="J1622" i="26"/>
  <c r="I1622" i="26"/>
  <c r="G1622" i="26"/>
  <c r="J1621" i="26"/>
  <c r="E1621" i="26"/>
  <c r="G1621" i="26" s="1"/>
  <c r="K1620" i="26"/>
  <c r="M1620" i="26" s="1"/>
  <c r="J1620" i="26"/>
  <c r="I1620" i="26"/>
  <c r="G1620" i="26"/>
  <c r="K1619" i="26"/>
  <c r="M1619" i="26" s="1"/>
  <c r="J1619" i="26"/>
  <c r="I1619" i="26"/>
  <c r="G1619" i="26"/>
  <c r="F1618" i="26"/>
  <c r="R1618" i="26" s="1"/>
  <c r="D1618" i="26"/>
  <c r="K1617" i="26"/>
  <c r="M1617" i="26" s="1"/>
  <c r="J1617" i="26"/>
  <c r="I1617" i="26"/>
  <c r="G1617" i="26"/>
  <c r="K1616" i="26"/>
  <c r="M1616" i="26" s="1"/>
  <c r="H1616" i="26"/>
  <c r="G1616" i="26"/>
  <c r="H1615" i="26"/>
  <c r="E1615" i="26"/>
  <c r="K1615" i="26" s="1"/>
  <c r="K1614" i="26"/>
  <c r="M1614" i="26" s="1"/>
  <c r="J1614" i="26"/>
  <c r="I1614" i="26"/>
  <c r="G1614" i="26"/>
  <c r="F1613" i="26"/>
  <c r="D1613" i="26"/>
  <c r="H1612" i="26"/>
  <c r="F1612" i="26"/>
  <c r="E1612" i="26"/>
  <c r="K1612" i="26" s="1"/>
  <c r="M1612" i="26" s="1"/>
  <c r="D1612" i="26"/>
  <c r="F1611" i="26"/>
  <c r="D1611" i="26"/>
  <c r="F1610" i="26"/>
  <c r="D1610" i="26"/>
  <c r="H1609" i="26"/>
  <c r="F1609" i="26"/>
  <c r="E1609" i="26"/>
  <c r="M1609" i="26" s="1"/>
  <c r="D1609" i="26"/>
  <c r="L1608" i="26"/>
  <c r="K1607" i="26"/>
  <c r="M1607" i="26" s="1"/>
  <c r="J1607" i="26"/>
  <c r="I1607" i="26"/>
  <c r="G1607" i="26"/>
  <c r="J1606" i="26"/>
  <c r="E1606" i="26"/>
  <c r="K1605" i="26"/>
  <c r="M1605" i="26" s="1"/>
  <c r="J1605" i="26"/>
  <c r="I1605" i="26"/>
  <c r="G1605" i="26"/>
  <c r="K1604" i="26"/>
  <c r="J1604" i="26"/>
  <c r="I1604" i="26"/>
  <c r="G1604" i="26"/>
  <c r="F1603" i="26"/>
  <c r="D1603" i="26"/>
  <c r="K1602" i="26"/>
  <c r="M1602" i="26" s="1"/>
  <c r="J1602" i="26"/>
  <c r="I1602" i="26"/>
  <c r="G1602" i="26"/>
  <c r="K1601" i="26"/>
  <c r="M1601" i="26" s="1"/>
  <c r="J1601" i="26"/>
  <c r="I1601" i="26"/>
  <c r="G1601" i="26"/>
  <c r="K1600" i="26"/>
  <c r="M1600" i="26" s="1"/>
  <c r="J1600" i="26"/>
  <c r="I1600" i="26"/>
  <c r="G1600" i="26"/>
  <c r="K1599" i="26"/>
  <c r="J1599" i="26"/>
  <c r="I1599" i="26"/>
  <c r="G1599" i="26"/>
  <c r="F1598" i="26"/>
  <c r="E1598" i="26"/>
  <c r="D1598" i="26"/>
  <c r="H1597" i="26"/>
  <c r="F1597" i="26"/>
  <c r="E1597" i="26"/>
  <c r="K1597" i="26" s="1"/>
  <c r="M1597" i="26" s="1"/>
  <c r="D1597" i="26"/>
  <c r="H1596" i="26"/>
  <c r="F1596" i="26"/>
  <c r="H1595" i="26"/>
  <c r="F1595" i="26"/>
  <c r="E1595" i="26"/>
  <c r="M1595" i="26" s="1"/>
  <c r="D1595" i="26"/>
  <c r="H1594" i="26"/>
  <c r="F1594" i="26"/>
  <c r="R1594" i="26" s="1"/>
  <c r="E1594" i="26"/>
  <c r="D1594" i="26"/>
  <c r="K1592" i="26"/>
  <c r="M1592" i="26" s="1"/>
  <c r="J1592" i="26"/>
  <c r="I1592" i="26"/>
  <c r="G1592" i="26"/>
  <c r="J1591" i="26"/>
  <c r="E1591" i="26"/>
  <c r="L1591" i="26" s="1"/>
  <c r="M1590" i="26"/>
  <c r="L1590" i="26"/>
  <c r="J1590" i="26"/>
  <c r="I1590" i="26"/>
  <c r="G1590" i="26"/>
  <c r="K1589" i="26"/>
  <c r="M1589" i="26" s="1"/>
  <c r="J1589" i="26"/>
  <c r="I1589" i="26"/>
  <c r="G1589" i="26"/>
  <c r="F1588" i="26"/>
  <c r="E1588" i="26"/>
  <c r="I1588" i="26" s="1"/>
  <c r="D1588" i="26"/>
  <c r="K1587" i="26"/>
  <c r="M1587" i="26" s="1"/>
  <c r="J1587" i="26"/>
  <c r="I1587" i="26"/>
  <c r="G1587" i="26"/>
  <c r="M1586" i="26"/>
  <c r="L1586" i="26"/>
  <c r="H1586" i="26"/>
  <c r="G1586" i="26"/>
  <c r="M1585" i="26"/>
  <c r="L1585" i="26"/>
  <c r="L1583" i="26" s="1"/>
  <c r="H1585" i="26"/>
  <c r="G1585" i="26"/>
  <c r="K1584" i="26"/>
  <c r="J1584" i="26"/>
  <c r="I1584" i="26"/>
  <c r="F1583" i="26"/>
  <c r="E1583" i="26"/>
  <c r="D1583" i="26"/>
  <c r="H1582" i="26"/>
  <c r="F1582" i="26"/>
  <c r="E1582" i="26"/>
  <c r="K1582" i="26" s="1"/>
  <c r="M1582" i="26" s="1"/>
  <c r="D1582" i="26"/>
  <c r="K1581" i="26"/>
  <c r="F1581" i="26"/>
  <c r="D1581" i="26"/>
  <c r="K1580" i="26"/>
  <c r="F1580" i="26"/>
  <c r="E1580" i="26"/>
  <c r="D1580" i="26"/>
  <c r="H1579" i="26"/>
  <c r="F1579" i="26"/>
  <c r="E1579" i="26"/>
  <c r="D1579" i="26"/>
  <c r="D1578" i="26" s="1"/>
  <c r="K1577" i="26"/>
  <c r="M1577" i="26" s="1"/>
  <c r="J1577" i="26"/>
  <c r="I1577" i="26"/>
  <c r="G1577" i="26"/>
  <c r="J1576" i="26"/>
  <c r="E1576" i="26"/>
  <c r="I1576" i="26" s="1"/>
  <c r="K1575" i="26"/>
  <c r="M1575" i="26" s="1"/>
  <c r="J1575" i="26"/>
  <c r="I1575" i="26"/>
  <c r="G1575" i="26"/>
  <c r="K1574" i="26"/>
  <c r="M1574" i="26" s="1"/>
  <c r="J1574" i="26"/>
  <c r="I1574" i="26"/>
  <c r="G1574" i="26"/>
  <c r="F1573" i="26"/>
  <c r="D1573" i="26"/>
  <c r="K1572" i="26"/>
  <c r="M1572" i="26" s="1"/>
  <c r="J1572" i="26"/>
  <c r="I1572" i="26"/>
  <c r="G1572" i="26"/>
  <c r="K1571" i="26"/>
  <c r="J1571" i="26"/>
  <c r="I1571" i="26"/>
  <c r="G1571" i="26"/>
  <c r="K1570" i="26"/>
  <c r="M1570" i="26" s="1"/>
  <c r="J1570" i="26"/>
  <c r="I1570" i="26"/>
  <c r="G1570" i="26"/>
  <c r="K1569" i="26"/>
  <c r="M1569" i="26" s="1"/>
  <c r="J1569" i="26"/>
  <c r="I1569" i="26"/>
  <c r="G1569" i="26"/>
  <c r="F1568" i="26"/>
  <c r="E1568" i="26"/>
  <c r="D1568" i="26"/>
  <c r="H1567" i="26"/>
  <c r="F1567" i="26"/>
  <c r="R1567" i="26" s="1"/>
  <c r="E1567" i="26"/>
  <c r="K1567" i="26" s="1"/>
  <c r="M1567" i="26" s="1"/>
  <c r="D1567" i="26"/>
  <c r="H1566" i="26"/>
  <c r="F1566" i="26"/>
  <c r="R1566" i="26" s="1"/>
  <c r="E1566" i="26"/>
  <c r="H1565" i="26"/>
  <c r="F1565" i="26"/>
  <c r="R1565" i="26" s="1"/>
  <c r="E1565" i="26"/>
  <c r="M1565" i="26" s="1"/>
  <c r="D1565" i="26"/>
  <c r="H1564" i="26"/>
  <c r="F1564" i="26"/>
  <c r="R1564" i="26" s="1"/>
  <c r="E1564" i="26"/>
  <c r="D1564" i="26"/>
  <c r="K1562" i="26"/>
  <c r="M1562" i="26" s="1"/>
  <c r="J1562" i="26"/>
  <c r="I1562" i="26"/>
  <c r="G1562" i="26"/>
  <c r="J1561" i="26"/>
  <c r="E1561" i="26"/>
  <c r="L1561" i="26" s="1"/>
  <c r="K1560" i="26"/>
  <c r="M1560" i="26" s="1"/>
  <c r="J1560" i="26"/>
  <c r="I1560" i="26"/>
  <c r="G1560" i="26"/>
  <c r="K1559" i="26"/>
  <c r="M1559" i="26" s="1"/>
  <c r="J1559" i="26"/>
  <c r="I1559" i="26"/>
  <c r="G1559" i="26"/>
  <c r="F1558" i="26"/>
  <c r="D1558" i="26"/>
  <c r="K1557" i="26"/>
  <c r="M1557" i="26" s="1"/>
  <c r="J1557" i="26"/>
  <c r="I1557" i="26"/>
  <c r="G1557" i="26"/>
  <c r="J1556" i="26"/>
  <c r="E1556" i="26"/>
  <c r="K1555" i="26"/>
  <c r="M1555" i="26" s="1"/>
  <c r="J1555" i="26"/>
  <c r="I1555" i="26"/>
  <c r="G1555" i="26"/>
  <c r="K1554" i="26"/>
  <c r="M1554" i="26" s="1"/>
  <c r="J1554" i="26"/>
  <c r="I1554" i="26"/>
  <c r="G1554" i="26"/>
  <c r="F1553" i="26"/>
  <c r="D1553" i="26"/>
  <c r="H1552" i="26"/>
  <c r="F1552" i="26"/>
  <c r="R1552" i="26" s="1"/>
  <c r="E1552" i="26"/>
  <c r="D1552" i="26"/>
  <c r="H1551" i="26"/>
  <c r="F1551" i="26"/>
  <c r="R1551" i="26" s="1"/>
  <c r="H1550" i="26"/>
  <c r="F1550" i="26"/>
  <c r="E1550" i="26"/>
  <c r="M1550" i="26" s="1"/>
  <c r="D1550" i="26"/>
  <c r="H1549" i="26"/>
  <c r="F1549" i="26"/>
  <c r="E1549" i="26"/>
  <c r="M1549" i="26" s="1"/>
  <c r="D1549" i="26"/>
  <c r="K1547" i="26"/>
  <c r="M1547" i="26" s="1"/>
  <c r="J1547" i="26"/>
  <c r="I1547" i="26"/>
  <c r="G1547" i="26"/>
  <c r="M1546" i="26"/>
  <c r="J1546" i="26"/>
  <c r="I1546" i="26"/>
  <c r="G1546" i="26"/>
  <c r="K1545" i="26"/>
  <c r="M1545" i="26" s="1"/>
  <c r="J1545" i="26"/>
  <c r="I1545" i="26"/>
  <c r="G1545" i="26"/>
  <c r="K1544" i="26"/>
  <c r="M1544" i="26" s="1"/>
  <c r="J1544" i="26"/>
  <c r="I1544" i="26"/>
  <c r="G1544" i="26"/>
  <c r="F1543" i="26"/>
  <c r="E1543" i="26"/>
  <c r="I1543" i="26" s="1"/>
  <c r="D1543" i="26"/>
  <c r="H1542" i="26"/>
  <c r="F1542" i="26"/>
  <c r="R1542" i="26" s="1"/>
  <c r="E1542" i="26"/>
  <c r="D1542" i="26"/>
  <c r="H1541" i="26"/>
  <c r="F1541" i="26"/>
  <c r="R1541" i="26" s="1"/>
  <c r="E1541" i="26"/>
  <c r="M1541" i="26" s="1"/>
  <c r="H1540" i="26"/>
  <c r="F1540" i="26"/>
  <c r="R1540" i="26" s="1"/>
  <c r="E1540" i="26"/>
  <c r="D1540" i="26"/>
  <c r="H1539" i="26"/>
  <c r="F1539" i="26"/>
  <c r="R1539" i="26" s="1"/>
  <c r="E1539" i="26"/>
  <c r="D1539" i="26"/>
  <c r="K1537" i="26"/>
  <c r="M1537" i="26" s="1"/>
  <c r="J1537" i="26"/>
  <c r="I1537" i="26"/>
  <c r="G1537" i="26"/>
  <c r="J1536" i="26"/>
  <c r="E1536" i="26"/>
  <c r="K1535" i="26"/>
  <c r="M1535" i="26" s="1"/>
  <c r="J1535" i="26"/>
  <c r="I1535" i="26"/>
  <c r="G1535" i="26"/>
  <c r="K1534" i="26"/>
  <c r="M1534" i="26" s="1"/>
  <c r="J1534" i="26"/>
  <c r="I1534" i="26"/>
  <c r="G1534" i="26"/>
  <c r="F1533" i="26"/>
  <c r="R1533" i="26" s="1"/>
  <c r="D1533" i="26"/>
  <c r="K1532" i="26"/>
  <c r="M1532" i="26" s="1"/>
  <c r="J1532" i="26"/>
  <c r="I1532" i="26"/>
  <c r="G1532" i="26"/>
  <c r="J1531" i="26"/>
  <c r="E1531" i="26"/>
  <c r="K1530" i="26"/>
  <c r="M1530" i="26" s="1"/>
  <c r="J1530" i="26"/>
  <c r="I1530" i="26"/>
  <c r="G1530" i="26"/>
  <c r="K1529" i="26"/>
  <c r="M1529" i="26" s="1"/>
  <c r="J1529" i="26"/>
  <c r="I1529" i="26"/>
  <c r="G1529" i="26"/>
  <c r="F1528" i="26"/>
  <c r="D1528" i="26"/>
  <c r="H1527" i="26"/>
  <c r="H1522" i="26" s="1"/>
  <c r="F1527" i="26"/>
  <c r="R1527" i="26" s="1"/>
  <c r="E1527" i="26"/>
  <c r="D1527" i="26"/>
  <c r="D1522" i="26" s="1"/>
  <c r="D1467" i="26" s="1"/>
  <c r="H1526" i="26"/>
  <c r="F1526" i="26"/>
  <c r="R1526" i="26" s="1"/>
  <c r="H1525" i="26"/>
  <c r="F1525" i="26"/>
  <c r="E1525" i="26"/>
  <c r="M1525" i="26" s="1"/>
  <c r="D1525" i="26"/>
  <c r="H1524" i="26"/>
  <c r="H1519" i="26" s="1"/>
  <c r="F1524" i="26"/>
  <c r="E1524" i="26"/>
  <c r="M1524" i="26" s="1"/>
  <c r="D1524" i="26"/>
  <c r="L1522" i="26"/>
  <c r="F1522" i="26"/>
  <c r="L1519" i="26"/>
  <c r="L1511" i="26" s="1"/>
  <c r="K1519" i="26"/>
  <c r="F1519" i="26"/>
  <c r="R1519" i="26" s="1"/>
  <c r="M1517" i="26"/>
  <c r="J1517" i="26"/>
  <c r="I1517" i="26"/>
  <c r="G1517" i="26"/>
  <c r="J1516" i="26"/>
  <c r="E1516" i="26"/>
  <c r="K1516" i="26" s="1"/>
  <c r="K1515" i="26"/>
  <c r="M1515" i="26" s="1"/>
  <c r="J1515" i="26"/>
  <c r="I1515" i="26"/>
  <c r="G1515" i="26"/>
  <c r="K1514" i="26"/>
  <c r="M1514" i="26" s="1"/>
  <c r="J1514" i="26"/>
  <c r="I1514" i="26"/>
  <c r="G1514" i="26"/>
  <c r="H1513" i="26"/>
  <c r="F1513" i="26"/>
  <c r="D1513" i="26"/>
  <c r="M1512" i="26"/>
  <c r="J1512" i="26"/>
  <c r="I1512" i="26"/>
  <c r="G1512" i="26"/>
  <c r="H1511" i="26"/>
  <c r="F1511" i="26"/>
  <c r="R1511" i="26" s="1"/>
  <c r="E1511" i="26"/>
  <c r="D1511" i="26"/>
  <c r="H1510" i="26"/>
  <c r="F1510" i="26"/>
  <c r="E1510" i="26"/>
  <c r="E1508" i="26" s="1"/>
  <c r="D1510" i="26"/>
  <c r="D1508" i="26" s="1"/>
  <c r="M1509" i="26"/>
  <c r="K1507" i="26"/>
  <c r="M1507" i="26" s="1"/>
  <c r="I1507" i="26"/>
  <c r="G1507" i="26"/>
  <c r="J1506" i="26"/>
  <c r="E1506" i="26"/>
  <c r="I1506" i="26" s="1"/>
  <c r="M1505" i="26"/>
  <c r="J1505" i="26"/>
  <c r="I1505" i="26"/>
  <c r="G1505" i="26"/>
  <c r="K1504" i="26"/>
  <c r="L1504" i="26" s="1"/>
  <c r="I1504" i="26"/>
  <c r="H1503" i="26"/>
  <c r="F1503" i="26"/>
  <c r="R1503" i="26" s="1"/>
  <c r="D1503" i="26"/>
  <c r="K1502" i="26"/>
  <c r="L1502" i="26" s="1"/>
  <c r="I1502" i="26"/>
  <c r="G1502" i="26"/>
  <c r="H1501" i="26"/>
  <c r="F1501" i="26"/>
  <c r="D1501" i="26"/>
  <c r="H1500" i="26"/>
  <c r="F1500" i="26"/>
  <c r="E1500" i="26"/>
  <c r="D1500" i="26"/>
  <c r="K1499" i="26"/>
  <c r="L1499" i="26" s="1"/>
  <c r="I1499" i="26"/>
  <c r="K1497" i="26"/>
  <c r="M1497" i="26" s="1"/>
  <c r="I1497" i="26"/>
  <c r="H1496" i="26"/>
  <c r="R1496" i="26" s="1"/>
  <c r="E1496" i="26"/>
  <c r="G1496" i="26" s="1"/>
  <c r="K1495" i="26"/>
  <c r="M1495" i="26" s="1"/>
  <c r="I1495" i="26"/>
  <c r="K1494" i="26"/>
  <c r="M1494" i="26" s="1"/>
  <c r="I1494" i="26"/>
  <c r="F1493" i="26"/>
  <c r="D1493" i="26"/>
  <c r="K1492" i="26"/>
  <c r="L1492" i="26" s="1"/>
  <c r="I1492" i="26"/>
  <c r="M1491" i="26"/>
  <c r="L1491" i="26"/>
  <c r="H1491" i="26"/>
  <c r="G1491" i="26"/>
  <c r="K1490" i="26"/>
  <c r="M1490" i="26" s="1"/>
  <c r="I1490" i="26"/>
  <c r="K1489" i="26"/>
  <c r="M1489" i="26" s="1"/>
  <c r="I1489" i="26"/>
  <c r="K1488" i="26"/>
  <c r="F1488" i="26"/>
  <c r="E1488" i="26"/>
  <c r="D1488" i="26"/>
  <c r="K1487" i="26"/>
  <c r="L1487" i="26" s="1"/>
  <c r="I1487" i="26"/>
  <c r="J1486" i="26"/>
  <c r="E1486" i="26"/>
  <c r="L1486" i="26" s="1"/>
  <c r="K1485" i="26"/>
  <c r="M1485" i="26" s="1"/>
  <c r="I1485" i="26"/>
  <c r="K1484" i="26"/>
  <c r="M1484" i="26" s="1"/>
  <c r="I1484" i="26"/>
  <c r="K1483" i="26"/>
  <c r="H1483" i="26"/>
  <c r="F1483" i="26"/>
  <c r="D1483" i="26"/>
  <c r="K1482" i="26"/>
  <c r="L1482" i="26" s="1"/>
  <c r="I1482" i="26"/>
  <c r="L1481" i="26"/>
  <c r="J1481" i="26"/>
  <c r="I1481" i="26"/>
  <c r="G1481" i="26"/>
  <c r="K1480" i="26"/>
  <c r="M1480" i="26" s="1"/>
  <c r="I1480" i="26"/>
  <c r="K1479" i="26"/>
  <c r="M1479" i="26" s="1"/>
  <c r="I1479" i="26"/>
  <c r="J1478" i="26"/>
  <c r="E1478" i="26"/>
  <c r="I1478" i="26" s="1"/>
  <c r="D1478" i="26"/>
  <c r="K1477" i="26"/>
  <c r="M1477" i="26" s="1"/>
  <c r="I1477" i="26"/>
  <c r="H1476" i="26"/>
  <c r="E1476" i="26"/>
  <c r="M1476" i="26" s="1"/>
  <c r="K1475" i="26"/>
  <c r="L1475" i="26" s="1"/>
  <c r="I1475" i="26"/>
  <c r="K1474" i="26"/>
  <c r="L1474" i="26" s="1"/>
  <c r="I1474" i="26"/>
  <c r="F1473" i="26"/>
  <c r="D1473" i="26"/>
  <c r="H1472" i="26"/>
  <c r="R1472" i="26" s="1"/>
  <c r="F1471" i="26"/>
  <c r="D1471" i="26"/>
  <c r="F1470" i="26"/>
  <c r="E1470" i="26"/>
  <c r="D1470" i="26"/>
  <c r="H1469" i="26"/>
  <c r="F1469" i="26"/>
  <c r="K1462" i="26"/>
  <c r="L1462" i="26" s="1"/>
  <c r="J1462" i="26"/>
  <c r="I1462" i="26"/>
  <c r="G1462" i="26"/>
  <c r="M1461" i="26"/>
  <c r="L1461" i="26"/>
  <c r="J1461" i="26"/>
  <c r="I1461" i="26"/>
  <c r="G1461" i="26"/>
  <c r="K1460" i="26"/>
  <c r="L1460" i="26" s="1"/>
  <c r="J1460" i="26"/>
  <c r="I1460" i="26"/>
  <c r="G1460" i="26"/>
  <c r="K1459" i="26"/>
  <c r="J1459" i="26"/>
  <c r="I1459" i="26"/>
  <c r="G1459" i="26"/>
  <c r="H1458" i="26"/>
  <c r="F1458" i="26"/>
  <c r="E1458" i="26"/>
  <c r="D1458" i="26"/>
  <c r="K1457" i="26"/>
  <c r="J1457" i="26"/>
  <c r="I1457" i="26"/>
  <c r="G1457" i="26"/>
  <c r="M1456" i="26"/>
  <c r="L1456" i="26"/>
  <c r="J1456" i="26"/>
  <c r="I1456" i="26"/>
  <c r="G1456" i="26"/>
  <c r="K1455" i="26"/>
  <c r="L1455" i="26" s="1"/>
  <c r="J1455" i="26"/>
  <c r="I1455" i="26"/>
  <c r="G1455" i="26"/>
  <c r="K1454" i="26"/>
  <c r="L1454" i="26" s="1"/>
  <c r="J1454" i="26"/>
  <c r="I1454" i="26"/>
  <c r="G1454" i="26"/>
  <c r="H1453" i="26"/>
  <c r="F1453" i="26"/>
  <c r="E1453" i="26"/>
  <c r="D1453" i="26"/>
  <c r="M1452" i="26"/>
  <c r="K1451" i="26"/>
  <c r="L1451" i="26" s="1"/>
  <c r="J1451" i="26"/>
  <c r="I1451" i="26"/>
  <c r="G1451" i="26"/>
  <c r="K1450" i="26"/>
  <c r="M1450" i="26" s="1"/>
  <c r="J1450" i="26"/>
  <c r="I1450" i="26"/>
  <c r="G1450" i="26"/>
  <c r="K1449" i="26"/>
  <c r="L1449" i="26" s="1"/>
  <c r="J1449" i="26"/>
  <c r="I1449" i="26"/>
  <c r="G1449" i="26"/>
  <c r="H1448" i="26"/>
  <c r="F1448" i="26"/>
  <c r="E1448" i="26"/>
  <c r="K1448" i="26" s="1"/>
  <c r="M1448" i="26" s="1"/>
  <c r="D1448" i="26"/>
  <c r="H1447" i="26"/>
  <c r="F1447" i="26"/>
  <c r="E1447" i="26"/>
  <c r="K1447" i="26" s="1"/>
  <c r="L1447" i="26" s="1"/>
  <c r="D1447" i="26"/>
  <c r="H1446" i="26"/>
  <c r="F1446" i="26"/>
  <c r="E1446" i="26"/>
  <c r="D1446" i="26"/>
  <c r="H1445" i="26"/>
  <c r="F1445" i="26"/>
  <c r="E1445" i="26"/>
  <c r="K1445" i="26" s="1"/>
  <c r="L1445" i="26" s="1"/>
  <c r="D1445" i="26"/>
  <c r="H1444" i="26"/>
  <c r="F1444" i="26"/>
  <c r="R1444" i="26" s="1"/>
  <c r="E1444" i="26"/>
  <c r="K1444" i="26" s="1"/>
  <c r="D1444" i="26"/>
  <c r="K1442" i="26"/>
  <c r="L1442" i="26" s="1"/>
  <c r="J1442" i="26"/>
  <c r="I1442" i="26"/>
  <c r="G1442" i="26"/>
  <c r="M1441" i="26"/>
  <c r="L1441" i="26"/>
  <c r="H1441" i="26"/>
  <c r="G1441" i="26"/>
  <c r="M1440" i="26"/>
  <c r="L1440" i="26"/>
  <c r="H1440" i="26"/>
  <c r="G1440" i="26"/>
  <c r="K1439" i="26"/>
  <c r="L1439" i="26" s="1"/>
  <c r="J1439" i="26"/>
  <c r="I1439" i="26"/>
  <c r="G1439" i="26"/>
  <c r="F1438" i="26"/>
  <c r="E1438" i="26"/>
  <c r="D1438" i="26"/>
  <c r="K1437" i="26"/>
  <c r="M1437" i="26" s="1"/>
  <c r="M1436" i="26"/>
  <c r="L1436" i="26"/>
  <c r="K1435" i="26"/>
  <c r="M1435" i="26" s="1"/>
  <c r="K1434" i="26"/>
  <c r="E1433" i="26"/>
  <c r="D1433" i="26"/>
  <c r="K1432" i="26"/>
  <c r="M1431" i="26"/>
  <c r="L1431" i="26"/>
  <c r="H1431" i="26"/>
  <c r="R1431" i="26" s="1"/>
  <c r="G1431" i="26"/>
  <c r="M1430" i="26"/>
  <c r="L1430" i="26"/>
  <c r="H1430" i="26"/>
  <c r="R1430" i="26" s="1"/>
  <c r="G1430" i="26"/>
  <c r="K1429" i="26"/>
  <c r="M1429" i="26" s="1"/>
  <c r="L1428" i="26"/>
  <c r="F1428" i="26"/>
  <c r="E1428" i="26"/>
  <c r="D1428" i="26"/>
  <c r="K1426" i="26"/>
  <c r="L1426" i="26" s="1"/>
  <c r="J1426" i="26"/>
  <c r="G1426" i="26"/>
  <c r="G1423" i="26" s="1"/>
  <c r="I1423" i="26"/>
  <c r="H1423" i="26"/>
  <c r="F1423" i="26"/>
  <c r="R1423" i="26" s="1"/>
  <c r="E1423" i="26"/>
  <c r="D1423" i="26"/>
  <c r="K1422" i="26"/>
  <c r="J1422" i="26"/>
  <c r="I1422" i="26"/>
  <c r="G1422" i="26"/>
  <c r="M1421" i="26"/>
  <c r="L1421" i="26"/>
  <c r="J1421" i="26"/>
  <c r="I1421" i="26"/>
  <c r="G1421" i="26"/>
  <c r="M1420" i="26"/>
  <c r="L1420" i="26"/>
  <c r="J1420" i="26"/>
  <c r="I1420" i="26"/>
  <c r="G1420" i="26"/>
  <c r="M1419" i="26"/>
  <c r="L1419" i="26"/>
  <c r="J1419" i="26"/>
  <c r="I1419" i="26"/>
  <c r="G1419" i="26"/>
  <c r="H1418" i="26"/>
  <c r="F1418" i="26"/>
  <c r="E1418" i="26"/>
  <c r="M1418" i="26" s="1"/>
  <c r="D1418" i="26"/>
  <c r="K1417" i="26"/>
  <c r="J1417" i="26"/>
  <c r="I1417" i="26"/>
  <c r="G1417" i="26"/>
  <c r="M1416" i="26"/>
  <c r="L1416" i="26"/>
  <c r="J1416" i="26"/>
  <c r="I1416" i="26"/>
  <c r="G1416" i="26"/>
  <c r="K1415" i="26"/>
  <c r="L1415" i="26" s="1"/>
  <c r="J1415" i="26"/>
  <c r="I1415" i="26"/>
  <c r="G1415" i="26"/>
  <c r="K1414" i="26"/>
  <c r="L1414" i="26" s="1"/>
  <c r="J1414" i="26"/>
  <c r="I1414" i="26"/>
  <c r="G1414" i="26"/>
  <c r="H1413" i="26"/>
  <c r="F1413" i="26"/>
  <c r="R1413" i="26" s="1"/>
  <c r="E1413" i="26"/>
  <c r="D1413" i="26"/>
  <c r="H1412" i="26"/>
  <c r="R1412" i="26" s="1"/>
  <c r="G1412" i="26"/>
  <c r="H1411" i="26"/>
  <c r="F1411" i="26"/>
  <c r="E1411" i="26"/>
  <c r="E1408" i="26" s="1"/>
  <c r="D1411" i="26"/>
  <c r="D1408" i="26" s="1"/>
  <c r="H1410" i="26"/>
  <c r="F1410" i="26"/>
  <c r="H1409" i="26"/>
  <c r="F1409" i="26"/>
  <c r="M1406" i="26"/>
  <c r="L1406" i="26"/>
  <c r="I1406" i="26"/>
  <c r="F1406" i="26"/>
  <c r="K1403" i="26"/>
  <c r="H1403" i="26"/>
  <c r="E1403" i="26"/>
  <c r="D1403" i="26"/>
  <c r="L1401" i="26"/>
  <c r="M1401" i="26"/>
  <c r="I1401" i="26"/>
  <c r="F1401" i="26"/>
  <c r="H1398" i="26"/>
  <c r="D1398" i="26"/>
  <c r="M1396" i="26"/>
  <c r="L1396" i="26"/>
  <c r="I1396" i="26"/>
  <c r="F1396" i="26"/>
  <c r="K1393" i="26"/>
  <c r="H1393" i="26"/>
  <c r="E1393" i="26"/>
  <c r="D1393" i="26"/>
  <c r="M1391" i="26"/>
  <c r="L1391" i="26"/>
  <c r="J1391" i="26"/>
  <c r="I1391" i="26"/>
  <c r="G1391" i="26"/>
  <c r="M1389" i="26"/>
  <c r="L1389" i="26"/>
  <c r="L1379" i="26" s="1"/>
  <c r="L1374" i="26" s="1"/>
  <c r="J1389" i="26"/>
  <c r="I1389" i="26"/>
  <c r="G1389" i="26"/>
  <c r="K1388" i="26"/>
  <c r="H1388" i="26"/>
  <c r="F1388" i="26"/>
  <c r="E1388" i="26"/>
  <c r="D1388" i="26"/>
  <c r="K1386" i="26"/>
  <c r="I1386" i="26"/>
  <c r="F1386" i="26"/>
  <c r="E1383" i="26"/>
  <c r="K1383" i="26" s="1"/>
  <c r="M1383" i="26" s="1"/>
  <c r="D1383" i="26"/>
  <c r="L1382" i="26"/>
  <c r="K1382" i="26"/>
  <c r="H1382" i="26"/>
  <c r="F1382" i="26"/>
  <c r="E1382" i="26"/>
  <c r="D1382" i="26"/>
  <c r="H1381" i="26"/>
  <c r="D1376" i="26"/>
  <c r="L1380" i="26"/>
  <c r="K1380" i="26"/>
  <c r="K1375" i="26" s="1"/>
  <c r="F1380" i="26"/>
  <c r="E1380" i="26"/>
  <c r="D1380" i="26"/>
  <c r="D1375" i="26" s="1"/>
  <c r="D1350" i="26" s="1"/>
  <c r="D1345" i="26" s="1"/>
  <c r="K1379" i="26"/>
  <c r="H1379" i="26"/>
  <c r="F1379" i="26"/>
  <c r="E1379" i="26"/>
  <c r="E1374" i="26" s="1"/>
  <c r="D1379" i="26"/>
  <c r="D1374" i="26" s="1"/>
  <c r="D1349" i="26" s="1"/>
  <c r="M1377" i="26"/>
  <c r="J1377" i="26"/>
  <c r="I1377" i="26"/>
  <c r="G1377" i="26"/>
  <c r="H1376" i="26"/>
  <c r="E1376" i="26"/>
  <c r="M1371" i="26"/>
  <c r="J1371" i="26"/>
  <c r="G1371" i="26"/>
  <c r="H1371" i="26" s="1"/>
  <c r="F1371" i="26"/>
  <c r="K1368" i="26"/>
  <c r="I1368" i="26"/>
  <c r="E1368" i="26"/>
  <c r="D1368" i="26"/>
  <c r="M1367" i="26"/>
  <c r="J1367" i="26"/>
  <c r="I1367" i="26"/>
  <c r="G1367" i="26"/>
  <c r="M1366" i="26"/>
  <c r="L1366" i="26"/>
  <c r="J1366" i="26"/>
  <c r="I1366" i="26"/>
  <c r="G1366" i="26"/>
  <c r="J1365" i="26"/>
  <c r="I1365" i="26"/>
  <c r="G1365" i="26"/>
  <c r="J1364" i="26"/>
  <c r="I1364" i="26"/>
  <c r="G1364" i="26"/>
  <c r="K1363" i="26"/>
  <c r="H1363" i="26"/>
  <c r="F1363" i="26"/>
  <c r="R1363" i="26" s="1"/>
  <c r="E1363" i="26"/>
  <c r="D1363" i="26"/>
  <c r="J1362" i="26"/>
  <c r="I1362" i="26"/>
  <c r="G1362" i="26"/>
  <c r="M1361" i="26"/>
  <c r="L1361" i="26"/>
  <c r="J1361" i="26"/>
  <c r="I1361" i="26"/>
  <c r="G1361" i="26"/>
  <c r="J1360" i="26"/>
  <c r="I1360" i="26"/>
  <c r="G1360" i="26"/>
  <c r="J1359" i="26"/>
  <c r="I1359" i="26"/>
  <c r="G1359" i="26"/>
  <c r="K1358" i="26"/>
  <c r="H1358" i="26"/>
  <c r="F1358" i="26"/>
  <c r="E1358" i="26"/>
  <c r="D1358" i="26"/>
  <c r="J1357" i="26"/>
  <c r="I1357" i="26"/>
  <c r="G1357" i="26"/>
  <c r="K1356" i="26"/>
  <c r="K1353" i="26" s="1"/>
  <c r="H1356" i="26"/>
  <c r="F1356" i="26"/>
  <c r="E1356" i="26"/>
  <c r="E1353" i="26" s="1"/>
  <c r="D1356" i="26"/>
  <c r="D1353" i="26" s="1"/>
  <c r="J1355" i="26"/>
  <c r="I1355" i="26"/>
  <c r="G1355" i="26"/>
  <c r="J1354" i="26"/>
  <c r="I1354" i="26"/>
  <c r="G1354" i="26"/>
  <c r="H1352" i="26"/>
  <c r="E1352" i="26"/>
  <c r="E1347" i="26" s="1"/>
  <c r="I1347" i="26" s="1"/>
  <c r="D1352" i="26"/>
  <c r="D1347" i="26" s="1"/>
  <c r="E1349" i="26"/>
  <c r="E1344" i="26" s="1"/>
  <c r="M1341" i="26"/>
  <c r="J1341" i="26"/>
  <c r="I1341" i="26"/>
  <c r="I1336" i="26" s="1"/>
  <c r="G1341" i="26"/>
  <c r="G1336" i="26" s="1"/>
  <c r="K1338" i="26"/>
  <c r="H1338" i="26"/>
  <c r="F1338" i="26"/>
  <c r="E1338" i="26"/>
  <c r="D1338" i="26"/>
  <c r="H1336" i="26"/>
  <c r="H1333" i="26" s="1"/>
  <c r="F1336" i="26"/>
  <c r="E1336" i="26"/>
  <c r="N1336" i="26" s="1"/>
  <c r="D1336" i="26"/>
  <c r="D1333" i="26" s="1"/>
  <c r="M1335" i="26"/>
  <c r="K1333" i="26"/>
  <c r="E1333" i="26"/>
  <c r="N1333" i="26" s="1"/>
  <c r="M1332" i="26"/>
  <c r="L1332" i="26"/>
  <c r="H1332" i="26"/>
  <c r="G1332" i="26"/>
  <c r="K1331" i="26"/>
  <c r="L1331" i="26" s="1"/>
  <c r="I1331" i="26"/>
  <c r="K1330" i="26"/>
  <c r="L1330" i="26" s="1"/>
  <c r="I1330" i="26"/>
  <c r="K1329" i="26"/>
  <c r="L1329" i="26" s="1"/>
  <c r="I1329" i="26"/>
  <c r="F1328" i="26"/>
  <c r="E1328" i="26"/>
  <c r="D1328" i="26"/>
  <c r="M1327" i="26"/>
  <c r="L1327" i="26"/>
  <c r="H1327" i="26"/>
  <c r="G1327" i="26"/>
  <c r="K1326" i="26"/>
  <c r="L1326" i="26" s="1"/>
  <c r="I1326" i="26"/>
  <c r="K1325" i="26"/>
  <c r="L1325" i="26" s="1"/>
  <c r="I1325" i="26"/>
  <c r="K1324" i="26"/>
  <c r="L1324" i="26" s="1"/>
  <c r="I1324" i="26"/>
  <c r="F1323" i="26"/>
  <c r="E1323" i="26"/>
  <c r="D1323" i="26"/>
  <c r="M1322" i="26"/>
  <c r="L1322" i="26"/>
  <c r="H1322" i="26"/>
  <c r="G1322" i="26"/>
  <c r="K1321" i="26"/>
  <c r="L1321" i="26" s="1"/>
  <c r="I1321" i="26"/>
  <c r="K1320" i="26"/>
  <c r="L1320" i="26" s="1"/>
  <c r="I1320" i="26"/>
  <c r="K1319" i="26"/>
  <c r="L1319" i="26" s="1"/>
  <c r="I1319" i="26"/>
  <c r="F1318" i="26"/>
  <c r="E1318" i="26"/>
  <c r="D1318" i="26"/>
  <c r="M1317" i="26"/>
  <c r="L1317" i="26"/>
  <c r="H1317" i="26"/>
  <c r="G1317" i="26"/>
  <c r="K1316" i="26"/>
  <c r="L1316" i="26" s="1"/>
  <c r="I1316" i="26"/>
  <c r="K1315" i="26"/>
  <c r="L1315" i="26" s="1"/>
  <c r="I1315" i="26"/>
  <c r="K1314" i="26"/>
  <c r="L1314" i="26" s="1"/>
  <c r="I1314" i="26"/>
  <c r="F1313" i="26"/>
  <c r="E1313" i="26"/>
  <c r="D1313" i="26"/>
  <c r="M1312" i="26"/>
  <c r="L1312" i="26"/>
  <c r="J1312" i="26"/>
  <c r="I1312" i="26"/>
  <c r="G1312" i="26"/>
  <c r="K1311" i="26"/>
  <c r="M1311" i="26" s="1"/>
  <c r="I1311" i="26"/>
  <c r="K1310" i="26"/>
  <c r="M1310" i="26" s="1"/>
  <c r="I1310" i="26"/>
  <c r="K1309" i="26"/>
  <c r="M1309" i="26" s="1"/>
  <c r="I1309" i="26"/>
  <c r="H1308" i="26"/>
  <c r="F1308" i="26"/>
  <c r="R1308" i="26" s="1"/>
  <c r="E1308" i="26"/>
  <c r="D1308" i="26"/>
  <c r="K1307" i="26"/>
  <c r="F1307" i="26"/>
  <c r="E1307" i="26"/>
  <c r="D1307" i="26"/>
  <c r="H1306" i="26"/>
  <c r="F1306" i="26"/>
  <c r="R1306" i="26" s="1"/>
  <c r="E1306" i="26"/>
  <c r="D1306" i="26"/>
  <c r="H1305" i="26"/>
  <c r="F1305" i="26"/>
  <c r="R1305" i="26" s="1"/>
  <c r="E1305" i="26"/>
  <c r="D1305" i="26"/>
  <c r="H1304" i="26"/>
  <c r="F1304" i="26"/>
  <c r="E1304" i="26"/>
  <c r="E1303" i="26" s="1"/>
  <c r="D1304" i="26"/>
  <c r="D1303" i="26" s="1"/>
  <c r="K1302" i="26"/>
  <c r="L1302" i="26" s="1"/>
  <c r="J1302" i="26"/>
  <c r="I1302" i="26"/>
  <c r="G1302" i="26"/>
  <c r="M1301" i="26"/>
  <c r="L1301" i="26"/>
  <c r="J1301" i="26"/>
  <c r="I1301" i="26"/>
  <c r="G1301" i="26"/>
  <c r="M1300" i="26"/>
  <c r="L1300" i="26"/>
  <c r="J1300" i="26"/>
  <c r="I1300" i="26"/>
  <c r="G1300" i="26"/>
  <c r="K1299" i="26"/>
  <c r="L1299" i="26" s="1"/>
  <c r="J1299" i="26"/>
  <c r="I1299" i="26"/>
  <c r="G1299" i="26"/>
  <c r="H1298" i="26"/>
  <c r="F1298" i="26"/>
  <c r="E1298" i="26"/>
  <c r="D1298" i="26"/>
  <c r="K1297" i="26"/>
  <c r="L1297" i="26" s="1"/>
  <c r="J1297" i="26"/>
  <c r="I1297" i="26"/>
  <c r="G1297" i="26"/>
  <c r="M1296" i="26"/>
  <c r="L1296" i="26"/>
  <c r="H1296" i="26"/>
  <c r="G1296" i="26"/>
  <c r="K1295" i="26"/>
  <c r="L1295" i="26" s="1"/>
  <c r="I1295" i="26"/>
  <c r="K1294" i="26"/>
  <c r="L1294" i="26" s="1"/>
  <c r="I1294" i="26"/>
  <c r="F1293" i="26"/>
  <c r="E1293" i="26"/>
  <c r="D1293" i="26"/>
  <c r="K1292" i="26"/>
  <c r="L1292" i="26" s="1"/>
  <c r="I1292" i="26"/>
  <c r="M1291" i="26"/>
  <c r="L1291" i="26"/>
  <c r="J1291" i="26"/>
  <c r="I1291" i="26"/>
  <c r="G1291" i="26"/>
  <c r="K1290" i="26"/>
  <c r="L1290" i="26" s="1"/>
  <c r="I1290" i="26"/>
  <c r="K1289" i="26"/>
  <c r="L1289" i="26" s="1"/>
  <c r="I1289" i="26"/>
  <c r="H1288" i="26"/>
  <c r="F1288" i="26"/>
  <c r="R1288" i="26" s="1"/>
  <c r="E1288" i="26"/>
  <c r="D1288" i="26"/>
  <c r="H1287" i="26"/>
  <c r="F1287" i="26"/>
  <c r="R1287" i="26" s="1"/>
  <c r="E1287" i="26"/>
  <c r="E1282" i="26" s="1"/>
  <c r="D1287" i="26"/>
  <c r="D1282" i="26" s="1"/>
  <c r="K1286" i="26"/>
  <c r="F1286" i="26"/>
  <c r="E1286" i="26"/>
  <c r="E1281" i="26" s="1"/>
  <c r="D1286" i="26"/>
  <c r="D1281" i="26" s="1"/>
  <c r="H1285" i="26"/>
  <c r="F1285" i="26"/>
  <c r="R1285" i="26" s="1"/>
  <c r="E1285" i="26"/>
  <c r="E1280" i="26" s="1"/>
  <c r="D1285" i="26"/>
  <c r="D1280" i="26" s="1"/>
  <c r="H1284" i="26"/>
  <c r="F1284" i="26"/>
  <c r="R1284" i="26" s="1"/>
  <c r="E1284" i="26"/>
  <c r="E1283" i="26" s="1"/>
  <c r="D1284" i="26"/>
  <c r="K1277" i="26"/>
  <c r="L1277" i="26" s="1"/>
  <c r="I1277" i="26"/>
  <c r="K1276" i="26"/>
  <c r="L1276" i="26" s="1"/>
  <c r="J1276" i="26"/>
  <c r="I1276" i="26"/>
  <c r="G1276" i="26"/>
  <c r="K1275" i="26"/>
  <c r="M1275" i="26" s="1"/>
  <c r="I1275" i="26"/>
  <c r="K1274" i="26"/>
  <c r="M1274" i="26" s="1"/>
  <c r="I1274" i="26"/>
  <c r="H1273" i="26"/>
  <c r="F1273" i="26"/>
  <c r="E1273" i="26"/>
  <c r="D1273" i="26"/>
  <c r="K1272" i="26"/>
  <c r="L1272" i="26" s="1"/>
  <c r="I1272" i="26"/>
  <c r="K1271" i="26"/>
  <c r="L1271" i="26" s="1"/>
  <c r="J1271" i="26"/>
  <c r="I1271" i="26"/>
  <c r="G1271" i="26"/>
  <c r="K1270" i="26"/>
  <c r="M1270" i="26" s="1"/>
  <c r="I1270" i="26"/>
  <c r="K1269" i="26"/>
  <c r="M1269" i="26" s="1"/>
  <c r="I1269" i="26"/>
  <c r="H1268" i="26"/>
  <c r="F1268" i="26"/>
  <c r="R1268" i="26" s="1"/>
  <c r="E1268" i="26"/>
  <c r="D1268" i="26"/>
  <c r="K1267" i="26"/>
  <c r="L1267" i="26" s="1"/>
  <c r="I1267" i="26"/>
  <c r="J1266" i="26"/>
  <c r="E1266" i="26"/>
  <c r="L1266" i="26" s="1"/>
  <c r="K1265" i="26"/>
  <c r="M1265" i="26" s="1"/>
  <c r="I1265" i="26"/>
  <c r="K1264" i="26"/>
  <c r="M1264" i="26" s="1"/>
  <c r="I1264" i="26"/>
  <c r="H1263" i="26"/>
  <c r="F1263" i="26"/>
  <c r="R1263" i="26" s="1"/>
  <c r="D1263" i="26"/>
  <c r="K1262" i="26"/>
  <c r="L1262" i="26" s="1"/>
  <c r="I1262" i="26"/>
  <c r="M1261" i="26"/>
  <c r="L1261" i="26"/>
  <c r="H1261" i="26"/>
  <c r="G1261" i="26"/>
  <c r="K1260" i="26"/>
  <c r="M1260" i="26" s="1"/>
  <c r="I1260" i="26"/>
  <c r="K1259" i="26"/>
  <c r="M1259" i="26" s="1"/>
  <c r="I1259" i="26"/>
  <c r="F1258" i="26"/>
  <c r="E1258" i="26"/>
  <c r="D1258" i="26"/>
  <c r="K1257" i="26"/>
  <c r="L1257" i="26" s="1"/>
  <c r="I1257" i="26"/>
  <c r="K1256" i="26"/>
  <c r="L1256" i="26" s="1"/>
  <c r="I1256" i="26"/>
  <c r="F1256" i="26"/>
  <c r="K1255" i="26"/>
  <c r="M1255" i="26" s="1"/>
  <c r="I1255" i="26"/>
  <c r="K1254" i="26"/>
  <c r="M1254" i="26" s="1"/>
  <c r="I1254" i="26"/>
  <c r="H1253" i="26"/>
  <c r="E1253" i="26"/>
  <c r="K1253" i="26" s="1"/>
  <c r="M1253" i="26" s="1"/>
  <c r="D1253" i="26"/>
  <c r="K1252" i="26"/>
  <c r="I1252" i="26"/>
  <c r="M1251" i="26"/>
  <c r="L1251" i="26"/>
  <c r="H1251" i="26"/>
  <c r="G1251" i="26"/>
  <c r="K1250" i="26"/>
  <c r="M1250" i="26" s="1"/>
  <c r="I1250" i="26"/>
  <c r="K1249" i="26"/>
  <c r="M1249" i="26" s="1"/>
  <c r="I1249" i="26"/>
  <c r="F1248" i="26"/>
  <c r="E1248" i="26"/>
  <c r="D1248" i="26"/>
  <c r="K1247" i="26"/>
  <c r="I1247" i="26"/>
  <c r="M1246" i="26"/>
  <c r="L1246" i="26"/>
  <c r="H1246" i="26"/>
  <c r="G1246" i="26"/>
  <c r="K1245" i="26"/>
  <c r="M1245" i="26" s="1"/>
  <c r="I1245" i="26"/>
  <c r="K1244" i="26"/>
  <c r="M1244" i="26" s="1"/>
  <c r="I1244" i="26"/>
  <c r="F1243" i="26"/>
  <c r="E1243" i="26"/>
  <c r="D1243" i="26"/>
  <c r="K1242" i="26"/>
  <c r="I1242" i="26"/>
  <c r="M1241" i="26"/>
  <c r="L1241" i="26"/>
  <c r="H1241" i="26"/>
  <c r="G1241" i="26"/>
  <c r="K1240" i="26"/>
  <c r="M1240" i="26" s="1"/>
  <c r="I1240" i="26"/>
  <c r="K1239" i="26"/>
  <c r="M1239" i="26" s="1"/>
  <c r="I1239" i="26"/>
  <c r="F1238" i="26"/>
  <c r="E1238" i="26"/>
  <c r="D1238" i="26"/>
  <c r="K1237" i="26"/>
  <c r="I1237" i="26"/>
  <c r="M1236" i="26"/>
  <c r="L1236" i="26"/>
  <c r="J1236" i="26"/>
  <c r="I1236" i="26"/>
  <c r="G1236" i="26"/>
  <c r="K1235" i="26"/>
  <c r="M1235" i="26" s="1"/>
  <c r="I1235" i="26"/>
  <c r="K1234" i="26"/>
  <c r="M1234" i="26" s="1"/>
  <c r="I1234" i="26"/>
  <c r="H1233" i="26"/>
  <c r="F1233" i="26"/>
  <c r="E1233" i="26"/>
  <c r="D1233" i="26"/>
  <c r="K1232" i="26"/>
  <c r="L1232" i="26" s="1"/>
  <c r="I1232" i="26"/>
  <c r="M1231" i="26"/>
  <c r="L1231" i="26"/>
  <c r="J1231" i="26"/>
  <c r="I1231" i="26"/>
  <c r="G1231" i="26"/>
  <c r="K1230" i="26"/>
  <c r="I1230" i="26"/>
  <c r="K1229" i="26"/>
  <c r="I1229" i="26"/>
  <c r="H1228" i="26"/>
  <c r="F1228" i="26"/>
  <c r="R1228" i="26" s="1"/>
  <c r="E1228" i="26"/>
  <c r="D1228" i="26"/>
  <c r="K1227" i="26"/>
  <c r="M1227" i="26" s="1"/>
  <c r="I1227" i="26"/>
  <c r="M1226" i="26"/>
  <c r="L1226" i="26"/>
  <c r="H1226" i="26"/>
  <c r="R1226" i="26" s="1"/>
  <c r="G1226" i="26"/>
  <c r="K1225" i="26"/>
  <c r="I1225" i="26"/>
  <c r="K1224" i="26"/>
  <c r="I1224" i="26"/>
  <c r="F1223" i="26"/>
  <c r="E1223" i="26"/>
  <c r="K1223" i="26" s="1"/>
  <c r="D1223" i="26"/>
  <c r="K1222" i="26"/>
  <c r="M1222" i="26" s="1"/>
  <c r="I1222" i="26"/>
  <c r="K1221" i="26"/>
  <c r="M1221" i="26" s="1"/>
  <c r="H1221" i="26"/>
  <c r="G1221" i="26"/>
  <c r="K1220" i="26"/>
  <c r="M1220" i="26" s="1"/>
  <c r="I1220" i="26"/>
  <c r="K1219" i="26"/>
  <c r="M1219" i="26" s="1"/>
  <c r="I1219" i="26"/>
  <c r="F1218" i="26"/>
  <c r="E1218" i="26"/>
  <c r="K1218" i="26" s="1"/>
  <c r="M1218" i="26" s="1"/>
  <c r="D1218" i="26"/>
  <c r="K1217" i="26"/>
  <c r="L1217" i="26" s="1"/>
  <c r="I1217" i="26"/>
  <c r="K1216" i="26"/>
  <c r="L1216" i="26" s="1"/>
  <c r="H1216" i="26"/>
  <c r="G1216" i="26"/>
  <c r="K1215" i="26"/>
  <c r="M1215" i="26" s="1"/>
  <c r="I1215" i="26"/>
  <c r="K1214" i="26"/>
  <c r="M1214" i="26" s="1"/>
  <c r="I1214" i="26"/>
  <c r="F1213" i="26"/>
  <c r="E1213" i="26"/>
  <c r="K1213" i="26" s="1"/>
  <c r="M1213" i="26" s="1"/>
  <c r="D1213" i="26"/>
  <c r="K1212" i="26"/>
  <c r="I1212" i="26"/>
  <c r="M1211" i="26"/>
  <c r="L1211" i="26"/>
  <c r="H1211" i="26"/>
  <c r="G1211" i="26"/>
  <c r="K1210" i="26"/>
  <c r="M1210" i="26" s="1"/>
  <c r="I1210" i="26"/>
  <c r="K1209" i="26"/>
  <c r="M1209" i="26" s="1"/>
  <c r="I1209" i="26"/>
  <c r="F1208" i="26"/>
  <c r="E1208" i="26"/>
  <c r="D1208" i="26"/>
  <c r="K1207" i="26"/>
  <c r="I1207" i="26"/>
  <c r="K1206" i="26"/>
  <c r="H1206" i="26"/>
  <c r="G1206" i="26"/>
  <c r="K1205" i="26"/>
  <c r="L1205" i="26" s="1"/>
  <c r="I1205" i="26"/>
  <c r="K1204" i="26"/>
  <c r="L1204" i="26" s="1"/>
  <c r="I1204" i="26"/>
  <c r="F1203" i="26"/>
  <c r="E1203" i="26"/>
  <c r="D1203" i="26"/>
  <c r="K1202" i="26"/>
  <c r="I1202" i="26"/>
  <c r="M1201" i="26"/>
  <c r="L1201" i="26"/>
  <c r="J1201" i="26"/>
  <c r="I1201" i="26"/>
  <c r="G1201" i="26"/>
  <c r="K1200" i="26"/>
  <c r="M1200" i="26" s="1"/>
  <c r="I1200" i="26"/>
  <c r="K1199" i="26"/>
  <c r="M1199" i="26" s="1"/>
  <c r="I1199" i="26"/>
  <c r="H1198" i="26"/>
  <c r="F1198" i="26"/>
  <c r="E1198" i="26"/>
  <c r="D1198" i="26"/>
  <c r="H1197" i="26"/>
  <c r="F1197" i="26"/>
  <c r="E1197" i="26"/>
  <c r="D1197" i="26"/>
  <c r="E1196" i="26"/>
  <c r="D1196" i="26"/>
  <c r="H1195" i="26"/>
  <c r="F1195" i="26"/>
  <c r="R1195" i="26" s="1"/>
  <c r="E1195" i="26"/>
  <c r="D1195" i="26"/>
  <c r="H1194" i="26"/>
  <c r="F1194" i="26"/>
  <c r="R1194" i="26" s="1"/>
  <c r="E1194" i="26"/>
  <c r="D1194" i="26"/>
  <c r="K1192" i="26"/>
  <c r="M1192" i="26" s="1"/>
  <c r="I1192" i="26"/>
  <c r="M1191" i="26"/>
  <c r="L1191" i="26"/>
  <c r="I1191" i="26"/>
  <c r="F1191" i="26"/>
  <c r="M1190" i="26"/>
  <c r="L1190" i="26"/>
  <c r="I1190" i="26"/>
  <c r="F1190" i="26"/>
  <c r="K1189" i="26"/>
  <c r="L1189" i="26" s="1"/>
  <c r="I1189" i="26"/>
  <c r="H1188" i="26"/>
  <c r="F1188" i="26"/>
  <c r="R1188" i="26" s="1"/>
  <c r="E1188" i="26"/>
  <c r="D1188" i="26"/>
  <c r="H1187" i="26"/>
  <c r="R1187" i="26" s="1"/>
  <c r="E1187" i="26"/>
  <c r="D1187" i="26"/>
  <c r="L1186" i="26"/>
  <c r="H1186" i="26"/>
  <c r="R1186" i="26" s="1"/>
  <c r="E1186" i="26"/>
  <c r="G1186" i="26" s="1"/>
  <c r="D1186" i="26"/>
  <c r="K1185" i="26"/>
  <c r="H1185" i="26"/>
  <c r="R1185" i="26" s="1"/>
  <c r="E1185" i="26"/>
  <c r="G1185" i="26" s="1"/>
  <c r="D1185" i="26"/>
  <c r="H1184" i="26"/>
  <c r="F1184" i="26"/>
  <c r="E1184" i="26"/>
  <c r="D1184" i="26"/>
  <c r="D1183" i="26" s="1"/>
  <c r="K1182" i="26"/>
  <c r="K1177" i="26" s="1"/>
  <c r="I1182" i="26"/>
  <c r="M1181" i="26"/>
  <c r="L1181" i="26"/>
  <c r="L1176" i="26" s="1"/>
  <c r="J1181" i="26"/>
  <c r="I1181" i="26"/>
  <c r="G1181" i="26"/>
  <c r="M1180" i="26"/>
  <c r="L1180" i="26"/>
  <c r="I1180" i="26"/>
  <c r="F1180" i="26"/>
  <c r="K1179" i="26"/>
  <c r="L1179" i="26" s="1"/>
  <c r="I1179" i="26"/>
  <c r="H1178" i="26"/>
  <c r="E1178" i="26"/>
  <c r="D1178" i="26"/>
  <c r="H1177" i="26"/>
  <c r="R1177" i="26" s="1"/>
  <c r="E1177" i="26"/>
  <c r="D1177" i="26"/>
  <c r="K1176" i="26"/>
  <c r="H1176" i="26"/>
  <c r="F1176" i="26"/>
  <c r="E1176" i="26"/>
  <c r="D1176" i="26"/>
  <c r="K1175" i="26"/>
  <c r="H1175" i="26"/>
  <c r="E1175" i="26"/>
  <c r="D1175" i="26"/>
  <c r="H1174" i="26"/>
  <c r="F1174" i="26"/>
  <c r="E1174" i="26"/>
  <c r="D1174" i="26"/>
  <c r="M1170" i="26"/>
  <c r="G1170" i="26"/>
  <c r="H1170" i="26" s="1"/>
  <c r="K1168" i="26"/>
  <c r="F1168" i="26"/>
  <c r="E1168" i="26"/>
  <c r="D1168" i="26"/>
  <c r="M1165" i="26"/>
  <c r="L1165" i="26"/>
  <c r="J1165" i="26"/>
  <c r="I1165" i="26"/>
  <c r="G1165" i="26"/>
  <c r="H1163" i="26"/>
  <c r="F1163" i="26"/>
  <c r="E1163" i="26"/>
  <c r="K1163" i="26" s="1"/>
  <c r="M1163" i="26" s="1"/>
  <c r="D1163" i="26"/>
  <c r="K1162" i="26"/>
  <c r="M1162" i="26" s="1"/>
  <c r="I1162" i="26"/>
  <c r="M1160" i="26"/>
  <c r="L1160" i="26"/>
  <c r="J1160" i="26"/>
  <c r="I1160" i="26"/>
  <c r="G1160" i="26"/>
  <c r="K1159" i="26"/>
  <c r="M1159" i="26" s="1"/>
  <c r="I1159" i="26"/>
  <c r="H1158" i="26"/>
  <c r="F1158" i="26"/>
  <c r="E1158" i="26"/>
  <c r="D1158" i="26"/>
  <c r="E1157" i="26"/>
  <c r="E1152" i="26" s="1"/>
  <c r="K1152" i="26" s="1"/>
  <c r="D1157" i="26"/>
  <c r="F1156" i="26"/>
  <c r="E1156" i="26"/>
  <c r="D1156" i="26"/>
  <c r="D1151" i="26" s="1"/>
  <c r="K1155" i="26"/>
  <c r="K1150" i="26" s="1"/>
  <c r="H1155" i="26"/>
  <c r="H1153" i="26" s="1"/>
  <c r="F1155" i="26"/>
  <c r="E1155" i="26"/>
  <c r="E1150" i="26" s="1"/>
  <c r="D1155" i="26"/>
  <c r="D1150" i="26" s="1"/>
  <c r="E1154" i="26"/>
  <c r="I1154" i="26" s="1"/>
  <c r="D1154" i="26"/>
  <c r="F1152" i="26"/>
  <c r="R1152" i="26" s="1"/>
  <c r="D1152" i="26"/>
  <c r="H1151" i="26"/>
  <c r="M1149" i="26"/>
  <c r="I1149" i="26"/>
  <c r="K1147" i="26"/>
  <c r="L1147" i="26" s="1"/>
  <c r="I1147" i="26"/>
  <c r="M1146" i="26"/>
  <c r="L1146" i="26"/>
  <c r="L1141" i="26" s="1"/>
  <c r="H1146" i="26"/>
  <c r="G1146" i="26"/>
  <c r="K1145" i="26"/>
  <c r="L1145" i="26" s="1"/>
  <c r="I1145" i="26"/>
  <c r="F1145" i="26"/>
  <c r="K1144" i="26"/>
  <c r="M1144" i="26" s="1"/>
  <c r="I1144" i="26"/>
  <c r="E1143" i="26"/>
  <c r="D1143" i="26"/>
  <c r="K1142" i="26"/>
  <c r="L1142" i="26" s="1"/>
  <c r="I1142" i="26"/>
  <c r="K1141" i="26"/>
  <c r="F1141" i="26"/>
  <c r="E1141" i="26"/>
  <c r="D1141" i="26"/>
  <c r="D1138" i="26" s="1"/>
  <c r="K1140" i="26"/>
  <c r="M1140" i="26" s="1"/>
  <c r="I1140" i="26"/>
  <c r="F1140" i="26"/>
  <c r="R1140" i="26" s="1"/>
  <c r="K1139" i="26"/>
  <c r="L1139" i="26" s="1"/>
  <c r="I1139" i="26"/>
  <c r="K1137" i="26"/>
  <c r="L1137" i="26" s="1"/>
  <c r="I1137" i="26"/>
  <c r="M1136" i="26"/>
  <c r="L1136" i="26"/>
  <c r="J1136" i="26"/>
  <c r="I1136" i="26"/>
  <c r="G1136" i="26"/>
  <c r="K1135" i="26"/>
  <c r="L1135" i="26" s="1"/>
  <c r="I1135" i="26"/>
  <c r="F1135" i="26"/>
  <c r="K1134" i="26"/>
  <c r="M1134" i="26" s="1"/>
  <c r="I1134" i="26"/>
  <c r="H1133" i="26"/>
  <c r="E1133" i="26"/>
  <c r="D1133" i="26"/>
  <c r="K1132" i="26"/>
  <c r="L1132" i="26" s="1"/>
  <c r="I1132" i="26"/>
  <c r="M1131" i="26"/>
  <c r="L1131" i="26"/>
  <c r="J1131" i="26"/>
  <c r="I1131" i="26"/>
  <c r="G1131" i="26"/>
  <c r="M1130" i="26"/>
  <c r="L1130" i="26"/>
  <c r="J1130" i="26"/>
  <c r="I1130" i="26"/>
  <c r="G1130" i="26"/>
  <c r="K1129" i="26"/>
  <c r="M1129" i="26" s="1"/>
  <c r="I1129" i="26"/>
  <c r="H1128" i="26"/>
  <c r="F1128" i="26"/>
  <c r="R1128" i="26" s="1"/>
  <c r="E1128" i="26"/>
  <c r="D1128" i="26"/>
  <c r="K1127" i="26"/>
  <c r="L1127" i="26" s="1"/>
  <c r="I1127" i="26"/>
  <c r="K1126" i="26"/>
  <c r="H1126" i="26"/>
  <c r="F1126" i="26"/>
  <c r="R1126" i="26" s="1"/>
  <c r="E1126" i="26"/>
  <c r="D1126" i="26"/>
  <c r="H1125" i="26"/>
  <c r="H1085" i="26" s="1"/>
  <c r="E1125" i="26"/>
  <c r="E1085" i="26" s="1"/>
  <c r="D1125" i="26"/>
  <c r="K1124" i="26"/>
  <c r="L1124" i="26" s="1"/>
  <c r="I1124" i="26"/>
  <c r="M1122" i="26"/>
  <c r="M1121" i="26"/>
  <c r="M1120" i="26"/>
  <c r="M1119" i="26"/>
  <c r="L1118" i="26"/>
  <c r="H1118" i="26"/>
  <c r="F1118" i="26"/>
  <c r="E1118" i="26"/>
  <c r="K1118" i="26" s="1"/>
  <c r="M1118" i="26" s="1"/>
  <c r="D1118" i="26"/>
  <c r="L1113" i="26"/>
  <c r="H1113" i="26"/>
  <c r="F1113" i="26"/>
  <c r="R1113" i="26" s="1"/>
  <c r="E1113" i="26"/>
  <c r="K1113" i="26" s="1"/>
  <c r="M1113" i="26" s="1"/>
  <c r="D1113" i="26"/>
  <c r="H1112" i="26"/>
  <c r="I1112" i="26" s="1"/>
  <c r="F1112" i="26"/>
  <c r="R1112" i="26" s="1"/>
  <c r="M1111" i="26"/>
  <c r="L1111" i="26"/>
  <c r="L1108" i="26" s="1"/>
  <c r="J1111" i="26"/>
  <c r="I1111" i="26"/>
  <c r="G1111" i="26"/>
  <c r="J1110" i="26"/>
  <c r="I1110" i="26"/>
  <c r="G1110" i="26"/>
  <c r="H1109" i="26"/>
  <c r="H1108" i="26" s="1"/>
  <c r="F1109" i="26"/>
  <c r="R1109" i="26" s="1"/>
  <c r="E1109" i="26"/>
  <c r="E1108" i="26" s="1"/>
  <c r="D1109" i="26"/>
  <c r="D1108" i="26" s="1"/>
  <c r="K1107" i="26"/>
  <c r="I1107" i="26"/>
  <c r="K1106" i="26"/>
  <c r="M1106" i="26" s="1"/>
  <c r="J1106" i="26"/>
  <c r="I1106" i="26"/>
  <c r="G1106" i="26"/>
  <c r="K1105" i="26"/>
  <c r="I1105" i="26"/>
  <c r="K1104" i="26"/>
  <c r="I1104" i="26"/>
  <c r="L1103" i="26"/>
  <c r="H1103" i="26"/>
  <c r="F1103" i="26"/>
  <c r="R1103" i="26" s="1"/>
  <c r="E1103" i="26"/>
  <c r="K1103" i="26" s="1"/>
  <c r="M1103" i="26" s="1"/>
  <c r="D1103" i="26"/>
  <c r="K1102" i="26"/>
  <c r="L1102" i="26" s="1"/>
  <c r="I1102" i="26"/>
  <c r="M1101" i="26"/>
  <c r="L1101" i="26"/>
  <c r="J1101" i="26"/>
  <c r="I1101" i="26"/>
  <c r="G1101" i="26"/>
  <c r="K1100" i="26"/>
  <c r="L1100" i="26" s="1"/>
  <c r="I1100" i="26"/>
  <c r="K1099" i="26"/>
  <c r="L1099" i="26" s="1"/>
  <c r="I1099" i="26"/>
  <c r="H1098" i="26"/>
  <c r="F1098" i="26"/>
  <c r="E1098" i="26"/>
  <c r="D1098" i="26"/>
  <c r="K1097" i="26"/>
  <c r="M1097" i="26" s="1"/>
  <c r="I1097" i="26"/>
  <c r="M1096" i="26"/>
  <c r="L1096" i="26"/>
  <c r="J1096" i="26"/>
  <c r="I1096" i="26"/>
  <c r="G1096" i="26"/>
  <c r="K1095" i="26"/>
  <c r="L1095" i="26" s="1"/>
  <c r="I1095" i="26"/>
  <c r="K1094" i="26"/>
  <c r="L1094" i="26" s="1"/>
  <c r="I1094" i="26"/>
  <c r="H1093" i="26"/>
  <c r="F1093" i="26"/>
  <c r="E1093" i="26"/>
  <c r="D1093" i="26"/>
  <c r="H1091" i="26"/>
  <c r="F1091" i="26"/>
  <c r="E1091" i="26"/>
  <c r="E1088" i="26" s="1"/>
  <c r="D1091" i="26"/>
  <c r="D1090" i="26"/>
  <c r="H1087" i="26"/>
  <c r="F1087" i="26"/>
  <c r="E1087" i="26"/>
  <c r="H1084" i="26"/>
  <c r="F1084" i="26"/>
  <c r="E1084" i="26"/>
  <c r="D1084" i="26"/>
  <c r="R1084" i="26" l="1"/>
  <c r="R1091" i="26"/>
  <c r="R1093" i="26"/>
  <c r="K1108" i="26"/>
  <c r="M1108" i="26" s="1"/>
  <c r="R1118" i="26"/>
  <c r="R1197" i="26"/>
  <c r="R1198" i="26"/>
  <c r="R1233" i="26"/>
  <c r="J1261" i="26"/>
  <c r="R1261" i="26"/>
  <c r="R1273" i="26"/>
  <c r="R1298" i="26"/>
  <c r="I1332" i="26"/>
  <c r="R1332" i="26"/>
  <c r="F1333" i="26"/>
  <c r="R1333" i="26" s="1"/>
  <c r="R1336" i="26"/>
  <c r="R1338" i="26"/>
  <c r="F1368" i="26"/>
  <c r="R1371" i="26"/>
  <c r="F1374" i="26"/>
  <c r="R1379" i="26"/>
  <c r="F1352" i="26"/>
  <c r="R1352" i="26" s="1"/>
  <c r="R1382" i="26"/>
  <c r="G1396" i="26"/>
  <c r="R1396" i="26"/>
  <c r="G1410" i="26"/>
  <c r="R1410" i="26"/>
  <c r="R1411" i="26"/>
  <c r="L1444" i="26"/>
  <c r="R1453" i="26"/>
  <c r="R1469" i="26"/>
  <c r="R1483" i="26"/>
  <c r="J1491" i="26"/>
  <c r="R1491" i="26"/>
  <c r="F1498" i="26"/>
  <c r="R1500" i="26"/>
  <c r="R1501" i="26"/>
  <c r="F1467" i="26"/>
  <c r="R1522" i="26"/>
  <c r="R1524" i="26"/>
  <c r="R1525" i="26"/>
  <c r="R1549" i="26"/>
  <c r="R1550" i="26"/>
  <c r="R1579" i="26"/>
  <c r="R1582" i="26"/>
  <c r="J1615" i="26"/>
  <c r="R1615" i="26"/>
  <c r="R1650" i="26"/>
  <c r="R1688" i="26"/>
  <c r="R1699" i="26"/>
  <c r="R1700" i="26"/>
  <c r="R1718" i="26"/>
  <c r="I1756" i="26"/>
  <c r="R1756" i="26"/>
  <c r="J1846" i="26"/>
  <c r="R1846" i="26"/>
  <c r="F1863" i="26"/>
  <c r="R497" i="26"/>
  <c r="J1206" i="26"/>
  <c r="R1206" i="26"/>
  <c r="J1211" i="26"/>
  <c r="R1211" i="26"/>
  <c r="J1241" i="26"/>
  <c r="R1241" i="26"/>
  <c r="H1293" i="26"/>
  <c r="R1293" i="26" s="1"/>
  <c r="I1317" i="26"/>
  <c r="R1317" i="26"/>
  <c r="I1440" i="26"/>
  <c r="R1440" i="26"/>
  <c r="I1441" i="26"/>
  <c r="R1441" i="26"/>
  <c r="R1458" i="26"/>
  <c r="J1528" i="26"/>
  <c r="R1528" i="26"/>
  <c r="J1543" i="26"/>
  <c r="R1543" i="26"/>
  <c r="J1553" i="26"/>
  <c r="R1553" i="26"/>
  <c r="J1558" i="26"/>
  <c r="R1558" i="26"/>
  <c r="J1568" i="26"/>
  <c r="R1568" i="26"/>
  <c r="H1580" i="26"/>
  <c r="R1580" i="26" s="1"/>
  <c r="R1585" i="26"/>
  <c r="I1586" i="26"/>
  <c r="R1586" i="26"/>
  <c r="R1595" i="26"/>
  <c r="J1603" i="26"/>
  <c r="R1603" i="26"/>
  <c r="L1655" i="26"/>
  <c r="K1650" i="26"/>
  <c r="G1707" i="26"/>
  <c r="R1707" i="26"/>
  <c r="J1791" i="26"/>
  <c r="R1791" i="26"/>
  <c r="F1800" i="26"/>
  <c r="I1830" i="26"/>
  <c r="R1830" i="26"/>
  <c r="K1837" i="26"/>
  <c r="R1837" i="26"/>
  <c r="J507" i="26"/>
  <c r="R507" i="26"/>
  <c r="I511" i="26"/>
  <c r="R511" i="26"/>
  <c r="G1135" i="26"/>
  <c r="R1135" i="26"/>
  <c r="J1156" i="26"/>
  <c r="R1156" i="26"/>
  <c r="J1180" i="26"/>
  <c r="R1180" i="26"/>
  <c r="J1190" i="26"/>
  <c r="R1190" i="26"/>
  <c r="G1191" i="26"/>
  <c r="R1191" i="26"/>
  <c r="J1216" i="26"/>
  <c r="R1216" i="26"/>
  <c r="J1221" i="26"/>
  <c r="R1221" i="26"/>
  <c r="J1246" i="26"/>
  <c r="R1246" i="26"/>
  <c r="F1303" i="26"/>
  <c r="R1304" i="26"/>
  <c r="I1322" i="26"/>
  <c r="R1322" i="26"/>
  <c r="F1383" i="26"/>
  <c r="R1386" i="26"/>
  <c r="G1401" i="26"/>
  <c r="R1401" i="26"/>
  <c r="G1406" i="26"/>
  <c r="R1406" i="26"/>
  <c r="G1409" i="26"/>
  <c r="R1409" i="26"/>
  <c r="J1588" i="26"/>
  <c r="R1588" i="26"/>
  <c r="I1616" i="26"/>
  <c r="R1616" i="26"/>
  <c r="G1658" i="26"/>
  <c r="J1766" i="26"/>
  <c r="R1766" i="26"/>
  <c r="J1781" i="26"/>
  <c r="R1781" i="26"/>
  <c r="I1790" i="26"/>
  <c r="R1790" i="26"/>
  <c r="R1793" i="26"/>
  <c r="H1793" i="26"/>
  <c r="R1796" i="26"/>
  <c r="I1851" i="26"/>
  <c r="R1851" i="26"/>
  <c r="I1876" i="26"/>
  <c r="R1876" i="26"/>
  <c r="F454" i="26"/>
  <c r="R454" i="26" s="1"/>
  <c r="R487" i="26"/>
  <c r="I516" i="26"/>
  <c r="R516" i="26"/>
  <c r="R1087" i="26"/>
  <c r="R1098" i="26"/>
  <c r="G1145" i="26"/>
  <c r="R1145" i="26"/>
  <c r="I1146" i="26"/>
  <c r="R1146" i="26"/>
  <c r="R1174" i="26"/>
  <c r="R1176" i="26"/>
  <c r="R1184" i="26"/>
  <c r="J1251" i="26"/>
  <c r="R1251" i="26"/>
  <c r="G1256" i="26"/>
  <c r="R1256" i="26"/>
  <c r="I1296" i="26"/>
  <c r="R1296" i="26"/>
  <c r="I1327" i="26"/>
  <c r="R1327" i="26"/>
  <c r="R1356" i="26"/>
  <c r="R1358" i="26"/>
  <c r="R1388" i="26"/>
  <c r="R1418" i="26"/>
  <c r="R1445" i="26"/>
  <c r="R1446" i="26"/>
  <c r="R1447" i="26"/>
  <c r="R1448" i="26"/>
  <c r="J1476" i="26"/>
  <c r="R1476" i="26"/>
  <c r="E1501" i="26"/>
  <c r="E1498" i="26" s="1"/>
  <c r="K1498" i="26" s="1"/>
  <c r="M1498" i="26" s="1"/>
  <c r="J1573" i="26"/>
  <c r="R1573" i="26"/>
  <c r="E1581" i="26"/>
  <c r="K1588" i="26"/>
  <c r="R1596" i="26"/>
  <c r="R1597" i="26"/>
  <c r="J1598" i="26"/>
  <c r="R1598" i="26"/>
  <c r="R1609" i="26"/>
  <c r="R1612" i="26"/>
  <c r="R1624" i="26"/>
  <c r="R1625" i="26"/>
  <c r="R1626" i="26"/>
  <c r="R1627" i="26"/>
  <c r="J1633" i="26"/>
  <c r="K1638" i="26"/>
  <c r="R1668" i="26"/>
  <c r="R1693" i="26"/>
  <c r="E1730" i="26"/>
  <c r="E1645" i="26" s="1"/>
  <c r="H1736" i="26"/>
  <c r="R1736" i="26"/>
  <c r="J1786" i="26"/>
  <c r="R1786" i="26"/>
  <c r="I1816" i="26"/>
  <c r="R1816" i="26"/>
  <c r="H1823" i="26"/>
  <c r="R1823" i="26" s="1"/>
  <c r="R1826" i="26"/>
  <c r="K1853" i="26"/>
  <c r="R1853" i="26"/>
  <c r="I1861" i="26"/>
  <c r="R1861" i="26"/>
  <c r="J466" i="26"/>
  <c r="R466" i="26"/>
  <c r="F473" i="26"/>
  <c r="F502" i="26"/>
  <c r="K1091" i="26"/>
  <c r="D1123" i="26"/>
  <c r="F1143" i="26"/>
  <c r="H1583" i="26"/>
  <c r="R1583" i="26" s="1"/>
  <c r="H1280" i="26"/>
  <c r="H1286" i="26"/>
  <c r="R1286" i="26" s="1"/>
  <c r="F1548" i="26"/>
  <c r="H1763" i="26"/>
  <c r="R1763" i="26" s="1"/>
  <c r="D1768" i="26"/>
  <c r="G1103" i="26"/>
  <c r="H1143" i="26"/>
  <c r="K1174" i="26"/>
  <c r="G1218" i="26"/>
  <c r="L1221" i="26"/>
  <c r="G1238" i="26"/>
  <c r="M1502" i="26"/>
  <c r="E1573" i="26"/>
  <c r="G1573" i="26" s="1"/>
  <c r="I1594" i="26"/>
  <c r="I1766" i="26"/>
  <c r="H505" i="26"/>
  <c r="H502" i="26" s="1"/>
  <c r="H1173" i="26"/>
  <c r="L1452" i="26"/>
  <c r="M1736" i="26"/>
  <c r="L1764" i="26"/>
  <c r="G1333" i="26"/>
  <c r="H1353" i="26"/>
  <c r="E1378" i="26"/>
  <c r="L1388" i="26"/>
  <c r="F1403" i="26"/>
  <c r="M1403" i="26"/>
  <c r="G1411" i="26"/>
  <c r="G1453" i="26"/>
  <c r="G1565" i="26"/>
  <c r="J1566" i="26"/>
  <c r="G1576" i="26"/>
  <c r="I1591" i="26"/>
  <c r="G1729" i="26"/>
  <c r="L504" i="26"/>
  <c r="J1736" i="26"/>
  <c r="H1731" i="26"/>
  <c r="I1108" i="26"/>
  <c r="M1145" i="26"/>
  <c r="M1442" i="26"/>
  <c r="G1445" i="26"/>
  <c r="I1516" i="26"/>
  <c r="H1523" i="26"/>
  <c r="I1552" i="26"/>
  <c r="I1582" i="26"/>
  <c r="J1585" i="26"/>
  <c r="M1655" i="26"/>
  <c r="J1681" i="26"/>
  <c r="G1873" i="26"/>
  <c r="I502" i="26"/>
  <c r="I505" i="26"/>
  <c r="J1118" i="26"/>
  <c r="K1228" i="26"/>
  <c r="F1253" i="26"/>
  <c r="R1253" i="26" s="1"/>
  <c r="L1254" i="26"/>
  <c r="G1258" i="26"/>
  <c r="G1273" i="26"/>
  <c r="E1279" i="26"/>
  <c r="G1352" i="26"/>
  <c r="G1356" i="26"/>
  <c r="J1368" i="26"/>
  <c r="G1386" i="26"/>
  <c r="I1453" i="26"/>
  <c r="M1492" i="26"/>
  <c r="E1513" i="26"/>
  <c r="K1513" i="26" s="1"/>
  <c r="M1513" i="26" s="1"/>
  <c r="G1516" i="26"/>
  <c r="I1585" i="26"/>
  <c r="J1650" i="26"/>
  <c r="M1734" i="26"/>
  <c r="H1733" i="26"/>
  <c r="L1765" i="26"/>
  <c r="G1813" i="26"/>
  <c r="G486" i="26"/>
  <c r="G508" i="26"/>
  <c r="J511" i="26"/>
  <c r="D1086" i="26"/>
  <c r="D1081" i="26" s="1"/>
  <c r="M1137" i="26"/>
  <c r="G1141" i="26"/>
  <c r="J1158" i="26"/>
  <c r="G1163" i="26"/>
  <c r="L1215" i="26"/>
  <c r="M1216" i="26"/>
  <c r="L1239" i="26"/>
  <c r="L1244" i="26"/>
  <c r="L1249" i="26"/>
  <c r="L1255" i="26"/>
  <c r="L1264" i="26"/>
  <c r="G1266" i="26"/>
  <c r="G1285" i="26"/>
  <c r="F1281" i="26"/>
  <c r="M1292" i="26"/>
  <c r="K1293" i="26"/>
  <c r="M1293" i="26" s="1"/>
  <c r="J1327" i="26"/>
  <c r="J1410" i="26"/>
  <c r="M1415" i="26"/>
  <c r="G1418" i="26"/>
  <c r="J1409" i="26"/>
  <c r="I1469" i="26"/>
  <c r="H1464" i="26"/>
  <c r="E1519" i="26"/>
  <c r="E1464" i="26" s="1"/>
  <c r="E1538" i="26"/>
  <c r="M1580" i="26"/>
  <c r="H1581" i="26"/>
  <c r="R1581" i="26" s="1"/>
  <c r="D1520" i="26"/>
  <c r="D1465" i="26" s="1"/>
  <c r="E1613" i="26"/>
  <c r="E1618" i="26"/>
  <c r="I1618" i="26" s="1"/>
  <c r="H1623" i="26"/>
  <c r="K1653" i="26"/>
  <c r="E1701" i="26"/>
  <c r="I1711" i="26"/>
  <c r="I1729" i="26"/>
  <c r="I1738" i="26"/>
  <c r="M1740" i="26"/>
  <c r="I1752" i="26"/>
  <c r="M1789" i="26"/>
  <c r="D455" i="26"/>
  <c r="M478" i="26"/>
  <c r="M498" i="26"/>
  <c r="E1351" i="26"/>
  <c r="I1411" i="26"/>
  <c r="D1085" i="26"/>
  <c r="D1080" i="26" s="1"/>
  <c r="L1199" i="26"/>
  <c r="L1200" i="26"/>
  <c r="M1205" i="26"/>
  <c r="L1209" i="26"/>
  <c r="L1210" i="26"/>
  <c r="I1211" i="26"/>
  <c r="G1213" i="26"/>
  <c r="G1223" i="26"/>
  <c r="G1233" i="26"/>
  <c r="I1241" i="26"/>
  <c r="I1246" i="26"/>
  <c r="I1251" i="26"/>
  <c r="M1262" i="26"/>
  <c r="L1269" i="26"/>
  <c r="M1277" i="26"/>
  <c r="J1308" i="26"/>
  <c r="M1320" i="26"/>
  <c r="M1358" i="26"/>
  <c r="G1363" i="26"/>
  <c r="I1472" i="26"/>
  <c r="H1467" i="26"/>
  <c r="E1493" i="26"/>
  <c r="I1496" i="26"/>
  <c r="G1510" i="26"/>
  <c r="G1511" i="26"/>
  <c r="G1513" i="26"/>
  <c r="G1091" i="26"/>
  <c r="I1091" i="26"/>
  <c r="I1126" i="26"/>
  <c r="G1188" i="26"/>
  <c r="F1196" i="26"/>
  <c r="H1208" i="26"/>
  <c r="R1208" i="26" s="1"/>
  <c r="L1240" i="26"/>
  <c r="L1245" i="26"/>
  <c r="L1250" i="26"/>
  <c r="J1256" i="26"/>
  <c r="M1257" i="26"/>
  <c r="L1275" i="26"/>
  <c r="M1290" i="26"/>
  <c r="L1286" i="26"/>
  <c r="G1298" i="26"/>
  <c r="I1413" i="26"/>
  <c r="L1409" i="26"/>
  <c r="I1409" i="26"/>
  <c r="J1441" i="26"/>
  <c r="I1445" i="26"/>
  <c r="G1446" i="26"/>
  <c r="G1448" i="26"/>
  <c r="M1454" i="26"/>
  <c r="L1446" i="26"/>
  <c r="G1469" i="26"/>
  <c r="F1464" i="26"/>
  <c r="R1464" i="26" s="1"/>
  <c r="K1496" i="26"/>
  <c r="M1496" i="26" s="1"/>
  <c r="I1511" i="26"/>
  <c r="K1539" i="26"/>
  <c r="M1539" i="26" s="1"/>
  <c r="J1542" i="26"/>
  <c r="G1552" i="26"/>
  <c r="D1563" i="26"/>
  <c r="L1588" i="26"/>
  <c r="E1610" i="26"/>
  <c r="M1654" i="26"/>
  <c r="D1645" i="26"/>
  <c r="G1711" i="26"/>
  <c r="M1718" i="26"/>
  <c r="J1723" i="26"/>
  <c r="K1731" i="26"/>
  <c r="L1736" i="26"/>
  <c r="G1738" i="26"/>
  <c r="J1743" i="26"/>
  <c r="G1753" i="26"/>
  <c r="K1763" i="26"/>
  <c r="H1770" i="26"/>
  <c r="R1770" i="26" s="1"/>
  <c r="E1788" i="26"/>
  <c r="J1790" i="26"/>
  <c r="L1795" i="26"/>
  <c r="E1806" i="26"/>
  <c r="E1801" i="26" s="1"/>
  <c r="K491" i="26"/>
  <c r="G1374" i="26"/>
  <c r="F1349" i="26"/>
  <c r="D1078" i="26"/>
  <c r="F1508" i="26"/>
  <c r="G1508" i="26" s="1"/>
  <c r="G1598" i="26"/>
  <c r="I1598" i="26"/>
  <c r="M1606" i="26"/>
  <c r="E1596" i="26"/>
  <c r="M1596" i="26" s="1"/>
  <c r="L1606" i="26"/>
  <c r="E1603" i="26"/>
  <c r="I1603" i="26" s="1"/>
  <c r="J477" i="26"/>
  <c r="H474" i="26"/>
  <c r="H473" i="26" s="1"/>
  <c r="M1095" i="26"/>
  <c r="L1091" i="26"/>
  <c r="L1097" i="26"/>
  <c r="G1098" i="26"/>
  <c r="G1109" i="26"/>
  <c r="G1143" i="26"/>
  <c r="G1156" i="26"/>
  <c r="G1176" i="26"/>
  <c r="I1178" i="26"/>
  <c r="I1186" i="26"/>
  <c r="I1188" i="26"/>
  <c r="E1193" i="26"/>
  <c r="I1197" i="26"/>
  <c r="I1216" i="26"/>
  <c r="M1232" i="26"/>
  <c r="H1238" i="26"/>
  <c r="J1238" i="26" s="1"/>
  <c r="H1243" i="26"/>
  <c r="J1243" i="26" s="1"/>
  <c r="H1248" i="26"/>
  <c r="J1248" i="26" s="1"/>
  <c r="J1253" i="26"/>
  <c r="E1263" i="26"/>
  <c r="G1263" i="26" s="1"/>
  <c r="G1268" i="26"/>
  <c r="M1271" i="26"/>
  <c r="I1287" i="26"/>
  <c r="G1288" i="26"/>
  <c r="J1317" i="26"/>
  <c r="G1323" i="26"/>
  <c r="M1324" i="26"/>
  <c r="M1331" i="26"/>
  <c r="I1352" i="26"/>
  <c r="I1353" i="26"/>
  <c r="I1356" i="26"/>
  <c r="M1363" i="26"/>
  <c r="G1379" i="26"/>
  <c r="M1382" i="26"/>
  <c r="K1411" i="26"/>
  <c r="H1438" i="26"/>
  <c r="R1438" i="26" s="1"/>
  <c r="J1447" i="26"/>
  <c r="D1468" i="26"/>
  <c r="H1473" i="26"/>
  <c r="J1473" i="26" s="1"/>
  <c r="M1487" i="26"/>
  <c r="H1493" i="26"/>
  <c r="I1493" i="26" s="1"/>
  <c r="I1500" i="26"/>
  <c r="H1470" i="26"/>
  <c r="R1470" i="26" s="1"/>
  <c r="J1510" i="26"/>
  <c r="K1649" i="26"/>
  <c r="M1649" i="26" s="1"/>
  <c r="G1702" i="26"/>
  <c r="F1647" i="26"/>
  <c r="J1761" i="26"/>
  <c r="H1758" i="26"/>
  <c r="R1758" i="26" s="1"/>
  <c r="K483" i="26"/>
  <c r="M483" i="26" s="1"/>
  <c r="I483" i="26"/>
  <c r="L1386" i="26"/>
  <c r="K1381" i="26"/>
  <c r="D1523" i="26"/>
  <c r="D1519" i="26"/>
  <c r="I1811" i="26"/>
  <c r="H1808" i="26"/>
  <c r="I1808" i="26" s="1"/>
  <c r="K1848" i="26"/>
  <c r="L1848" i="26" s="1"/>
  <c r="L1850" i="26"/>
  <c r="I1087" i="26"/>
  <c r="I1098" i="26"/>
  <c r="I1143" i="26"/>
  <c r="F1151" i="26"/>
  <c r="R1151" i="26" s="1"/>
  <c r="M1175" i="26"/>
  <c r="I1176" i="26"/>
  <c r="M1185" i="26"/>
  <c r="J1191" i="26"/>
  <c r="I1195" i="26"/>
  <c r="G1284" i="26"/>
  <c r="G1281" i="26"/>
  <c r="K1287" i="26"/>
  <c r="L1285" i="26"/>
  <c r="I1308" i="26"/>
  <c r="L1307" i="26"/>
  <c r="G1313" i="26"/>
  <c r="M1314" i="26"/>
  <c r="M1321" i="26"/>
  <c r="K1323" i="26"/>
  <c r="M1330" i="26"/>
  <c r="M1338" i="26"/>
  <c r="I1379" i="26"/>
  <c r="H1374" i="26"/>
  <c r="I1374" i="26" s="1"/>
  <c r="M1393" i="26"/>
  <c r="F1398" i="26"/>
  <c r="R1398" i="26" s="1"/>
  <c r="H1563" i="26"/>
  <c r="J1564" i="26"/>
  <c r="M1672" i="26"/>
  <c r="L1672" i="26"/>
  <c r="E1800" i="26"/>
  <c r="G1800" i="26" s="1"/>
  <c r="H471" i="26"/>
  <c r="K489" i="26"/>
  <c r="M489" i="26" s="1"/>
  <c r="E456" i="26"/>
  <c r="I456" i="26" s="1"/>
  <c r="J1551" i="26"/>
  <c r="H1548" i="26"/>
  <c r="I1084" i="26"/>
  <c r="K1084" i="26"/>
  <c r="M1084" i="26" s="1"/>
  <c r="G1093" i="26"/>
  <c r="K1109" i="26"/>
  <c r="M1109" i="26" s="1"/>
  <c r="E1123" i="26"/>
  <c r="L1134" i="26"/>
  <c r="M1135" i="26"/>
  <c r="H1141" i="26"/>
  <c r="H1138" i="26" s="1"/>
  <c r="J1146" i="26"/>
  <c r="G1155" i="26"/>
  <c r="K1156" i="26"/>
  <c r="K1151" i="26" s="1"/>
  <c r="E1151" i="26"/>
  <c r="D1173" i="26"/>
  <c r="D1193" i="26"/>
  <c r="K1195" i="26"/>
  <c r="M1195" i="26" s="1"/>
  <c r="K1196" i="26"/>
  <c r="M1196" i="26" s="1"/>
  <c r="K1197" i="26"/>
  <c r="J1208" i="26"/>
  <c r="H1213" i="26"/>
  <c r="J1213" i="26" s="1"/>
  <c r="L1214" i="26"/>
  <c r="L1222" i="26"/>
  <c r="K1268" i="26"/>
  <c r="I1284" i="26"/>
  <c r="H1307" i="26"/>
  <c r="H1282" i="26" s="1"/>
  <c r="K1313" i="26"/>
  <c r="H1351" i="26"/>
  <c r="H1346" i="26" s="1"/>
  <c r="G1470" i="26"/>
  <c r="G1519" i="26"/>
  <c r="K1527" i="26"/>
  <c r="E1522" i="26"/>
  <c r="E1467" i="26" s="1"/>
  <c r="L1657" i="26"/>
  <c r="K1652" i="26"/>
  <c r="M1652" i="26" s="1"/>
  <c r="M1670" i="26"/>
  <c r="L1670" i="26"/>
  <c r="G1358" i="26"/>
  <c r="G1388" i="26"/>
  <c r="J1413" i="26"/>
  <c r="G1488" i="26"/>
  <c r="M1499" i="26"/>
  <c r="G1500" i="26"/>
  <c r="G1524" i="26"/>
  <c r="G1525" i="26"/>
  <c r="J1540" i="26"/>
  <c r="G1542" i="26"/>
  <c r="D1548" i="26"/>
  <c r="I1556" i="26"/>
  <c r="E1551" i="26"/>
  <c r="G1566" i="26"/>
  <c r="G1568" i="26"/>
  <c r="M1576" i="26"/>
  <c r="L1576" i="26"/>
  <c r="J1579" i="26"/>
  <c r="G1581" i="26"/>
  <c r="G1591" i="26"/>
  <c r="D1608" i="26"/>
  <c r="I1626" i="26"/>
  <c r="K1628" i="26"/>
  <c r="M1631" i="26"/>
  <c r="K1626" i="26"/>
  <c r="M1626" i="26" s="1"/>
  <c r="G1644" i="26"/>
  <c r="E1653" i="26"/>
  <c r="M1653" i="26" s="1"/>
  <c r="L1676" i="26"/>
  <c r="M1677" i="26"/>
  <c r="M1702" i="26"/>
  <c r="G1723" i="26"/>
  <c r="E1731" i="26"/>
  <c r="L1731" i="26" s="1"/>
  <c r="D1733" i="26"/>
  <c r="G1733" i="26"/>
  <c r="M1737" i="26"/>
  <c r="L1739" i="26"/>
  <c r="G1743" i="26"/>
  <c r="L1751" i="26"/>
  <c r="H1753" i="26"/>
  <c r="R1753" i="26" s="1"/>
  <c r="I1773" i="26"/>
  <c r="D1800" i="26"/>
  <c r="F1833" i="26"/>
  <c r="G1858" i="26"/>
  <c r="L1861" i="26"/>
  <c r="I453" i="26"/>
  <c r="E457" i="26"/>
  <c r="K457" i="26" s="1"/>
  <c r="M457" i="26" s="1"/>
  <c r="M458" i="26"/>
  <c r="M459" i="26"/>
  <c r="G463" i="26"/>
  <c r="G462" i="26" s="1"/>
  <c r="M482" i="26"/>
  <c r="G488" i="26"/>
  <c r="M495" i="26"/>
  <c r="I497" i="26"/>
  <c r="G502" i="26"/>
  <c r="G1527" i="26"/>
  <c r="K1531" i="26"/>
  <c r="E1526" i="26"/>
  <c r="G1526" i="26" s="1"/>
  <c r="I1536" i="26"/>
  <c r="L1536" i="26"/>
  <c r="G1550" i="26"/>
  <c r="L1558" i="26"/>
  <c r="L1551" i="26"/>
  <c r="L1548" i="26" s="1"/>
  <c r="J1567" i="26"/>
  <c r="M1571" i="26"/>
  <c r="K1566" i="26"/>
  <c r="D1521" i="26"/>
  <c r="D1466" i="26" s="1"/>
  <c r="F1520" i="26"/>
  <c r="G1625" i="26"/>
  <c r="G1678" i="26"/>
  <c r="G1693" i="26"/>
  <c r="D1728" i="26"/>
  <c r="G1770" i="26"/>
  <c r="G1771" i="26"/>
  <c r="G1778" i="26"/>
  <c r="G1808" i="26"/>
  <c r="G1843" i="26"/>
  <c r="K1858" i="26"/>
  <c r="G1868" i="26"/>
  <c r="G489" i="26"/>
  <c r="G1498" i="26"/>
  <c r="I1501" i="26"/>
  <c r="G1539" i="26"/>
  <c r="I1564" i="26"/>
  <c r="I1566" i="26"/>
  <c r="I1579" i="26"/>
  <c r="L1580" i="26"/>
  <c r="G1603" i="26"/>
  <c r="G1612" i="26"/>
  <c r="G1618" i="26"/>
  <c r="D1623" i="26"/>
  <c r="I1625" i="26"/>
  <c r="G1626" i="26"/>
  <c r="G1633" i="26"/>
  <c r="H1678" i="26"/>
  <c r="J1678" i="26" s="1"/>
  <c r="L1692" i="26"/>
  <c r="G1700" i="26"/>
  <c r="M1700" i="26"/>
  <c r="G1713" i="26"/>
  <c r="H1713" i="26" s="1"/>
  <c r="R1713" i="26" s="1"/>
  <c r="L1732" i="26"/>
  <c r="M1763" i="26"/>
  <c r="I1769" i="26"/>
  <c r="G1773" i="26"/>
  <c r="G1783" i="26"/>
  <c r="K1806" i="26"/>
  <c r="E1823" i="26"/>
  <c r="G1823" i="26" s="1"/>
  <c r="G1826" i="26"/>
  <c r="E1833" i="26"/>
  <c r="I1868" i="26"/>
  <c r="M481" i="26"/>
  <c r="D485" i="26"/>
  <c r="I489" i="26"/>
  <c r="M492" i="26"/>
  <c r="G497" i="26"/>
  <c r="F1608" i="26"/>
  <c r="F1521" i="26"/>
  <c r="M1488" i="26"/>
  <c r="L1381" i="26"/>
  <c r="L1376" i="26" s="1"/>
  <c r="I1351" i="26"/>
  <c r="M1152" i="26"/>
  <c r="L1126" i="26"/>
  <c r="F1193" i="26"/>
  <c r="L1218" i="26"/>
  <c r="M1268" i="26"/>
  <c r="G1303" i="26"/>
  <c r="M1432" i="26"/>
  <c r="K1428" i="26"/>
  <c r="M1428" i="26" s="1"/>
  <c r="M1091" i="26"/>
  <c r="M1094" i="26"/>
  <c r="J1103" i="26"/>
  <c r="J1113" i="26"/>
  <c r="M1126" i="26"/>
  <c r="M1142" i="26"/>
  <c r="J1145" i="26"/>
  <c r="D1153" i="26"/>
  <c r="D1148" i="26"/>
  <c r="I1156" i="26"/>
  <c r="I1157" i="26"/>
  <c r="G1158" i="26"/>
  <c r="L1159" i="26"/>
  <c r="G1168" i="26"/>
  <c r="M1177" i="26"/>
  <c r="K1178" i="26"/>
  <c r="M1178" i="26" s="1"/>
  <c r="G1180" i="26"/>
  <c r="L1182" i="26"/>
  <c r="L1177" i="26" s="1"/>
  <c r="E1183" i="26"/>
  <c r="M1186" i="26"/>
  <c r="I1187" i="26"/>
  <c r="G1190" i="26"/>
  <c r="J1194" i="26"/>
  <c r="G1196" i="26"/>
  <c r="L1227" i="26"/>
  <c r="G1228" i="26"/>
  <c r="M1256" i="26"/>
  <c r="K1263" i="26"/>
  <c r="M1263" i="26" s="1"/>
  <c r="I1266" i="26"/>
  <c r="M1276" i="26"/>
  <c r="K1284" i="26"/>
  <c r="M1284" i="26" s="1"/>
  <c r="G1286" i="26"/>
  <c r="M1289" i="26"/>
  <c r="J1298" i="26"/>
  <c r="I1304" i="26"/>
  <c r="I1305" i="26"/>
  <c r="I1306" i="26"/>
  <c r="G1307" i="26"/>
  <c r="M1316" i="26"/>
  <c r="G1318" i="26"/>
  <c r="M1319" i="26"/>
  <c r="M1326" i="26"/>
  <c r="G1328" i="26"/>
  <c r="M1329" i="26"/>
  <c r="I1338" i="26"/>
  <c r="G1349" i="26"/>
  <c r="J1352" i="26"/>
  <c r="M1353" i="26"/>
  <c r="M1356" i="26"/>
  <c r="L1363" i="26"/>
  <c r="M1368" i="26"/>
  <c r="J1374" i="26"/>
  <c r="I1376" i="26"/>
  <c r="M1379" i="26"/>
  <c r="G1380" i="26"/>
  <c r="I1381" i="26"/>
  <c r="M1386" i="26"/>
  <c r="I1398" i="26"/>
  <c r="G1428" i="26"/>
  <c r="I1430" i="26"/>
  <c r="J1430" i="26"/>
  <c r="K1093" i="26"/>
  <c r="K1098" i="26"/>
  <c r="L1098" i="26" s="1"/>
  <c r="I1113" i="26"/>
  <c r="G1128" i="26"/>
  <c r="L1129" i="26"/>
  <c r="F1133" i="26"/>
  <c r="J1135" i="26"/>
  <c r="E1153" i="26"/>
  <c r="I1153" i="26" s="1"/>
  <c r="K1157" i="26"/>
  <c r="L1157" i="26" s="1"/>
  <c r="L1168" i="26"/>
  <c r="I1174" i="26"/>
  <c r="F1175" i="26"/>
  <c r="I1177" i="26"/>
  <c r="M1182" i="26"/>
  <c r="G1184" i="26"/>
  <c r="G1198" i="26"/>
  <c r="G1203" i="26"/>
  <c r="M1217" i="26"/>
  <c r="I1228" i="26"/>
  <c r="M1267" i="26"/>
  <c r="L1270" i="26"/>
  <c r="M1272" i="26"/>
  <c r="F1279" i="26"/>
  <c r="I1286" i="26"/>
  <c r="K1288" i="26"/>
  <c r="G1308" i="26"/>
  <c r="L1309" i="26"/>
  <c r="L1310" i="26"/>
  <c r="L1311" i="26"/>
  <c r="M1313" i="26"/>
  <c r="L1304" i="26"/>
  <c r="M1315" i="26"/>
  <c r="K1318" i="26"/>
  <c r="M1318" i="26" s="1"/>
  <c r="J1322" i="26"/>
  <c r="M1323" i="26"/>
  <c r="M1325" i="26"/>
  <c r="K1328" i="26"/>
  <c r="M1328" i="26" s="1"/>
  <c r="J1332" i="26"/>
  <c r="M1336" i="26"/>
  <c r="G1338" i="26"/>
  <c r="J1336" i="26"/>
  <c r="F1347" i="26"/>
  <c r="J1356" i="26"/>
  <c r="L1356" i="26"/>
  <c r="G1383" i="26"/>
  <c r="M1388" i="26"/>
  <c r="L1393" i="26"/>
  <c r="M1422" i="26"/>
  <c r="L1422" i="26"/>
  <c r="J1580" i="26"/>
  <c r="I1580" i="26"/>
  <c r="H1578" i="26"/>
  <c r="K1079" i="26"/>
  <c r="K1086" i="26"/>
  <c r="F1088" i="26"/>
  <c r="D1083" i="26"/>
  <c r="D1088" i="26"/>
  <c r="I1093" i="26"/>
  <c r="G1118" i="26"/>
  <c r="F1125" i="26"/>
  <c r="G1126" i="26"/>
  <c r="J1128" i="26"/>
  <c r="L1125" i="26"/>
  <c r="F1138" i="26"/>
  <c r="E1086" i="26"/>
  <c r="E1083" i="26" s="1"/>
  <c r="K1143" i="26"/>
  <c r="M1143" i="26" s="1"/>
  <c r="F1153" i="26"/>
  <c r="K1154" i="26"/>
  <c r="M1154" i="26" s="1"/>
  <c r="M1174" i="26"/>
  <c r="M1176" i="26"/>
  <c r="F1178" i="26"/>
  <c r="F1183" i="26"/>
  <c r="J1184" i="26"/>
  <c r="I1185" i="26"/>
  <c r="I1198" i="26"/>
  <c r="K1198" i="26"/>
  <c r="J1228" i="26"/>
  <c r="M1266" i="26"/>
  <c r="F1283" i="26"/>
  <c r="M1286" i="26"/>
  <c r="F1282" i="26"/>
  <c r="M1288" i="26"/>
  <c r="L1293" i="26"/>
  <c r="M1307" i="26"/>
  <c r="M1333" i="26"/>
  <c r="E1375" i="26"/>
  <c r="M1375" i="26" s="1"/>
  <c r="K1376" i="26"/>
  <c r="K1351" i="26" s="1"/>
  <c r="J1382" i="26"/>
  <c r="L1383" i="26"/>
  <c r="F1408" i="26"/>
  <c r="J1423" i="26"/>
  <c r="J1418" i="26"/>
  <c r="G1447" i="26"/>
  <c r="L1450" i="26"/>
  <c r="J1453" i="26"/>
  <c r="M1460" i="26"/>
  <c r="K1478" i="26"/>
  <c r="M1478" i="26" s="1"/>
  <c r="M1482" i="26"/>
  <c r="G1486" i="26"/>
  <c r="D1498" i="26"/>
  <c r="G1501" i="26"/>
  <c r="L1505" i="26"/>
  <c r="L1507" i="26"/>
  <c r="J1513" i="26"/>
  <c r="E1520" i="26"/>
  <c r="E1465" i="26" s="1"/>
  <c r="I1522" i="26"/>
  <c r="J1527" i="26"/>
  <c r="G1531" i="26"/>
  <c r="F1538" i="26"/>
  <c r="G1540" i="26"/>
  <c r="I1541" i="26"/>
  <c r="K1542" i="26"/>
  <c r="G1543" i="26"/>
  <c r="J1549" i="26"/>
  <c r="K1552" i="26"/>
  <c r="M1552" i="26" s="1"/>
  <c r="M1564" i="26"/>
  <c r="K1593" i="26"/>
  <c r="G1594" i="26"/>
  <c r="G1595" i="26"/>
  <c r="G1597" i="26"/>
  <c r="G1609" i="26"/>
  <c r="G1610" i="26"/>
  <c r="H1611" i="26"/>
  <c r="H1521" i="26" s="1"/>
  <c r="I1612" i="26"/>
  <c r="G1613" i="26"/>
  <c r="I1615" i="26"/>
  <c r="J1618" i="26"/>
  <c r="G1627" i="26"/>
  <c r="G1628" i="26"/>
  <c r="G1638" i="26"/>
  <c r="M1680" i="26"/>
  <c r="L1680" i="26"/>
  <c r="I1393" i="26"/>
  <c r="I1403" i="26"/>
  <c r="J1411" i="26"/>
  <c r="K1423" i="26"/>
  <c r="L1423" i="26" s="1"/>
  <c r="M1426" i="26"/>
  <c r="G1438" i="26"/>
  <c r="G1444" i="26"/>
  <c r="I1447" i="26"/>
  <c r="I1458" i="26"/>
  <c r="E1471" i="26"/>
  <c r="I1476" i="26"/>
  <c r="M1481" i="26"/>
  <c r="I1486" i="26"/>
  <c r="K1500" i="26"/>
  <c r="L1500" i="26" s="1"/>
  <c r="M1519" i="26"/>
  <c r="I1531" i="26"/>
  <c r="I1540" i="26"/>
  <c r="G1541" i="26"/>
  <c r="I1542" i="26"/>
  <c r="F1563" i="26"/>
  <c r="R1563" i="26" s="1"/>
  <c r="I1567" i="26"/>
  <c r="K1578" i="26"/>
  <c r="G1606" i="26"/>
  <c r="J1609" i="26"/>
  <c r="H1610" i="26"/>
  <c r="J1610" i="26" s="1"/>
  <c r="F1623" i="26"/>
  <c r="K1633" i="26"/>
  <c r="M1633" i="26" s="1"/>
  <c r="G1650" i="26"/>
  <c r="M1657" i="26"/>
  <c r="I1661" i="26"/>
  <c r="H1658" i="26"/>
  <c r="I1658" i="26" s="1"/>
  <c r="M1695" i="26"/>
  <c r="L1695" i="26"/>
  <c r="F1468" i="26"/>
  <c r="I1470" i="26"/>
  <c r="E1483" i="26"/>
  <c r="I1483" i="26" s="1"/>
  <c r="E1528" i="26"/>
  <c r="I1528" i="26" s="1"/>
  <c r="D1538" i="26"/>
  <c r="I1539" i="26"/>
  <c r="K1540" i="26"/>
  <c r="M1540" i="26" s="1"/>
  <c r="K1543" i="26"/>
  <c r="M1543" i="26" s="1"/>
  <c r="G1549" i="26"/>
  <c r="J1550" i="26"/>
  <c r="I1565" i="26"/>
  <c r="I1568" i="26"/>
  <c r="I1573" i="26"/>
  <c r="G1583" i="26"/>
  <c r="M1591" i="26"/>
  <c r="D1593" i="26"/>
  <c r="I1606" i="26"/>
  <c r="I1624" i="26"/>
  <c r="J1628" i="26"/>
  <c r="J1638" i="26"/>
  <c r="I1644" i="26"/>
  <c r="J1647" i="26"/>
  <c r="I1650" i="26"/>
  <c r="M1486" i="26"/>
  <c r="M1581" i="26"/>
  <c r="M1628" i="26"/>
  <c r="M1638" i="26"/>
  <c r="I1671" i="26"/>
  <c r="L1671" i="26"/>
  <c r="L1729" i="26"/>
  <c r="M1729" i="26"/>
  <c r="J1733" i="26"/>
  <c r="L1763" i="26"/>
  <c r="K1803" i="26"/>
  <c r="L1843" i="26"/>
  <c r="G1863" i="26"/>
  <c r="G1663" i="26"/>
  <c r="G1683" i="26"/>
  <c r="E1698" i="26"/>
  <c r="L1704" i="26"/>
  <c r="L1699" i="26" s="1"/>
  <c r="L1705" i="26"/>
  <c r="L1707" i="26"/>
  <c r="L1712" i="26"/>
  <c r="I1731" i="26"/>
  <c r="I1733" i="26"/>
  <c r="G1735" i="26"/>
  <c r="I1736" i="26"/>
  <c r="L1742" i="26"/>
  <c r="L1738" i="26" s="1"/>
  <c r="L1745" i="26"/>
  <c r="E1748" i="26"/>
  <c r="L1755" i="26"/>
  <c r="K1758" i="26"/>
  <c r="M1758" i="26" s="1"/>
  <c r="L1759" i="26"/>
  <c r="L1760" i="26"/>
  <c r="I1761" i="26"/>
  <c r="F1768" i="26"/>
  <c r="K1769" i="26"/>
  <c r="M1769" i="26" s="1"/>
  <c r="K1773" i="26"/>
  <c r="M1773" i="26" s="1"/>
  <c r="M1777" i="26"/>
  <c r="M1782" i="26"/>
  <c r="G1788" i="26"/>
  <c r="I1791" i="26"/>
  <c r="D1803" i="26"/>
  <c r="H1813" i="26"/>
  <c r="R1813" i="26" s="1"/>
  <c r="G1818" i="26"/>
  <c r="H1806" i="26"/>
  <c r="R1806" i="26" s="1"/>
  <c r="I1823" i="26"/>
  <c r="G1828" i="26"/>
  <c r="G1836" i="26"/>
  <c r="G1838" i="26"/>
  <c r="L1851" i="26"/>
  <c r="L1859" i="26"/>
  <c r="L1858" i="26" s="1"/>
  <c r="H1873" i="26"/>
  <c r="I1873" i="26" s="1"/>
  <c r="J454" i="26"/>
  <c r="F457" i="26"/>
  <c r="G460" i="26"/>
  <c r="L469" i="26"/>
  <c r="L470" i="26"/>
  <c r="G480" i="26"/>
  <c r="G479" i="26" s="1"/>
  <c r="L484" i="26"/>
  <c r="G487" i="26"/>
  <c r="M488" i="26"/>
  <c r="K502" i="26"/>
  <c r="M502" i="26" s="1"/>
  <c r="G505" i="26"/>
  <c r="M507" i="26"/>
  <c r="G513" i="26"/>
  <c r="L1667" i="26"/>
  <c r="G1676" i="26"/>
  <c r="L1687" i="26"/>
  <c r="L1689" i="26"/>
  <c r="I1693" i="26"/>
  <c r="J1702" i="26"/>
  <c r="E1703" i="26"/>
  <c r="M1705" i="26"/>
  <c r="M1707" i="26"/>
  <c r="K1708" i="26"/>
  <c r="L1700" i="26"/>
  <c r="M1711" i="26"/>
  <c r="I1718" i="26"/>
  <c r="I1723" i="26"/>
  <c r="M1723" i="26"/>
  <c r="F1730" i="26"/>
  <c r="G1730" i="26" s="1"/>
  <c r="J1735" i="26"/>
  <c r="J1738" i="26"/>
  <c r="I1749" i="26"/>
  <c r="G1751" i="26"/>
  <c r="K1753" i="26"/>
  <c r="L1754" i="26"/>
  <c r="L1767" i="26"/>
  <c r="K1771" i="26"/>
  <c r="M1771" i="26" s="1"/>
  <c r="K1778" i="26"/>
  <c r="M1778" i="26" s="1"/>
  <c r="L1786" i="26"/>
  <c r="H1788" i="26"/>
  <c r="R1788" i="26" s="1"/>
  <c r="M1790" i="26"/>
  <c r="M1792" i="26"/>
  <c r="I1796" i="26"/>
  <c r="E1798" i="26"/>
  <c r="G1805" i="26"/>
  <c r="I1813" i="26"/>
  <c r="H1818" i="26"/>
  <c r="I1818" i="26" s="1"/>
  <c r="I1826" i="26"/>
  <c r="H1828" i="26"/>
  <c r="I1828" i="26" s="1"/>
  <c r="H1836" i="26"/>
  <c r="H1801" i="26" s="1"/>
  <c r="I1801" i="26" s="1"/>
  <c r="J1838" i="26"/>
  <c r="K1843" i="26"/>
  <c r="M1843" i="26" s="1"/>
  <c r="J1861" i="26"/>
  <c r="G1866" i="26"/>
  <c r="D452" i="26"/>
  <c r="F462" i="26"/>
  <c r="L483" i="26"/>
  <c r="G491" i="26"/>
  <c r="M491" i="26"/>
  <c r="L501" i="26"/>
  <c r="I507" i="26"/>
  <c r="H508" i="26"/>
  <c r="I508" i="26" s="1"/>
  <c r="M510" i="26"/>
  <c r="J513" i="26"/>
  <c r="K1688" i="26"/>
  <c r="I1699" i="26"/>
  <c r="M1713" i="26"/>
  <c r="K1735" i="26"/>
  <c r="K1738" i="26"/>
  <c r="M1738" i="26" s="1"/>
  <c r="L1749" i="26"/>
  <c r="I1750" i="26"/>
  <c r="M1751" i="26"/>
  <c r="H1751" i="26"/>
  <c r="I1751" i="26" s="1"/>
  <c r="E1768" i="26"/>
  <c r="G1768" i="26" s="1"/>
  <c r="J1770" i="26"/>
  <c r="K1788" i="26"/>
  <c r="M1788" i="26" s="1"/>
  <c r="J1851" i="26"/>
  <c r="H1866" i="26"/>
  <c r="R1866" i="26" s="1"/>
  <c r="K456" i="26"/>
  <c r="M456" i="26" s="1"/>
  <c r="K463" i="26"/>
  <c r="M463" i="26" s="1"/>
  <c r="M462" i="26" s="1"/>
  <c r="K480" i="26"/>
  <c r="M480" i="26" s="1"/>
  <c r="M479" i="26" s="1"/>
  <c r="G483" i="26"/>
  <c r="E485" i="26"/>
  <c r="K487" i="26"/>
  <c r="J488" i="26"/>
  <c r="L492" i="26"/>
  <c r="K497" i="26"/>
  <c r="M497" i="26" s="1"/>
  <c r="M505" i="26"/>
  <c r="K508" i="26"/>
  <c r="M508" i="26" s="1"/>
  <c r="L508" i="26"/>
  <c r="G454" i="26"/>
  <c r="D457" i="26"/>
  <c r="L457" i="26"/>
  <c r="M467" i="26"/>
  <c r="E471" i="26"/>
  <c r="M472" i="26"/>
  <c r="E474" i="26"/>
  <c r="G474" i="26" s="1"/>
  <c r="G473" i="26" s="1"/>
  <c r="M475" i="26"/>
  <c r="M476" i="26"/>
  <c r="I477" i="26"/>
  <c r="F479" i="26"/>
  <c r="R479" i="26" s="1"/>
  <c r="I480" i="26"/>
  <c r="F485" i="26"/>
  <c r="K486" i="26"/>
  <c r="I487" i="26"/>
  <c r="J489" i="26"/>
  <c r="J497" i="26"/>
  <c r="J502" i="26"/>
  <c r="M503" i="26"/>
  <c r="J505" i="26"/>
  <c r="M506" i="26"/>
  <c r="L507" i="26"/>
  <c r="M509" i="26"/>
  <c r="M512" i="26"/>
  <c r="K513" i="26"/>
  <c r="M513" i="26" s="1"/>
  <c r="M515" i="26"/>
  <c r="J516" i="26"/>
  <c r="J474" i="26"/>
  <c r="J473" i="26" s="1"/>
  <c r="J480" i="26"/>
  <c r="J487" i="26"/>
  <c r="I454" i="26"/>
  <c r="H460" i="26"/>
  <c r="R460" i="26" s="1"/>
  <c r="L460" i="26"/>
  <c r="L461" i="26"/>
  <c r="H463" i="26"/>
  <c r="R463" i="26" s="1"/>
  <c r="L464" i="26"/>
  <c r="L465" i="26"/>
  <c r="I466" i="26"/>
  <c r="G477" i="26"/>
  <c r="K477" i="26"/>
  <c r="H485" i="26"/>
  <c r="I488" i="26"/>
  <c r="L489" i="26"/>
  <c r="J491" i="26"/>
  <c r="L493" i="26"/>
  <c r="L499" i="26"/>
  <c r="L497" i="26" s="1"/>
  <c r="L505" i="26"/>
  <c r="L502" i="26" s="1"/>
  <c r="I513" i="26"/>
  <c r="L514" i="26"/>
  <c r="L517" i="26"/>
  <c r="K462" i="26"/>
  <c r="E479" i="26"/>
  <c r="L1088" i="26"/>
  <c r="L1086" i="26"/>
  <c r="E1080" i="26"/>
  <c r="M1156" i="26"/>
  <c r="L1156" i="26"/>
  <c r="L1087" i="26"/>
  <c r="J1170" i="26"/>
  <c r="H1168" i="26"/>
  <c r="H1150" i="26"/>
  <c r="L1174" i="26"/>
  <c r="L1173" i="26" s="1"/>
  <c r="L1184" i="26"/>
  <c r="L1084" i="26"/>
  <c r="M1150" i="26"/>
  <c r="K1148" i="26"/>
  <c r="M1093" i="26"/>
  <c r="I1109" i="26"/>
  <c r="I1085" i="26"/>
  <c r="G1113" i="26"/>
  <c r="M1079" i="26"/>
  <c r="F1086" i="26"/>
  <c r="K1087" i="26"/>
  <c r="J1091" i="26"/>
  <c r="L1093" i="26"/>
  <c r="M1098" i="26"/>
  <c r="M1099" i="26"/>
  <c r="M1100" i="26"/>
  <c r="F1108" i="26"/>
  <c r="K1112" i="26"/>
  <c r="M1112" i="26" s="1"/>
  <c r="M1124" i="26"/>
  <c r="K1125" i="26"/>
  <c r="M1127" i="26"/>
  <c r="K1128" i="26"/>
  <c r="M1132" i="26"/>
  <c r="K1133" i="26"/>
  <c r="E1138" i="26"/>
  <c r="I1138" i="26" s="1"/>
  <c r="M1139" i="26"/>
  <c r="J1140" i="26"/>
  <c r="J1143" i="26"/>
  <c r="M1147" i="26"/>
  <c r="I1152" i="26"/>
  <c r="L1155" i="26"/>
  <c r="L1150" i="26" s="1"/>
  <c r="M1157" i="26"/>
  <c r="K1158" i="26"/>
  <c r="M1158" i="26" s="1"/>
  <c r="L1163" i="26"/>
  <c r="M1168" i="26"/>
  <c r="K1173" i="26"/>
  <c r="J1176" i="26"/>
  <c r="K1184" i="26"/>
  <c r="J1185" i="26"/>
  <c r="J1186" i="26"/>
  <c r="K1187" i="26"/>
  <c r="M1187" i="26" s="1"/>
  <c r="K1194" i="26"/>
  <c r="J1195" i="26"/>
  <c r="H1196" i="26"/>
  <c r="H1193" i="26" s="1"/>
  <c r="J1198" i="26"/>
  <c r="I1208" i="26"/>
  <c r="L1213" i="26"/>
  <c r="L1219" i="26"/>
  <c r="L1229" i="26"/>
  <c r="M1229" i="26"/>
  <c r="K1233" i="26"/>
  <c r="L1234" i="26"/>
  <c r="G1243" i="26"/>
  <c r="L1247" i="26"/>
  <c r="M1247" i="26"/>
  <c r="K1243" i="26"/>
  <c r="M1243" i="26" s="1"/>
  <c r="I1253" i="26"/>
  <c r="K1258" i="26"/>
  <c r="L1259" i="26"/>
  <c r="I1263" i="26"/>
  <c r="J1263" i="26"/>
  <c r="L1265" i="26"/>
  <c r="G1279" i="26"/>
  <c r="L1287" i="26"/>
  <c r="L1282" i="26" s="1"/>
  <c r="L1305" i="26"/>
  <c r="L1280" i="26" s="1"/>
  <c r="J1333" i="26"/>
  <c r="I1333" i="26"/>
  <c r="J1126" i="26"/>
  <c r="J1138" i="26"/>
  <c r="I1141" i="26"/>
  <c r="M1141" i="26"/>
  <c r="J1151" i="26"/>
  <c r="I1155" i="26"/>
  <c r="M1155" i="26"/>
  <c r="I1163" i="26"/>
  <c r="J1174" i="26"/>
  <c r="J1178" i="26"/>
  <c r="J1188" i="26"/>
  <c r="M1197" i="26"/>
  <c r="L1206" i="26"/>
  <c r="L1196" i="26" s="1"/>
  <c r="M1206" i="26"/>
  <c r="L1224" i="26"/>
  <c r="M1224" i="26"/>
  <c r="I1226" i="26"/>
  <c r="H1223" i="26"/>
  <c r="R1223" i="26" s="1"/>
  <c r="J1226" i="26"/>
  <c r="L1242" i="26"/>
  <c r="M1242" i="26"/>
  <c r="K1238" i="26"/>
  <c r="M1238" i="26" s="1"/>
  <c r="I1248" i="26"/>
  <c r="L1253" i="26"/>
  <c r="I1268" i="26"/>
  <c r="J1268" i="26"/>
  <c r="I1282" i="26"/>
  <c r="J1282" i="26"/>
  <c r="D1344" i="26"/>
  <c r="L1349" i="26"/>
  <c r="L1373" i="26"/>
  <c r="J1098" i="26"/>
  <c r="K1088" i="26"/>
  <c r="M1088" i="26" s="1"/>
  <c r="I1103" i="26"/>
  <c r="I1125" i="26"/>
  <c r="I1128" i="26"/>
  <c r="I1133" i="26"/>
  <c r="K1138" i="26"/>
  <c r="M1138" i="26" s="1"/>
  <c r="G1140" i="26"/>
  <c r="L1140" i="26"/>
  <c r="L1138" i="26" s="1"/>
  <c r="J1141" i="26"/>
  <c r="L1144" i="26"/>
  <c r="L1143" i="26" s="1"/>
  <c r="J1153" i="26"/>
  <c r="L1154" i="26"/>
  <c r="J1155" i="26"/>
  <c r="I1158" i="26"/>
  <c r="L1162" i="26"/>
  <c r="L1158" i="26" s="1"/>
  <c r="J1163" i="26"/>
  <c r="E1173" i="26"/>
  <c r="I1173" i="26" s="1"/>
  <c r="G1174" i="26"/>
  <c r="I1175" i="26"/>
  <c r="I1184" i="26"/>
  <c r="K1188" i="26"/>
  <c r="M1188" i="26" s="1"/>
  <c r="L1192" i="26"/>
  <c r="L1187" i="26" s="1"/>
  <c r="I1194" i="26"/>
  <c r="L1202" i="26"/>
  <c r="K1203" i="26"/>
  <c r="M1203" i="26" s="1"/>
  <c r="M1204" i="26"/>
  <c r="G1208" i="26"/>
  <c r="L1212" i="26"/>
  <c r="M1212" i="26"/>
  <c r="K1208" i="26"/>
  <c r="M1208" i="26" s="1"/>
  <c r="I1221" i="26"/>
  <c r="L1228" i="26"/>
  <c r="M1228" i="26"/>
  <c r="L1230" i="26"/>
  <c r="M1230" i="26"/>
  <c r="L1237" i="26"/>
  <c r="M1237" i="26"/>
  <c r="I1243" i="26"/>
  <c r="G1253" i="26"/>
  <c r="I1261" i="26"/>
  <c r="L1263" i="26"/>
  <c r="I1273" i="26"/>
  <c r="J1273" i="26"/>
  <c r="J1093" i="26"/>
  <c r="I1118" i="26"/>
  <c r="H1088" i="26"/>
  <c r="H1123" i="26"/>
  <c r="F1150" i="26"/>
  <c r="K1153" i="26"/>
  <c r="M1153" i="26" s="1"/>
  <c r="H1183" i="26"/>
  <c r="M1202" i="26"/>
  <c r="I1206" i="26"/>
  <c r="H1203" i="26"/>
  <c r="R1203" i="26" s="1"/>
  <c r="L1207" i="26"/>
  <c r="M1207" i="26"/>
  <c r="I1213" i="26"/>
  <c r="H1218" i="26"/>
  <c r="R1218" i="26" s="1"/>
  <c r="L1220" i="26"/>
  <c r="L1223" i="26"/>
  <c r="M1223" i="26"/>
  <c r="L1225" i="26"/>
  <c r="M1225" i="26"/>
  <c r="I1233" i="26"/>
  <c r="J1233" i="26"/>
  <c r="L1235" i="26"/>
  <c r="I1238" i="26"/>
  <c r="G1248" i="26"/>
  <c r="L1252" i="26"/>
  <c r="M1252" i="26"/>
  <c r="K1248" i="26"/>
  <c r="M1248" i="26" s="1"/>
  <c r="H1258" i="26"/>
  <c r="R1258" i="26" s="1"/>
  <c r="L1260" i="26"/>
  <c r="L1268" i="26"/>
  <c r="K1273" i="26"/>
  <c r="L1274" i="26"/>
  <c r="E1278" i="26"/>
  <c r="I1280" i="26"/>
  <c r="D1283" i="26"/>
  <c r="D1279" i="26"/>
  <c r="D1278" i="26" s="1"/>
  <c r="L1284" i="26"/>
  <c r="L1288" i="26"/>
  <c r="J1293" i="26"/>
  <c r="I1293" i="26"/>
  <c r="L1306" i="26"/>
  <c r="E1346" i="26"/>
  <c r="D1351" i="26"/>
  <c r="D1346" i="26" s="1"/>
  <c r="D1373" i="26"/>
  <c r="H1279" i="26"/>
  <c r="F1280" i="26"/>
  <c r="H1281" i="26"/>
  <c r="H1283" i="26"/>
  <c r="J1284" i="26"/>
  <c r="J1286" i="26"/>
  <c r="M1294" i="26"/>
  <c r="M1295" i="26"/>
  <c r="J1296" i="26"/>
  <c r="M1297" i="26"/>
  <c r="K1298" i="26"/>
  <c r="M1298" i="26" s="1"/>
  <c r="M1299" i="26"/>
  <c r="M1302" i="26"/>
  <c r="K1304" i="26"/>
  <c r="K1279" i="26" s="1"/>
  <c r="K1305" i="26"/>
  <c r="M1305" i="26" s="1"/>
  <c r="K1306" i="26"/>
  <c r="M1306" i="26" s="1"/>
  <c r="K1308" i="26"/>
  <c r="M1308" i="26" s="1"/>
  <c r="H1313" i="26"/>
  <c r="R1313" i="26" s="1"/>
  <c r="L1313" i="26"/>
  <c r="H1318" i="26"/>
  <c r="R1318" i="26" s="1"/>
  <c r="L1318" i="26"/>
  <c r="H1323" i="26"/>
  <c r="R1323" i="26" s="1"/>
  <c r="L1323" i="26"/>
  <c r="H1328" i="26"/>
  <c r="R1328" i="26" s="1"/>
  <c r="L1328" i="26"/>
  <c r="L1358" i="26"/>
  <c r="L1353" i="26" s="1"/>
  <c r="J1363" i="26"/>
  <c r="M1380" i="26"/>
  <c r="G1382" i="26"/>
  <c r="G1408" i="26"/>
  <c r="L1411" i="26"/>
  <c r="L1351" i="26" s="1"/>
  <c r="L1346" i="26" s="1"/>
  <c r="M1411" i="26"/>
  <c r="L1418" i="26"/>
  <c r="J1431" i="26"/>
  <c r="I1431" i="26"/>
  <c r="H1428" i="26"/>
  <c r="R1428" i="26" s="1"/>
  <c r="F1443" i="26"/>
  <c r="R1443" i="26" s="1"/>
  <c r="J1446" i="26"/>
  <c r="I1446" i="26"/>
  <c r="L1448" i="26"/>
  <c r="M1457" i="26"/>
  <c r="L1457" i="26"/>
  <c r="K1453" i="26"/>
  <c r="K1511" i="26"/>
  <c r="M1511" i="26" s="1"/>
  <c r="M1516" i="26"/>
  <c r="M1561" i="26"/>
  <c r="K1558" i="26"/>
  <c r="I1285" i="26"/>
  <c r="I1288" i="26"/>
  <c r="H1303" i="26"/>
  <c r="J1347" i="26"/>
  <c r="F1353" i="26"/>
  <c r="R1353" i="26" s="1"/>
  <c r="I1358" i="26"/>
  <c r="I1363" i="26"/>
  <c r="K1378" i="26"/>
  <c r="M1378" i="26" s="1"/>
  <c r="I1388" i="26"/>
  <c r="J1388" i="26"/>
  <c r="J1444" i="26"/>
  <c r="H1443" i="26"/>
  <c r="I1444" i="26"/>
  <c r="K1501" i="26"/>
  <c r="M1501" i="26" s="1"/>
  <c r="M1506" i="26"/>
  <c r="K1522" i="26"/>
  <c r="M1522" i="26" s="1"/>
  <c r="M1527" i="26"/>
  <c r="J1285" i="26"/>
  <c r="J1288" i="26"/>
  <c r="G1293" i="26"/>
  <c r="I1298" i="26"/>
  <c r="J1338" i="26"/>
  <c r="J1358" i="26"/>
  <c r="I1382" i="26"/>
  <c r="L1398" i="26"/>
  <c r="M1398" i="26"/>
  <c r="I1412" i="26"/>
  <c r="J1412" i="26"/>
  <c r="L1417" i="26"/>
  <c r="M1417" i="26"/>
  <c r="M1434" i="26"/>
  <c r="K1433" i="26"/>
  <c r="M1433" i="26" s="1"/>
  <c r="J1438" i="26"/>
  <c r="I1438" i="26"/>
  <c r="D1443" i="26"/>
  <c r="L1443" i="26"/>
  <c r="M1459" i="26"/>
  <c r="K1458" i="26"/>
  <c r="M1458" i="26" s="1"/>
  <c r="L1459" i="26"/>
  <c r="G1471" i="26"/>
  <c r="K1285" i="26"/>
  <c r="K1283" i="26" s="1"/>
  <c r="M1283" i="26" s="1"/>
  <c r="H1349" i="26"/>
  <c r="G1368" i="26"/>
  <c r="H1368" i="26" s="1"/>
  <c r="K1374" i="26"/>
  <c r="F1375" i="26"/>
  <c r="D1378" i="26"/>
  <c r="J1379" i="26"/>
  <c r="G1398" i="26"/>
  <c r="L1403" i="26"/>
  <c r="H1408" i="26"/>
  <c r="I1410" i="26"/>
  <c r="K1412" i="26"/>
  <c r="G1413" i="26"/>
  <c r="M1414" i="26"/>
  <c r="K1413" i="26"/>
  <c r="M1413" i="26" s="1"/>
  <c r="K1409" i="26"/>
  <c r="I1418" i="26"/>
  <c r="M1444" i="26"/>
  <c r="J1445" i="26"/>
  <c r="J1448" i="26"/>
  <c r="I1448" i="26"/>
  <c r="G1458" i="26"/>
  <c r="F1381" i="26"/>
  <c r="R1381" i="26" s="1"/>
  <c r="F1393" i="26"/>
  <c r="K1410" i="26"/>
  <c r="M1423" i="26"/>
  <c r="K1438" i="26"/>
  <c r="M1439" i="26"/>
  <c r="J1440" i="26"/>
  <c r="E1443" i="26"/>
  <c r="M1445" i="26"/>
  <c r="K1446" i="26"/>
  <c r="M1447" i="26"/>
  <c r="M1449" i="26"/>
  <c r="M1451" i="26"/>
  <c r="M1455" i="26"/>
  <c r="M1462" i="26"/>
  <c r="J1464" i="26"/>
  <c r="J1470" i="26"/>
  <c r="H1471" i="26"/>
  <c r="R1471" i="26" s="1"/>
  <c r="K1472" i="26"/>
  <c r="E1473" i="26"/>
  <c r="M1474" i="26"/>
  <c r="M1475" i="26"/>
  <c r="J1483" i="26"/>
  <c r="J1493" i="26"/>
  <c r="J1496" i="26"/>
  <c r="H1498" i="26"/>
  <c r="L1498" i="26"/>
  <c r="J1500" i="26"/>
  <c r="E1503" i="26"/>
  <c r="M1504" i="26"/>
  <c r="G1506" i="26"/>
  <c r="L1506" i="26"/>
  <c r="K1510" i="26"/>
  <c r="F1523" i="26"/>
  <c r="K1528" i="26"/>
  <c r="E1533" i="26"/>
  <c r="I1533" i="26" s="1"/>
  <c r="J1533" i="26"/>
  <c r="H1538" i="26"/>
  <c r="J1539" i="26"/>
  <c r="J1548" i="26"/>
  <c r="I1550" i="26"/>
  <c r="E1558" i="26"/>
  <c r="I1558" i="26" s="1"/>
  <c r="J1563" i="26"/>
  <c r="J1565" i="26"/>
  <c r="M1566" i="26"/>
  <c r="K1563" i="26"/>
  <c r="G1580" i="26"/>
  <c r="L1581" i="26"/>
  <c r="L1578" i="26" s="1"/>
  <c r="M1588" i="26"/>
  <c r="G1596" i="26"/>
  <c r="J1503" i="26"/>
  <c r="J1511" i="26"/>
  <c r="I1519" i="26"/>
  <c r="J1521" i="26"/>
  <c r="I1524" i="26"/>
  <c r="I1525" i="26"/>
  <c r="I1526" i="26"/>
  <c r="M1542" i="26"/>
  <c r="I1549" i="26"/>
  <c r="K1556" i="26"/>
  <c r="K1551" i="26" s="1"/>
  <c r="M1579" i="26"/>
  <c r="E1578" i="26"/>
  <c r="M1578" i="26" s="1"/>
  <c r="J1583" i="26"/>
  <c r="I1583" i="26"/>
  <c r="M1584" i="26"/>
  <c r="K1583" i="26"/>
  <c r="M1583" i="26" s="1"/>
  <c r="M1594" i="26"/>
  <c r="E1593" i="26"/>
  <c r="M1593" i="26" s="1"/>
  <c r="I1595" i="26"/>
  <c r="K1613" i="26"/>
  <c r="M1613" i="26" s="1"/>
  <c r="M1615" i="26"/>
  <c r="K1610" i="26"/>
  <c r="K1520" i="26" s="1"/>
  <c r="J1458" i="26"/>
  <c r="J1469" i="26"/>
  <c r="K1473" i="26"/>
  <c r="G1476" i="26"/>
  <c r="L1476" i="26"/>
  <c r="L1477" i="26"/>
  <c r="G1478" i="26"/>
  <c r="L1478" i="26"/>
  <c r="L1479" i="26"/>
  <c r="L1480" i="26"/>
  <c r="L1483" i="26"/>
  <c r="L1484" i="26"/>
  <c r="L1485" i="26"/>
  <c r="H1488" i="26"/>
  <c r="R1488" i="26" s="1"/>
  <c r="L1488" i="26"/>
  <c r="L1489" i="26"/>
  <c r="L1490" i="26"/>
  <c r="I1491" i="26"/>
  <c r="L1494" i="26"/>
  <c r="L1495" i="26"/>
  <c r="L1496" i="26"/>
  <c r="L1497" i="26"/>
  <c r="J1501" i="26"/>
  <c r="I1510" i="26"/>
  <c r="I1513" i="26"/>
  <c r="J1524" i="26"/>
  <c r="J1525" i="26"/>
  <c r="J1526" i="26"/>
  <c r="I1527" i="26"/>
  <c r="G1536" i="26"/>
  <c r="J1541" i="26"/>
  <c r="G1561" i="26"/>
  <c r="I1561" i="26"/>
  <c r="G1579" i="26"/>
  <c r="F1578" i="26"/>
  <c r="R1578" i="26" s="1"/>
  <c r="I1581" i="26"/>
  <c r="J1581" i="26"/>
  <c r="G1588" i="26"/>
  <c r="I1596" i="26"/>
  <c r="J1597" i="26"/>
  <c r="I1597" i="26"/>
  <c r="H1593" i="26"/>
  <c r="M1599" i="26"/>
  <c r="K1598" i="26"/>
  <c r="M1598" i="26" s="1"/>
  <c r="M1604" i="26"/>
  <c r="K1603" i="26"/>
  <c r="M1603" i="26" s="1"/>
  <c r="I1467" i="26"/>
  <c r="K1469" i="26"/>
  <c r="K1464" i="26" s="1"/>
  <c r="H1508" i="26"/>
  <c r="F1518" i="26"/>
  <c r="E1523" i="26"/>
  <c r="I1523" i="26" s="1"/>
  <c r="E1548" i="26"/>
  <c r="G1548" i="26" s="1"/>
  <c r="I1551" i="26"/>
  <c r="J1552" i="26"/>
  <c r="E1553" i="26"/>
  <c r="G1556" i="26"/>
  <c r="E1563" i="26"/>
  <c r="I1563" i="26" s="1"/>
  <c r="G1564" i="26"/>
  <c r="G1567" i="26"/>
  <c r="K1568" i="26"/>
  <c r="M1568" i="26" s="1"/>
  <c r="K1573" i="26"/>
  <c r="M1573" i="26" s="1"/>
  <c r="G1582" i="26"/>
  <c r="J1582" i="26"/>
  <c r="J1586" i="26"/>
  <c r="F1593" i="26"/>
  <c r="R1593" i="26" s="1"/>
  <c r="J1611" i="26"/>
  <c r="H1613" i="26"/>
  <c r="R1613" i="26" s="1"/>
  <c r="J1616" i="26"/>
  <c r="I1621" i="26"/>
  <c r="K1623" i="26"/>
  <c r="J1644" i="26"/>
  <c r="M1650" i="26"/>
  <c r="F1656" i="26"/>
  <c r="E1651" i="26"/>
  <c r="M1651" i="26" s="1"/>
  <c r="L1656" i="26"/>
  <c r="G1661" i="26"/>
  <c r="M1661" i="26"/>
  <c r="M1662" i="26"/>
  <c r="K1663" i="26"/>
  <c r="M1663" i="26" s="1"/>
  <c r="M1664" i="26"/>
  <c r="K1673" i="26"/>
  <c r="L1674" i="26"/>
  <c r="J1676" i="26"/>
  <c r="E1673" i="26"/>
  <c r="G1673" i="26" s="1"/>
  <c r="M1676" i="26"/>
  <c r="I1678" i="26"/>
  <c r="I1681" i="26"/>
  <c r="L1690" i="26"/>
  <c r="K1693" i="26"/>
  <c r="L1694" i="26"/>
  <c r="J1699" i="26"/>
  <c r="J1713" i="26"/>
  <c r="I1713" i="26"/>
  <c r="J1612" i="26"/>
  <c r="J1624" i="26"/>
  <c r="J1625" i="26"/>
  <c r="J1626" i="26"/>
  <c r="I1627" i="26"/>
  <c r="I1647" i="26"/>
  <c r="I1683" i="26"/>
  <c r="J1691" i="26"/>
  <c r="E1688" i="26"/>
  <c r="L1688" i="26" s="1"/>
  <c r="M1691" i="26"/>
  <c r="M1706" i="26"/>
  <c r="L1706" i="26"/>
  <c r="L1701" i="26" s="1"/>
  <c r="K1701" i="26"/>
  <c r="J1716" i="26"/>
  <c r="I1716" i="26"/>
  <c r="J1594" i="26"/>
  <c r="J1595" i="26"/>
  <c r="J1596" i="26"/>
  <c r="I1609" i="26"/>
  <c r="I1610" i="26"/>
  <c r="K1621" i="26"/>
  <c r="E1623" i="26"/>
  <c r="G1623" i="26" s="1"/>
  <c r="G1624" i="26"/>
  <c r="J1627" i="26"/>
  <c r="M1630" i="26"/>
  <c r="M1635" i="26"/>
  <c r="M1640" i="26"/>
  <c r="F1645" i="26"/>
  <c r="D1646" i="26"/>
  <c r="D1643" i="26" s="1"/>
  <c r="J1658" i="26"/>
  <c r="L1660" i="26"/>
  <c r="J1661" i="26"/>
  <c r="I1663" i="26"/>
  <c r="K1668" i="26"/>
  <c r="L1669" i="26"/>
  <c r="L1668" i="26" s="1"/>
  <c r="J1671" i="26"/>
  <c r="E1668" i="26"/>
  <c r="J1668" i="26" s="1"/>
  <c r="M1671" i="26"/>
  <c r="K1678" i="26"/>
  <c r="M1678" i="26" s="1"/>
  <c r="L1679" i="26"/>
  <c r="L1681" i="26"/>
  <c r="L1682" i="26"/>
  <c r="L1652" i="26" s="1"/>
  <c r="J1683" i="26"/>
  <c r="M1685" i="26"/>
  <c r="G1691" i="26"/>
  <c r="L1697" i="26"/>
  <c r="J1700" i="26"/>
  <c r="I1700" i="26"/>
  <c r="H1608" i="26"/>
  <c r="E1611" i="26"/>
  <c r="G1611" i="26" s="1"/>
  <c r="G1615" i="26"/>
  <c r="K1647" i="26"/>
  <c r="M1647" i="26" s="1"/>
  <c r="K1658" i="26"/>
  <c r="M1658" i="26" s="1"/>
  <c r="L1659" i="26"/>
  <c r="L1661" i="26"/>
  <c r="J1663" i="26"/>
  <c r="M1665" i="26"/>
  <c r="G1671" i="26"/>
  <c r="L1675" i="26"/>
  <c r="G1681" i="26"/>
  <c r="M1681" i="26"/>
  <c r="K1683" i="26"/>
  <c r="M1683" i="26" s="1"/>
  <c r="M1684" i="26"/>
  <c r="I1691" i="26"/>
  <c r="J1693" i="26"/>
  <c r="D1698" i="26"/>
  <c r="K1699" i="26"/>
  <c r="I1702" i="26"/>
  <c r="K1703" i="26"/>
  <c r="M1703" i="26" s="1"/>
  <c r="F1706" i="26"/>
  <c r="E1708" i="26"/>
  <c r="J1708" i="26" s="1"/>
  <c r="M1709" i="26"/>
  <c r="M1710" i="26"/>
  <c r="J1711" i="26"/>
  <c r="J1718" i="26"/>
  <c r="M1749" i="26"/>
  <c r="L1750" i="26"/>
  <c r="J1751" i="26"/>
  <c r="J1763" i="26"/>
  <c r="I1763" i="26"/>
  <c r="G1718" i="26"/>
  <c r="M1735" i="26"/>
  <c r="K1733" i="26"/>
  <c r="M1733" i="26" s="1"/>
  <c r="G1736" i="26"/>
  <c r="F1731" i="26"/>
  <c r="F1748" i="26"/>
  <c r="L1823" i="26"/>
  <c r="L1806" i="26"/>
  <c r="J1758" i="26"/>
  <c r="I1758" i="26"/>
  <c r="L1837" i="26"/>
  <c r="L1853" i="26"/>
  <c r="I1735" i="26"/>
  <c r="H1730" i="26"/>
  <c r="H1645" i="26" s="1"/>
  <c r="J1753" i="26"/>
  <c r="I1753" i="26"/>
  <c r="I1793" i="26"/>
  <c r="G1793" i="26"/>
  <c r="I1806" i="26"/>
  <c r="I1743" i="26"/>
  <c r="M1744" i="26"/>
  <c r="M1746" i="26"/>
  <c r="M1747" i="26"/>
  <c r="M1757" i="26"/>
  <c r="G1758" i="26"/>
  <c r="M1762" i="26"/>
  <c r="G1763" i="26"/>
  <c r="J1769" i="26"/>
  <c r="K1772" i="26"/>
  <c r="M1772" i="26" s="1"/>
  <c r="M1774" i="26"/>
  <c r="M1775" i="26"/>
  <c r="L1788" i="26"/>
  <c r="M1791" i="26"/>
  <c r="K1793" i="26"/>
  <c r="M1793" i="26" s="1"/>
  <c r="D1801" i="26"/>
  <c r="D1798" i="26" s="1"/>
  <c r="H1805" i="26"/>
  <c r="R1805" i="26" s="1"/>
  <c r="K1835" i="26"/>
  <c r="K1800" i="26" s="1"/>
  <c r="K1836" i="26"/>
  <c r="M1836" i="26" s="1"/>
  <c r="H1848" i="26"/>
  <c r="R1848" i="26" s="1"/>
  <c r="H1858" i="26"/>
  <c r="R1858" i="26" s="1"/>
  <c r="I1770" i="26"/>
  <c r="J1773" i="26"/>
  <c r="I1788" i="26"/>
  <c r="L1796" i="26"/>
  <c r="L1771" i="26" s="1"/>
  <c r="M1848" i="26"/>
  <c r="M1858" i="26"/>
  <c r="K1743" i="26"/>
  <c r="M1743" i="26" s="1"/>
  <c r="K1752" i="26"/>
  <c r="M1752" i="26" s="1"/>
  <c r="J1756" i="26"/>
  <c r="H1771" i="26"/>
  <c r="R1771" i="26" s="1"/>
  <c r="I1772" i="26"/>
  <c r="H1778" i="26"/>
  <c r="R1778" i="26" s="1"/>
  <c r="L1778" i="26"/>
  <c r="L1779" i="26"/>
  <c r="L1780" i="26"/>
  <c r="I1781" i="26"/>
  <c r="H1783" i="26"/>
  <c r="R1783" i="26" s="1"/>
  <c r="L1783" i="26"/>
  <c r="L1784" i="26"/>
  <c r="L1785" i="26"/>
  <c r="I1786" i="26"/>
  <c r="L1787" i="26"/>
  <c r="L1772" i="26" s="1"/>
  <c r="J1788" i="26"/>
  <c r="L1794" i="26"/>
  <c r="G1796" i="26"/>
  <c r="M1796" i="26"/>
  <c r="L1797" i="26"/>
  <c r="F1801" i="26"/>
  <c r="F1803" i="26"/>
  <c r="I1821" i="26"/>
  <c r="I1838" i="26"/>
  <c r="L1841" i="26"/>
  <c r="L1838" i="26" s="1"/>
  <c r="L1836" i="26" s="1"/>
  <c r="H1843" i="26"/>
  <c r="R1843" i="26" s="1"/>
  <c r="I1846" i="26"/>
  <c r="K1770" i="26"/>
  <c r="G1791" i="26"/>
  <c r="K342" i="26"/>
  <c r="K332" i="26"/>
  <c r="L310" i="26"/>
  <c r="L305" i="26"/>
  <c r="J1523" i="26" l="1"/>
  <c r="R1523" i="26"/>
  <c r="G1393" i="26"/>
  <c r="R1393" i="26"/>
  <c r="G485" i="26"/>
  <c r="R485" i="26"/>
  <c r="L1758" i="26"/>
  <c r="G1283" i="26"/>
  <c r="R1283" i="26"/>
  <c r="G1178" i="26"/>
  <c r="R1178" i="26"/>
  <c r="G1133" i="26"/>
  <c r="R1133" i="26"/>
  <c r="R1608" i="26"/>
  <c r="G1806" i="26"/>
  <c r="F1465" i="26"/>
  <c r="R1281" i="26"/>
  <c r="R474" i="26"/>
  <c r="R1141" i="26"/>
  <c r="R1836" i="26"/>
  <c r="R1751" i="26"/>
  <c r="R1611" i="26"/>
  <c r="R1368" i="26"/>
  <c r="G1748" i="26"/>
  <c r="G1108" i="26"/>
  <c r="R1108" i="26"/>
  <c r="J1623" i="26"/>
  <c r="R1623" i="26"/>
  <c r="R1408" i="26"/>
  <c r="G1088" i="26"/>
  <c r="R1088" i="26"/>
  <c r="G1193" i="26"/>
  <c r="R1193" i="26"/>
  <c r="G1647" i="26"/>
  <c r="R1647" i="26"/>
  <c r="G1403" i="26"/>
  <c r="R1403" i="26"/>
  <c r="R473" i="26"/>
  <c r="R1828" i="26"/>
  <c r="R1658" i="26"/>
  <c r="R1493" i="26"/>
  <c r="R1303" i="26"/>
  <c r="G1280" i="26"/>
  <c r="R1280" i="26"/>
  <c r="R1801" i="26"/>
  <c r="G1731" i="26"/>
  <c r="R1731" i="26"/>
  <c r="L1303" i="26"/>
  <c r="G457" i="26"/>
  <c r="G1538" i="26"/>
  <c r="R1538" i="26"/>
  <c r="G1282" i="26"/>
  <c r="R1282" i="26"/>
  <c r="R1279" i="26"/>
  <c r="G1175" i="26"/>
  <c r="R1175" i="26"/>
  <c r="F1344" i="26"/>
  <c r="R1349" i="26"/>
  <c r="R1196" i="26"/>
  <c r="R505" i="26"/>
  <c r="R1808" i="26"/>
  <c r="R1678" i="26"/>
  <c r="R1238" i="26"/>
  <c r="R1610" i="26"/>
  <c r="R508" i="26"/>
  <c r="L1650" i="26"/>
  <c r="R1473" i="26"/>
  <c r="R1248" i="26"/>
  <c r="R1498" i="26"/>
  <c r="R1374" i="26"/>
  <c r="L1651" i="26"/>
  <c r="I1836" i="26"/>
  <c r="L1663" i="26"/>
  <c r="M1528" i="26"/>
  <c r="K1467" i="26"/>
  <c r="L1178" i="26"/>
  <c r="K1648" i="26"/>
  <c r="G1183" i="26"/>
  <c r="R1183" i="26"/>
  <c r="R1138" i="26"/>
  <c r="F1085" i="26"/>
  <c r="R1125" i="26"/>
  <c r="I1307" i="26"/>
  <c r="H1086" i="26"/>
  <c r="F1466" i="26"/>
  <c r="R1521" i="26"/>
  <c r="E1803" i="26"/>
  <c r="G1803" i="26" s="1"/>
  <c r="R1548" i="26"/>
  <c r="R1143" i="26"/>
  <c r="R502" i="26"/>
  <c r="R1818" i="26"/>
  <c r="R1307" i="26"/>
  <c r="R1873" i="26"/>
  <c r="R1467" i="26"/>
  <c r="R1243" i="26"/>
  <c r="R1213" i="26"/>
  <c r="G1347" i="26"/>
  <c r="R1347" i="26"/>
  <c r="L1770" i="26"/>
  <c r="L1769" i="26"/>
  <c r="D1463" i="26"/>
  <c r="J1175" i="26"/>
  <c r="G1522" i="26"/>
  <c r="D1518" i="26"/>
  <c r="K1493" i="26"/>
  <c r="G1493" i="26"/>
  <c r="I1464" i="26"/>
  <c r="H1468" i="26"/>
  <c r="R1468" i="26" s="1"/>
  <c r="H1466" i="26"/>
  <c r="G1558" i="26"/>
  <c r="K1471" i="26"/>
  <c r="L491" i="26"/>
  <c r="L480" i="26"/>
  <c r="L479" i="26" s="1"/>
  <c r="K1346" i="26"/>
  <c r="M1086" i="26"/>
  <c r="K1081" i="26"/>
  <c r="M1287" i="26"/>
  <c r="K1282" i="26"/>
  <c r="M1282" i="26" s="1"/>
  <c r="M1731" i="26"/>
  <c r="J1731" i="26"/>
  <c r="L1501" i="26"/>
  <c r="K1281" i="26"/>
  <c r="M1281" i="26" s="1"/>
  <c r="J1280" i="26"/>
  <c r="J508" i="26"/>
  <c r="K479" i="26"/>
  <c r="E1468" i="26"/>
  <c r="F1173" i="26"/>
  <c r="G1833" i="26"/>
  <c r="H468" i="26"/>
  <c r="F471" i="26"/>
  <c r="R471" i="26" s="1"/>
  <c r="L1520" i="26"/>
  <c r="M1531" i="26"/>
  <c r="K1526" i="26"/>
  <c r="L1573" i="26"/>
  <c r="L1566" i="26"/>
  <c r="L1563" i="26" s="1"/>
  <c r="J1307" i="26"/>
  <c r="L1596" i="26"/>
  <c r="L1593" i="26" s="1"/>
  <c r="L1603" i="26"/>
  <c r="E1608" i="26"/>
  <c r="G1608" i="26" s="1"/>
  <c r="F1080" i="26"/>
  <c r="L1773" i="26"/>
  <c r="K1538" i="26"/>
  <c r="M1538" i="26" s="1"/>
  <c r="L1526" i="26"/>
  <c r="L1533" i="26"/>
  <c r="L1470" i="26"/>
  <c r="G1468" i="26"/>
  <c r="L1752" i="26"/>
  <c r="L1195" i="26"/>
  <c r="M1753" i="26"/>
  <c r="L1753" i="26"/>
  <c r="M1500" i="26"/>
  <c r="K1470" i="26"/>
  <c r="G1125" i="26"/>
  <c r="F1123" i="26"/>
  <c r="H1520" i="26"/>
  <c r="J1520" i="26" s="1"/>
  <c r="L1833" i="26"/>
  <c r="I1688" i="26"/>
  <c r="L1683" i="26"/>
  <c r="I1668" i="26"/>
  <c r="G1668" i="26"/>
  <c r="M1473" i="26"/>
  <c r="I1866" i="26"/>
  <c r="H1863" i="26"/>
  <c r="I1863" i="26" s="1"/>
  <c r="J1836" i="26"/>
  <c r="H1833" i="26"/>
  <c r="R1833" i="26" s="1"/>
  <c r="L1702" i="26"/>
  <c r="L1698" i="26" s="1"/>
  <c r="M1483" i="26"/>
  <c r="G1483" i="26"/>
  <c r="M1198" i="26"/>
  <c r="L1198" i="26"/>
  <c r="J1133" i="26"/>
  <c r="J1125" i="26"/>
  <c r="M487" i="26"/>
  <c r="K454" i="26"/>
  <c r="M1381" i="26"/>
  <c r="L1768" i="26"/>
  <c r="K1801" i="26"/>
  <c r="L1743" i="26"/>
  <c r="L1649" i="26"/>
  <c r="G1593" i="26"/>
  <c r="L1469" i="26"/>
  <c r="L1464" i="26" s="1"/>
  <c r="L1471" i="26"/>
  <c r="G1533" i="26"/>
  <c r="L1433" i="26"/>
  <c r="L1151" i="26"/>
  <c r="L1081" i="26" s="1"/>
  <c r="L463" i="26"/>
  <c r="L462" i="26" s="1"/>
  <c r="L1735" i="26"/>
  <c r="L1733" i="26" s="1"/>
  <c r="K1730" i="26"/>
  <c r="L487" i="26"/>
  <c r="L454" i="26" s="1"/>
  <c r="H1748" i="26"/>
  <c r="R1748" i="26" s="1"/>
  <c r="G1528" i="26"/>
  <c r="E1373" i="26"/>
  <c r="E1350" i="26"/>
  <c r="G1153" i="26"/>
  <c r="I1086" i="26"/>
  <c r="L1152" i="26"/>
  <c r="L1112" i="26" s="1"/>
  <c r="L513" i="26"/>
  <c r="I485" i="26"/>
  <c r="J485" i="26"/>
  <c r="I460" i="26"/>
  <c r="H455" i="26"/>
  <c r="J460" i="26"/>
  <c r="H457" i="26"/>
  <c r="R457" i="26" s="1"/>
  <c r="E468" i="26"/>
  <c r="I471" i="26"/>
  <c r="E455" i="26"/>
  <c r="K471" i="26"/>
  <c r="M477" i="26"/>
  <c r="I463" i="26"/>
  <c r="I462" i="26" s="1"/>
  <c r="J463" i="26"/>
  <c r="J462" i="26" s="1"/>
  <c r="H462" i="26"/>
  <c r="R462" i="26" s="1"/>
  <c r="L456" i="26"/>
  <c r="M486" i="26"/>
  <c r="K453" i="26"/>
  <c r="L486" i="26"/>
  <c r="K485" i="26"/>
  <c r="M485" i="26" s="1"/>
  <c r="K474" i="26"/>
  <c r="L474" i="26" s="1"/>
  <c r="L473" i="26" s="1"/>
  <c r="E473" i="26"/>
  <c r="I474" i="26"/>
  <c r="I473" i="26" s="1"/>
  <c r="L477" i="26"/>
  <c r="J1645" i="26"/>
  <c r="I1645" i="26"/>
  <c r="J1468" i="26"/>
  <c r="I1468" i="26"/>
  <c r="G1080" i="26"/>
  <c r="M1520" i="26"/>
  <c r="J1193" i="26"/>
  <c r="I1193" i="26"/>
  <c r="M1770" i="26"/>
  <c r="K1768" i="26"/>
  <c r="M1768" i="26" s="1"/>
  <c r="I1771" i="26"/>
  <c r="H1768" i="26"/>
  <c r="R1768" i="26" s="1"/>
  <c r="J1771" i="26"/>
  <c r="L1793" i="26"/>
  <c r="K1748" i="26"/>
  <c r="L1708" i="26"/>
  <c r="G1708" i="26"/>
  <c r="M1699" i="26"/>
  <c r="K1698" i="26"/>
  <c r="M1698" i="26" s="1"/>
  <c r="K1644" i="26"/>
  <c r="L1644" i="26"/>
  <c r="L1678" i="26"/>
  <c r="I1623" i="26"/>
  <c r="M1688" i="26"/>
  <c r="M1708" i="26"/>
  <c r="M1693" i="26"/>
  <c r="L1693" i="26"/>
  <c r="M1673" i="26"/>
  <c r="E1648" i="26"/>
  <c r="M1648" i="26" s="1"/>
  <c r="E1646" i="26"/>
  <c r="E1643" i="26" s="1"/>
  <c r="M1623" i="26"/>
  <c r="G1688" i="26"/>
  <c r="I1553" i="26"/>
  <c r="G1553" i="26"/>
  <c r="M1471" i="26"/>
  <c r="I1593" i="26"/>
  <c r="J1593" i="26"/>
  <c r="G1578" i="26"/>
  <c r="I1578" i="26"/>
  <c r="L1473" i="26"/>
  <c r="M1438" i="26"/>
  <c r="L1438" i="26"/>
  <c r="F1376" i="26"/>
  <c r="R1376" i="26" s="1"/>
  <c r="G1381" i="26"/>
  <c r="J1408" i="26"/>
  <c r="I1408" i="26"/>
  <c r="M1374" i="26"/>
  <c r="K1373" i="26"/>
  <c r="M1373" i="26" s="1"/>
  <c r="K1349" i="26"/>
  <c r="L1413" i="26"/>
  <c r="I1473" i="26"/>
  <c r="G1353" i="26"/>
  <c r="J1353" i="26"/>
  <c r="J1323" i="26"/>
  <c r="I1323" i="26"/>
  <c r="J1313" i="26"/>
  <c r="I1313" i="26"/>
  <c r="M1304" i="26"/>
  <c r="K1303" i="26"/>
  <c r="M1303" i="26" s="1"/>
  <c r="L1378" i="26"/>
  <c r="I1346" i="26"/>
  <c r="I1258" i="26"/>
  <c r="J1258" i="26"/>
  <c r="I1123" i="26"/>
  <c r="J1123" i="26"/>
  <c r="M1184" i="26"/>
  <c r="K1183" i="26"/>
  <c r="M1183" i="26" s="1"/>
  <c r="L1153" i="26"/>
  <c r="M1133" i="26"/>
  <c r="L1133" i="26"/>
  <c r="M1125" i="26"/>
  <c r="K1123" i="26"/>
  <c r="K1085" i="26"/>
  <c r="F1081" i="26"/>
  <c r="G1086" i="26"/>
  <c r="L1079" i="26"/>
  <c r="E1081" i="26"/>
  <c r="M1081" i="26" s="1"/>
  <c r="G1138" i="26"/>
  <c r="L1248" i="26"/>
  <c r="I1151" i="26"/>
  <c r="F1703" i="26"/>
  <c r="F1701" i="26"/>
  <c r="H1706" i="26"/>
  <c r="R1706" i="26" s="1"/>
  <c r="G1706" i="26"/>
  <c r="J1608" i="26"/>
  <c r="I1608" i="26"/>
  <c r="F1728" i="26"/>
  <c r="G1728" i="26" s="1"/>
  <c r="L1703" i="26"/>
  <c r="H1656" i="26"/>
  <c r="R1656" i="26" s="1"/>
  <c r="F1651" i="26"/>
  <c r="G1656" i="26"/>
  <c r="F1653" i="26"/>
  <c r="K1468" i="26"/>
  <c r="M1468" i="26" s="1"/>
  <c r="M1469" i="26"/>
  <c r="L1658" i="26"/>
  <c r="M1536" i="26"/>
  <c r="K1533" i="26"/>
  <c r="M1533" i="26" s="1"/>
  <c r="J1688" i="26"/>
  <c r="M1563" i="26"/>
  <c r="J1538" i="26"/>
  <c r="I1538" i="26"/>
  <c r="M1472" i="26"/>
  <c r="M1467" i="26"/>
  <c r="G1464" i="26"/>
  <c r="F1378" i="26"/>
  <c r="G1473" i="26"/>
  <c r="G1443" i="26"/>
  <c r="I1279" i="26"/>
  <c r="J1279" i="26"/>
  <c r="H1278" i="26"/>
  <c r="L1283" i="26"/>
  <c r="L1279" i="26"/>
  <c r="M1273" i="26"/>
  <c r="L1273" i="26"/>
  <c r="J1183" i="26"/>
  <c r="I1183" i="26"/>
  <c r="I1088" i="26"/>
  <c r="J1088" i="26"/>
  <c r="L1344" i="26"/>
  <c r="I1223" i="26"/>
  <c r="J1223" i="26"/>
  <c r="F1278" i="26"/>
  <c r="L1194" i="26"/>
  <c r="I1196" i="26"/>
  <c r="J1196" i="26"/>
  <c r="L1109" i="26"/>
  <c r="L1183" i="26"/>
  <c r="J1150" i="26"/>
  <c r="I1150" i="26"/>
  <c r="H1148" i="26"/>
  <c r="H1080" i="26"/>
  <c r="L1085" i="26"/>
  <c r="L1080" i="26" s="1"/>
  <c r="L1243" i="26"/>
  <c r="M1151" i="26"/>
  <c r="I1783" i="26"/>
  <c r="J1783" i="26"/>
  <c r="G1801" i="26"/>
  <c r="F1798" i="26"/>
  <c r="J1858" i="26"/>
  <c r="I1858" i="26"/>
  <c r="I1730" i="26"/>
  <c r="H1728" i="26"/>
  <c r="J1730" i="26"/>
  <c r="L1803" i="26"/>
  <c r="L1801" i="26"/>
  <c r="I1673" i="26"/>
  <c r="M1621" i="26"/>
  <c r="K1618" i="26"/>
  <c r="M1618" i="26" s="1"/>
  <c r="K1611" i="26"/>
  <c r="M1611" i="26" s="1"/>
  <c r="M1701" i="26"/>
  <c r="K1646" i="26"/>
  <c r="M1646" i="26" s="1"/>
  <c r="I1611" i="26"/>
  <c r="G1465" i="26"/>
  <c r="G1520" i="26"/>
  <c r="K1553" i="26"/>
  <c r="M1553" i="26" s="1"/>
  <c r="M1556" i="26"/>
  <c r="G1523" i="26"/>
  <c r="M1510" i="26"/>
  <c r="K1508" i="26"/>
  <c r="M1508" i="26" s="1"/>
  <c r="L1510" i="26"/>
  <c r="K1503" i="26"/>
  <c r="M1503" i="26" s="1"/>
  <c r="J1498" i="26"/>
  <c r="I1498" i="26"/>
  <c r="J1471" i="26"/>
  <c r="I1471" i="26"/>
  <c r="M1410" i="26"/>
  <c r="L1410" i="26"/>
  <c r="L1350" i="26" s="1"/>
  <c r="L1345" i="26" s="1"/>
  <c r="K1408" i="26"/>
  <c r="M1409" i="26"/>
  <c r="M1412" i="26"/>
  <c r="L1412" i="26"/>
  <c r="L1352" i="26" s="1"/>
  <c r="L1347" i="26" s="1"/>
  <c r="K1352" i="26"/>
  <c r="H1344" i="26"/>
  <c r="J1349" i="26"/>
  <c r="I1349" i="26"/>
  <c r="M1279" i="26"/>
  <c r="L1308" i="26"/>
  <c r="M1558" i="26"/>
  <c r="I1428" i="26"/>
  <c r="J1428" i="26"/>
  <c r="J1381" i="26"/>
  <c r="J1328" i="26"/>
  <c r="I1328" i="26"/>
  <c r="J1318" i="26"/>
  <c r="I1318" i="26"/>
  <c r="I1283" i="26"/>
  <c r="J1283" i="26"/>
  <c r="L1281" i="26"/>
  <c r="I1218" i="26"/>
  <c r="J1218" i="26"/>
  <c r="J1203" i="26"/>
  <c r="I1203" i="26"/>
  <c r="L1298" i="26"/>
  <c r="L1197" i="26"/>
  <c r="D1348" i="26"/>
  <c r="M1233" i="26"/>
  <c r="L1233" i="26"/>
  <c r="M1173" i="26"/>
  <c r="M1128" i="26"/>
  <c r="L1128" i="26"/>
  <c r="K1082" i="26"/>
  <c r="M1087" i="26"/>
  <c r="G1151" i="26"/>
  <c r="L1188" i="26"/>
  <c r="J1168" i="26"/>
  <c r="I1168" i="26"/>
  <c r="L1238" i="26"/>
  <c r="E1148" i="26"/>
  <c r="M1148" i="26" s="1"/>
  <c r="K1798" i="26"/>
  <c r="L1798" i="26" s="1"/>
  <c r="K1833" i="26"/>
  <c r="M1833" i="26" s="1"/>
  <c r="I1843" i="26"/>
  <c r="J1843" i="26"/>
  <c r="I1778" i="26"/>
  <c r="J1778" i="26"/>
  <c r="I1805" i="26"/>
  <c r="H1803" i="26"/>
  <c r="I1803" i="26" s="1"/>
  <c r="H1800" i="26"/>
  <c r="R1800" i="26" s="1"/>
  <c r="J1848" i="26"/>
  <c r="I1848" i="26"/>
  <c r="I1708" i="26"/>
  <c r="J1673" i="26"/>
  <c r="M1668" i="26"/>
  <c r="G1645" i="26"/>
  <c r="L1673" i="26"/>
  <c r="L1646" i="26"/>
  <c r="L1653" i="26"/>
  <c r="J1613" i="26"/>
  <c r="I1613" i="26"/>
  <c r="G1551" i="26"/>
  <c r="J1508" i="26"/>
  <c r="I1508" i="26"/>
  <c r="G1563" i="26"/>
  <c r="I1488" i="26"/>
  <c r="J1488" i="26"/>
  <c r="L1472" i="26"/>
  <c r="L1467" i="26" s="1"/>
  <c r="M1610" i="26"/>
  <c r="J1578" i="26"/>
  <c r="E1521" i="26"/>
  <c r="E1466" i="26" s="1"/>
  <c r="M1446" i="26"/>
  <c r="G1503" i="26"/>
  <c r="K1443" i="26"/>
  <c r="M1443" i="26" s="1"/>
  <c r="G1375" i="26"/>
  <c r="F1350" i="26"/>
  <c r="M1285" i="26"/>
  <c r="K1280" i="26"/>
  <c r="M1280" i="26" s="1"/>
  <c r="I1548" i="26"/>
  <c r="L1458" i="26"/>
  <c r="I1443" i="26"/>
  <c r="J1443" i="26"/>
  <c r="J1303" i="26"/>
  <c r="I1303" i="26"/>
  <c r="I1503" i="26"/>
  <c r="L1453" i="26"/>
  <c r="M1453" i="26"/>
  <c r="K1350" i="26"/>
  <c r="I1281" i="26"/>
  <c r="J1281" i="26"/>
  <c r="F1148" i="26"/>
  <c r="G1150" i="26"/>
  <c r="D1343" i="26"/>
  <c r="L1203" i="26"/>
  <c r="M1258" i="26"/>
  <c r="L1258" i="26"/>
  <c r="K1193" i="26"/>
  <c r="M1193" i="26" s="1"/>
  <c r="M1194" i="26"/>
  <c r="L1148" i="26"/>
  <c r="J1108" i="26"/>
  <c r="J1086" i="26"/>
  <c r="F1083" i="26"/>
  <c r="L1208" i="26"/>
  <c r="E1078" i="26"/>
  <c r="F1975" i="26"/>
  <c r="E1975" i="26"/>
  <c r="D1975" i="26"/>
  <c r="E1976" i="26"/>
  <c r="D1976" i="26"/>
  <c r="D2010" i="26"/>
  <c r="E2010" i="26"/>
  <c r="D1931" i="26"/>
  <c r="D1940" i="26"/>
  <c r="D1930" i="26" s="1"/>
  <c r="E1941" i="26"/>
  <c r="E1931" i="26" s="1"/>
  <c r="G1798" i="26" l="1"/>
  <c r="G1278" i="26"/>
  <c r="R1278" i="26"/>
  <c r="F1648" i="26"/>
  <c r="M454" i="26"/>
  <c r="O454" i="26"/>
  <c r="G1123" i="26"/>
  <c r="R1123" i="26"/>
  <c r="H1083" i="26"/>
  <c r="I1083" i="26" s="1"/>
  <c r="H1081" i="26"/>
  <c r="R1520" i="26"/>
  <c r="G1378" i="26"/>
  <c r="G1703" i="26"/>
  <c r="G1653" i="26"/>
  <c r="G1344" i="26"/>
  <c r="R1344" i="26"/>
  <c r="R1803" i="26"/>
  <c r="R1086" i="26"/>
  <c r="J1173" i="26"/>
  <c r="R1173" i="26"/>
  <c r="R1466" i="26"/>
  <c r="G1085" i="26"/>
  <c r="R1085" i="26"/>
  <c r="R1863" i="26"/>
  <c r="M1470" i="26"/>
  <c r="K1465" i="26"/>
  <c r="L1465" i="26"/>
  <c r="M1493" i="26"/>
  <c r="L1493" i="26"/>
  <c r="H1465" i="26"/>
  <c r="G1148" i="26"/>
  <c r="K1523" i="26"/>
  <c r="M1523" i="26" s="1"/>
  <c r="M1526" i="26"/>
  <c r="G1173" i="26"/>
  <c r="L1523" i="26"/>
  <c r="L1521" i="26"/>
  <c r="L1466" i="26" s="1"/>
  <c r="K1521" i="26"/>
  <c r="K1466" i="26" s="1"/>
  <c r="F468" i="26"/>
  <c r="F455" i="26"/>
  <c r="J471" i="26"/>
  <c r="G471" i="26"/>
  <c r="M1730" i="26"/>
  <c r="L1730" i="26"/>
  <c r="L1728" i="26" s="1"/>
  <c r="K1728" i="26"/>
  <c r="M1728" i="26" s="1"/>
  <c r="K1645" i="26"/>
  <c r="M1645" i="26" s="1"/>
  <c r="J1833" i="26"/>
  <c r="I1833" i="26"/>
  <c r="L1082" i="26"/>
  <c r="K1608" i="26"/>
  <c r="M1608" i="26" s="1"/>
  <c r="M1465" i="26"/>
  <c r="M1376" i="26"/>
  <c r="L1647" i="26"/>
  <c r="E1345" i="26"/>
  <c r="E1343" i="26" s="1"/>
  <c r="E1348" i="26"/>
  <c r="I1748" i="26"/>
  <c r="J1748" i="26"/>
  <c r="I1520" i="26"/>
  <c r="H1463" i="26"/>
  <c r="H1518" i="26"/>
  <c r="K468" i="26"/>
  <c r="M468" i="26" s="1"/>
  <c r="G468" i="26"/>
  <c r="I468" i="26"/>
  <c r="J455" i="26"/>
  <c r="I455" i="26"/>
  <c r="H452" i="26"/>
  <c r="L485" i="26"/>
  <c r="L453" i="26"/>
  <c r="O453" i="26" s="1"/>
  <c r="M471" i="26"/>
  <c r="K455" i="26"/>
  <c r="L471" i="26"/>
  <c r="L455" i="26" s="1"/>
  <c r="M474" i="26"/>
  <c r="M473" i="26" s="1"/>
  <c r="K473" i="26"/>
  <c r="K452" i="26"/>
  <c r="M453" i="26"/>
  <c r="E452" i="26"/>
  <c r="J457" i="26"/>
  <c r="I457" i="26"/>
  <c r="F1345" i="26"/>
  <c r="G1350" i="26"/>
  <c r="M1551" i="26"/>
  <c r="K1548" i="26"/>
  <c r="M1548" i="26" s="1"/>
  <c r="M1352" i="26"/>
  <c r="K1347" i="26"/>
  <c r="M1347" i="26" s="1"/>
  <c r="M1408" i="26"/>
  <c r="L1408" i="26"/>
  <c r="L1503" i="26"/>
  <c r="I1278" i="26"/>
  <c r="J1278" i="26"/>
  <c r="I1706" i="26"/>
  <c r="H1703" i="26"/>
  <c r="R1703" i="26" s="1"/>
  <c r="H1701" i="26"/>
  <c r="R1701" i="26" s="1"/>
  <c r="J1706" i="26"/>
  <c r="L1083" i="26"/>
  <c r="G1081" i="26"/>
  <c r="G1376" i="26"/>
  <c r="F1351" i="26"/>
  <c r="R1351" i="26" s="1"/>
  <c r="J1376" i="26"/>
  <c r="F1373" i="26"/>
  <c r="F1078" i="26"/>
  <c r="G1078" i="26" s="1"/>
  <c r="M1464" i="26"/>
  <c r="G1651" i="26"/>
  <c r="F1646" i="26"/>
  <c r="G1648" i="26"/>
  <c r="G1701" i="26"/>
  <c r="F1698" i="26"/>
  <c r="K1083" i="26"/>
  <c r="M1083" i="26" s="1"/>
  <c r="M1085" i="26"/>
  <c r="K1080" i="26"/>
  <c r="L1648" i="26"/>
  <c r="L1468" i="26"/>
  <c r="G1083" i="26"/>
  <c r="J1083" i="26"/>
  <c r="I1521" i="26"/>
  <c r="E1518" i="26"/>
  <c r="G1521" i="26"/>
  <c r="I1800" i="26"/>
  <c r="H1798" i="26"/>
  <c r="I1798" i="26" s="1"/>
  <c r="K1278" i="26"/>
  <c r="M1278" i="26" s="1"/>
  <c r="J1080" i="26"/>
  <c r="I1080" i="26"/>
  <c r="H1078" i="26"/>
  <c r="L1193" i="26"/>
  <c r="L1348" i="26"/>
  <c r="L1278" i="26"/>
  <c r="J1656" i="26"/>
  <c r="I1656" i="26"/>
  <c r="H1653" i="26"/>
  <c r="R1653" i="26" s="1"/>
  <c r="H1651" i="26"/>
  <c r="H1648" i="26" s="1"/>
  <c r="M1123" i="26"/>
  <c r="L1123" i="26"/>
  <c r="K1344" i="26"/>
  <c r="M1349" i="26"/>
  <c r="K1348" i="26"/>
  <c r="M1348" i="26" s="1"/>
  <c r="M1644" i="26"/>
  <c r="I1768" i="26"/>
  <c r="J1768" i="26"/>
  <c r="K1345" i="26"/>
  <c r="M1345" i="26" s="1"/>
  <c r="M1350" i="26"/>
  <c r="I1344" i="26"/>
  <c r="I1466" i="26"/>
  <c r="J1466" i="26"/>
  <c r="I1728" i="26"/>
  <c r="J1728" i="26"/>
  <c r="J1148" i="26"/>
  <c r="I1148" i="26"/>
  <c r="L1343" i="26"/>
  <c r="F1463" i="26"/>
  <c r="L1078" i="26"/>
  <c r="M1748" i="26"/>
  <c r="L1748" i="26"/>
  <c r="F1940" i="26"/>
  <c r="H2125" i="26"/>
  <c r="I2125" i="26" s="1"/>
  <c r="H2106" i="26"/>
  <c r="R2106" i="26" s="1"/>
  <c r="H2096" i="26"/>
  <c r="R2096" i="26" s="1"/>
  <c r="G1698" i="26" l="1"/>
  <c r="M455" i="26"/>
  <c r="O455" i="26"/>
  <c r="I1081" i="26"/>
  <c r="J1081" i="26"/>
  <c r="R1648" i="26"/>
  <c r="R1798" i="26"/>
  <c r="J1518" i="26"/>
  <c r="R1518" i="26"/>
  <c r="F452" i="26"/>
  <c r="R452" i="26" s="1"/>
  <c r="R455" i="26"/>
  <c r="R1651" i="26"/>
  <c r="F1930" i="26"/>
  <c r="G1373" i="26"/>
  <c r="J468" i="26"/>
  <c r="R468" i="26"/>
  <c r="R1083" i="26"/>
  <c r="R1081" i="26"/>
  <c r="G455" i="26"/>
  <c r="L1645" i="26"/>
  <c r="L1643" i="26" s="1"/>
  <c r="K1643" i="26"/>
  <c r="M1643" i="26" s="1"/>
  <c r="L1463" i="26"/>
  <c r="L1518" i="26"/>
  <c r="J1465" i="26"/>
  <c r="I1465" i="26"/>
  <c r="M1351" i="26"/>
  <c r="M1346" i="26"/>
  <c r="M452" i="26"/>
  <c r="J452" i="26"/>
  <c r="I452" i="26"/>
  <c r="L452" i="26"/>
  <c r="O452" i="26" s="1"/>
  <c r="L468" i="26"/>
  <c r="J1078" i="26"/>
  <c r="I1078" i="26"/>
  <c r="E1463" i="26"/>
  <c r="I1463" i="26" s="1"/>
  <c r="G1466" i="26"/>
  <c r="M1521" i="26"/>
  <c r="K1518" i="26"/>
  <c r="M1518" i="26" s="1"/>
  <c r="I1651" i="26"/>
  <c r="H1646" i="26"/>
  <c r="R1646" i="26" s="1"/>
  <c r="J1651" i="26"/>
  <c r="G1646" i="26"/>
  <c r="F1643" i="26"/>
  <c r="G1643" i="26" s="1"/>
  <c r="G1351" i="26"/>
  <c r="J1351" i="26"/>
  <c r="F1346" i="26"/>
  <c r="G1345" i="26"/>
  <c r="H1345" i="26"/>
  <c r="R1345" i="26" s="1"/>
  <c r="M1344" i="26"/>
  <c r="I1653" i="26"/>
  <c r="J1653" i="26"/>
  <c r="J1701" i="26"/>
  <c r="I1701" i="26"/>
  <c r="H1698" i="26"/>
  <c r="R1698" i="26" s="1"/>
  <c r="G1518" i="26"/>
  <c r="I1518" i="26"/>
  <c r="M1080" i="26"/>
  <c r="K1078" i="26"/>
  <c r="M1078" i="26" s="1"/>
  <c r="J1703" i="26"/>
  <c r="I1703" i="26"/>
  <c r="F1348" i="26"/>
  <c r="J1463" i="26"/>
  <c r="G1348" i="26" l="1"/>
  <c r="G452" i="26"/>
  <c r="F1343" i="26"/>
  <c r="R1346" i="26"/>
  <c r="G1343" i="26"/>
  <c r="G1463" i="26"/>
  <c r="K1343" i="26"/>
  <c r="M1343" i="26" s="1"/>
  <c r="G1346" i="26"/>
  <c r="J1346" i="26"/>
  <c r="I1698" i="26"/>
  <c r="J1698" i="26"/>
  <c r="J1345" i="26"/>
  <c r="I1345" i="26"/>
  <c r="H1343" i="26"/>
  <c r="R1343" i="26" s="1"/>
  <c r="I1646" i="26"/>
  <c r="J1646" i="26"/>
  <c r="H1643" i="26"/>
  <c r="M1466" i="26"/>
  <c r="K1463" i="26"/>
  <c r="M1463" i="26" s="1"/>
  <c r="I1648" i="26"/>
  <c r="J1648" i="26"/>
  <c r="H275" i="26"/>
  <c r="R275" i="26" s="1"/>
  <c r="K266" i="26"/>
  <c r="H251" i="26"/>
  <c r="R251" i="26" s="1"/>
  <c r="H250" i="26"/>
  <c r="R250" i="26" s="1"/>
  <c r="J1343" i="26" l="1"/>
  <c r="I1343" i="26"/>
  <c r="J1643" i="26"/>
  <c r="I1643" i="26"/>
  <c r="F1900" i="26"/>
  <c r="M2212" i="26"/>
  <c r="L2212" i="26"/>
  <c r="O2212" i="26" s="1"/>
  <c r="J2212" i="26"/>
  <c r="I2212" i="26"/>
  <c r="G2212" i="26"/>
  <c r="K2211" i="26"/>
  <c r="K2210" i="26"/>
  <c r="F2210" i="26"/>
  <c r="J2210" i="26" s="1"/>
  <c r="E2210" i="26"/>
  <c r="I2210" i="26" s="1"/>
  <c r="D2210" i="26"/>
  <c r="K2209" i="26"/>
  <c r="K2208" i="26"/>
  <c r="K2207" i="26"/>
  <c r="F2206" i="26"/>
  <c r="J2206" i="26" s="1"/>
  <c r="E2206" i="26"/>
  <c r="E2205" i="26" s="1"/>
  <c r="E2204" i="26" s="1"/>
  <c r="H2205" i="26"/>
  <c r="H2204" i="26" s="1"/>
  <c r="D2205" i="26"/>
  <c r="D2204" i="26" s="1"/>
  <c r="K2203" i="26"/>
  <c r="K2202" i="26"/>
  <c r="J2202" i="26"/>
  <c r="I2202" i="26"/>
  <c r="G2202" i="26"/>
  <c r="K2201" i="26"/>
  <c r="K2200" i="26"/>
  <c r="H2199" i="26"/>
  <c r="F2199" i="26"/>
  <c r="E2199" i="26"/>
  <c r="D2199" i="26"/>
  <c r="H2198" i="26"/>
  <c r="F2198" i="26"/>
  <c r="E2198" i="26"/>
  <c r="K2198" i="26" s="1"/>
  <c r="D2198" i="26"/>
  <c r="K2196" i="26"/>
  <c r="J2196" i="26"/>
  <c r="I2196" i="26"/>
  <c r="G2196" i="26"/>
  <c r="K2195" i="26"/>
  <c r="J2195" i="26"/>
  <c r="I2195" i="26"/>
  <c r="G2195" i="26"/>
  <c r="H2193" i="26"/>
  <c r="F2193" i="26"/>
  <c r="E2193" i="26"/>
  <c r="K2193" i="26" s="1"/>
  <c r="D2193" i="26"/>
  <c r="K2192" i="26"/>
  <c r="J2191" i="26"/>
  <c r="E2191" i="26"/>
  <c r="L2191" i="26" s="1"/>
  <c r="O2191" i="26" s="1"/>
  <c r="K2190" i="26"/>
  <c r="F2190" i="26"/>
  <c r="J2190" i="26" s="1"/>
  <c r="E2190" i="26"/>
  <c r="L2190" i="26" s="1"/>
  <c r="D2190" i="26"/>
  <c r="D2185" i="26" s="1"/>
  <c r="K2189" i="26"/>
  <c r="F2189" i="26"/>
  <c r="J2189" i="26" s="1"/>
  <c r="E2189" i="26"/>
  <c r="I2189" i="26" s="1"/>
  <c r="K2188" i="26"/>
  <c r="H2188" i="26"/>
  <c r="E2187" i="26"/>
  <c r="D2187" i="26"/>
  <c r="D2182" i="26" s="1"/>
  <c r="K2186" i="26"/>
  <c r="H2186" i="26"/>
  <c r="F2186" i="26"/>
  <c r="D2186" i="26"/>
  <c r="D2181" i="26" s="1"/>
  <c r="K2185" i="26"/>
  <c r="H2185" i="26"/>
  <c r="K2184" i="26"/>
  <c r="H2184" i="26"/>
  <c r="H2183" i="26" s="1"/>
  <c r="F2184" i="26"/>
  <c r="D2184" i="26"/>
  <c r="D2179" i="26" s="1"/>
  <c r="H2181" i="26"/>
  <c r="H2180" i="26"/>
  <c r="L2201" i="26" l="1"/>
  <c r="O2201" i="26" s="1"/>
  <c r="M2202" i="26"/>
  <c r="L2209" i="26"/>
  <c r="O2209" i="26" s="1"/>
  <c r="F2181" i="26"/>
  <c r="R2181" i="26" s="1"/>
  <c r="R2186" i="26"/>
  <c r="R2198" i="26"/>
  <c r="R2199" i="26"/>
  <c r="L2203" i="26"/>
  <c r="O2203" i="26" s="1"/>
  <c r="L2211" i="26"/>
  <c r="O2211" i="26" s="1"/>
  <c r="D2188" i="26"/>
  <c r="L2192" i="26"/>
  <c r="O2192" i="26"/>
  <c r="M2195" i="26"/>
  <c r="M2196" i="26"/>
  <c r="L2207" i="26"/>
  <c r="O2207" i="26"/>
  <c r="K2181" i="26"/>
  <c r="O2190" i="26"/>
  <c r="L2200" i="26"/>
  <c r="O2200" i="26" s="1"/>
  <c r="L2208" i="26"/>
  <c r="O2208" i="26" s="1"/>
  <c r="M2210" i="26"/>
  <c r="L2196" i="26"/>
  <c r="O2196" i="26" s="1"/>
  <c r="J2198" i="26"/>
  <c r="J2199" i="26"/>
  <c r="K2187" i="26"/>
  <c r="D2183" i="26"/>
  <c r="D2180" i="26"/>
  <c r="D2178" i="26" s="1"/>
  <c r="K2180" i="26"/>
  <c r="M2189" i="26"/>
  <c r="E2188" i="26"/>
  <c r="I2188" i="26" s="1"/>
  <c r="E2184" i="26"/>
  <c r="M2184" i="26" s="1"/>
  <c r="L2187" i="26"/>
  <c r="G2193" i="26"/>
  <c r="J2184" i="26"/>
  <c r="E2185" i="26"/>
  <c r="M2185" i="26" s="1"/>
  <c r="F2179" i="26"/>
  <c r="F2185" i="26"/>
  <c r="M2187" i="26"/>
  <c r="J2193" i="26"/>
  <c r="J2181" i="26"/>
  <c r="J2186" i="26"/>
  <c r="H2179" i="26"/>
  <c r="E2182" i="26"/>
  <c r="F2183" i="26"/>
  <c r="J2185" i="26"/>
  <c r="E2186" i="26"/>
  <c r="I2186" i="26" s="1"/>
  <c r="L2189" i="26"/>
  <c r="L2188" i="26" s="1"/>
  <c r="O2188" i="26" s="1"/>
  <c r="M2190" i="26"/>
  <c r="L2195" i="26"/>
  <c r="O2195" i="26" s="1"/>
  <c r="G2198" i="26"/>
  <c r="G2199" i="26"/>
  <c r="L2202" i="26"/>
  <c r="O2202" i="26" s="1"/>
  <c r="F2205" i="26"/>
  <c r="J2205" i="26" s="1"/>
  <c r="G2186" i="26"/>
  <c r="L2193" i="26"/>
  <c r="O2193" i="26" s="1"/>
  <c r="M2193" i="26"/>
  <c r="L2198" i="26"/>
  <c r="O2198" i="26" s="1"/>
  <c r="M2198" i="26"/>
  <c r="L2182" i="26"/>
  <c r="I2184" i="26"/>
  <c r="F2188" i="26"/>
  <c r="G2189" i="26"/>
  <c r="I2190" i="26"/>
  <c r="G2191" i="26"/>
  <c r="M2191" i="26"/>
  <c r="I2193" i="26"/>
  <c r="I2198" i="26"/>
  <c r="I2199" i="26"/>
  <c r="K2199" i="26"/>
  <c r="I2204" i="26"/>
  <c r="I2205" i="26"/>
  <c r="I2206" i="26"/>
  <c r="K2206" i="26"/>
  <c r="G2210" i="26"/>
  <c r="L2210" i="26"/>
  <c r="O2210" i="26" s="1"/>
  <c r="M2211" i="26"/>
  <c r="G2190" i="26"/>
  <c r="I2191" i="26"/>
  <c r="G2206" i="26"/>
  <c r="O2189" i="26" l="1"/>
  <c r="M2199" i="26"/>
  <c r="K2182" i="26"/>
  <c r="O2182" i="26" s="1"/>
  <c r="O2187" i="26"/>
  <c r="M2182" i="26"/>
  <c r="M2188" i="26"/>
  <c r="K2183" i="26"/>
  <c r="I2185" i="26"/>
  <c r="L2184" i="26"/>
  <c r="O2184" i="26" s="1"/>
  <c r="E2179" i="26"/>
  <c r="I2179" i="26" s="1"/>
  <c r="G2184" i="26"/>
  <c r="G2188" i="26"/>
  <c r="E2183" i="26"/>
  <c r="L2185" i="26"/>
  <c r="O2185" i="26" s="1"/>
  <c r="E2180" i="26"/>
  <c r="L2186" i="26"/>
  <c r="E2181" i="26"/>
  <c r="M2186" i="26"/>
  <c r="G2205" i="26"/>
  <c r="F2204" i="26"/>
  <c r="J2179" i="26"/>
  <c r="H2178" i="26"/>
  <c r="G2185" i="26"/>
  <c r="F2180" i="26"/>
  <c r="J2183" i="26"/>
  <c r="M2206" i="26"/>
  <c r="K2205" i="26"/>
  <c r="K2179" i="26"/>
  <c r="J2188" i="26"/>
  <c r="L2206" i="26"/>
  <c r="O2206" i="26" s="1"/>
  <c r="L2199" i="26"/>
  <c r="O2199" i="26" s="1"/>
  <c r="L2181" i="26" l="1"/>
  <c r="O2181" i="26" s="1"/>
  <c r="O2186" i="26"/>
  <c r="G2180" i="26"/>
  <c r="G2179" i="26"/>
  <c r="I2181" i="26"/>
  <c r="M2181" i="26"/>
  <c r="G2181" i="26"/>
  <c r="E2178" i="26"/>
  <c r="I2178" i="26" s="1"/>
  <c r="I2180" i="26"/>
  <c r="M2180" i="26"/>
  <c r="L2180" i="26"/>
  <c r="O2180" i="26" s="1"/>
  <c r="L2183" i="26"/>
  <c r="O2183" i="26" s="1"/>
  <c r="G2204" i="26"/>
  <c r="J2204" i="26"/>
  <c r="F2178" i="26"/>
  <c r="M2183" i="26"/>
  <c r="I2183" i="26"/>
  <c r="G2183" i="26"/>
  <c r="M2205" i="26"/>
  <c r="K2204" i="26"/>
  <c r="L2205" i="26"/>
  <c r="L2204" i="26" s="1"/>
  <c r="L2179" i="26"/>
  <c r="O2179" i="26" s="1"/>
  <c r="M2179" i="26"/>
  <c r="K2178" i="26"/>
  <c r="M2204" i="26" l="1"/>
  <c r="O2204" i="26"/>
  <c r="O2205" i="26"/>
  <c r="G2178" i="26"/>
  <c r="M2178" i="26"/>
  <c r="J2178" i="26"/>
  <c r="L2178" i="26"/>
  <c r="O2178" i="26" s="1"/>
  <c r="D177" i="26"/>
  <c r="H2232" i="26" l="1"/>
  <c r="H2234" i="26"/>
  <c r="H2231" i="26"/>
  <c r="F2232" i="26"/>
  <c r="R2232" i="26" s="1"/>
  <c r="F2233" i="26"/>
  <c r="F2234" i="26"/>
  <c r="R2234" i="26" s="1"/>
  <c r="E2232" i="26"/>
  <c r="E2234" i="26"/>
  <c r="E2231" i="26"/>
  <c r="F2231" i="26"/>
  <c r="R2231" i="26" s="1"/>
  <c r="D2232" i="26"/>
  <c r="D2233" i="26"/>
  <c r="D2234" i="26"/>
  <c r="D2231" i="26"/>
  <c r="L2418" i="26"/>
  <c r="K2428" i="26"/>
  <c r="K2423" i="26"/>
  <c r="L2688" i="26"/>
  <c r="F2530" i="26"/>
  <c r="L2339" i="26"/>
  <c r="L2336" i="26"/>
  <c r="L2337" i="26"/>
  <c r="F2338" i="26"/>
  <c r="F2339" i="26"/>
  <c r="F2337" i="26"/>
  <c r="E2337" i="26"/>
  <c r="D2338" i="26"/>
  <c r="D2339" i="26"/>
  <c r="D2337" i="26"/>
  <c r="H2362" i="26"/>
  <c r="H2364" i="26"/>
  <c r="H2361" i="26"/>
  <c r="F2362" i="26"/>
  <c r="R2362" i="26" s="1"/>
  <c r="F2363" i="26"/>
  <c r="F2364" i="26"/>
  <c r="R2364" i="26" s="1"/>
  <c r="E2362" i="26"/>
  <c r="E2364" i="26"/>
  <c r="E2361" i="26"/>
  <c r="F2361" i="26"/>
  <c r="R2361" i="26" s="1"/>
  <c r="D2362" i="26"/>
  <c r="D2363" i="26"/>
  <c r="D2364" i="26"/>
  <c r="D2361" i="26"/>
  <c r="L2417" i="26"/>
  <c r="L2419" i="26"/>
  <c r="L2416" i="26"/>
  <c r="K2417" i="26"/>
  <c r="K2419" i="26"/>
  <c r="K2416" i="26"/>
  <c r="H2417" i="26"/>
  <c r="H2418" i="26"/>
  <c r="H2419" i="26"/>
  <c r="H2416" i="26"/>
  <c r="F2417" i="26"/>
  <c r="R2417" i="26" s="1"/>
  <c r="F2418" i="26"/>
  <c r="R2418" i="26" s="1"/>
  <c r="F2419" i="26"/>
  <c r="R2419" i="26" s="1"/>
  <c r="E2417" i="26"/>
  <c r="E2418" i="26"/>
  <c r="E2419" i="26"/>
  <c r="E2416" i="26"/>
  <c r="F2416" i="26"/>
  <c r="R2416" i="26" s="1"/>
  <c r="D2417" i="26"/>
  <c r="D2418" i="26"/>
  <c r="D2419" i="26"/>
  <c r="D2416" i="26"/>
  <c r="L2502" i="26"/>
  <c r="L2500" i="26" s="1"/>
  <c r="G2361" i="26" l="1"/>
  <c r="G2231" i="26"/>
  <c r="I2231" i="26"/>
  <c r="J2361" i="26"/>
  <c r="J2231" i="26"/>
  <c r="I2361" i="26"/>
  <c r="K2418" i="26"/>
  <c r="L557" i="26" l="1"/>
  <c r="K555" i="26"/>
  <c r="K556" i="26"/>
  <c r="K557" i="26"/>
  <c r="H555" i="26"/>
  <c r="H556" i="26"/>
  <c r="H557" i="26"/>
  <c r="H554" i="26"/>
  <c r="K554" i="26"/>
  <c r="L554" i="26"/>
  <c r="F555" i="26"/>
  <c r="R555" i="26" s="1"/>
  <c r="F556" i="26"/>
  <c r="R556" i="26" s="1"/>
  <c r="F557" i="26"/>
  <c r="R557" i="26" s="1"/>
  <c r="E555" i="26"/>
  <c r="E556" i="26"/>
  <c r="E557" i="26"/>
  <c r="E554" i="26"/>
  <c r="F554" i="26"/>
  <c r="R554" i="26" s="1"/>
  <c r="D555" i="26"/>
  <c r="D556" i="26"/>
  <c r="D557" i="26"/>
  <c r="D554" i="26"/>
  <c r="H629" i="26"/>
  <c r="H632" i="26"/>
  <c r="F630" i="26"/>
  <c r="F631" i="26"/>
  <c r="F632" i="26"/>
  <c r="R632" i="26" s="1"/>
  <c r="E630" i="26"/>
  <c r="E631" i="26"/>
  <c r="E632" i="26"/>
  <c r="E629" i="26"/>
  <c r="F629" i="26"/>
  <c r="R629" i="26" s="1"/>
  <c r="D630" i="26"/>
  <c r="D631" i="26"/>
  <c r="D632" i="26"/>
  <c r="D629" i="26"/>
  <c r="M649" i="26"/>
  <c r="M650" i="26"/>
  <c r="M651" i="26"/>
  <c r="M652" i="26"/>
  <c r="L648" i="26"/>
  <c r="K648" i="26"/>
  <c r="J649" i="26"/>
  <c r="J650" i="26"/>
  <c r="J651" i="26"/>
  <c r="J652" i="26"/>
  <c r="I649" i="26"/>
  <c r="I650" i="26"/>
  <c r="I651" i="26"/>
  <c r="I652" i="26"/>
  <c r="H648" i="26"/>
  <c r="G649" i="26"/>
  <c r="G650" i="26"/>
  <c r="G651" i="26"/>
  <c r="G652" i="26"/>
  <c r="G647" i="26"/>
  <c r="E648" i="26"/>
  <c r="F648" i="26"/>
  <c r="R648" i="26" s="1"/>
  <c r="D648" i="26"/>
  <c r="O648" i="26" l="1"/>
  <c r="G554" i="26"/>
  <c r="J554" i="26"/>
  <c r="I554" i="26"/>
  <c r="G648" i="26"/>
  <c r="I632" i="26"/>
  <c r="I648" i="26"/>
  <c r="G632" i="26"/>
  <c r="M648" i="26"/>
  <c r="J632" i="26"/>
  <c r="J648" i="26"/>
  <c r="H714" i="26" l="1"/>
  <c r="H715" i="26"/>
  <c r="H717" i="26"/>
  <c r="F715" i="26"/>
  <c r="R715" i="26" s="1"/>
  <c r="F717" i="26"/>
  <c r="E715" i="26"/>
  <c r="E717" i="26"/>
  <c r="E714" i="26"/>
  <c r="F714" i="26"/>
  <c r="R714" i="26" s="1"/>
  <c r="D715" i="26"/>
  <c r="D716" i="26"/>
  <c r="D717" i="26"/>
  <c r="D714" i="26"/>
  <c r="H735" i="26"/>
  <c r="H736" i="26"/>
  <c r="R736" i="26" s="1"/>
  <c r="H737" i="26"/>
  <c r="H734" i="26"/>
  <c r="F735" i="26"/>
  <c r="R735" i="26" s="1"/>
  <c r="F737" i="26"/>
  <c r="R737" i="26" s="1"/>
  <c r="E735" i="26"/>
  <c r="E737" i="26"/>
  <c r="E734" i="26"/>
  <c r="F734" i="26"/>
  <c r="D735" i="26"/>
  <c r="D736" i="26"/>
  <c r="D737" i="26"/>
  <c r="D734" i="26"/>
  <c r="H780" i="26"/>
  <c r="H782" i="26"/>
  <c r="H779" i="26"/>
  <c r="F780" i="26"/>
  <c r="R780" i="26" s="1"/>
  <c r="F782" i="26"/>
  <c r="R782" i="26" s="1"/>
  <c r="E780" i="26"/>
  <c r="E782" i="26"/>
  <c r="E779" i="26"/>
  <c r="F779" i="26"/>
  <c r="D780" i="26"/>
  <c r="D782" i="26"/>
  <c r="D779" i="26"/>
  <c r="L822" i="26"/>
  <c r="M851" i="26"/>
  <c r="M852" i="26"/>
  <c r="M854" i="26"/>
  <c r="M855" i="26"/>
  <c r="M856" i="26"/>
  <c r="M857" i="26"/>
  <c r="L853" i="26"/>
  <c r="K853" i="26"/>
  <c r="J854" i="26"/>
  <c r="J855" i="26"/>
  <c r="J856" i="26"/>
  <c r="J857" i="26"/>
  <c r="I854" i="26"/>
  <c r="I855" i="26"/>
  <c r="I856" i="26"/>
  <c r="I857" i="26"/>
  <c r="H853" i="26"/>
  <c r="G854" i="26"/>
  <c r="G855" i="26"/>
  <c r="G856" i="26"/>
  <c r="G857" i="26"/>
  <c r="F853" i="26"/>
  <c r="R853" i="26" s="1"/>
  <c r="E853" i="26"/>
  <c r="D853" i="26"/>
  <c r="F778" i="26" l="1"/>
  <c r="R779" i="26"/>
  <c r="G734" i="26"/>
  <c r="R734" i="26"/>
  <c r="R717" i="26"/>
  <c r="G780" i="26"/>
  <c r="I734" i="26"/>
  <c r="J717" i="26"/>
  <c r="G717" i="26"/>
  <c r="I717" i="26"/>
  <c r="G779" i="26"/>
  <c r="J779" i="26"/>
  <c r="J780" i="26"/>
  <c r="J734" i="26"/>
  <c r="I779" i="26"/>
  <c r="I853" i="26"/>
  <c r="I780" i="26"/>
  <c r="G853" i="26"/>
  <c r="M853" i="26"/>
  <c r="J853" i="26"/>
  <c r="K961" i="26"/>
  <c r="H960" i="26"/>
  <c r="H961" i="26"/>
  <c r="H962" i="26"/>
  <c r="H959" i="26"/>
  <c r="F960" i="26"/>
  <c r="R960" i="26" s="1"/>
  <c r="F961" i="26"/>
  <c r="R961" i="26" s="1"/>
  <c r="F962" i="26"/>
  <c r="R962" i="26" s="1"/>
  <c r="E960" i="26"/>
  <c r="E961" i="26"/>
  <c r="E962" i="26"/>
  <c r="E959" i="26"/>
  <c r="F959" i="26"/>
  <c r="R959" i="26" s="1"/>
  <c r="D960" i="26"/>
  <c r="D961" i="26"/>
  <c r="D962" i="26"/>
  <c r="D959" i="26"/>
  <c r="M984" i="26"/>
  <c r="M985" i="26"/>
  <c r="M986" i="26"/>
  <c r="M987" i="26"/>
  <c r="L983" i="26"/>
  <c r="K983" i="26"/>
  <c r="J984" i="26"/>
  <c r="J985" i="26"/>
  <c r="J986" i="26"/>
  <c r="J987" i="26"/>
  <c r="I984" i="26"/>
  <c r="I985" i="26"/>
  <c r="I986" i="26"/>
  <c r="I987" i="26"/>
  <c r="H983" i="26"/>
  <c r="G984" i="26"/>
  <c r="G985" i="26"/>
  <c r="G986" i="26"/>
  <c r="G987" i="26"/>
  <c r="E983" i="26"/>
  <c r="F983" i="26"/>
  <c r="R983" i="26" s="1"/>
  <c r="D983" i="26"/>
  <c r="M979" i="26"/>
  <c r="M980" i="26"/>
  <c r="M981" i="26"/>
  <c r="M982" i="26"/>
  <c r="L978" i="26"/>
  <c r="K978" i="26"/>
  <c r="J979" i="26"/>
  <c r="J980" i="26"/>
  <c r="J981" i="26"/>
  <c r="J982" i="26"/>
  <c r="I979" i="26"/>
  <c r="I980" i="26"/>
  <c r="I981" i="26"/>
  <c r="I982" i="26"/>
  <c r="H978" i="26"/>
  <c r="G979" i="26"/>
  <c r="G980" i="26"/>
  <c r="G981" i="26"/>
  <c r="G982" i="26"/>
  <c r="E978" i="26"/>
  <c r="F978" i="26"/>
  <c r="D978" i="26"/>
  <c r="O983" i="26" l="1"/>
  <c r="O978" i="26"/>
  <c r="R978" i="26"/>
  <c r="G978" i="26"/>
  <c r="G983" i="26"/>
  <c r="I983" i="26"/>
  <c r="M983" i="26"/>
  <c r="G959" i="26"/>
  <c r="J978" i="26"/>
  <c r="J983" i="26"/>
  <c r="I978" i="26"/>
  <c r="M978" i="26"/>
  <c r="J959" i="26"/>
  <c r="I959" i="26"/>
  <c r="K2764" i="26" l="1"/>
  <c r="M2764" i="26" s="1"/>
  <c r="J2764" i="26"/>
  <c r="I2764" i="26"/>
  <c r="G2764" i="26"/>
  <c r="M2763" i="26"/>
  <c r="L2763" i="26"/>
  <c r="J2763" i="26"/>
  <c r="I2763" i="26"/>
  <c r="G2763" i="26"/>
  <c r="K2762" i="26"/>
  <c r="M2762" i="26" s="1"/>
  <c r="J2762" i="26"/>
  <c r="I2762" i="26"/>
  <c r="G2762" i="26"/>
  <c r="K2761" i="26"/>
  <c r="M2761" i="26" s="1"/>
  <c r="J2761" i="26"/>
  <c r="I2761" i="26"/>
  <c r="G2761" i="26"/>
  <c r="H2760" i="26"/>
  <c r="F2760" i="26"/>
  <c r="R2760" i="26" s="1"/>
  <c r="E2760" i="26"/>
  <c r="D2760" i="26"/>
  <c r="K2759" i="26"/>
  <c r="M2759" i="26" s="1"/>
  <c r="J2759" i="26"/>
  <c r="I2759" i="26"/>
  <c r="G2759" i="26"/>
  <c r="K2758" i="26"/>
  <c r="M2758" i="26" s="1"/>
  <c r="J2758" i="26"/>
  <c r="I2758" i="26"/>
  <c r="G2758" i="26"/>
  <c r="K2757" i="26"/>
  <c r="M2757" i="26" s="1"/>
  <c r="J2757" i="26"/>
  <c r="I2757" i="26"/>
  <c r="G2757" i="26"/>
  <c r="K2756" i="26"/>
  <c r="M2756" i="26" s="1"/>
  <c r="J2756" i="26"/>
  <c r="I2756" i="26"/>
  <c r="G2756" i="26"/>
  <c r="H2755" i="26"/>
  <c r="R2755" i="26" s="1"/>
  <c r="F2755" i="26"/>
  <c r="E2755" i="26"/>
  <c r="D2755" i="26"/>
  <c r="K2753" i="26"/>
  <c r="H2753" i="26"/>
  <c r="F2753" i="26"/>
  <c r="R2753" i="26" s="1"/>
  <c r="E2753" i="26"/>
  <c r="D2753" i="26"/>
  <c r="H2752" i="26"/>
  <c r="F2752" i="26"/>
  <c r="R2752" i="26" s="1"/>
  <c r="E2752" i="26"/>
  <c r="K2752" i="26" s="1"/>
  <c r="D2752" i="26"/>
  <c r="H2751" i="26"/>
  <c r="F2751" i="26"/>
  <c r="R2751" i="26" s="1"/>
  <c r="E2751" i="26"/>
  <c r="K2751" i="26" s="1"/>
  <c r="D2751" i="26"/>
  <c r="M2749" i="26"/>
  <c r="J2749" i="26"/>
  <c r="I2749" i="26"/>
  <c r="G2749" i="26"/>
  <c r="M2748" i="26"/>
  <c r="J2748" i="26"/>
  <c r="I2748" i="26"/>
  <c r="G2748" i="26"/>
  <c r="M2747" i="26"/>
  <c r="J2747" i="26"/>
  <c r="I2747" i="26"/>
  <c r="G2747" i="26"/>
  <c r="M2746" i="26"/>
  <c r="J2746" i="26"/>
  <c r="I2746" i="26"/>
  <c r="G2746" i="26"/>
  <c r="L2745" i="26"/>
  <c r="K2745" i="26"/>
  <c r="H2745" i="26"/>
  <c r="F2745" i="26"/>
  <c r="R2745" i="26" s="1"/>
  <c r="E2745" i="26"/>
  <c r="D2745" i="26"/>
  <c r="K2744" i="26"/>
  <c r="M2744" i="26" s="1"/>
  <c r="J2744" i="26"/>
  <c r="I2744" i="26"/>
  <c r="G2744" i="26"/>
  <c r="K2743" i="26"/>
  <c r="M2743" i="26" s="1"/>
  <c r="J2743" i="26"/>
  <c r="I2743" i="26"/>
  <c r="G2743" i="26"/>
  <c r="M2742" i="26"/>
  <c r="L2742" i="26"/>
  <c r="J2742" i="26"/>
  <c r="I2742" i="26"/>
  <c r="G2742" i="26"/>
  <c r="K2741" i="26"/>
  <c r="M2741" i="26" s="1"/>
  <c r="J2741" i="26"/>
  <c r="I2741" i="26"/>
  <c r="G2741" i="26"/>
  <c r="H2740" i="26"/>
  <c r="F2740" i="26"/>
  <c r="E2740" i="26"/>
  <c r="D2740" i="26"/>
  <c r="K2739" i="26"/>
  <c r="M2739" i="26" s="1"/>
  <c r="J2739" i="26"/>
  <c r="I2739" i="26"/>
  <c r="G2739" i="26"/>
  <c r="K2738" i="26"/>
  <c r="M2738" i="26" s="1"/>
  <c r="J2738" i="26"/>
  <c r="I2738" i="26"/>
  <c r="G2738" i="26"/>
  <c r="K2737" i="26"/>
  <c r="M2737" i="26" s="1"/>
  <c r="J2737" i="26"/>
  <c r="I2737" i="26"/>
  <c r="G2737" i="26"/>
  <c r="K2736" i="26"/>
  <c r="M2736" i="26" s="1"/>
  <c r="J2736" i="26"/>
  <c r="I2736" i="26"/>
  <c r="G2736" i="26"/>
  <c r="H2735" i="26"/>
  <c r="F2735" i="26"/>
  <c r="E2735" i="26"/>
  <c r="K2735" i="26" s="1"/>
  <c r="M2735" i="26" s="1"/>
  <c r="D2735" i="26"/>
  <c r="K2734" i="26"/>
  <c r="M2734" i="26" s="1"/>
  <c r="J2734" i="26"/>
  <c r="I2734" i="26"/>
  <c r="G2734" i="26"/>
  <c r="K2733" i="26"/>
  <c r="M2733" i="26" s="1"/>
  <c r="J2733" i="26"/>
  <c r="I2733" i="26"/>
  <c r="G2733" i="26"/>
  <c r="K2732" i="26"/>
  <c r="M2732" i="26" s="1"/>
  <c r="J2732" i="26"/>
  <c r="I2732" i="26"/>
  <c r="G2732" i="26"/>
  <c r="K2731" i="26"/>
  <c r="M2731" i="26" s="1"/>
  <c r="J2731" i="26"/>
  <c r="I2731" i="26"/>
  <c r="G2731" i="26"/>
  <c r="H2730" i="26"/>
  <c r="F2730" i="26"/>
  <c r="E2730" i="26"/>
  <c r="K2730" i="26" s="1"/>
  <c r="M2730" i="26" s="1"/>
  <c r="D2730" i="26"/>
  <c r="K2729" i="26"/>
  <c r="M2729" i="26" s="1"/>
  <c r="J2729" i="26"/>
  <c r="I2729" i="26"/>
  <c r="G2729" i="26"/>
  <c r="K2728" i="26"/>
  <c r="M2728" i="26" s="1"/>
  <c r="J2728" i="26"/>
  <c r="I2728" i="26"/>
  <c r="G2728" i="26"/>
  <c r="K2727" i="26"/>
  <c r="M2727" i="26" s="1"/>
  <c r="J2727" i="26"/>
  <c r="I2727" i="26"/>
  <c r="G2727" i="26"/>
  <c r="K2726" i="26"/>
  <c r="M2726" i="26" s="1"/>
  <c r="J2726" i="26"/>
  <c r="I2726" i="26"/>
  <c r="G2726" i="26"/>
  <c r="H2725" i="26"/>
  <c r="F2725" i="26"/>
  <c r="E2725" i="26"/>
  <c r="K2725" i="26" s="1"/>
  <c r="M2725" i="26" s="1"/>
  <c r="D2725" i="26"/>
  <c r="K2724" i="26"/>
  <c r="M2724" i="26" s="1"/>
  <c r="J2724" i="26"/>
  <c r="I2724" i="26"/>
  <c r="G2724" i="26"/>
  <c r="K2723" i="26"/>
  <c r="J2723" i="26"/>
  <c r="I2723" i="26"/>
  <c r="G2723" i="26"/>
  <c r="K2722" i="26"/>
  <c r="M2722" i="26" s="1"/>
  <c r="J2722" i="26"/>
  <c r="I2722" i="26"/>
  <c r="G2722" i="26"/>
  <c r="K2721" i="26"/>
  <c r="M2721" i="26" s="1"/>
  <c r="J2721" i="26"/>
  <c r="I2721" i="26"/>
  <c r="G2721" i="26"/>
  <c r="H2720" i="26"/>
  <c r="F2720" i="26"/>
  <c r="E2720" i="26"/>
  <c r="K2720" i="26" s="1"/>
  <c r="M2720" i="26" s="1"/>
  <c r="D2720" i="26"/>
  <c r="J2719" i="26"/>
  <c r="E2719" i="26"/>
  <c r="K2719" i="26" s="1"/>
  <c r="D2719" i="26"/>
  <c r="H2718" i="26"/>
  <c r="F2718" i="26"/>
  <c r="E2718" i="26"/>
  <c r="D2718" i="26"/>
  <c r="D2708" i="26" s="1"/>
  <c r="J2717" i="26"/>
  <c r="E2717" i="26"/>
  <c r="K2717" i="26" s="1"/>
  <c r="D2717" i="26"/>
  <c r="D2707" i="26" s="1"/>
  <c r="J2716" i="26"/>
  <c r="E2716" i="26"/>
  <c r="D2716" i="26"/>
  <c r="D2706" i="26" s="1"/>
  <c r="K2714" i="26"/>
  <c r="M2714" i="26" s="1"/>
  <c r="J2714" i="26"/>
  <c r="I2714" i="26"/>
  <c r="G2714" i="26"/>
  <c r="K2713" i="26"/>
  <c r="J2713" i="26"/>
  <c r="I2713" i="26"/>
  <c r="G2713" i="26"/>
  <c r="K2712" i="26"/>
  <c r="M2712" i="26" s="1"/>
  <c r="J2712" i="26"/>
  <c r="I2712" i="26"/>
  <c r="G2712" i="26"/>
  <c r="K2711" i="26"/>
  <c r="M2711" i="26" s="1"/>
  <c r="J2711" i="26"/>
  <c r="I2711" i="26"/>
  <c r="G2711" i="26"/>
  <c r="H2710" i="26"/>
  <c r="F2710" i="26"/>
  <c r="R2710" i="26" s="1"/>
  <c r="E2710" i="26"/>
  <c r="K2710" i="26" s="1"/>
  <c r="D2710" i="26"/>
  <c r="H2707" i="26"/>
  <c r="F2707" i="26"/>
  <c r="H2706" i="26"/>
  <c r="F2706" i="26"/>
  <c r="R2706" i="26" s="1"/>
  <c r="K2699" i="26"/>
  <c r="M2699" i="26" s="1"/>
  <c r="J2699" i="26"/>
  <c r="I2699" i="26"/>
  <c r="G2699" i="26"/>
  <c r="M2698" i="26"/>
  <c r="J2698" i="26"/>
  <c r="I2698" i="26"/>
  <c r="G2698" i="26"/>
  <c r="K2697" i="26"/>
  <c r="M2697" i="26" s="1"/>
  <c r="J2697" i="26"/>
  <c r="I2697" i="26"/>
  <c r="G2697" i="26"/>
  <c r="K2696" i="26"/>
  <c r="M2696" i="26" s="1"/>
  <c r="J2696" i="26"/>
  <c r="I2696" i="26"/>
  <c r="G2696" i="26"/>
  <c r="K2695" i="26"/>
  <c r="H2695" i="26"/>
  <c r="F2695" i="26"/>
  <c r="E2695" i="26"/>
  <c r="D2695" i="26"/>
  <c r="K2694" i="26"/>
  <c r="M2694" i="26" s="1"/>
  <c r="J2694" i="26"/>
  <c r="I2694" i="26"/>
  <c r="G2694" i="26"/>
  <c r="M2693" i="26"/>
  <c r="L2693" i="26"/>
  <c r="J2693" i="26"/>
  <c r="I2693" i="26"/>
  <c r="G2693" i="26"/>
  <c r="K2692" i="26"/>
  <c r="L2692" i="26" s="1"/>
  <c r="J2692" i="26"/>
  <c r="I2692" i="26"/>
  <c r="G2692" i="26"/>
  <c r="K2691" i="26"/>
  <c r="L2691" i="26" s="1"/>
  <c r="J2691" i="26"/>
  <c r="I2691" i="26"/>
  <c r="G2691" i="26"/>
  <c r="H2690" i="26"/>
  <c r="F2690" i="26"/>
  <c r="R2690" i="26" s="1"/>
  <c r="E2690" i="26"/>
  <c r="D2690" i="26"/>
  <c r="K2689" i="26"/>
  <c r="J2689" i="26"/>
  <c r="I2689" i="26"/>
  <c r="G2689" i="26"/>
  <c r="M2688" i="26"/>
  <c r="J2688" i="26"/>
  <c r="I2688" i="26"/>
  <c r="G2688" i="26"/>
  <c r="K2687" i="26"/>
  <c r="M2687" i="26" s="1"/>
  <c r="J2687" i="26"/>
  <c r="I2687" i="26"/>
  <c r="G2687" i="26"/>
  <c r="K2686" i="26"/>
  <c r="M2686" i="26" s="1"/>
  <c r="J2686" i="26"/>
  <c r="I2686" i="26"/>
  <c r="G2686" i="26"/>
  <c r="K2685" i="26"/>
  <c r="H2685" i="26"/>
  <c r="F2685" i="26"/>
  <c r="E2685" i="26"/>
  <c r="D2685" i="26"/>
  <c r="K2684" i="26"/>
  <c r="M2684" i="26" s="1"/>
  <c r="J2684" i="26"/>
  <c r="I2684" i="26"/>
  <c r="G2684" i="26"/>
  <c r="K2683" i="26"/>
  <c r="J2683" i="26"/>
  <c r="I2683" i="26"/>
  <c r="G2683" i="26"/>
  <c r="K2682" i="26"/>
  <c r="M2682" i="26" s="1"/>
  <c r="J2682" i="26"/>
  <c r="I2682" i="26"/>
  <c r="G2682" i="26"/>
  <c r="K2681" i="26"/>
  <c r="M2681" i="26" s="1"/>
  <c r="J2681" i="26"/>
  <c r="I2681" i="26"/>
  <c r="G2681" i="26"/>
  <c r="H2680" i="26"/>
  <c r="F2680" i="26"/>
  <c r="E2680" i="26"/>
  <c r="K2680" i="26" s="1"/>
  <c r="D2680" i="26"/>
  <c r="M1077" i="26"/>
  <c r="J1077" i="26"/>
  <c r="I1077" i="26"/>
  <c r="G1077" i="26"/>
  <c r="M1076" i="26"/>
  <c r="J1076" i="26"/>
  <c r="I1076" i="26"/>
  <c r="G1076" i="26"/>
  <c r="M1075" i="26"/>
  <c r="J1075" i="26"/>
  <c r="I1075" i="26"/>
  <c r="G1075" i="26"/>
  <c r="M1074" i="26"/>
  <c r="J1074" i="26"/>
  <c r="I1074" i="26"/>
  <c r="G1074" i="26"/>
  <c r="L1073" i="26"/>
  <c r="K1073" i="26"/>
  <c r="H1073" i="26"/>
  <c r="F1073" i="26"/>
  <c r="E1073" i="26"/>
  <c r="D1073" i="26"/>
  <c r="K1072" i="26"/>
  <c r="M1072" i="26" s="1"/>
  <c r="J1072" i="26"/>
  <c r="I1072" i="26"/>
  <c r="G1072" i="26"/>
  <c r="K1071" i="26"/>
  <c r="M1071" i="26" s="1"/>
  <c r="J1071" i="26"/>
  <c r="I1071" i="26"/>
  <c r="G1071" i="26"/>
  <c r="K1070" i="26"/>
  <c r="M1070" i="26" s="1"/>
  <c r="J1070" i="26"/>
  <c r="I1070" i="26"/>
  <c r="G1070" i="26"/>
  <c r="K1069" i="26"/>
  <c r="M1069" i="26" s="1"/>
  <c r="J1069" i="26"/>
  <c r="I1069" i="26"/>
  <c r="G1069" i="26"/>
  <c r="H1068" i="26"/>
  <c r="F1068" i="26"/>
  <c r="E1068" i="26"/>
  <c r="K1068" i="26" s="1"/>
  <c r="D1068" i="26"/>
  <c r="K1062" i="26"/>
  <c r="M1062" i="26" s="1"/>
  <c r="H1062" i="26"/>
  <c r="G1062" i="26"/>
  <c r="K1061" i="26"/>
  <c r="M1061" i="26" s="1"/>
  <c r="J1061" i="26"/>
  <c r="I1061" i="26"/>
  <c r="G1061" i="26"/>
  <c r="K1060" i="26"/>
  <c r="M1060" i="26" s="1"/>
  <c r="H1060" i="26"/>
  <c r="G1060" i="26"/>
  <c r="K1059" i="26"/>
  <c r="M1059" i="26" s="1"/>
  <c r="J1059" i="26"/>
  <c r="I1059" i="26"/>
  <c r="G1059" i="26"/>
  <c r="F1058" i="26"/>
  <c r="E1058" i="26"/>
  <c r="K1058" i="26" s="1"/>
  <c r="M1058" i="26" s="1"/>
  <c r="D1058" i="26"/>
  <c r="H1057" i="26"/>
  <c r="R1057" i="26" s="1"/>
  <c r="K1057" i="26"/>
  <c r="M1057" i="26" s="1"/>
  <c r="H1056" i="26"/>
  <c r="R1056" i="26" s="1"/>
  <c r="K1056" i="26"/>
  <c r="M1056" i="26" s="1"/>
  <c r="K1055" i="26"/>
  <c r="M1055" i="26" s="1"/>
  <c r="H1054" i="26"/>
  <c r="F1054" i="26"/>
  <c r="E1054" i="26"/>
  <c r="K1054" i="26" s="1"/>
  <c r="M1054" i="26" s="1"/>
  <c r="D1054" i="26"/>
  <c r="K1052" i="26"/>
  <c r="M1052" i="26" s="1"/>
  <c r="J1052" i="26"/>
  <c r="I1052" i="26"/>
  <c r="G1052" i="26"/>
  <c r="M1051" i="26"/>
  <c r="J1051" i="26"/>
  <c r="I1051" i="26"/>
  <c r="G1051" i="26"/>
  <c r="K1050" i="26"/>
  <c r="M1050" i="26" s="1"/>
  <c r="J1050" i="26"/>
  <c r="I1050" i="26"/>
  <c r="G1050" i="26"/>
  <c r="K1049" i="26"/>
  <c r="M1049" i="26" s="1"/>
  <c r="J1049" i="26"/>
  <c r="I1049" i="26"/>
  <c r="G1049" i="26"/>
  <c r="K1048" i="26"/>
  <c r="H1048" i="26"/>
  <c r="F1048" i="26"/>
  <c r="R1048" i="26" s="1"/>
  <c r="E1048" i="26"/>
  <c r="D1048" i="26"/>
  <c r="M1047" i="26"/>
  <c r="L1047" i="26"/>
  <c r="J1047" i="26"/>
  <c r="I1047" i="26"/>
  <c r="G1047" i="26"/>
  <c r="M1046" i="26"/>
  <c r="L1046" i="26"/>
  <c r="J1046" i="26"/>
  <c r="I1046" i="26"/>
  <c r="G1046" i="26"/>
  <c r="M1045" i="26"/>
  <c r="L1045" i="26"/>
  <c r="J1045" i="26"/>
  <c r="I1045" i="26"/>
  <c r="G1045" i="26"/>
  <c r="M1044" i="26"/>
  <c r="L1044" i="26"/>
  <c r="J1044" i="26"/>
  <c r="I1044" i="26"/>
  <c r="G1044" i="26"/>
  <c r="K1043" i="26"/>
  <c r="H1043" i="26"/>
  <c r="F1043" i="26"/>
  <c r="E1043" i="26"/>
  <c r="D1043" i="26"/>
  <c r="K1042" i="26"/>
  <c r="M1042" i="26" s="1"/>
  <c r="J1042" i="26"/>
  <c r="I1042" i="26"/>
  <c r="G1042" i="26"/>
  <c r="M1041" i="26"/>
  <c r="L1041" i="26"/>
  <c r="J1041" i="26"/>
  <c r="I1041" i="26"/>
  <c r="G1041" i="26"/>
  <c r="K1040" i="26"/>
  <c r="M1040" i="26" s="1"/>
  <c r="J1040" i="26"/>
  <c r="I1040" i="26"/>
  <c r="G1040" i="26"/>
  <c r="K1039" i="26"/>
  <c r="M1039" i="26" s="1"/>
  <c r="J1039" i="26"/>
  <c r="I1039" i="26"/>
  <c r="G1039" i="26"/>
  <c r="H1038" i="26"/>
  <c r="F1038" i="26"/>
  <c r="R1038" i="26" s="1"/>
  <c r="E1038" i="26"/>
  <c r="D1038" i="26"/>
  <c r="M1037" i="26"/>
  <c r="L1037" i="26"/>
  <c r="J1037" i="26"/>
  <c r="I1037" i="26"/>
  <c r="G1037" i="26"/>
  <c r="M1036" i="26"/>
  <c r="L1036" i="26"/>
  <c r="J1036" i="26"/>
  <c r="I1036" i="26"/>
  <c r="G1036" i="26"/>
  <c r="M1035" i="26"/>
  <c r="L1035" i="26"/>
  <c r="J1035" i="26"/>
  <c r="I1035" i="26"/>
  <c r="G1035" i="26"/>
  <c r="M1034" i="26"/>
  <c r="L1034" i="26"/>
  <c r="J1034" i="26"/>
  <c r="I1034" i="26"/>
  <c r="G1034" i="26"/>
  <c r="K1033" i="26"/>
  <c r="H1033" i="26"/>
  <c r="F1033" i="26"/>
  <c r="E1033" i="26"/>
  <c r="D1033" i="26"/>
  <c r="H1032" i="26"/>
  <c r="H1002" i="26" s="1"/>
  <c r="F1032" i="26"/>
  <c r="E1032" i="26"/>
  <c r="E1002" i="26" s="1"/>
  <c r="D1032" i="26"/>
  <c r="D1002" i="26" s="1"/>
  <c r="K1031" i="26"/>
  <c r="H1031" i="26"/>
  <c r="H1030" i="26"/>
  <c r="F1030" i="26"/>
  <c r="E1030" i="26"/>
  <c r="E1000" i="26" s="1"/>
  <c r="D1030" i="26"/>
  <c r="D1000" i="26" s="1"/>
  <c r="H1029" i="26"/>
  <c r="F1029" i="26"/>
  <c r="E1029" i="26"/>
  <c r="D1029" i="26"/>
  <c r="M1027" i="26"/>
  <c r="J1027" i="26"/>
  <c r="I1027" i="26"/>
  <c r="G1027" i="26"/>
  <c r="M1026" i="26"/>
  <c r="J1026" i="26"/>
  <c r="I1026" i="26"/>
  <c r="G1026" i="26"/>
  <c r="M1025" i="26"/>
  <c r="J1025" i="26"/>
  <c r="I1025" i="26"/>
  <c r="G1025" i="26"/>
  <c r="M1024" i="26"/>
  <c r="J1024" i="26"/>
  <c r="I1024" i="26"/>
  <c r="G1024" i="26"/>
  <c r="K1023" i="26"/>
  <c r="F1023" i="26"/>
  <c r="E1023" i="26"/>
  <c r="I1023" i="26" s="1"/>
  <c r="D1023" i="26"/>
  <c r="M1022" i="26"/>
  <c r="J1022" i="26"/>
  <c r="I1022" i="26"/>
  <c r="G1022" i="26"/>
  <c r="M1021" i="26"/>
  <c r="J1021" i="26"/>
  <c r="I1021" i="26"/>
  <c r="G1021" i="26"/>
  <c r="M1020" i="26"/>
  <c r="J1020" i="26"/>
  <c r="I1020" i="26"/>
  <c r="G1020" i="26"/>
  <c r="M1019" i="26"/>
  <c r="J1019" i="26"/>
  <c r="I1019" i="26"/>
  <c r="G1019" i="26"/>
  <c r="L1018" i="26"/>
  <c r="K1018" i="26"/>
  <c r="H1018" i="26"/>
  <c r="F1018" i="26"/>
  <c r="E1018" i="26"/>
  <c r="D1018" i="26"/>
  <c r="K1017" i="26"/>
  <c r="M1017" i="26" s="1"/>
  <c r="J1017" i="26"/>
  <c r="I1017" i="26"/>
  <c r="G1017" i="26"/>
  <c r="M1016" i="26"/>
  <c r="J1016" i="26"/>
  <c r="I1016" i="26"/>
  <c r="G1016" i="26"/>
  <c r="K1015" i="26"/>
  <c r="J1015" i="26"/>
  <c r="I1015" i="26"/>
  <c r="G1015" i="26"/>
  <c r="K1014" i="26"/>
  <c r="M1014" i="26" s="1"/>
  <c r="J1014" i="26"/>
  <c r="I1014" i="26"/>
  <c r="G1014" i="26"/>
  <c r="K1013" i="26"/>
  <c r="H1013" i="26"/>
  <c r="F1013" i="26"/>
  <c r="R1013" i="26" s="1"/>
  <c r="E1013" i="26"/>
  <c r="D1013" i="26"/>
  <c r="K1012" i="26"/>
  <c r="J1012" i="26"/>
  <c r="I1012" i="26"/>
  <c r="G1012" i="26"/>
  <c r="K1011" i="26"/>
  <c r="J1011" i="26"/>
  <c r="I1011" i="26"/>
  <c r="G1011" i="26"/>
  <c r="M1010" i="26"/>
  <c r="J1010" i="26"/>
  <c r="I1010" i="26"/>
  <c r="G1010" i="26"/>
  <c r="K1009" i="26"/>
  <c r="M1009" i="26" s="1"/>
  <c r="J1009" i="26"/>
  <c r="I1009" i="26"/>
  <c r="G1009" i="26"/>
  <c r="H1008" i="26"/>
  <c r="F1008" i="26"/>
  <c r="R1008" i="26" s="1"/>
  <c r="E1008" i="26"/>
  <c r="K1008" i="26" s="1"/>
  <c r="M1008" i="26" s="1"/>
  <c r="H1004" i="26"/>
  <c r="F1004" i="26"/>
  <c r="E1004" i="26"/>
  <c r="K451" i="26"/>
  <c r="H451" i="26"/>
  <c r="G451" i="26"/>
  <c r="K450" i="26"/>
  <c r="J450" i="26"/>
  <c r="I450" i="26"/>
  <c r="G450" i="26"/>
  <c r="K449" i="26"/>
  <c r="J449" i="26"/>
  <c r="I449" i="26"/>
  <c r="G449" i="26"/>
  <c r="K448" i="26"/>
  <c r="J448" i="26"/>
  <c r="I448" i="26"/>
  <c r="G448" i="26"/>
  <c r="F447" i="26"/>
  <c r="E447" i="26"/>
  <c r="K447" i="26" s="1"/>
  <c r="D447" i="26"/>
  <c r="K446" i="26"/>
  <c r="J446" i="26"/>
  <c r="I446" i="26"/>
  <c r="G446" i="26"/>
  <c r="K445" i="26"/>
  <c r="M445" i="26" s="1"/>
  <c r="J445" i="26"/>
  <c r="I445" i="26"/>
  <c r="G445" i="26"/>
  <c r="K444" i="26"/>
  <c r="J444" i="26"/>
  <c r="I444" i="26"/>
  <c r="G444" i="26"/>
  <c r="K443" i="26"/>
  <c r="J443" i="26"/>
  <c r="I443" i="26"/>
  <c r="G443" i="26"/>
  <c r="H442" i="26"/>
  <c r="F442" i="26"/>
  <c r="E442" i="26"/>
  <c r="K442" i="26" s="1"/>
  <c r="D442" i="26"/>
  <c r="K441" i="26"/>
  <c r="J441" i="26"/>
  <c r="I441" i="26"/>
  <c r="G441" i="26"/>
  <c r="K440" i="26"/>
  <c r="J440" i="26"/>
  <c r="I440" i="26"/>
  <c r="K439" i="26"/>
  <c r="J439" i="26"/>
  <c r="I439" i="26"/>
  <c r="K438" i="26"/>
  <c r="J438" i="26"/>
  <c r="I438" i="26"/>
  <c r="H437" i="26"/>
  <c r="F437" i="26"/>
  <c r="E437" i="26"/>
  <c r="K437" i="26" s="1"/>
  <c r="D437" i="26"/>
  <c r="K436" i="26"/>
  <c r="J436" i="26"/>
  <c r="I436" i="26"/>
  <c r="G436" i="26"/>
  <c r="K435" i="26"/>
  <c r="J435" i="26"/>
  <c r="I435" i="26"/>
  <c r="G435" i="26"/>
  <c r="K434" i="26"/>
  <c r="J434" i="26"/>
  <c r="I434" i="26"/>
  <c r="G434" i="26"/>
  <c r="K433" i="26"/>
  <c r="J433" i="26"/>
  <c r="I433" i="26"/>
  <c r="G433" i="26"/>
  <c r="H432" i="26"/>
  <c r="F432" i="26"/>
  <c r="E432" i="26"/>
  <c r="K432" i="26" s="1"/>
  <c r="M432" i="26" s="1"/>
  <c r="D432" i="26"/>
  <c r="M431" i="26"/>
  <c r="J431" i="26"/>
  <c r="I431" i="26"/>
  <c r="G431" i="26"/>
  <c r="M430" i="26"/>
  <c r="J430" i="26"/>
  <c r="G430" i="26"/>
  <c r="M429" i="26"/>
  <c r="J429" i="26"/>
  <c r="I429" i="26"/>
  <c r="G429" i="26"/>
  <c r="M428" i="26"/>
  <c r="J428" i="26"/>
  <c r="I428" i="26"/>
  <c r="G428" i="26"/>
  <c r="K427" i="26"/>
  <c r="F427" i="26"/>
  <c r="E427" i="26"/>
  <c r="D427" i="26"/>
  <c r="M426" i="26"/>
  <c r="J426" i="26"/>
  <c r="I426" i="26"/>
  <c r="G426" i="26"/>
  <c r="K425" i="26"/>
  <c r="M425" i="26" s="1"/>
  <c r="J425" i="26"/>
  <c r="I425" i="26"/>
  <c r="G425" i="26"/>
  <c r="K424" i="26"/>
  <c r="M424" i="26" s="1"/>
  <c r="J424" i="26"/>
  <c r="I424" i="26"/>
  <c r="G424" i="26"/>
  <c r="K423" i="26"/>
  <c r="M423" i="26" s="1"/>
  <c r="J423" i="26"/>
  <c r="I423" i="26"/>
  <c r="G423" i="26"/>
  <c r="H422" i="26"/>
  <c r="F422" i="26"/>
  <c r="E422" i="26"/>
  <c r="M422" i="26" s="1"/>
  <c r="D422" i="26"/>
  <c r="M421" i="26"/>
  <c r="J421" i="26"/>
  <c r="I421" i="26"/>
  <c r="G421" i="26"/>
  <c r="K420" i="26"/>
  <c r="M420" i="26" s="1"/>
  <c r="J420" i="26"/>
  <c r="I420" i="26"/>
  <c r="G420" i="26"/>
  <c r="K419" i="26"/>
  <c r="M419" i="26" s="1"/>
  <c r="J419" i="26"/>
  <c r="I419" i="26"/>
  <c r="G419" i="26"/>
  <c r="K418" i="26"/>
  <c r="M418" i="26" s="1"/>
  <c r="J418" i="26"/>
  <c r="I418" i="26"/>
  <c r="G418" i="26"/>
  <c r="H417" i="26"/>
  <c r="F417" i="26"/>
  <c r="E417" i="26"/>
  <c r="K417" i="26" s="1"/>
  <c r="M417" i="26" s="1"/>
  <c r="D417" i="26"/>
  <c r="H412" i="26"/>
  <c r="E416" i="26"/>
  <c r="M416" i="26" s="1"/>
  <c r="D416" i="26"/>
  <c r="F415" i="26"/>
  <c r="E415" i="26"/>
  <c r="K415" i="26" s="1"/>
  <c r="M415" i="26" s="1"/>
  <c r="D415" i="26"/>
  <c r="F414" i="26"/>
  <c r="E414" i="26"/>
  <c r="D414" i="26"/>
  <c r="F413" i="26"/>
  <c r="E413" i="26"/>
  <c r="K413" i="26" s="1"/>
  <c r="M413" i="26" s="1"/>
  <c r="D413" i="26"/>
  <c r="K411" i="26"/>
  <c r="M411" i="26" s="1"/>
  <c r="J411" i="26"/>
  <c r="I411" i="26"/>
  <c r="G411" i="26"/>
  <c r="K410" i="26"/>
  <c r="M410" i="26" s="1"/>
  <c r="J410" i="26"/>
  <c r="I410" i="26"/>
  <c r="G410" i="26"/>
  <c r="K409" i="26"/>
  <c r="M409" i="26" s="1"/>
  <c r="J409" i="26"/>
  <c r="I409" i="26"/>
  <c r="G409" i="26"/>
  <c r="K408" i="26"/>
  <c r="M408" i="26" s="1"/>
  <c r="J408" i="26"/>
  <c r="I408" i="26"/>
  <c r="G408" i="26"/>
  <c r="H407" i="26"/>
  <c r="F407" i="26"/>
  <c r="E407" i="26"/>
  <c r="K407" i="26" s="1"/>
  <c r="D407" i="26"/>
  <c r="K406" i="26"/>
  <c r="M406" i="26" s="1"/>
  <c r="J406" i="26"/>
  <c r="I406" i="26"/>
  <c r="G406" i="26"/>
  <c r="M405" i="26"/>
  <c r="L405" i="26"/>
  <c r="J405" i="26"/>
  <c r="I405" i="26"/>
  <c r="G405" i="26"/>
  <c r="K404" i="26"/>
  <c r="M404" i="26" s="1"/>
  <c r="J404" i="26"/>
  <c r="I404" i="26"/>
  <c r="G404" i="26"/>
  <c r="K403" i="26"/>
  <c r="M403" i="26" s="1"/>
  <c r="J403" i="26"/>
  <c r="I403" i="26"/>
  <c r="G403" i="26"/>
  <c r="H402" i="26"/>
  <c r="F402" i="26"/>
  <c r="E402" i="26"/>
  <c r="D402" i="26"/>
  <c r="J401" i="26"/>
  <c r="E401" i="26"/>
  <c r="D401" i="26"/>
  <c r="K400" i="26"/>
  <c r="H400" i="26"/>
  <c r="H397" i="26" s="1"/>
  <c r="F400" i="26"/>
  <c r="E400" i="26"/>
  <c r="D400" i="26"/>
  <c r="J399" i="26"/>
  <c r="E399" i="26"/>
  <c r="K399" i="26" s="1"/>
  <c r="M399" i="26" s="1"/>
  <c r="D399" i="26"/>
  <c r="F398" i="26"/>
  <c r="R398" i="26" s="1"/>
  <c r="E398" i="26"/>
  <c r="I398" i="26" s="1"/>
  <c r="D398" i="26"/>
  <c r="M396" i="26"/>
  <c r="J396" i="26"/>
  <c r="I396" i="26"/>
  <c r="G396" i="26"/>
  <c r="M395" i="26"/>
  <c r="H395" i="26"/>
  <c r="G395" i="26"/>
  <c r="M394" i="26"/>
  <c r="J394" i="26"/>
  <c r="I394" i="26"/>
  <c r="G394" i="26"/>
  <c r="M393" i="26"/>
  <c r="J393" i="26"/>
  <c r="I393" i="26"/>
  <c r="G393" i="26"/>
  <c r="L392" i="26"/>
  <c r="K392" i="26"/>
  <c r="H392" i="26"/>
  <c r="F392" i="26"/>
  <c r="E392" i="26"/>
  <c r="D392" i="26"/>
  <c r="M391" i="26"/>
  <c r="J391" i="26"/>
  <c r="I391" i="26"/>
  <c r="G391" i="26"/>
  <c r="M390" i="26"/>
  <c r="J390" i="26"/>
  <c r="I390" i="26"/>
  <c r="G390" i="26"/>
  <c r="M389" i="26"/>
  <c r="J389" i="26"/>
  <c r="I389" i="26"/>
  <c r="G389" i="26"/>
  <c r="M388" i="26"/>
  <c r="J388" i="26"/>
  <c r="I388" i="26"/>
  <c r="G388" i="26"/>
  <c r="L387" i="26"/>
  <c r="K387" i="26"/>
  <c r="H387" i="26"/>
  <c r="F387" i="26"/>
  <c r="R387" i="26" s="1"/>
  <c r="E387" i="26"/>
  <c r="D387" i="26"/>
  <c r="K386" i="26"/>
  <c r="M386" i="26" s="1"/>
  <c r="J386" i="26"/>
  <c r="I386" i="26"/>
  <c r="G386" i="26"/>
  <c r="M385" i="26"/>
  <c r="L385" i="26"/>
  <c r="J385" i="26"/>
  <c r="I385" i="26"/>
  <c r="G385" i="26"/>
  <c r="K384" i="26"/>
  <c r="M384" i="26" s="1"/>
  <c r="J384" i="26"/>
  <c r="I384" i="26"/>
  <c r="G384" i="26"/>
  <c r="K383" i="26"/>
  <c r="M383" i="26" s="1"/>
  <c r="J383" i="26"/>
  <c r="I383" i="26"/>
  <c r="G383" i="26"/>
  <c r="H382" i="26"/>
  <c r="F382" i="26"/>
  <c r="R382" i="26" s="1"/>
  <c r="E382" i="26"/>
  <c r="D382" i="26"/>
  <c r="K381" i="26"/>
  <c r="M381" i="26" s="1"/>
  <c r="J381" i="26"/>
  <c r="I381" i="26"/>
  <c r="G381" i="26"/>
  <c r="M380" i="26"/>
  <c r="L380" i="26"/>
  <c r="J380" i="26"/>
  <c r="I380" i="26"/>
  <c r="G380" i="26"/>
  <c r="K379" i="26"/>
  <c r="M379" i="26" s="1"/>
  <c r="J379" i="26"/>
  <c r="I379" i="26"/>
  <c r="G379" i="26"/>
  <c r="K378" i="26"/>
  <c r="M378" i="26" s="1"/>
  <c r="J378" i="26"/>
  <c r="I378" i="26"/>
  <c r="G378" i="26"/>
  <c r="H377" i="26"/>
  <c r="F377" i="26"/>
  <c r="E377" i="26"/>
  <c r="D377" i="26"/>
  <c r="K376" i="26"/>
  <c r="M376" i="26" s="1"/>
  <c r="J376" i="26"/>
  <c r="I376" i="26"/>
  <c r="G376" i="26"/>
  <c r="K375" i="26"/>
  <c r="M375" i="26" s="1"/>
  <c r="J375" i="26"/>
  <c r="I375" i="26"/>
  <c r="G375" i="26"/>
  <c r="K374" i="26"/>
  <c r="M374" i="26" s="1"/>
  <c r="J374" i="26"/>
  <c r="I374" i="26"/>
  <c r="G374" i="26"/>
  <c r="K373" i="26"/>
  <c r="M373" i="26" s="1"/>
  <c r="J373" i="26"/>
  <c r="I373" i="26"/>
  <c r="G373" i="26"/>
  <c r="H372" i="26"/>
  <c r="F372" i="26"/>
  <c r="E372" i="26"/>
  <c r="K372" i="26" s="1"/>
  <c r="D372" i="26"/>
  <c r="K371" i="26"/>
  <c r="M371" i="26" s="1"/>
  <c r="J371" i="26"/>
  <c r="I371" i="26"/>
  <c r="G371" i="26"/>
  <c r="M370" i="26"/>
  <c r="L370" i="26"/>
  <c r="J370" i="26"/>
  <c r="I370" i="26"/>
  <c r="G370" i="26"/>
  <c r="K369" i="26"/>
  <c r="M369" i="26" s="1"/>
  <c r="J369" i="26"/>
  <c r="I369" i="26"/>
  <c r="G369" i="26"/>
  <c r="K368" i="26"/>
  <c r="M368" i="26" s="1"/>
  <c r="J368" i="26"/>
  <c r="I368" i="26"/>
  <c r="G368" i="26"/>
  <c r="H367" i="26"/>
  <c r="F367" i="26"/>
  <c r="E367" i="26"/>
  <c r="D367" i="26"/>
  <c r="H366" i="26"/>
  <c r="F366" i="26"/>
  <c r="E366" i="26"/>
  <c r="D366" i="26"/>
  <c r="F365" i="26"/>
  <c r="E365" i="26"/>
  <c r="D365" i="26"/>
  <c r="H364" i="26"/>
  <c r="F364" i="26"/>
  <c r="E364" i="26"/>
  <c r="D364" i="26"/>
  <c r="H363" i="26"/>
  <c r="F363" i="26"/>
  <c r="E363" i="26"/>
  <c r="D363" i="26"/>
  <c r="M361" i="26"/>
  <c r="J361" i="26"/>
  <c r="I361" i="26"/>
  <c r="G361" i="26"/>
  <c r="M360" i="26"/>
  <c r="L360" i="26"/>
  <c r="H360" i="26"/>
  <c r="G360" i="26"/>
  <c r="M359" i="26"/>
  <c r="L359" i="26"/>
  <c r="J359" i="26"/>
  <c r="I359" i="26"/>
  <c r="G359" i="26"/>
  <c r="M358" i="26"/>
  <c r="L358" i="26"/>
  <c r="J358" i="26"/>
  <c r="I358" i="26"/>
  <c r="G358" i="26"/>
  <c r="K357" i="26"/>
  <c r="F357" i="26"/>
  <c r="E357" i="26"/>
  <c r="D357" i="26"/>
  <c r="M356" i="26"/>
  <c r="J356" i="26"/>
  <c r="I356" i="26"/>
  <c r="G356" i="26"/>
  <c r="M355" i="26"/>
  <c r="H355" i="26"/>
  <c r="G355" i="26"/>
  <c r="M354" i="26"/>
  <c r="J354" i="26"/>
  <c r="I354" i="26"/>
  <c r="G354" i="26"/>
  <c r="M353" i="26"/>
  <c r="J353" i="26"/>
  <c r="I353" i="26"/>
  <c r="G353" i="26"/>
  <c r="L352" i="26"/>
  <c r="K352" i="26"/>
  <c r="H352" i="26"/>
  <c r="F352" i="26"/>
  <c r="R352" i="26" s="1"/>
  <c r="E352" i="26"/>
  <c r="D352" i="26"/>
  <c r="M351" i="26"/>
  <c r="J351" i="26"/>
  <c r="I351" i="26"/>
  <c r="G351" i="26"/>
  <c r="M350" i="26"/>
  <c r="H350" i="26"/>
  <c r="G350" i="26"/>
  <c r="M349" i="26"/>
  <c r="J349" i="26"/>
  <c r="I349" i="26"/>
  <c r="G349" i="26"/>
  <c r="M348" i="26"/>
  <c r="J348" i="26"/>
  <c r="I348" i="26"/>
  <c r="G348" i="26"/>
  <c r="L347" i="26"/>
  <c r="K347" i="26"/>
  <c r="F347" i="26"/>
  <c r="E347" i="26"/>
  <c r="D347" i="26"/>
  <c r="K346" i="26"/>
  <c r="M346" i="26" s="1"/>
  <c r="J346" i="26"/>
  <c r="I346" i="26"/>
  <c r="G346" i="26"/>
  <c r="M345" i="26"/>
  <c r="J345" i="26"/>
  <c r="I345" i="26"/>
  <c r="G345" i="26"/>
  <c r="K344" i="26"/>
  <c r="M344" i="26" s="1"/>
  <c r="J344" i="26"/>
  <c r="I344" i="26"/>
  <c r="G344" i="26"/>
  <c r="K343" i="26"/>
  <c r="M343" i="26" s="1"/>
  <c r="J343" i="26"/>
  <c r="I343" i="26"/>
  <c r="G343" i="26"/>
  <c r="H342" i="26"/>
  <c r="F342" i="26"/>
  <c r="R342" i="26" s="1"/>
  <c r="E342" i="26"/>
  <c r="M342" i="26" s="1"/>
  <c r="D342" i="26"/>
  <c r="M341" i="26"/>
  <c r="L341" i="26"/>
  <c r="J341" i="26"/>
  <c r="I341" i="26"/>
  <c r="G341" i="26"/>
  <c r="K339" i="26"/>
  <c r="M339" i="26" s="1"/>
  <c r="J339" i="26"/>
  <c r="I339" i="26"/>
  <c r="G339" i="26"/>
  <c r="K338" i="26"/>
  <c r="M338" i="26" s="1"/>
  <c r="J338" i="26"/>
  <c r="I338" i="26"/>
  <c r="G338" i="26"/>
  <c r="H337" i="26"/>
  <c r="F337" i="26"/>
  <c r="E337" i="26"/>
  <c r="D337" i="26"/>
  <c r="K336" i="26"/>
  <c r="M336" i="26" s="1"/>
  <c r="J336" i="26"/>
  <c r="I336" i="26"/>
  <c r="G336" i="26"/>
  <c r="M335" i="26"/>
  <c r="J335" i="26"/>
  <c r="I335" i="26"/>
  <c r="G335" i="26"/>
  <c r="K334" i="26"/>
  <c r="M334" i="26" s="1"/>
  <c r="J334" i="26"/>
  <c r="I334" i="26"/>
  <c r="G334" i="26"/>
  <c r="K333" i="26"/>
  <c r="M333" i="26" s="1"/>
  <c r="J333" i="26"/>
  <c r="I333" i="26"/>
  <c r="G333" i="26"/>
  <c r="J332" i="26"/>
  <c r="E332" i="26"/>
  <c r="D332" i="26"/>
  <c r="K331" i="26"/>
  <c r="M331" i="26" s="1"/>
  <c r="J331" i="26"/>
  <c r="I331" i="26"/>
  <c r="G331" i="26"/>
  <c r="K330" i="26"/>
  <c r="J330" i="26"/>
  <c r="I330" i="26"/>
  <c r="G330" i="26"/>
  <c r="K329" i="26"/>
  <c r="M329" i="26" s="1"/>
  <c r="J329" i="26"/>
  <c r="I329" i="26"/>
  <c r="G329" i="26"/>
  <c r="K328" i="26"/>
  <c r="M328" i="26" s="1"/>
  <c r="J328" i="26"/>
  <c r="I328" i="26"/>
  <c r="G328" i="26"/>
  <c r="J327" i="26"/>
  <c r="E327" i="26"/>
  <c r="K327" i="26" s="1"/>
  <c r="D327" i="26"/>
  <c r="K326" i="26"/>
  <c r="J326" i="26"/>
  <c r="I326" i="26"/>
  <c r="G326" i="26"/>
  <c r="M325" i="26"/>
  <c r="L325" i="26"/>
  <c r="J325" i="26"/>
  <c r="I325" i="26"/>
  <c r="G325" i="26"/>
  <c r="K324" i="26"/>
  <c r="M324" i="26" s="1"/>
  <c r="J324" i="26"/>
  <c r="I324" i="26"/>
  <c r="G324" i="26"/>
  <c r="K323" i="26"/>
  <c r="M323" i="26" s="1"/>
  <c r="J323" i="26"/>
  <c r="I323" i="26"/>
  <c r="G323" i="26"/>
  <c r="H322" i="26"/>
  <c r="F322" i="26"/>
  <c r="R322" i="26" s="1"/>
  <c r="E322" i="26"/>
  <c r="D322" i="26"/>
  <c r="H321" i="26"/>
  <c r="F321" i="26"/>
  <c r="R321" i="26" s="1"/>
  <c r="E321" i="26"/>
  <c r="D321" i="26"/>
  <c r="F320" i="26"/>
  <c r="E320" i="26"/>
  <c r="H319" i="26"/>
  <c r="F319" i="26"/>
  <c r="E319" i="26"/>
  <c r="D319" i="26"/>
  <c r="H318" i="26"/>
  <c r="F318" i="26"/>
  <c r="E318" i="26"/>
  <c r="D318" i="26"/>
  <c r="M316" i="26"/>
  <c r="J316" i="26"/>
  <c r="I316" i="26"/>
  <c r="G316" i="26"/>
  <c r="M315" i="26"/>
  <c r="J315" i="26"/>
  <c r="I315" i="26"/>
  <c r="G315" i="26"/>
  <c r="M314" i="26"/>
  <c r="J314" i="26"/>
  <c r="I314" i="26"/>
  <c r="G314" i="26"/>
  <c r="M313" i="26"/>
  <c r="J313" i="26"/>
  <c r="I313" i="26"/>
  <c r="G313" i="26"/>
  <c r="L312" i="26"/>
  <c r="K312" i="26"/>
  <c r="H312" i="26"/>
  <c r="F312" i="26"/>
  <c r="R312" i="26" s="1"/>
  <c r="E312" i="26"/>
  <c r="D312" i="26"/>
  <c r="M311" i="26"/>
  <c r="J311" i="26"/>
  <c r="I311" i="26"/>
  <c r="G311" i="26"/>
  <c r="M310" i="26"/>
  <c r="J310" i="26"/>
  <c r="I310" i="26"/>
  <c r="G310" i="26"/>
  <c r="M309" i="26"/>
  <c r="J309" i="26"/>
  <c r="I309" i="26"/>
  <c r="G309" i="26"/>
  <c r="M308" i="26"/>
  <c r="J308" i="26"/>
  <c r="I308" i="26"/>
  <c r="G308" i="26"/>
  <c r="L307" i="26"/>
  <c r="K307" i="26"/>
  <c r="H307" i="26"/>
  <c r="F307" i="26"/>
  <c r="E307" i="26"/>
  <c r="D307" i="26"/>
  <c r="M306" i="26"/>
  <c r="J306" i="26"/>
  <c r="I306" i="26"/>
  <c r="G306" i="26"/>
  <c r="M305" i="26"/>
  <c r="J305" i="26"/>
  <c r="I305" i="26"/>
  <c r="G305" i="26"/>
  <c r="M304" i="26"/>
  <c r="J304" i="26"/>
  <c r="I304" i="26"/>
  <c r="G304" i="26"/>
  <c r="M303" i="26"/>
  <c r="J303" i="26"/>
  <c r="I303" i="26"/>
  <c r="G303" i="26"/>
  <c r="L302" i="26"/>
  <c r="K302" i="26"/>
  <c r="H302" i="26"/>
  <c r="F302" i="26"/>
  <c r="R302" i="26" s="1"/>
  <c r="E302" i="26"/>
  <c r="D302" i="26"/>
  <c r="J301" i="26"/>
  <c r="I301" i="26"/>
  <c r="G301" i="26"/>
  <c r="K299" i="26"/>
  <c r="J299" i="26"/>
  <c r="I299" i="26"/>
  <c r="G299" i="26"/>
  <c r="K298" i="26"/>
  <c r="M298" i="26" s="1"/>
  <c r="J298" i="26"/>
  <c r="I298" i="26"/>
  <c r="G298" i="26"/>
  <c r="H297" i="26"/>
  <c r="F297" i="26"/>
  <c r="R297" i="26" s="1"/>
  <c r="E297" i="26"/>
  <c r="D297" i="26"/>
  <c r="M296" i="26"/>
  <c r="J296" i="26"/>
  <c r="I296" i="26"/>
  <c r="G296" i="26"/>
  <c r="M295" i="26"/>
  <c r="L295" i="26"/>
  <c r="L292" i="26" s="1"/>
  <c r="J295" i="26"/>
  <c r="I295" i="26"/>
  <c r="G295" i="26"/>
  <c r="M294" i="26"/>
  <c r="J294" i="26"/>
  <c r="I294" i="26"/>
  <c r="G294" i="26"/>
  <c r="M293" i="26"/>
  <c r="J293" i="26"/>
  <c r="I293" i="26"/>
  <c r="G293" i="26"/>
  <c r="K292" i="26"/>
  <c r="H292" i="26"/>
  <c r="F292" i="26"/>
  <c r="E292" i="26"/>
  <c r="D292" i="26"/>
  <c r="K291" i="26"/>
  <c r="M291" i="26" s="1"/>
  <c r="J291" i="26"/>
  <c r="I291" i="26"/>
  <c r="G291" i="26"/>
  <c r="M290" i="26"/>
  <c r="H290" i="26"/>
  <c r="E290" i="26"/>
  <c r="K289" i="26"/>
  <c r="M289" i="26" s="1"/>
  <c r="J289" i="26"/>
  <c r="I289" i="26"/>
  <c r="G289" i="26"/>
  <c r="K288" i="26"/>
  <c r="J288" i="26"/>
  <c r="I288" i="26"/>
  <c r="G288" i="26"/>
  <c r="F287" i="26"/>
  <c r="D287" i="26"/>
  <c r="K286" i="26"/>
  <c r="J286" i="26"/>
  <c r="I286" i="26"/>
  <c r="G286" i="26"/>
  <c r="H285" i="26"/>
  <c r="R285" i="26" s="1"/>
  <c r="G285" i="26"/>
  <c r="K284" i="26"/>
  <c r="M284" i="26" s="1"/>
  <c r="J284" i="26"/>
  <c r="I284" i="26"/>
  <c r="G284" i="26"/>
  <c r="K283" i="26"/>
  <c r="J283" i="26"/>
  <c r="I283" i="26"/>
  <c r="G283" i="26"/>
  <c r="F282" i="26"/>
  <c r="E282" i="26"/>
  <c r="D282" i="26"/>
  <c r="H281" i="26"/>
  <c r="F281" i="26"/>
  <c r="R281" i="26" s="1"/>
  <c r="E281" i="26"/>
  <c r="D281" i="26"/>
  <c r="F280" i="26"/>
  <c r="D280" i="26"/>
  <c r="H279" i="26"/>
  <c r="F279" i="26"/>
  <c r="E279" i="26"/>
  <c r="D279" i="26"/>
  <c r="H278" i="26"/>
  <c r="F278" i="26"/>
  <c r="E278" i="26"/>
  <c r="D278" i="26"/>
  <c r="M276" i="26"/>
  <c r="J276" i="26"/>
  <c r="I276" i="26"/>
  <c r="G276" i="26"/>
  <c r="M275" i="26"/>
  <c r="J275" i="26"/>
  <c r="I275" i="26"/>
  <c r="G275" i="26"/>
  <c r="M274" i="26"/>
  <c r="J274" i="26"/>
  <c r="I274" i="26"/>
  <c r="G274" i="26"/>
  <c r="M273" i="26"/>
  <c r="J273" i="26"/>
  <c r="I273" i="26"/>
  <c r="G273" i="26"/>
  <c r="L272" i="26"/>
  <c r="K272" i="26"/>
  <c r="H272" i="26"/>
  <c r="F272" i="26"/>
  <c r="R272" i="26" s="1"/>
  <c r="E272" i="26"/>
  <c r="D272" i="26"/>
  <c r="K271" i="26"/>
  <c r="M271" i="26" s="1"/>
  <c r="J271" i="26"/>
  <c r="I271" i="26"/>
  <c r="G271" i="26"/>
  <c r="M270" i="26"/>
  <c r="L270" i="26"/>
  <c r="J270" i="26"/>
  <c r="I270" i="26"/>
  <c r="G270" i="26"/>
  <c r="K269" i="26"/>
  <c r="M269" i="26" s="1"/>
  <c r="J269" i="26"/>
  <c r="I269" i="26"/>
  <c r="K268" i="26"/>
  <c r="M268" i="26" s="1"/>
  <c r="J268" i="26"/>
  <c r="I268" i="26"/>
  <c r="H267" i="26"/>
  <c r="F267" i="26"/>
  <c r="E267" i="26"/>
  <c r="D267" i="26"/>
  <c r="M266" i="26"/>
  <c r="L266" i="26"/>
  <c r="J266" i="26"/>
  <c r="I266" i="26"/>
  <c r="G266" i="26"/>
  <c r="K265" i="26"/>
  <c r="M265" i="26" s="1"/>
  <c r="J265" i="26"/>
  <c r="I265" i="26"/>
  <c r="G265" i="26"/>
  <c r="K264" i="26"/>
  <c r="M264" i="26" s="1"/>
  <c r="J264" i="26"/>
  <c r="I264" i="26"/>
  <c r="G264" i="26"/>
  <c r="K263" i="26"/>
  <c r="M263" i="26" s="1"/>
  <c r="J263" i="26"/>
  <c r="I263" i="26"/>
  <c r="G263" i="26"/>
  <c r="K262" i="26"/>
  <c r="H262" i="26"/>
  <c r="F262" i="26"/>
  <c r="E262" i="26"/>
  <c r="D262" i="26"/>
  <c r="K261" i="26"/>
  <c r="M261" i="26" s="1"/>
  <c r="J261" i="26"/>
  <c r="I261" i="26"/>
  <c r="G261" i="26"/>
  <c r="H260" i="26"/>
  <c r="E260" i="26"/>
  <c r="G260" i="26" s="1"/>
  <c r="K259" i="26"/>
  <c r="M259" i="26" s="1"/>
  <c r="J259" i="26"/>
  <c r="I259" i="26"/>
  <c r="G259" i="26"/>
  <c r="K258" i="26"/>
  <c r="M258" i="26" s="1"/>
  <c r="J258" i="26"/>
  <c r="I258" i="26"/>
  <c r="G258" i="26"/>
  <c r="F257" i="26"/>
  <c r="D257" i="26"/>
  <c r="M256" i="26"/>
  <c r="J256" i="26"/>
  <c r="I256" i="26"/>
  <c r="G256" i="26"/>
  <c r="M255" i="26"/>
  <c r="J255" i="26"/>
  <c r="I255" i="26"/>
  <c r="G255" i="26"/>
  <c r="M254" i="26"/>
  <c r="J254" i="26"/>
  <c r="I254" i="26"/>
  <c r="G254" i="26"/>
  <c r="M253" i="26"/>
  <c r="J253" i="26"/>
  <c r="I253" i="26"/>
  <c r="G253" i="26"/>
  <c r="L252" i="26"/>
  <c r="K252" i="26"/>
  <c r="H252" i="26"/>
  <c r="F252" i="26"/>
  <c r="E252" i="26"/>
  <c r="I252" i="26" s="1"/>
  <c r="D252" i="26"/>
  <c r="E251" i="26"/>
  <c r="I251" i="26" s="1"/>
  <c r="D251" i="26"/>
  <c r="D250" i="26"/>
  <c r="D240" i="26" s="1"/>
  <c r="H249" i="26"/>
  <c r="F249" i="26"/>
  <c r="E249" i="26"/>
  <c r="D249" i="26"/>
  <c r="H248" i="26"/>
  <c r="F248" i="26"/>
  <c r="E248" i="26"/>
  <c r="D248" i="26"/>
  <c r="K246" i="26"/>
  <c r="H246" i="26"/>
  <c r="G246" i="26"/>
  <c r="K245" i="26"/>
  <c r="J245" i="26"/>
  <c r="I245" i="26"/>
  <c r="G245" i="26"/>
  <c r="K244" i="26"/>
  <c r="M244" i="26" s="1"/>
  <c r="J244" i="26"/>
  <c r="I244" i="26"/>
  <c r="G244" i="26"/>
  <c r="K243" i="26"/>
  <c r="J243" i="26"/>
  <c r="I243" i="26"/>
  <c r="G243" i="26"/>
  <c r="F242" i="26"/>
  <c r="E242" i="26"/>
  <c r="D242" i="26"/>
  <c r="K236" i="26"/>
  <c r="M236" i="26" s="1"/>
  <c r="J236" i="26"/>
  <c r="I236" i="26"/>
  <c r="G236" i="26"/>
  <c r="K235" i="26"/>
  <c r="M235" i="26" s="1"/>
  <c r="J235" i="26"/>
  <c r="I235" i="26"/>
  <c r="G235" i="26"/>
  <c r="M234" i="26"/>
  <c r="L234" i="26"/>
  <c r="J234" i="26"/>
  <c r="I234" i="26"/>
  <c r="G234" i="26"/>
  <c r="K233" i="26"/>
  <c r="M233" i="26" s="1"/>
  <c r="J233" i="26"/>
  <c r="I233" i="26"/>
  <c r="G233" i="26"/>
  <c r="H232" i="26"/>
  <c r="F232" i="26"/>
  <c r="E232" i="26"/>
  <c r="D232" i="26"/>
  <c r="H231" i="26"/>
  <c r="F231" i="26"/>
  <c r="E231" i="26"/>
  <c r="K231" i="26" s="1"/>
  <c r="D231" i="26"/>
  <c r="H230" i="26"/>
  <c r="F230" i="26"/>
  <c r="E230" i="26"/>
  <c r="K230" i="26" s="1"/>
  <c r="D230" i="26"/>
  <c r="K229" i="26"/>
  <c r="H229" i="26"/>
  <c r="F229" i="26"/>
  <c r="R229" i="26" s="1"/>
  <c r="E229" i="26"/>
  <c r="D229" i="26"/>
  <c r="H228" i="26"/>
  <c r="F228" i="26"/>
  <c r="R228" i="26" s="1"/>
  <c r="E228" i="26"/>
  <c r="D228" i="26"/>
  <c r="K221" i="26"/>
  <c r="M221" i="26" s="1"/>
  <c r="J221" i="26"/>
  <c r="I221" i="26"/>
  <c r="G221" i="26"/>
  <c r="K220" i="26"/>
  <c r="M220" i="26" s="1"/>
  <c r="J220" i="26"/>
  <c r="I220" i="26"/>
  <c r="G220" i="26"/>
  <c r="K219" i="26"/>
  <c r="M219" i="26" s="1"/>
  <c r="J219" i="26"/>
  <c r="I219" i="26"/>
  <c r="G219" i="26"/>
  <c r="K218" i="26"/>
  <c r="M218" i="26" s="1"/>
  <c r="J218" i="26"/>
  <c r="I218" i="26"/>
  <c r="G218" i="26"/>
  <c r="K217" i="26"/>
  <c r="H217" i="26"/>
  <c r="F217" i="26"/>
  <c r="E217" i="26"/>
  <c r="I217" i="26" s="1"/>
  <c r="D217" i="26"/>
  <c r="K216" i="26"/>
  <c r="M216" i="26" s="1"/>
  <c r="J216" i="26"/>
  <c r="I216" i="26"/>
  <c r="G216" i="26"/>
  <c r="K215" i="26"/>
  <c r="M215" i="26" s="1"/>
  <c r="J215" i="26"/>
  <c r="I215" i="26"/>
  <c r="G215" i="26"/>
  <c r="K214" i="26"/>
  <c r="M214" i="26" s="1"/>
  <c r="J214" i="26"/>
  <c r="I214" i="26"/>
  <c r="G214" i="26"/>
  <c r="K213" i="26"/>
  <c r="M213" i="26" s="1"/>
  <c r="J213" i="26"/>
  <c r="I213" i="26"/>
  <c r="G213" i="26"/>
  <c r="K212" i="26"/>
  <c r="H212" i="26"/>
  <c r="F212" i="26"/>
  <c r="R212" i="26" s="1"/>
  <c r="E212" i="26"/>
  <c r="D212" i="26"/>
  <c r="K211" i="26"/>
  <c r="M211" i="26" s="1"/>
  <c r="J211" i="26"/>
  <c r="I211" i="26"/>
  <c r="G211" i="26"/>
  <c r="K210" i="26"/>
  <c r="M210" i="26" s="1"/>
  <c r="J210" i="26"/>
  <c r="I210" i="26"/>
  <c r="G210" i="26"/>
  <c r="K209" i="26"/>
  <c r="M209" i="26" s="1"/>
  <c r="J209" i="26"/>
  <c r="I209" i="26"/>
  <c r="G209" i="26"/>
  <c r="K208" i="26"/>
  <c r="M208" i="26" s="1"/>
  <c r="J208" i="26"/>
  <c r="I208" i="26"/>
  <c r="G208" i="26"/>
  <c r="K207" i="26"/>
  <c r="H207" i="26"/>
  <c r="F207" i="26"/>
  <c r="E207" i="26"/>
  <c r="D207" i="26"/>
  <c r="K206" i="26"/>
  <c r="M206" i="26" s="1"/>
  <c r="J206" i="26"/>
  <c r="I206" i="26"/>
  <c r="G206" i="26"/>
  <c r="K205" i="26"/>
  <c r="M205" i="26" s="1"/>
  <c r="J205" i="26"/>
  <c r="I205" i="26"/>
  <c r="G205" i="26"/>
  <c r="K204" i="26"/>
  <c r="M204" i="26" s="1"/>
  <c r="J204" i="26"/>
  <c r="I204" i="26"/>
  <c r="G204" i="26"/>
  <c r="K203" i="26"/>
  <c r="M203" i="26" s="1"/>
  <c r="J203" i="26"/>
  <c r="I203" i="26"/>
  <c r="G203" i="26"/>
  <c r="H202" i="26"/>
  <c r="F202" i="26"/>
  <c r="E202" i="26"/>
  <c r="D202" i="26"/>
  <c r="K201" i="26"/>
  <c r="M201" i="26" s="1"/>
  <c r="J201" i="26"/>
  <c r="I201" i="26"/>
  <c r="G201" i="26"/>
  <c r="K200" i="26"/>
  <c r="M200" i="26" s="1"/>
  <c r="J200" i="26"/>
  <c r="I200" i="26"/>
  <c r="G200" i="26"/>
  <c r="K199" i="26"/>
  <c r="M199" i="26" s="1"/>
  <c r="J199" i="26"/>
  <c r="I199" i="26"/>
  <c r="G199" i="26"/>
  <c r="K198" i="26"/>
  <c r="J198" i="26"/>
  <c r="I198" i="26"/>
  <c r="G198" i="26"/>
  <c r="H197" i="26"/>
  <c r="F197" i="26"/>
  <c r="E197" i="26"/>
  <c r="K197" i="26" s="1"/>
  <c r="M197" i="26" s="1"/>
  <c r="D197" i="26"/>
  <c r="K196" i="26"/>
  <c r="L196" i="26" s="1"/>
  <c r="J196" i="26"/>
  <c r="I196" i="26"/>
  <c r="G196" i="26"/>
  <c r="K195" i="26"/>
  <c r="L195" i="26" s="1"/>
  <c r="J195" i="26"/>
  <c r="I195" i="26"/>
  <c r="G195" i="26"/>
  <c r="K194" i="26"/>
  <c r="M194" i="26" s="1"/>
  <c r="J194" i="26"/>
  <c r="I194" i="26"/>
  <c r="G194" i="26"/>
  <c r="K193" i="26"/>
  <c r="M193" i="26" s="1"/>
  <c r="J193" i="26"/>
  <c r="I193" i="26"/>
  <c r="G193" i="26"/>
  <c r="H192" i="26"/>
  <c r="F192" i="26"/>
  <c r="E192" i="26"/>
  <c r="K192" i="26" s="1"/>
  <c r="M192" i="26" s="1"/>
  <c r="D192" i="26"/>
  <c r="K191" i="26"/>
  <c r="M191" i="26" s="1"/>
  <c r="J191" i="26"/>
  <c r="I191" i="26"/>
  <c r="G191" i="26"/>
  <c r="K190" i="26"/>
  <c r="M190" i="26" s="1"/>
  <c r="J190" i="26"/>
  <c r="I190" i="26"/>
  <c r="G190" i="26"/>
  <c r="K189" i="26"/>
  <c r="M189" i="26" s="1"/>
  <c r="K188" i="26"/>
  <c r="M188" i="26" s="1"/>
  <c r="J188" i="26"/>
  <c r="I188" i="26"/>
  <c r="G188" i="26"/>
  <c r="H187" i="26"/>
  <c r="F187" i="26"/>
  <c r="R187" i="26" s="1"/>
  <c r="E187" i="26"/>
  <c r="K187" i="26" s="1"/>
  <c r="M187" i="26" s="1"/>
  <c r="D187" i="26"/>
  <c r="K186" i="26"/>
  <c r="M186" i="26" s="1"/>
  <c r="J186" i="26"/>
  <c r="I186" i="26"/>
  <c r="G186" i="26"/>
  <c r="K185" i="26"/>
  <c r="M185" i="26" s="1"/>
  <c r="J185" i="26"/>
  <c r="I185" i="26"/>
  <c r="G185" i="26"/>
  <c r="K184" i="26"/>
  <c r="M184" i="26" s="1"/>
  <c r="J184" i="26"/>
  <c r="I184" i="26"/>
  <c r="G184" i="26"/>
  <c r="K183" i="26"/>
  <c r="M183" i="26" s="1"/>
  <c r="J183" i="26"/>
  <c r="I183" i="26"/>
  <c r="G183" i="26"/>
  <c r="H182" i="26"/>
  <c r="F182" i="26"/>
  <c r="R182" i="26" s="1"/>
  <c r="E182" i="26"/>
  <c r="K182" i="26" s="1"/>
  <c r="M182" i="26" s="1"/>
  <c r="D182" i="26"/>
  <c r="K181" i="26"/>
  <c r="M181" i="26" s="1"/>
  <c r="J181" i="26"/>
  <c r="I181" i="26"/>
  <c r="G181" i="26"/>
  <c r="K180" i="26"/>
  <c r="M180" i="26" s="1"/>
  <c r="J180" i="26"/>
  <c r="I180" i="26"/>
  <c r="G180" i="26"/>
  <c r="K179" i="26"/>
  <c r="M179" i="26" s="1"/>
  <c r="J179" i="26"/>
  <c r="I179" i="26"/>
  <c r="G179" i="26"/>
  <c r="K178" i="26"/>
  <c r="M178" i="26" s="1"/>
  <c r="J178" i="26"/>
  <c r="I178" i="26"/>
  <c r="G178" i="26"/>
  <c r="H177" i="26"/>
  <c r="F177" i="26"/>
  <c r="E177" i="26"/>
  <c r="K177" i="26" s="1"/>
  <c r="M177" i="26" s="1"/>
  <c r="H176" i="26"/>
  <c r="H156" i="26" s="1"/>
  <c r="F176" i="26"/>
  <c r="E176" i="26"/>
  <c r="D176" i="26"/>
  <c r="D156" i="26" s="1"/>
  <c r="H175" i="26"/>
  <c r="F175" i="26"/>
  <c r="E175" i="26"/>
  <c r="D175" i="26"/>
  <c r="D155" i="26" s="1"/>
  <c r="H174" i="26"/>
  <c r="F174" i="26"/>
  <c r="E174" i="26"/>
  <c r="H173" i="26"/>
  <c r="F173" i="26"/>
  <c r="E173" i="26"/>
  <c r="D173" i="26"/>
  <c r="D153" i="26" s="1"/>
  <c r="K171" i="26"/>
  <c r="M171" i="26" s="1"/>
  <c r="J171" i="26"/>
  <c r="I171" i="26"/>
  <c r="G171" i="26"/>
  <c r="K170" i="26"/>
  <c r="M170" i="26" s="1"/>
  <c r="J170" i="26"/>
  <c r="I170" i="26"/>
  <c r="G170" i="26"/>
  <c r="M169" i="26"/>
  <c r="H169" i="26"/>
  <c r="G169" i="26"/>
  <c r="K168" i="26"/>
  <c r="M168" i="26" s="1"/>
  <c r="J168" i="26"/>
  <c r="I168" i="26"/>
  <c r="G168" i="26"/>
  <c r="F167" i="26"/>
  <c r="E167" i="26"/>
  <c r="D167" i="26"/>
  <c r="K166" i="26"/>
  <c r="M166" i="26" s="1"/>
  <c r="J166" i="26"/>
  <c r="I166" i="26"/>
  <c r="G166" i="26"/>
  <c r="K165" i="26"/>
  <c r="M165" i="26" s="1"/>
  <c r="J165" i="26"/>
  <c r="I165" i="26"/>
  <c r="G165" i="26"/>
  <c r="M164" i="26"/>
  <c r="J164" i="26"/>
  <c r="I164" i="26"/>
  <c r="G164" i="26"/>
  <c r="K163" i="26"/>
  <c r="M163" i="26" s="1"/>
  <c r="J163" i="26"/>
  <c r="I163" i="26"/>
  <c r="G163" i="26"/>
  <c r="H162" i="26"/>
  <c r="F162" i="26"/>
  <c r="R162" i="26" s="1"/>
  <c r="E162" i="26"/>
  <c r="D162" i="26"/>
  <c r="K161" i="26"/>
  <c r="M161" i="26" s="1"/>
  <c r="J161" i="26"/>
  <c r="I161" i="26"/>
  <c r="G161" i="26"/>
  <c r="M160" i="26"/>
  <c r="L160" i="26"/>
  <c r="H160" i="26"/>
  <c r="G160" i="26"/>
  <c r="M159" i="26"/>
  <c r="L159" i="26"/>
  <c r="H159" i="26"/>
  <c r="G159" i="26"/>
  <c r="K158" i="26"/>
  <c r="M158" i="26" s="1"/>
  <c r="J158" i="26"/>
  <c r="I158" i="26"/>
  <c r="G158" i="26"/>
  <c r="F157" i="26"/>
  <c r="E157" i="26"/>
  <c r="D157" i="26"/>
  <c r="M151" i="26"/>
  <c r="J151" i="26"/>
  <c r="I151" i="26"/>
  <c r="G151" i="26"/>
  <c r="K150" i="26"/>
  <c r="M150" i="26" s="1"/>
  <c r="H150" i="26"/>
  <c r="G150" i="26"/>
  <c r="M149" i="26"/>
  <c r="J149" i="26"/>
  <c r="I149" i="26"/>
  <c r="G149" i="26"/>
  <c r="M148" i="26"/>
  <c r="J148" i="26"/>
  <c r="I148" i="26"/>
  <c r="G148" i="26"/>
  <c r="L147" i="26"/>
  <c r="F147" i="26"/>
  <c r="E147" i="26"/>
  <c r="D147" i="26"/>
  <c r="K146" i="26"/>
  <c r="F146" i="26"/>
  <c r="E146" i="26"/>
  <c r="D146" i="26"/>
  <c r="F145" i="26"/>
  <c r="E145" i="26"/>
  <c r="D145" i="26"/>
  <c r="H144" i="26"/>
  <c r="F144" i="26"/>
  <c r="E144" i="26"/>
  <c r="D144" i="26"/>
  <c r="K143" i="26"/>
  <c r="F143" i="26"/>
  <c r="E143" i="26"/>
  <c r="D143" i="26"/>
  <c r="L142" i="26"/>
  <c r="M141" i="26"/>
  <c r="J141" i="26"/>
  <c r="I141" i="26"/>
  <c r="G141" i="26"/>
  <c r="M140" i="26"/>
  <c r="H140" i="26"/>
  <c r="G140" i="26"/>
  <c r="M139" i="26"/>
  <c r="J139" i="26"/>
  <c r="I139" i="26"/>
  <c r="G139" i="26"/>
  <c r="M138" i="26"/>
  <c r="J138" i="26"/>
  <c r="I138" i="26"/>
  <c r="G138" i="26"/>
  <c r="L137" i="26"/>
  <c r="K137" i="26"/>
  <c r="H137" i="26"/>
  <c r="F137" i="26"/>
  <c r="E137" i="26"/>
  <c r="D137" i="26"/>
  <c r="M136" i="26"/>
  <c r="J136" i="26"/>
  <c r="I136" i="26"/>
  <c r="G136" i="26"/>
  <c r="M135" i="26"/>
  <c r="J135" i="26"/>
  <c r="I135" i="26"/>
  <c r="G135" i="26"/>
  <c r="M134" i="26"/>
  <c r="H134" i="26"/>
  <c r="G134" i="26"/>
  <c r="M133" i="26"/>
  <c r="J133" i="26"/>
  <c r="I133" i="26"/>
  <c r="G133" i="26"/>
  <c r="L132" i="26"/>
  <c r="K132" i="26"/>
  <c r="F132" i="26"/>
  <c r="E132" i="26"/>
  <c r="D132" i="26"/>
  <c r="M131" i="26"/>
  <c r="J131" i="26"/>
  <c r="I131" i="26"/>
  <c r="G131" i="26"/>
  <c r="M130" i="26"/>
  <c r="J130" i="26"/>
  <c r="I130" i="26"/>
  <c r="G130" i="26"/>
  <c r="M129" i="26"/>
  <c r="H129" i="26"/>
  <c r="G129" i="26"/>
  <c r="M128" i="26"/>
  <c r="J128" i="26"/>
  <c r="I128" i="26"/>
  <c r="G128" i="26"/>
  <c r="L127" i="26"/>
  <c r="K127" i="26"/>
  <c r="H127" i="26"/>
  <c r="F127" i="26"/>
  <c r="E127" i="26"/>
  <c r="D127" i="26"/>
  <c r="M126" i="26"/>
  <c r="J126" i="26"/>
  <c r="I126" i="26"/>
  <c r="G126" i="26"/>
  <c r="M125" i="26"/>
  <c r="J125" i="26"/>
  <c r="I125" i="26"/>
  <c r="G125" i="26"/>
  <c r="K124" i="26"/>
  <c r="M124" i="26" s="1"/>
  <c r="H124" i="26"/>
  <c r="G124" i="26"/>
  <c r="M123" i="26"/>
  <c r="J123" i="26"/>
  <c r="I123" i="26"/>
  <c r="G123" i="26"/>
  <c r="L122" i="26"/>
  <c r="F122" i="26"/>
  <c r="E122" i="26"/>
  <c r="D122" i="26"/>
  <c r="M121" i="26"/>
  <c r="J121" i="26"/>
  <c r="I121" i="26"/>
  <c r="G121" i="26"/>
  <c r="M120" i="26"/>
  <c r="J120" i="26"/>
  <c r="I120" i="26"/>
  <c r="G120" i="26"/>
  <c r="M119" i="26"/>
  <c r="H119" i="26"/>
  <c r="G119" i="26"/>
  <c r="M118" i="26"/>
  <c r="J118" i="26"/>
  <c r="I118" i="26"/>
  <c r="G118" i="26"/>
  <c r="L117" i="26"/>
  <c r="K117" i="26"/>
  <c r="F117" i="26"/>
  <c r="E117" i="26"/>
  <c r="D117" i="26"/>
  <c r="M116" i="26"/>
  <c r="J116" i="26"/>
  <c r="I116" i="26"/>
  <c r="G116" i="26"/>
  <c r="M115" i="26"/>
  <c r="J115" i="26"/>
  <c r="I115" i="26"/>
  <c r="G115" i="26"/>
  <c r="M114" i="26"/>
  <c r="H114" i="26"/>
  <c r="G114" i="26"/>
  <c r="M113" i="26"/>
  <c r="J113" i="26"/>
  <c r="I113" i="26"/>
  <c r="G113" i="26"/>
  <c r="L112" i="26"/>
  <c r="K112" i="26"/>
  <c r="H112" i="26"/>
  <c r="F112" i="26"/>
  <c r="E112" i="26"/>
  <c r="D112" i="26"/>
  <c r="M111" i="26"/>
  <c r="J111" i="26"/>
  <c r="I111" i="26"/>
  <c r="G111" i="26"/>
  <c r="M110" i="26"/>
  <c r="J110" i="26"/>
  <c r="I110" i="26"/>
  <c r="G110" i="26"/>
  <c r="M109" i="26"/>
  <c r="H109" i="26"/>
  <c r="G109" i="26"/>
  <c r="M108" i="26"/>
  <c r="J108" i="26"/>
  <c r="I108" i="26"/>
  <c r="G108" i="26"/>
  <c r="L107" i="26"/>
  <c r="K107" i="26"/>
  <c r="F107" i="26"/>
  <c r="E107" i="26"/>
  <c r="D107" i="26"/>
  <c r="L106" i="26"/>
  <c r="L96" i="26" s="1"/>
  <c r="K106" i="26"/>
  <c r="K96" i="26" s="1"/>
  <c r="H106" i="26"/>
  <c r="H96" i="26" s="1"/>
  <c r="F106" i="26"/>
  <c r="E106" i="26"/>
  <c r="D106" i="26"/>
  <c r="D96" i="26" s="1"/>
  <c r="L105" i="26"/>
  <c r="L95" i="26" s="1"/>
  <c r="K105" i="26"/>
  <c r="K95" i="26" s="1"/>
  <c r="H105" i="26"/>
  <c r="F105" i="26"/>
  <c r="E105" i="26"/>
  <c r="D105" i="26"/>
  <c r="L104" i="26"/>
  <c r="L94" i="26" s="1"/>
  <c r="K104" i="26"/>
  <c r="F104" i="26"/>
  <c r="E104" i="26"/>
  <c r="D104" i="26"/>
  <c r="D94" i="26" s="1"/>
  <c r="L103" i="26"/>
  <c r="L93" i="26" s="1"/>
  <c r="K103" i="26"/>
  <c r="K93" i="26" s="1"/>
  <c r="H103" i="26"/>
  <c r="H93" i="26" s="1"/>
  <c r="F103" i="26"/>
  <c r="E103" i="26"/>
  <c r="D103" i="26"/>
  <c r="D93" i="26" s="1"/>
  <c r="M101" i="26"/>
  <c r="J101" i="26"/>
  <c r="I101" i="26"/>
  <c r="G101" i="26"/>
  <c r="M100" i="26"/>
  <c r="H100" i="26"/>
  <c r="G100" i="26"/>
  <c r="M99" i="26"/>
  <c r="J99" i="26"/>
  <c r="I99" i="26"/>
  <c r="G99" i="26"/>
  <c r="M98" i="26"/>
  <c r="J98" i="26"/>
  <c r="I98" i="26"/>
  <c r="G98" i="26"/>
  <c r="L97" i="26"/>
  <c r="K97" i="26"/>
  <c r="F97" i="26"/>
  <c r="E97" i="26"/>
  <c r="D97" i="26"/>
  <c r="M91" i="26"/>
  <c r="J91" i="26"/>
  <c r="I91" i="26"/>
  <c r="G91" i="26"/>
  <c r="M90" i="26"/>
  <c r="H90" i="26"/>
  <c r="G90" i="26"/>
  <c r="M89" i="26"/>
  <c r="J89" i="26"/>
  <c r="I89" i="26"/>
  <c r="G89" i="26"/>
  <c r="M88" i="26"/>
  <c r="J88" i="26"/>
  <c r="I88" i="26"/>
  <c r="G88" i="26"/>
  <c r="K87" i="26"/>
  <c r="F87" i="26"/>
  <c r="E87" i="26"/>
  <c r="D87" i="26"/>
  <c r="M86" i="26"/>
  <c r="J86" i="26"/>
  <c r="I86" i="26"/>
  <c r="G86" i="26"/>
  <c r="M85" i="26"/>
  <c r="J85" i="26"/>
  <c r="I85" i="26"/>
  <c r="G85" i="26"/>
  <c r="M84" i="26"/>
  <c r="J84" i="26"/>
  <c r="I84" i="26"/>
  <c r="G84" i="26"/>
  <c r="M83" i="26"/>
  <c r="J83" i="26"/>
  <c r="I83" i="26"/>
  <c r="G83" i="26"/>
  <c r="K82" i="26"/>
  <c r="F82" i="26"/>
  <c r="E82" i="26"/>
  <c r="D82" i="26"/>
  <c r="M81" i="26"/>
  <c r="J81" i="26"/>
  <c r="I81" i="26"/>
  <c r="G81" i="26"/>
  <c r="M80" i="26"/>
  <c r="J80" i="26"/>
  <c r="I80" i="26"/>
  <c r="G80" i="26"/>
  <c r="M79" i="26"/>
  <c r="J79" i="26"/>
  <c r="I79" i="26"/>
  <c r="G79" i="26"/>
  <c r="M78" i="26"/>
  <c r="J78" i="26"/>
  <c r="I78" i="26"/>
  <c r="G78" i="26"/>
  <c r="K77" i="26"/>
  <c r="H77" i="26"/>
  <c r="F77" i="26"/>
  <c r="R77" i="26" s="1"/>
  <c r="E77" i="26"/>
  <c r="D77" i="26"/>
  <c r="M76" i="26"/>
  <c r="J76" i="26"/>
  <c r="I76" i="26"/>
  <c r="G76" i="26"/>
  <c r="M75" i="26"/>
  <c r="J75" i="26"/>
  <c r="I75" i="26"/>
  <c r="G75" i="26"/>
  <c r="M74" i="26"/>
  <c r="J74" i="26"/>
  <c r="I74" i="26"/>
  <c r="G74" i="26"/>
  <c r="M73" i="26"/>
  <c r="J73" i="26"/>
  <c r="I73" i="26"/>
  <c r="G73" i="26"/>
  <c r="L72" i="26"/>
  <c r="K72" i="26"/>
  <c r="H72" i="26"/>
  <c r="F72" i="26"/>
  <c r="E72" i="26"/>
  <c r="D72" i="26"/>
  <c r="M71" i="26"/>
  <c r="J71" i="26"/>
  <c r="I71" i="26"/>
  <c r="G71" i="26"/>
  <c r="M70" i="26"/>
  <c r="J70" i="26"/>
  <c r="I70" i="26"/>
  <c r="G70" i="26"/>
  <c r="M69" i="26"/>
  <c r="J69" i="26"/>
  <c r="I69" i="26"/>
  <c r="G69" i="26"/>
  <c r="M68" i="26"/>
  <c r="J68" i="26"/>
  <c r="I68" i="26"/>
  <c r="G68" i="26"/>
  <c r="L67" i="26"/>
  <c r="K67" i="26"/>
  <c r="H67" i="26"/>
  <c r="F67" i="26"/>
  <c r="R67" i="26" s="1"/>
  <c r="E67" i="26"/>
  <c r="D67" i="26"/>
  <c r="M66" i="26"/>
  <c r="J66" i="26"/>
  <c r="I66" i="26"/>
  <c r="G66" i="26"/>
  <c r="M65" i="26"/>
  <c r="J65" i="26"/>
  <c r="I65" i="26"/>
  <c r="G65" i="26"/>
  <c r="M64" i="26"/>
  <c r="H64" i="26"/>
  <c r="G64" i="26"/>
  <c r="M63" i="26"/>
  <c r="J63" i="26"/>
  <c r="I63" i="26"/>
  <c r="G63" i="26"/>
  <c r="L62" i="26"/>
  <c r="K62" i="26"/>
  <c r="F62" i="26"/>
  <c r="E62" i="26"/>
  <c r="D62" i="26"/>
  <c r="M61" i="26"/>
  <c r="L61" i="26"/>
  <c r="L26" i="26" s="1"/>
  <c r="J61" i="26"/>
  <c r="I61" i="26"/>
  <c r="G61" i="26"/>
  <c r="M60" i="26"/>
  <c r="L60" i="26"/>
  <c r="L25" i="26" s="1"/>
  <c r="J60" i="26"/>
  <c r="I60" i="26"/>
  <c r="G60" i="26"/>
  <c r="M59" i="26"/>
  <c r="L59" i="26"/>
  <c r="L24" i="26" s="1"/>
  <c r="J59" i="26"/>
  <c r="I59" i="26"/>
  <c r="G59" i="26"/>
  <c r="M58" i="26"/>
  <c r="L58" i="26"/>
  <c r="L23" i="26" s="1"/>
  <c r="J58" i="26"/>
  <c r="I58" i="26"/>
  <c r="G58" i="26"/>
  <c r="K57" i="26"/>
  <c r="H57" i="26"/>
  <c r="F57" i="26"/>
  <c r="E57" i="26"/>
  <c r="D57" i="26"/>
  <c r="M56" i="26"/>
  <c r="J56" i="26"/>
  <c r="I56" i="26"/>
  <c r="G56" i="26"/>
  <c r="M55" i="26"/>
  <c r="H55" i="26"/>
  <c r="G55" i="26"/>
  <c r="M54" i="26"/>
  <c r="J54" i="26"/>
  <c r="I54" i="26"/>
  <c r="G54" i="26"/>
  <c r="M53" i="26"/>
  <c r="J53" i="26"/>
  <c r="I53" i="26"/>
  <c r="G53" i="26"/>
  <c r="L52" i="26"/>
  <c r="K52" i="26"/>
  <c r="H52" i="26"/>
  <c r="F52" i="26"/>
  <c r="E52" i="26"/>
  <c r="D52" i="26"/>
  <c r="M51" i="26"/>
  <c r="J51" i="26"/>
  <c r="I51" i="26"/>
  <c r="G51" i="26"/>
  <c r="M50" i="26"/>
  <c r="J50" i="26"/>
  <c r="G50" i="26"/>
  <c r="M49" i="26"/>
  <c r="J49" i="26"/>
  <c r="I49" i="26"/>
  <c r="G49" i="26"/>
  <c r="M48" i="26"/>
  <c r="J48" i="26"/>
  <c r="I48" i="26"/>
  <c r="G48" i="26"/>
  <c r="L47" i="26"/>
  <c r="K47" i="26"/>
  <c r="F47" i="26"/>
  <c r="E47" i="26"/>
  <c r="D47" i="26"/>
  <c r="M46" i="26"/>
  <c r="J46" i="26"/>
  <c r="I46" i="26"/>
  <c r="M45" i="26"/>
  <c r="H45" i="26"/>
  <c r="G45" i="26"/>
  <c r="M44" i="26"/>
  <c r="J44" i="26"/>
  <c r="I44" i="26"/>
  <c r="G44" i="26"/>
  <c r="M43" i="26"/>
  <c r="J43" i="26"/>
  <c r="I43" i="26"/>
  <c r="G43" i="26"/>
  <c r="L42" i="26"/>
  <c r="K42" i="26"/>
  <c r="F42" i="26"/>
  <c r="E42" i="26"/>
  <c r="D42" i="26"/>
  <c r="M41" i="26"/>
  <c r="J41" i="26"/>
  <c r="I41" i="26"/>
  <c r="M40" i="26"/>
  <c r="J40" i="26"/>
  <c r="I40" i="26"/>
  <c r="M39" i="26"/>
  <c r="J39" i="26"/>
  <c r="I39" i="26"/>
  <c r="G39" i="26"/>
  <c r="M38" i="26"/>
  <c r="J38" i="26"/>
  <c r="I38" i="26"/>
  <c r="K37" i="26"/>
  <c r="H37" i="26"/>
  <c r="F37" i="26"/>
  <c r="R37" i="26" s="1"/>
  <c r="E37" i="26"/>
  <c r="D37" i="26"/>
  <c r="M36" i="26"/>
  <c r="J36" i="26"/>
  <c r="I36" i="26"/>
  <c r="M35" i="26"/>
  <c r="H35" i="26"/>
  <c r="G35" i="26"/>
  <c r="M34" i="26"/>
  <c r="J34" i="26"/>
  <c r="I34" i="26"/>
  <c r="M33" i="26"/>
  <c r="J33" i="26"/>
  <c r="I33" i="26"/>
  <c r="L32" i="26"/>
  <c r="K32" i="26"/>
  <c r="F32" i="26"/>
  <c r="E32" i="26"/>
  <c r="D32" i="26"/>
  <c r="M31" i="26"/>
  <c r="J31" i="26"/>
  <c r="I31" i="26"/>
  <c r="M30" i="26"/>
  <c r="H30" i="26"/>
  <c r="G30" i="26"/>
  <c r="M29" i="26"/>
  <c r="J29" i="26"/>
  <c r="I29" i="26"/>
  <c r="M28" i="26"/>
  <c r="J28" i="26"/>
  <c r="I28" i="26"/>
  <c r="K27" i="26"/>
  <c r="F27" i="26"/>
  <c r="E27" i="26"/>
  <c r="L27" i="26" s="1"/>
  <c r="D27" i="26"/>
  <c r="K26" i="26"/>
  <c r="H26" i="26"/>
  <c r="F26" i="26"/>
  <c r="E26" i="26"/>
  <c r="D26" i="26"/>
  <c r="K25" i="26"/>
  <c r="F25" i="26"/>
  <c r="E25" i="26"/>
  <c r="D25" i="26"/>
  <c r="K24" i="26"/>
  <c r="F24" i="26"/>
  <c r="E24" i="26"/>
  <c r="D24" i="26"/>
  <c r="K23" i="26"/>
  <c r="H23" i="26"/>
  <c r="F23" i="26"/>
  <c r="E23" i="26"/>
  <c r="D23" i="26"/>
  <c r="R26" i="26" l="1"/>
  <c r="J45" i="26"/>
  <c r="R45" i="26"/>
  <c r="J55" i="26"/>
  <c r="R55" i="26"/>
  <c r="F95" i="26"/>
  <c r="R105" i="26"/>
  <c r="J109" i="26"/>
  <c r="R109" i="26"/>
  <c r="R112" i="26"/>
  <c r="J124" i="26"/>
  <c r="R124" i="26"/>
  <c r="R127" i="26"/>
  <c r="R177" i="26"/>
  <c r="J246" i="26"/>
  <c r="R246" i="26"/>
  <c r="R248" i="26"/>
  <c r="R249" i="26"/>
  <c r="R278" i="26"/>
  <c r="R279" i="26"/>
  <c r="J290" i="26"/>
  <c r="R290" i="26"/>
  <c r="R292" i="26"/>
  <c r="R337" i="26"/>
  <c r="R363" i="26"/>
  <c r="R364" i="26"/>
  <c r="R372" i="26"/>
  <c r="R377" i="26"/>
  <c r="R392" i="26"/>
  <c r="R407" i="26"/>
  <c r="J413" i="26"/>
  <c r="R413" i="26"/>
  <c r="R417" i="26"/>
  <c r="R422" i="26"/>
  <c r="M433" i="26"/>
  <c r="M434" i="26"/>
  <c r="M435" i="26"/>
  <c r="M436" i="26"/>
  <c r="R442" i="26"/>
  <c r="M448" i="26"/>
  <c r="M449" i="26"/>
  <c r="M450" i="26"/>
  <c r="J1060" i="26"/>
  <c r="R1060" i="26"/>
  <c r="J64" i="26"/>
  <c r="R64" i="26"/>
  <c r="J90" i="26"/>
  <c r="R90" i="26"/>
  <c r="J100" i="26"/>
  <c r="R100" i="26"/>
  <c r="F93" i="26"/>
  <c r="R93" i="26" s="1"/>
  <c r="R103" i="26"/>
  <c r="J114" i="26"/>
  <c r="R114" i="26"/>
  <c r="J119" i="26"/>
  <c r="R119" i="26"/>
  <c r="J129" i="26"/>
  <c r="R129" i="26"/>
  <c r="J134" i="26"/>
  <c r="R134" i="26"/>
  <c r="R137" i="26"/>
  <c r="J150" i="26"/>
  <c r="R150" i="26"/>
  <c r="F154" i="26"/>
  <c r="R174" i="26"/>
  <c r="F155" i="26"/>
  <c r="R175" i="26"/>
  <c r="F156" i="26"/>
  <c r="R156" i="26" s="1"/>
  <c r="R176" i="26"/>
  <c r="R192" i="26"/>
  <c r="R197" i="26"/>
  <c r="R202" i="26"/>
  <c r="R207" i="26"/>
  <c r="R230" i="26"/>
  <c r="R231" i="26"/>
  <c r="R232" i="26"/>
  <c r="M246" i="26"/>
  <c r="R262" i="26"/>
  <c r="J350" i="26"/>
  <c r="R350" i="26"/>
  <c r="J395" i="26"/>
  <c r="R395" i="26"/>
  <c r="M440" i="26"/>
  <c r="M441" i="26"/>
  <c r="M443" i="26"/>
  <c r="M444" i="26"/>
  <c r="M446" i="26"/>
  <c r="R1004" i="26"/>
  <c r="R1018" i="26"/>
  <c r="H1001" i="26"/>
  <c r="R1001" i="26" s="1"/>
  <c r="R1031" i="26"/>
  <c r="F1002" i="26"/>
  <c r="R1002" i="26" s="1"/>
  <c r="R1032" i="26"/>
  <c r="R1033" i="26"/>
  <c r="R1054" i="26"/>
  <c r="R2680" i="26"/>
  <c r="R2685" i="26"/>
  <c r="R2720" i="26"/>
  <c r="R2725" i="26"/>
  <c r="R2730" i="26"/>
  <c r="R2735" i="26"/>
  <c r="J30" i="26"/>
  <c r="R30" i="26"/>
  <c r="J82" i="26"/>
  <c r="R82" i="26"/>
  <c r="F96" i="26"/>
  <c r="R96" i="26" s="1"/>
  <c r="R106" i="26"/>
  <c r="J140" i="26"/>
  <c r="R140" i="26"/>
  <c r="J146" i="26"/>
  <c r="R146" i="26"/>
  <c r="J169" i="26"/>
  <c r="R169" i="26"/>
  <c r="F153" i="26"/>
  <c r="R173" i="26"/>
  <c r="M243" i="26"/>
  <c r="K242" i="26"/>
  <c r="M245" i="26"/>
  <c r="J260" i="26"/>
  <c r="R260" i="26"/>
  <c r="M330" i="26"/>
  <c r="K320" i="26"/>
  <c r="J355" i="26"/>
  <c r="R355" i="26"/>
  <c r="J415" i="26"/>
  <c r="R415" i="26"/>
  <c r="M437" i="26"/>
  <c r="M439" i="26"/>
  <c r="J451" i="26"/>
  <c r="R451" i="26"/>
  <c r="F2708" i="26"/>
  <c r="R2718" i="26"/>
  <c r="R23" i="26"/>
  <c r="J35" i="26"/>
  <c r="R35" i="26"/>
  <c r="R52" i="26"/>
  <c r="R72" i="26"/>
  <c r="F94" i="26"/>
  <c r="J143" i="26"/>
  <c r="R143" i="26"/>
  <c r="J159" i="26"/>
  <c r="R159" i="26"/>
  <c r="J160" i="26"/>
  <c r="R160" i="26"/>
  <c r="R217" i="26"/>
  <c r="R252" i="26"/>
  <c r="R267" i="26"/>
  <c r="R307" i="26"/>
  <c r="R318" i="26"/>
  <c r="R319" i="26"/>
  <c r="M326" i="26"/>
  <c r="K321" i="26"/>
  <c r="O352" i="26"/>
  <c r="J360" i="26"/>
  <c r="R360" i="26"/>
  <c r="R366" i="26"/>
  <c r="R367" i="26"/>
  <c r="R400" i="26"/>
  <c r="R402" i="26"/>
  <c r="J414" i="26"/>
  <c r="R414" i="26"/>
  <c r="R432" i="26"/>
  <c r="R437" i="26"/>
  <c r="M438" i="26"/>
  <c r="M451" i="26"/>
  <c r="J1023" i="26"/>
  <c r="R1023" i="26"/>
  <c r="R1029" i="26"/>
  <c r="F1000" i="26"/>
  <c r="R1030" i="26"/>
  <c r="R1043" i="26"/>
  <c r="J1062" i="26"/>
  <c r="R1062" i="26"/>
  <c r="R1068" i="26"/>
  <c r="R2695" i="26"/>
  <c r="I1002" i="26"/>
  <c r="J1002" i="26"/>
  <c r="G1002" i="26"/>
  <c r="I57" i="26"/>
  <c r="I105" i="26"/>
  <c r="H172" i="26"/>
  <c r="D225" i="26"/>
  <c r="M1015" i="26"/>
  <c r="K1005" i="26"/>
  <c r="D241" i="26"/>
  <c r="L290" i="26"/>
  <c r="E280" i="26"/>
  <c r="E240" i="26" s="1"/>
  <c r="E225" i="26" s="1"/>
  <c r="M1011" i="26"/>
  <c r="K1006" i="26"/>
  <c r="K1001" i="26" s="1"/>
  <c r="M1012" i="26"/>
  <c r="K1007" i="26"/>
  <c r="H2715" i="26"/>
  <c r="H2708" i="26"/>
  <c r="H2750" i="26"/>
  <c r="I281" i="26"/>
  <c r="I321" i="26"/>
  <c r="I322" i="26"/>
  <c r="I382" i="26"/>
  <c r="I228" i="26"/>
  <c r="I248" i="26"/>
  <c r="I249" i="26"/>
  <c r="I278" i="26"/>
  <c r="I279" i="26"/>
  <c r="I1043" i="26"/>
  <c r="I103" i="26"/>
  <c r="I229" i="26"/>
  <c r="H32" i="26"/>
  <c r="R32" i="26" s="1"/>
  <c r="I302" i="26"/>
  <c r="I312" i="26"/>
  <c r="I363" i="26"/>
  <c r="I364" i="26"/>
  <c r="I1048" i="26"/>
  <c r="H27" i="26"/>
  <c r="I27" i="26" s="1"/>
  <c r="I144" i="26"/>
  <c r="I212" i="26"/>
  <c r="I272" i="26"/>
  <c r="J285" i="26"/>
  <c r="K285" i="26"/>
  <c r="I292" i="26"/>
  <c r="I366" i="26"/>
  <c r="I367" i="26"/>
  <c r="I402" i="26"/>
  <c r="H447" i="26"/>
  <c r="R447" i="26" s="1"/>
  <c r="I1004" i="26"/>
  <c r="I1005" i="26"/>
  <c r="I1006" i="26"/>
  <c r="I1007" i="26"/>
  <c r="L1031" i="26"/>
  <c r="H2705" i="26"/>
  <c r="H42" i="26"/>
  <c r="I42" i="26" s="1"/>
  <c r="I106" i="26"/>
  <c r="I175" i="26"/>
  <c r="I176" i="26"/>
  <c r="I207" i="26"/>
  <c r="I232" i="26"/>
  <c r="I262" i="26"/>
  <c r="I307" i="26"/>
  <c r="I318" i="26"/>
  <c r="I319" i="26"/>
  <c r="F397" i="26"/>
  <c r="R397" i="26" s="1"/>
  <c r="F2715" i="26"/>
  <c r="R2715" i="26" s="1"/>
  <c r="I2740" i="26"/>
  <c r="I173" i="26"/>
  <c r="I174" i="26"/>
  <c r="M2683" i="26"/>
  <c r="K2678" i="26"/>
  <c r="E95" i="26"/>
  <c r="E20" i="26" s="1"/>
  <c r="I32" i="26"/>
  <c r="F238" i="26"/>
  <c r="H320" i="26"/>
  <c r="I320" i="26" s="1"/>
  <c r="G337" i="26"/>
  <c r="J342" i="26"/>
  <c r="G347" i="26"/>
  <c r="J352" i="26"/>
  <c r="J363" i="26"/>
  <c r="H365" i="26"/>
  <c r="H362" i="26" s="1"/>
  <c r="E1028" i="26"/>
  <c r="H21" i="26"/>
  <c r="H18" i="26"/>
  <c r="K94" i="26"/>
  <c r="L158" i="26"/>
  <c r="F1028" i="26"/>
  <c r="D18" i="26"/>
  <c r="G23" i="26"/>
  <c r="M23" i="26"/>
  <c r="E22" i="26"/>
  <c r="H24" i="26"/>
  <c r="E93" i="26"/>
  <c r="I93" i="26" s="1"/>
  <c r="J1008" i="26"/>
  <c r="J1029" i="26"/>
  <c r="D2750" i="26"/>
  <c r="G2751" i="26"/>
  <c r="G2752" i="26"/>
  <c r="G2753" i="26"/>
  <c r="M2753" i="26"/>
  <c r="F317" i="26"/>
  <c r="K319" i="26"/>
  <c r="F102" i="26"/>
  <c r="G157" i="26"/>
  <c r="L165" i="26"/>
  <c r="L168" i="26"/>
  <c r="J173" i="26"/>
  <c r="J174" i="26"/>
  <c r="J175" i="26"/>
  <c r="G202" i="26"/>
  <c r="M207" i="26"/>
  <c r="J212" i="26"/>
  <c r="M217" i="26"/>
  <c r="L244" i="26"/>
  <c r="D238" i="26"/>
  <c r="D239" i="26"/>
  <c r="F239" i="26"/>
  <c r="K249" i="26"/>
  <c r="G250" i="26"/>
  <c r="H247" i="26"/>
  <c r="J252" i="26"/>
  <c r="E257" i="26"/>
  <c r="K257" i="26" s="1"/>
  <c r="M257" i="26" s="1"/>
  <c r="H257" i="26"/>
  <c r="R257" i="26" s="1"/>
  <c r="I260" i="26"/>
  <c r="M1005" i="26"/>
  <c r="J1006" i="26"/>
  <c r="G1013" i="26"/>
  <c r="M1013" i="26"/>
  <c r="D1053" i="26"/>
  <c r="F1053" i="26"/>
  <c r="G1073" i="26"/>
  <c r="M1073" i="26"/>
  <c r="G2680" i="26"/>
  <c r="L2681" i="26"/>
  <c r="G2745" i="26"/>
  <c r="M2745" i="26"/>
  <c r="G2760" i="26"/>
  <c r="K2760" i="26"/>
  <c r="F240" i="26"/>
  <c r="F241" i="26"/>
  <c r="I37" i="26"/>
  <c r="M82" i="26"/>
  <c r="J103" i="26"/>
  <c r="G104" i="26"/>
  <c r="F21" i="26"/>
  <c r="R21" i="26" s="1"/>
  <c r="G112" i="26"/>
  <c r="M112" i="26"/>
  <c r="I114" i="26"/>
  <c r="G122" i="26"/>
  <c r="J127" i="26"/>
  <c r="H147" i="26"/>
  <c r="J147" i="26" s="1"/>
  <c r="K157" i="26"/>
  <c r="M157" i="26" s="1"/>
  <c r="G162" i="26"/>
  <c r="K162" i="26"/>
  <c r="M162" i="26" s="1"/>
  <c r="K228" i="26"/>
  <c r="K227" i="26" s="1"/>
  <c r="D226" i="26"/>
  <c r="L289" i="26"/>
  <c r="M292" i="26"/>
  <c r="G297" i="26"/>
  <c r="L298" i="26"/>
  <c r="G447" i="26"/>
  <c r="I451" i="26"/>
  <c r="J1004" i="26"/>
  <c r="M1007" i="26"/>
  <c r="L1009" i="26"/>
  <c r="L1017" i="26"/>
  <c r="J1018" i="26"/>
  <c r="D1028" i="26"/>
  <c r="K1032" i="26"/>
  <c r="L1033" i="26"/>
  <c r="G1038" i="26"/>
  <c r="K1038" i="26"/>
  <c r="M1038" i="26" s="1"/>
  <c r="E1053" i="26"/>
  <c r="I1062" i="26"/>
  <c r="G1068" i="26"/>
  <c r="L1069" i="26"/>
  <c r="G2685" i="26"/>
  <c r="M2685" i="26"/>
  <c r="E2707" i="26"/>
  <c r="I2707" i="26" s="1"/>
  <c r="G2710" i="26"/>
  <c r="L2711" i="26"/>
  <c r="F2750" i="26"/>
  <c r="R2750" i="26" s="1"/>
  <c r="L2756" i="26"/>
  <c r="F1003" i="26"/>
  <c r="F18" i="26"/>
  <c r="R18" i="26" s="1"/>
  <c r="K18" i="26"/>
  <c r="F19" i="26"/>
  <c r="G27" i="26"/>
  <c r="M27" i="26"/>
  <c r="M32" i="26"/>
  <c r="M37" i="26"/>
  <c r="M42" i="26"/>
  <c r="G52" i="26"/>
  <c r="M52" i="26"/>
  <c r="I55" i="26"/>
  <c r="M57" i="26"/>
  <c r="G62" i="26"/>
  <c r="M62" i="26"/>
  <c r="J67" i="26"/>
  <c r="J72" i="26"/>
  <c r="M77" i="26"/>
  <c r="J77" i="26"/>
  <c r="M87" i="26"/>
  <c r="G132" i="26"/>
  <c r="J137" i="26"/>
  <c r="E153" i="26"/>
  <c r="H153" i="26"/>
  <c r="E154" i="26"/>
  <c r="G154" i="26" s="1"/>
  <c r="H154" i="26"/>
  <c r="J154" i="26" s="1"/>
  <c r="E155" i="26"/>
  <c r="H155" i="26"/>
  <c r="E156" i="26"/>
  <c r="I156" i="26" s="1"/>
  <c r="I160" i="26"/>
  <c r="L163" i="26"/>
  <c r="G167" i="26"/>
  <c r="F172" i="26"/>
  <c r="G187" i="26"/>
  <c r="J197" i="26"/>
  <c r="J232" i="26"/>
  <c r="H242" i="26"/>
  <c r="J242" i="26" s="1"/>
  <c r="I246" i="26"/>
  <c r="J248" i="26"/>
  <c r="M262" i="26"/>
  <c r="G267" i="26"/>
  <c r="L269" i="26"/>
  <c r="M272" i="26"/>
  <c r="K279" i="26"/>
  <c r="L279" i="26" s="1"/>
  <c r="G280" i="26"/>
  <c r="H287" i="26"/>
  <c r="J287" i="26" s="1"/>
  <c r="M302" i="26"/>
  <c r="M307" i="26"/>
  <c r="M312" i="26"/>
  <c r="J318" i="26"/>
  <c r="G357" i="26"/>
  <c r="K365" i="26"/>
  <c r="J367" i="26"/>
  <c r="G372" i="26"/>
  <c r="G377" i="26"/>
  <c r="L379" i="26"/>
  <c r="K382" i="26"/>
  <c r="M382" i="26" s="1"/>
  <c r="L386" i="26"/>
  <c r="J387" i="26"/>
  <c r="J392" i="26"/>
  <c r="K398" i="26"/>
  <c r="M398" i="26" s="1"/>
  <c r="J407" i="26"/>
  <c r="J417" i="26"/>
  <c r="J422" i="26"/>
  <c r="H427" i="26"/>
  <c r="J427" i="26" s="1"/>
  <c r="I430" i="26"/>
  <c r="J442" i="26"/>
  <c r="K1004" i="26"/>
  <c r="L1004" i="26" s="1"/>
  <c r="M1006" i="26"/>
  <c r="D1009" i="26"/>
  <c r="L1011" i="26"/>
  <c r="L1014" i="26"/>
  <c r="G1030" i="26"/>
  <c r="K1030" i="26"/>
  <c r="M1030" i="26" s="1"/>
  <c r="J1031" i="26"/>
  <c r="J1032" i="26"/>
  <c r="G1033" i="26"/>
  <c r="M1033" i="26"/>
  <c r="L1040" i="26"/>
  <c r="M1043" i="26"/>
  <c r="J1048" i="26"/>
  <c r="L1060" i="26"/>
  <c r="L1071" i="26"/>
  <c r="L2683" i="26"/>
  <c r="L2686" i="26"/>
  <c r="M2689" i="26"/>
  <c r="L2689" i="26"/>
  <c r="D2715" i="26"/>
  <c r="K2716" i="26"/>
  <c r="L2716" i="26" s="1"/>
  <c r="E2706" i="26"/>
  <c r="G2706" i="26" s="1"/>
  <c r="I2718" i="26"/>
  <c r="E2708" i="26"/>
  <c r="M2713" i="26"/>
  <c r="L2713" i="26"/>
  <c r="M2723" i="26"/>
  <c r="K2718" i="26"/>
  <c r="J2690" i="26"/>
  <c r="D2705" i="26"/>
  <c r="K2740" i="26"/>
  <c r="M2740" i="26" s="1"/>
  <c r="L2743" i="26"/>
  <c r="E2750" i="26"/>
  <c r="I2750" i="26" s="1"/>
  <c r="L2753" i="26"/>
  <c r="G2755" i="26"/>
  <c r="K2755" i="26"/>
  <c r="M2755" i="26" s="1"/>
  <c r="L2758" i="26"/>
  <c r="L2762" i="26"/>
  <c r="L22" i="26"/>
  <c r="F22" i="26"/>
  <c r="I23" i="26"/>
  <c r="H25" i="26"/>
  <c r="J25" i="26" s="1"/>
  <c r="J32" i="26"/>
  <c r="J37" i="26"/>
  <c r="J42" i="26"/>
  <c r="G47" i="26"/>
  <c r="M47" i="26"/>
  <c r="J52" i="26"/>
  <c r="J57" i="26"/>
  <c r="G67" i="26"/>
  <c r="M67" i="26"/>
  <c r="G72" i="26"/>
  <c r="M72" i="26"/>
  <c r="G77" i="26"/>
  <c r="H87" i="26"/>
  <c r="J87" i="26" s="1"/>
  <c r="I90" i="26"/>
  <c r="G97" i="26"/>
  <c r="M97" i="26"/>
  <c r="M103" i="26"/>
  <c r="D19" i="26"/>
  <c r="L19" i="26"/>
  <c r="G107" i="26"/>
  <c r="M107" i="26"/>
  <c r="J112" i="26"/>
  <c r="G117" i="26"/>
  <c r="M117" i="26"/>
  <c r="H122" i="26"/>
  <c r="J122" i="26" s="1"/>
  <c r="I124" i="26"/>
  <c r="G127" i="26"/>
  <c r="M127" i="26"/>
  <c r="I129" i="26"/>
  <c r="G137" i="26"/>
  <c r="M137" i="26"/>
  <c r="I140" i="26"/>
  <c r="M143" i="26"/>
  <c r="K144" i="26"/>
  <c r="E142" i="26"/>
  <c r="H145" i="26"/>
  <c r="R145" i="26" s="1"/>
  <c r="M146" i="26"/>
  <c r="K147" i="26"/>
  <c r="M147" i="26" s="1"/>
  <c r="I150" i="26"/>
  <c r="G153" i="26"/>
  <c r="H157" i="26"/>
  <c r="J157" i="26" s="1"/>
  <c r="I159" i="26"/>
  <c r="L161" i="26"/>
  <c r="J162" i="26"/>
  <c r="L164" i="26"/>
  <c r="L166" i="26"/>
  <c r="H167" i="26"/>
  <c r="J167" i="26" s="1"/>
  <c r="I169" i="26"/>
  <c r="K175" i="26"/>
  <c r="K155" i="26" s="1"/>
  <c r="J177" i="26"/>
  <c r="J182" i="26"/>
  <c r="J187" i="26"/>
  <c r="G192" i="26"/>
  <c r="J202" i="26"/>
  <c r="J207" i="26"/>
  <c r="M212" i="26"/>
  <c r="J217" i="26"/>
  <c r="F227" i="26"/>
  <c r="M228" i="26"/>
  <c r="J229" i="26"/>
  <c r="K232" i="26"/>
  <c r="M232" i="26" s="1"/>
  <c r="L235" i="26"/>
  <c r="L230" i="26" s="1"/>
  <c r="E238" i="26"/>
  <c r="E223" i="26" s="1"/>
  <c r="H238" i="26"/>
  <c r="H223" i="26" s="1"/>
  <c r="G242" i="26"/>
  <c r="L243" i="26"/>
  <c r="L245" i="26"/>
  <c r="K248" i="26"/>
  <c r="M252" i="26"/>
  <c r="K260" i="26"/>
  <c r="M260" i="26" s="1"/>
  <c r="J262" i="26"/>
  <c r="J267" i="26"/>
  <c r="J272" i="26"/>
  <c r="J278" i="26"/>
  <c r="M283" i="26"/>
  <c r="K278" i="26"/>
  <c r="M286" i="26"/>
  <c r="L286" i="26"/>
  <c r="K281" i="26"/>
  <c r="M281" i="26" s="1"/>
  <c r="M299" i="26"/>
  <c r="L299" i="26"/>
  <c r="F2705" i="26"/>
  <c r="D22" i="26"/>
  <c r="F20" i="26"/>
  <c r="M132" i="26"/>
  <c r="D142" i="26"/>
  <c r="I192" i="26"/>
  <c r="D224" i="26"/>
  <c r="D222" i="26" s="1"/>
  <c r="M288" i="26"/>
  <c r="L288" i="26"/>
  <c r="J292" i="26"/>
  <c r="J297" i="26"/>
  <c r="J302" i="26"/>
  <c r="J307" i="26"/>
  <c r="J312" i="26"/>
  <c r="K318" i="26"/>
  <c r="M318" i="26" s="1"/>
  <c r="D317" i="26"/>
  <c r="J322" i="26"/>
  <c r="G327" i="26"/>
  <c r="G332" i="26"/>
  <c r="L335" i="26"/>
  <c r="J337" i="26"/>
  <c r="G352" i="26"/>
  <c r="M352" i="26"/>
  <c r="I355" i="26"/>
  <c r="E362" i="26"/>
  <c r="I362" i="26" s="1"/>
  <c r="K363" i="26"/>
  <c r="M363" i="26" s="1"/>
  <c r="J372" i="26"/>
  <c r="J377" i="26"/>
  <c r="J382" i="26"/>
  <c r="G387" i="26"/>
  <c r="M387" i="26"/>
  <c r="G392" i="26"/>
  <c r="M392" i="26"/>
  <c r="I395" i="26"/>
  <c r="J400" i="26"/>
  <c r="J402" i="26"/>
  <c r="G407" i="26"/>
  <c r="L413" i="26"/>
  <c r="I413" i="26"/>
  <c r="D412" i="26"/>
  <c r="M427" i="26"/>
  <c r="J432" i="26"/>
  <c r="J437" i="26"/>
  <c r="G442" i="26"/>
  <c r="L443" i="26"/>
  <c r="O443" i="26" s="1"/>
  <c r="J447" i="26"/>
  <c r="E1003" i="26"/>
  <c r="H1003" i="26"/>
  <c r="M1004" i="26"/>
  <c r="J1005" i="26"/>
  <c r="J1007" i="26"/>
  <c r="L1010" i="26"/>
  <c r="L1012" i="26"/>
  <c r="J1013" i="26"/>
  <c r="L1015" i="26"/>
  <c r="G1018" i="26"/>
  <c r="M1018" i="26"/>
  <c r="M1023" i="26"/>
  <c r="H1028" i="26"/>
  <c r="J1028" i="26" s="1"/>
  <c r="G1029" i="26"/>
  <c r="K1029" i="26"/>
  <c r="J1030" i="26"/>
  <c r="G1031" i="26"/>
  <c r="M1031" i="26"/>
  <c r="G1032" i="26"/>
  <c r="M1032" i="26"/>
  <c r="J1033" i="26"/>
  <c r="J1038" i="26"/>
  <c r="L1039" i="26"/>
  <c r="J1043" i="26"/>
  <c r="M1048" i="26"/>
  <c r="J1054" i="26"/>
  <c r="H1055" i="26"/>
  <c r="J1056" i="26"/>
  <c r="J1057" i="26"/>
  <c r="L1061" i="26"/>
  <c r="I1068" i="26"/>
  <c r="L1070" i="26"/>
  <c r="L1072" i="26"/>
  <c r="I1073" i="26"/>
  <c r="J2680" i="26"/>
  <c r="L2682" i="26"/>
  <c r="L2684" i="26"/>
  <c r="J2685" i="26"/>
  <c r="L2687" i="26"/>
  <c r="G2690" i="26"/>
  <c r="K2690" i="26"/>
  <c r="M2690" i="26" s="1"/>
  <c r="G2695" i="26"/>
  <c r="M2695" i="26"/>
  <c r="J2706" i="26"/>
  <c r="I2710" i="26"/>
  <c r="L2712" i="26"/>
  <c r="L2714" i="26"/>
  <c r="E2715" i="26"/>
  <c r="J2718" i="26"/>
  <c r="J2720" i="26"/>
  <c r="J2725" i="26"/>
  <c r="J2730" i="26"/>
  <c r="J2735" i="26"/>
  <c r="J2740" i="26"/>
  <c r="L2744" i="26"/>
  <c r="J2745" i="26"/>
  <c r="J2751" i="26"/>
  <c r="J2752" i="26"/>
  <c r="J2753" i="26"/>
  <c r="J2755" i="26"/>
  <c r="L2757" i="26"/>
  <c r="L2759" i="26"/>
  <c r="J2760" i="26"/>
  <c r="L2761" i="26"/>
  <c r="M347" i="26"/>
  <c r="M357" i="26"/>
  <c r="I2695" i="26"/>
  <c r="D277" i="26"/>
  <c r="F277" i="26"/>
  <c r="J281" i="26"/>
  <c r="M319" i="26"/>
  <c r="K317" i="26"/>
  <c r="L330" i="26"/>
  <c r="L320" i="26" s="1"/>
  <c r="L338" i="26"/>
  <c r="J364" i="26"/>
  <c r="K366" i="26"/>
  <c r="M366" i="26" s="1"/>
  <c r="L374" i="26"/>
  <c r="L410" i="26"/>
  <c r="J416" i="26"/>
  <c r="L448" i="26"/>
  <c r="O448" i="26" s="1"/>
  <c r="G24" i="26"/>
  <c r="M24" i="26"/>
  <c r="G25" i="26"/>
  <c r="M25" i="26"/>
  <c r="G26" i="26"/>
  <c r="M26" i="26"/>
  <c r="L57" i="26"/>
  <c r="L18" i="26"/>
  <c r="D102" i="26"/>
  <c r="K173" i="26"/>
  <c r="K153" i="26" s="1"/>
  <c r="L185" i="26"/>
  <c r="L193" i="26"/>
  <c r="L203" i="26"/>
  <c r="D227" i="26"/>
  <c r="F92" i="26"/>
  <c r="F224" i="26"/>
  <c r="J320" i="26"/>
  <c r="L328" i="26"/>
  <c r="L333" i="26"/>
  <c r="K337" i="26"/>
  <c r="M337" i="26" s="1"/>
  <c r="L357" i="26"/>
  <c r="D362" i="26"/>
  <c r="F362" i="26"/>
  <c r="R362" i="26" s="1"/>
  <c r="M365" i="26"/>
  <c r="J366" i="26"/>
  <c r="M367" i="26"/>
  <c r="L371" i="26"/>
  <c r="L376" i="26"/>
  <c r="I399" i="26"/>
  <c r="E397" i="26"/>
  <c r="G397" i="26" s="1"/>
  <c r="L408" i="26"/>
  <c r="L440" i="26"/>
  <c r="O440" i="26" s="1"/>
  <c r="L445" i="26"/>
  <c r="L450" i="26"/>
  <c r="O450" i="26" s="1"/>
  <c r="D21" i="26"/>
  <c r="K92" i="26"/>
  <c r="E94" i="26"/>
  <c r="E19" i="26" s="1"/>
  <c r="G19" i="26" s="1"/>
  <c r="D95" i="26"/>
  <c r="D20" i="26" s="1"/>
  <c r="J105" i="26"/>
  <c r="L20" i="26"/>
  <c r="J106" i="26"/>
  <c r="L21" i="26"/>
  <c r="J144" i="26"/>
  <c r="G145" i="26"/>
  <c r="D152" i="26"/>
  <c r="G155" i="26"/>
  <c r="J156" i="26"/>
  <c r="E172" i="26"/>
  <c r="D172" i="26"/>
  <c r="M175" i="26"/>
  <c r="J176" i="26"/>
  <c r="L188" i="26"/>
  <c r="L190" i="26"/>
  <c r="M195" i="26"/>
  <c r="L200" i="26"/>
  <c r="E247" i="26"/>
  <c r="I247" i="26" s="1"/>
  <c r="J249" i="26"/>
  <c r="D247" i="26"/>
  <c r="F247" i="26"/>
  <c r="J251" i="26"/>
  <c r="E277" i="26"/>
  <c r="L92" i="26"/>
  <c r="K22" i="26"/>
  <c r="M22" i="26" s="1"/>
  <c r="J18" i="26"/>
  <c r="K21" i="26"/>
  <c r="I24" i="26"/>
  <c r="I26" i="26"/>
  <c r="J93" i="26"/>
  <c r="E96" i="26"/>
  <c r="J96" i="26"/>
  <c r="M104" i="26"/>
  <c r="M105" i="26"/>
  <c r="M106" i="26"/>
  <c r="J145" i="26"/>
  <c r="F152" i="26"/>
  <c r="J155" i="26"/>
  <c r="K174" i="26"/>
  <c r="K176" i="26"/>
  <c r="L176" i="26" s="1"/>
  <c r="L186" i="26"/>
  <c r="L191" i="26"/>
  <c r="L201" i="26"/>
  <c r="E227" i="26"/>
  <c r="G227" i="26" s="1"/>
  <c r="H227" i="26"/>
  <c r="J227" i="26" s="1"/>
  <c r="J228" i="26"/>
  <c r="M229" i="26"/>
  <c r="J230" i="26"/>
  <c r="J231" i="26"/>
  <c r="L236" i="26"/>
  <c r="L231" i="26" s="1"/>
  <c r="E239" i="26"/>
  <c r="H239" i="26"/>
  <c r="E241" i="26"/>
  <c r="E226" i="26" s="1"/>
  <c r="H241" i="26"/>
  <c r="M249" i="26"/>
  <c r="J250" i="26"/>
  <c r="K251" i="26"/>
  <c r="M251" i="26" s="1"/>
  <c r="J279" i="26"/>
  <c r="E317" i="26"/>
  <c r="G317" i="26" s="1"/>
  <c r="H317" i="26"/>
  <c r="J319" i="26"/>
  <c r="M320" i="26"/>
  <c r="J321" i="26"/>
  <c r="K322" i="26"/>
  <c r="M322" i="26" s="1"/>
  <c r="L326" i="26"/>
  <c r="L329" i="26"/>
  <c r="L331" i="26"/>
  <c r="L334" i="26"/>
  <c r="L336" i="26"/>
  <c r="L339" i="26"/>
  <c r="L337" i="26" s="1"/>
  <c r="K364" i="26"/>
  <c r="M364" i="26" s="1"/>
  <c r="J365" i="26"/>
  <c r="L373" i="26"/>
  <c r="L375" i="26"/>
  <c r="L365" i="26" s="1"/>
  <c r="L378" i="26"/>
  <c r="D397" i="26"/>
  <c r="M400" i="26"/>
  <c r="K402" i="26"/>
  <c r="M402" i="26" s="1"/>
  <c r="L406" i="26"/>
  <c r="L409" i="26"/>
  <c r="L411" i="26"/>
  <c r="F412" i="26"/>
  <c r="L415" i="26"/>
  <c r="I415" i="26"/>
  <c r="L438" i="26"/>
  <c r="O438" i="26" s="1"/>
  <c r="L441" i="26"/>
  <c r="O441" i="26" s="1"/>
  <c r="L444" i="26"/>
  <c r="O444" i="26" s="1"/>
  <c r="L446" i="26"/>
  <c r="O446" i="26" s="1"/>
  <c r="L449" i="26"/>
  <c r="O449" i="26" s="1"/>
  <c r="J362" i="26"/>
  <c r="M2717" i="26"/>
  <c r="K2707" i="26"/>
  <c r="M2719" i="26"/>
  <c r="G2707" i="26"/>
  <c r="J2707" i="26"/>
  <c r="J2708" i="26"/>
  <c r="M2710" i="26"/>
  <c r="L2710" i="26"/>
  <c r="L2751" i="26"/>
  <c r="M2751" i="26"/>
  <c r="K2750" i="26"/>
  <c r="L2752" i="26"/>
  <c r="M2752" i="26"/>
  <c r="J2710" i="26"/>
  <c r="J2715" i="26"/>
  <c r="G2716" i="26"/>
  <c r="G2717" i="26"/>
  <c r="L2717" i="26"/>
  <c r="G2719" i="26"/>
  <c r="L2719" i="26"/>
  <c r="L2720" i="26"/>
  <c r="L2721" i="26"/>
  <c r="L2722" i="26"/>
  <c r="L2723" i="26"/>
  <c r="L2724" i="26"/>
  <c r="L2725" i="26"/>
  <c r="L2726" i="26"/>
  <c r="L2727" i="26"/>
  <c r="L2728" i="26"/>
  <c r="L2729" i="26"/>
  <c r="L2730" i="26"/>
  <c r="L2731" i="26"/>
  <c r="L2732" i="26"/>
  <c r="L2733" i="26"/>
  <c r="L2734" i="26"/>
  <c r="L2735" i="26"/>
  <c r="L2736" i="26"/>
  <c r="L2737" i="26"/>
  <c r="L2738" i="26"/>
  <c r="L2739" i="26"/>
  <c r="L2740" i="26"/>
  <c r="L2741" i="26"/>
  <c r="I2745" i="26"/>
  <c r="I2751" i="26"/>
  <c r="I2752" i="26"/>
  <c r="I2753" i="26"/>
  <c r="I2755" i="26"/>
  <c r="I2760" i="26"/>
  <c r="L2764" i="26"/>
  <c r="I2716" i="26"/>
  <c r="I2717" i="26"/>
  <c r="G2718" i="26"/>
  <c r="I2719" i="26"/>
  <c r="G2720" i="26"/>
  <c r="I2720" i="26"/>
  <c r="G2725" i="26"/>
  <c r="I2725" i="26"/>
  <c r="G2730" i="26"/>
  <c r="I2730" i="26"/>
  <c r="G2735" i="26"/>
  <c r="I2735" i="26"/>
  <c r="G2740" i="26"/>
  <c r="L2680" i="26"/>
  <c r="M2680" i="26"/>
  <c r="I2680" i="26"/>
  <c r="I2685" i="26"/>
  <c r="I2690" i="26"/>
  <c r="M2691" i="26"/>
  <c r="M2692" i="26"/>
  <c r="L2694" i="26"/>
  <c r="L2690" i="26" s="1"/>
  <c r="J2695" i="26"/>
  <c r="L2696" i="26"/>
  <c r="L2697" i="26"/>
  <c r="L2699" i="26"/>
  <c r="M1068" i="26"/>
  <c r="L1068" i="26"/>
  <c r="J1068" i="26"/>
  <c r="J1073" i="26"/>
  <c r="L1005" i="26"/>
  <c r="L1007" i="26"/>
  <c r="L1008" i="26"/>
  <c r="I1013" i="26"/>
  <c r="I1018" i="26"/>
  <c r="G1023" i="26"/>
  <c r="I1029" i="26"/>
  <c r="I1030" i="26"/>
  <c r="I1031" i="26"/>
  <c r="I1032" i="26"/>
  <c r="I1033" i="26"/>
  <c r="I1038" i="26"/>
  <c r="L1042" i="26"/>
  <c r="L1043" i="26"/>
  <c r="L1049" i="26"/>
  <c r="L1050" i="26"/>
  <c r="L1030" i="26" s="1"/>
  <c r="L1052" i="26"/>
  <c r="L1054" i="26"/>
  <c r="L1055" i="26"/>
  <c r="L1056" i="26"/>
  <c r="L1057" i="26"/>
  <c r="H1058" i="26"/>
  <c r="R1058" i="26" s="1"/>
  <c r="L1058" i="26"/>
  <c r="L1059" i="26"/>
  <c r="I1060" i="26"/>
  <c r="L1062" i="26"/>
  <c r="G1004" i="26"/>
  <c r="G1005" i="26"/>
  <c r="G1006" i="26"/>
  <c r="G1007" i="26"/>
  <c r="G1008" i="26"/>
  <c r="I1008" i="26"/>
  <c r="G1043" i="26"/>
  <c r="G1048" i="26"/>
  <c r="G1054" i="26"/>
  <c r="I1054" i="26"/>
  <c r="G1055" i="26"/>
  <c r="I1055" i="26"/>
  <c r="G1056" i="26"/>
  <c r="I1056" i="26"/>
  <c r="G1057" i="26"/>
  <c r="I1057" i="26"/>
  <c r="G1058" i="26"/>
  <c r="J21" i="26"/>
  <c r="J23" i="26"/>
  <c r="J24" i="26"/>
  <c r="J26" i="26"/>
  <c r="J27" i="26"/>
  <c r="I30" i="26"/>
  <c r="I35" i="26"/>
  <c r="I45" i="26"/>
  <c r="H47" i="26"/>
  <c r="R47" i="26" s="1"/>
  <c r="I50" i="26"/>
  <c r="I52" i="26"/>
  <c r="H62" i="26"/>
  <c r="R62" i="26" s="1"/>
  <c r="I64" i="26"/>
  <c r="I67" i="26"/>
  <c r="I72" i="26"/>
  <c r="I77" i="26"/>
  <c r="I82" i="26"/>
  <c r="H95" i="26"/>
  <c r="H97" i="26"/>
  <c r="R97" i="26" s="1"/>
  <c r="I100" i="26"/>
  <c r="E102" i="26"/>
  <c r="K102" i="26"/>
  <c r="H104" i="26"/>
  <c r="R104" i="26" s="1"/>
  <c r="H107" i="26"/>
  <c r="R107" i="26" s="1"/>
  <c r="I109" i="26"/>
  <c r="I112" i="26"/>
  <c r="H117" i="26"/>
  <c r="R117" i="26" s="1"/>
  <c r="I119" i="26"/>
  <c r="I122" i="26"/>
  <c r="K122" i="26"/>
  <c r="M122" i="26" s="1"/>
  <c r="I127" i="26"/>
  <c r="H132" i="26"/>
  <c r="R132" i="26" s="1"/>
  <c r="I134" i="26"/>
  <c r="I137" i="26"/>
  <c r="F142" i="26"/>
  <c r="H142" i="26"/>
  <c r="I143" i="26"/>
  <c r="I145" i="26"/>
  <c r="K145" i="26"/>
  <c r="I146" i="26"/>
  <c r="I157" i="26"/>
  <c r="I162" i="26"/>
  <c r="K167" i="26"/>
  <c r="M167" i="26" s="1"/>
  <c r="L169" i="26"/>
  <c r="L170" i="26"/>
  <c r="L171" i="26"/>
  <c r="L173" i="26"/>
  <c r="L174" i="26"/>
  <c r="L175" i="26"/>
  <c r="L177" i="26"/>
  <c r="L178" i="26"/>
  <c r="L179" i="26"/>
  <c r="L180" i="26"/>
  <c r="L181" i="26"/>
  <c r="L182" i="26"/>
  <c r="L183" i="26"/>
  <c r="I187" i="26"/>
  <c r="L187" i="26"/>
  <c r="L192" i="26"/>
  <c r="M196" i="26"/>
  <c r="L197" i="26"/>
  <c r="G197" i="26"/>
  <c r="I197" i="26"/>
  <c r="M198" i="26"/>
  <c r="L198" i="26"/>
  <c r="M230" i="26"/>
  <c r="M231" i="26"/>
  <c r="M242" i="26"/>
  <c r="L297" i="26"/>
  <c r="M297" i="26"/>
  <c r="G32" i="26"/>
  <c r="G37" i="26"/>
  <c r="G42" i="26"/>
  <c r="G57" i="26"/>
  <c r="G82" i="26"/>
  <c r="G87" i="26"/>
  <c r="G103" i="26"/>
  <c r="G105" i="26"/>
  <c r="G106" i="26"/>
  <c r="G143" i="26"/>
  <c r="G144" i="26"/>
  <c r="G146" i="26"/>
  <c r="G147" i="26"/>
  <c r="G173" i="26"/>
  <c r="G174" i="26"/>
  <c r="G175" i="26"/>
  <c r="G176" i="26"/>
  <c r="G177" i="26"/>
  <c r="I177" i="26"/>
  <c r="G182" i="26"/>
  <c r="I182" i="26"/>
  <c r="J192" i="26"/>
  <c r="I202" i="26"/>
  <c r="K202" i="26"/>
  <c r="L205" i="26"/>
  <c r="L206" i="26"/>
  <c r="L207" i="26"/>
  <c r="L208" i="26"/>
  <c r="L209" i="26"/>
  <c r="L210" i="26"/>
  <c r="L211" i="26"/>
  <c r="L212" i="26"/>
  <c r="L213" i="26"/>
  <c r="L214" i="26"/>
  <c r="L215" i="26"/>
  <c r="L216" i="26"/>
  <c r="L217" i="26"/>
  <c r="L218" i="26"/>
  <c r="L219" i="26"/>
  <c r="L220" i="26"/>
  <c r="L221" i="26"/>
  <c r="L229" i="26"/>
  <c r="L233" i="26"/>
  <c r="I238" i="26"/>
  <c r="I241" i="26"/>
  <c r="L246" i="26"/>
  <c r="L257" i="26"/>
  <c r="L258" i="26"/>
  <c r="L259" i="26"/>
  <c r="L261" i="26"/>
  <c r="L263" i="26"/>
  <c r="L262" i="26" s="1"/>
  <c r="L264" i="26"/>
  <c r="L265" i="26"/>
  <c r="I267" i="26"/>
  <c r="K267" i="26"/>
  <c r="L268" i="26"/>
  <c r="L271" i="26"/>
  <c r="L278" i="26"/>
  <c r="H280" i="26"/>
  <c r="R280" i="26" s="1"/>
  <c r="L281" i="26"/>
  <c r="H282" i="26"/>
  <c r="R282" i="26" s="1"/>
  <c r="L283" i="26"/>
  <c r="L284" i="26"/>
  <c r="I285" i="26"/>
  <c r="E287" i="26"/>
  <c r="G287" i="26" s="1"/>
  <c r="K287" i="26"/>
  <c r="G290" i="26"/>
  <c r="I290" i="26"/>
  <c r="L291" i="26"/>
  <c r="I297" i="26"/>
  <c r="M301" i="26"/>
  <c r="L301" i="26"/>
  <c r="L327" i="26"/>
  <c r="M327" i="26"/>
  <c r="L332" i="26"/>
  <c r="M332" i="26"/>
  <c r="J397" i="26"/>
  <c r="G207" i="26"/>
  <c r="G212" i="26"/>
  <c r="G217" i="26"/>
  <c r="G228" i="26"/>
  <c r="G229" i="26"/>
  <c r="G230" i="26"/>
  <c r="I230" i="26"/>
  <c r="G231" i="26"/>
  <c r="I231" i="26"/>
  <c r="G232" i="26"/>
  <c r="G247" i="26"/>
  <c r="G248" i="26"/>
  <c r="G249" i="26"/>
  <c r="G251" i="26"/>
  <c r="G252" i="26"/>
  <c r="G257" i="26"/>
  <c r="G262" i="26"/>
  <c r="G272" i="26"/>
  <c r="G278" i="26"/>
  <c r="G279" i="26"/>
  <c r="G281" i="26"/>
  <c r="G282" i="26"/>
  <c r="G292" i="26"/>
  <c r="L372" i="26"/>
  <c r="M372" i="26"/>
  <c r="L318" i="26"/>
  <c r="L319" i="26"/>
  <c r="L323" i="26"/>
  <c r="L324" i="26"/>
  <c r="I327" i="26"/>
  <c r="I332" i="26"/>
  <c r="I337" i="26"/>
  <c r="L343" i="26"/>
  <c r="L344" i="26"/>
  <c r="L345" i="26"/>
  <c r="L346" i="26"/>
  <c r="H347" i="26"/>
  <c r="R347" i="26" s="1"/>
  <c r="I350" i="26"/>
  <c r="I352" i="26"/>
  <c r="H357" i="26"/>
  <c r="R357" i="26" s="1"/>
  <c r="I360" i="26"/>
  <c r="L367" i="26"/>
  <c r="L368" i="26"/>
  <c r="L369" i="26"/>
  <c r="I372" i="26"/>
  <c r="I377" i="26"/>
  <c r="K377" i="26"/>
  <c r="M377" i="26" s="1"/>
  <c r="L381" i="26"/>
  <c r="L377" i="26" s="1"/>
  <c r="L383" i="26"/>
  <c r="L384" i="26"/>
  <c r="I387" i="26"/>
  <c r="I392" i="26"/>
  <c r="L398" i="26"/>
  <c r="L399" i="26"/>
  <c r="G399" i="26"/>
  <c r="L400" i="26"/>
  <c r="G400" i="26"/>
  <c r="I400" i="26"/>
  <c r="K401" i="26"/>
  <c r="M401" i="26" s="1"/>
  <c r="I401" i="26"/>
  <c r="G401" i="26"/>
  <c r="L407" i="26"/>
  <c r="M407" i="26"/>
  <c r="L442" i="26"/>
  <c r="O442" i="26" s="1"/>
  <c r="M442" i="26"/>
  <c r="L447" i="26"/>
  <c r="O447" i="26" s="1"/>
  <c r="M447" i="26"/>
  <c r="G302" i="26"/>
  <c r="G307" i="26"/>
  <c r="G312" i="26"/>
  <c r="G318" i="26"/>
  <c r="G319" i="26"/>
  <c r="G320" i="26"/>
  <c r="G321" i="26"/>
  <c r="G322" i="26"/>
  <c r="G342" i="26"/>
  <c r="I342" i="26"/>
  <c r="G363" i="26"/>
  <c r="G364" i="26"/>
  <c r="G365" i="26"/>
  <c r="G366" i="26"/>
  <c r="G367" i="26"/>
  <c r="G382" i="26"/>
  <c r="J398" i="26"/>
  <c r="G398" i="26"/>
  <c r="L403" i="26"/>
  <c r="L404" i="26"/>
  <c r="I407" i="26"/>
  <c r="E412" i="26"/>
  <c r="G413" i="26"/>
  <c r="I414" i="26"/>
  <c r="K414" i="26"/>
  <c r="L414" i="26" s="1"/>
  <c r="G415" i="26"/>
  <c r="L416" i="26"/>
  <c r="L417" i="26"/>
  <c r="L418" i="26"/>
  <c r="L419" i="26"/>
  <c r="L420" i="26"/>
  <c r="L421" i="26"/>
  <c r="L422" i="26"/>
  <c r="L423" i="26"/>
  <c r="L424" i="26"/>
  <c r="L425" i="26"/>
  <c r="L426" i="26"/>
  <c r="L432" i="26"/>
  <c r="L433" i="26"/>
  <c r="O433" i="26" s="1"/>
  <c r="L434" i="26"/>
  <c r="O434" i="26" s="1"/>
  <c r="L435" i="26"/>
  <c r="O435" i="26" s="1"/>
  <c r="L436" i="26"/>
  <c r="O436" i="26" s="1"/>
  <c r="L437" i="26"/>
  <c r="O437" i="26" s="1"/>
  <c r="L439" i="26"/>
  <c r="O439" i="26" s="1"/>
  <c r="I442" i="26"/>
  <c r="I447" i="26"/>
  <c r="L451" i="26"/>
  <c r="O451" i="26" s="1"/>
  <c r="G402" i="26"/>
  <c r="G414" i="26"/>
  <c r="G416" i="26"/>
  <c r="I416" i="26"/>
  <c r="G417" i="26"/>
  <c r="I417" i="26"/>
  <c r="G422" i="26"/>
  <c r="I422" i="26"/>
  <c r="G427" i="26"/>
  <c r="G432" i="26"/>
  <c r="I432" i="26"/>
  <c r="G437" i="26"/>
  <c r="I437" i="26"/>
  <c r="D2400" i="26"/>
  <c r="D2410" i="26"/>
  <c r="H2383" i="26"/>
  <c r="R2383" i="26" s="1"/>
  <c r="E2383" i="26"/>
  <c r="E2378" i="26"/>
  <c r="H2373" i="26"/>
  <c r="R2373" i="26" s="1"/>
  <c r="L321" i="26" l="1"/>
  <c r="J247" i="26"/>
  <c r="R247" i="26"/>
  <c r="H1000" i="26"/>
  <c r="R1055" i="26"/>
  <c r="L242" i="26"/>
  <c r="R227" i="26"/>
  <c r="F225" i="26"/>
  <c r="R1028" i="26"/>
  <c r="R287" i="26"/>
  <c r="R242" i="26"/>
  <c r="R154" i="26"/>
  <c r="R238" i="26"/>
  <c r="R1000" i="26"/>
  <c r="R157" i="26"/>
  <c r="R42" i="26"/>
  <c r="R239" i="26"/>
  <c r="R317" i="26"/>
  <c r="R153" i="26"/>
  <c r="K241" i="26"/>
  <c r="R155" i="26"/>
  <c r="R122" i="26"/>
  <c r="R427" i="26"/>
  <c r="R167" i="26"/>
  <c r="J412" i="26"/>
  <c r="R412" i="26"/>
  <c r="J172" i="26"/>
  <c r="R172" i="26"/>
  <c r="R1003" i="26"/>
  <c r="R241" i="26"/>
  <c r="R2708" i="26"/>
  <c r="R320" i="26"/>
  <c r="R87" i="26"/>
  <c r="R27" i="26"/>
  <c r="R365" i="26"/>
  <c r="R95" i="26"/>
  <c r="R25" i="26"/>
  <c r="K1000" i="26"/>
  <c r="L1000" i="26"/>
  <c r="K1002" i="26"/>
  <c r="M95" i="26"/>
  <c r="G95" i="26"/>
  <c r="F17" i="26"/>
  <c r="M94" i="26"/>
  <c r="L285" i="26"/>
  <c r="K282" i="26"/>
  <c r="K280" i="26"/>
  <c r="I412" i="26"/>
  <c r="I223" i="26"/>
  <c r="G1003" i="26"/>
  <c r="J1003" i="26"/>
  <c r="M227" i="26"/>
  <c r="J2705" i="26"/>
  <c r="I2708" i="26"/>
  <c r="G362" i="26"/>
  <c r="G238" i="26"/>
  <c r="I242" i="26"/>
  <c r="I167" i="26"/>
  <c r="I154" i="26"/>
  <c r="H22" i="26"/>
  <c r="I22" i="26" s="1"/>
  <c r="L1006" i="26"/>
  <c r="L1001" i="26" s="1"/>
  <c r="G156" i="26"/>
  <c r="G142" i="26"/>
  <c r="I25" i="26"/>
  <c r="L287" i="26"/>
  <c r="K250" i="26"/>
  <c r="L2685" i="26"/>
  <c r="L342" i="26"/>
  <c r="M285" i="26"/>
  <c r="E2363" i="26"/>
  <c r="H2363" i="26"/>
  <c r="R2363" i="26" s="1"/>
  <c r="I155" i="26"/>
  <c r="I153" i="26"/>
  <c r="G1053" i="26"/>
  <c r="G239" i="26"/>
  <c r="G22" i="26"/>
  <c r="G20" i="26"/>
  <c r="I172" i="26"/>
  <c r="G172" i="26"/>
  <c r="M2760" i="26"/>
  <c r="L2760" i="26"/>
  <c r="M2718" i="26"/>
  <c r="K2708" i="26"/>
  <c r="M2708" i="26" s="1"/>
  <c r="J257" i="26"/>
  <c r="I257" i="26"/>
  <c r="D223" i="26"/>
  <c r="D237" i="26"/>
  <c r="G1028" i="26"/>
  <c r="I1028" i="26"/>
  <c r="F237" i="26"/>
  <c r="F223" i="26"/>
  <c r="I397" i="26"/>
  <c r="G93" i="26"/>
  <c r="L2718" i="26"/>
  <c r="L2708" i="26" s="1"/>
  <c r="I2706" i="26"/>
  <c r="E224" i="26"/>
  <c r="G224" i="26" s="1"/>
  <c r="I239" i="26"/>
  <c r="M96" i="26"/>
  <c r="G96" i="26"/>
  <c r="J238" i="26"/>
  <c r="M279" i="26"/>
  <c r="K2715" i="26"/>
  <c r="M2715" i="26" s="1"/>
  <c r="E2705" i="26"/>
  <c r="I2705" i="26" s="1"/>
  <c r="G2708" i="26"/>
  <c r="M278" i="26"/>
  <c r="K277" i="26"/>
  <c r="M277" i="26" s="1"/>
  <c r="M248" i="26"/>
  <c r="K238" i="26"/>
  <c r="K223" i="26" s="1"/>
  <c r="M223" i="26" s="1"/>
  <c r="K19" i="26"/>
  <c r="M19" i="26" s="1"/>
  <c r="M144" i="26"/>
  <c r="M93" i="26"/>
  <c r="G2750" i="26"/>
  <c r="J2750" i="26"/>
  <c r="K1053" i="26"/>
  <c r="M1053" i="26" s="1"/>
  <c r="F226" i="26"/>
  <c r="G241" i="26"/>
  <c r="G102" i="26"/>
  <c r="L2707" i="26"/>
  <c r="J317" i="26"/>
  <c r="M153" i="26"/>
  <c r="L2755" i="26"/>
  <c r="L1013" i="26"/>
  <c r="M155" i="26"/>
  <c r="L157" i="26"/>
  <c r="G2715" i="26"/>
  <c r="M173" i="26"/>
  <c r="G94" i="26"/>
  <c r="G277" i="26"/>
  <c r="I365" i="26"/>
  <c r="M321" i="26"/>
  <c r="K397" i="26"/>
  <c r="M397" i="26" s="1"/>
  <c r="E18" i="26"/>
  <c r="I250" i="26"/>
  <c r="I147" i="26"/>
  <c r="L401" i="26"/>
  <c r="M287" i="26"/>
  <c r="L260" i="26"/>
  <c r="L250" i="26" s="1"/>
  <c r="K1003" i="26"/>
  <c r="M1003" i="26" s="1"/>
  <c r="I427" i="26"/>
  <c r="I1003" i="26"/>
  <c r="L162" i="26"/>
  <c r="E152" i="26"/>
  <c r="G152" i="26" s="1"/>
  <c r="M2716" i="26"/>
  <c r="K2706" i="26"/>
  <c r="M2706" i="26" s="1"/>
  <c r="D1008" i="26"/>
  <c r="D1004" i="26"/>
  <c r="D1003" i="26" s="1"/>
  <c r="J153" i="26"/>
  <c r="H152" i="26"/>
  <c r="R152" i="26" s="1"/>
  <c r="J1055" i="26"/>
  <c r="H1053" i="26"/>
  <c r="R1053" i="26" s="1"/>
  <c r="M1029" i="26"/>
  <c r="K1028" i="26"/>
  <c r="M1028" i="26" s="1"/>
  <c r="I87" i="26"/>
  <c r="I287" i="26"/>
  <c r="M317" i="26"/>
  <c r="I2715" i="26"/>
  <c r="M102" i="26"/>
  <c r="D17" i="26"/>
  <c r="L227" i="26"/>
  <c r="K362" i="26"/>
  <c r="M362" i="26" s="1"/>
  <c r="I317" i="26"/>
  <c r="K247" i="26"/>
  <c r="M247" i="26" s="1"/>
  <c r="I227" i="26"/>
  <c r="D92" i="26"/>
  <c r="L249" i="26"/>
  <c r="J241" i="26"/>
  <c r="H226" i="26"/>
  <c r="J226" i="26" s="1"/>
  <c r="M174" i="26"/>
  <c r="K154" i="26"/>
  <c r="E237" i="26"/>
  <c r="G237" i="26" s="1"/>
  <c r="J239" i="26"/>
  <c r="H224" i="26"/>
  <c r="J224" i="26" s="1"/>
  <c r="M238" i="26"/>
  <c r="M176" i="26"/>
  <c r="K156" i="26"/>
  <c r="M156" i="26" s="1"/>
  <c r="K172" i="26"/>
  <c r="M172" i="26" s="1"/>
  <c r="I96" i="26"/>
  <c r="E92" i="26"/>
  <c r="E21" i="26"/>
  <c r="M21" i="26" s="1"/>
  <c r="L2706" i="26"/>
  <c r="L2750" i="26"/>
  <c r="M2750" i="26"/>
  <c r="M2707" i="26"/>
  <c r="K2705" i="26"/>
  <c r="M2705" i="26" s="1"/>
  <c r="L2695" i="26"/>
  <c r="I1058" i="26"/>
  <c r="J1058" i="26"/>
  <c r="L1029" i="26"/>
  <c r="L1048" i="26"/>
  <c r="L1038" i="26"/>
  <c r="L1032" i="26"/>
  <c r="L1002" i="26" s="1"/>
  <c r="L1003" i="26"/>
  <c r="L402" i="26"/>
  <c r="L382" i="26"/>
  <c r="L363" i="26"/>
  <c r="I347" i="26"/>
  <c r="J347" i="26"/>
  <c r="L322" i="26"/>
  <c r="L317" i="26"/>
  <c r="I280" i="26"/>
  <c r="H240" i="26"/>
  <c r="R240" i="26" s="1"/>
  <c r="J280" i="26"/>
  <c r="H277" i="26"/>
  <c r="R277" i="26" s="1"/>
  <c r="L251" i="26"/>
  <c r="L241" i="26" s="1"/>
  <c r="L248" i="26"/>
  <c r="L232" i="26"/>
  <c r="L228" i="26"/>
  <c r="L202" i="26"/>
  <c r="M202" i="26"/>
  <c r="L153" i="26"/>
  <c r="L172" i="26"/>
  <c r="L155" i="26"/>
  <c r="M145" i="26"/>
  <c r="K142" i="26"/>
  <c r="M142" i="26" s="1"/>
  <c r="K20" i="26"/>
  <c r="M20" i="26" s="1"/>
  <c r="I117" i="26"/>
  <c r="J117" i="26"/>
  <c r="I104" i="26"/>
  <c r="H102" i="26"/>
  <c r="R102" i="26" s="1"/>
  <c r="J104" i="26"/>
  <c r="H94" i="26"/>
  <c r="R94" i="26" s="1"/>
  <c r="I97" i="26"/>
  <c r="J97" i="26"/>
  <c r="I47" i="26"/>
  <c r="J47" i="26"/>
  <c r="M414" i="26"/>
  <c r="K239" i="26"/>
  <c r="K412" i="26"/>
  <c r="M412" i="26" s="1"/>
  <c r="G412" i="26"/>
  <c r="L397" i="26"/>
  <c r="L364" i="26"/>
  <c r="I357" i="26"/>
  <c r="J357" i="26"/>
  <c r="L366" i="26"/>
  <c r="I282" i="26"/>
  <c r="J282" i="26"/>
  <c r="L267" i="26"/>
  <c r="M267" i="26"/>
  <c r="L156" i="26"/>
  <c r="L167" i="26"/>
  <c r="L154" i="26"/>
  <c r="I142" i="26"/>
  <c r="J142" i="26"/>
  <c r="I132" i="26"/>
  <c r="J132" i="26"/>
  <c r="I107" i="26"/>
  <c r="J107" i="26"/>
  <c r="I95" i="26"/>
  <c r="J95" i="26"/>
  <c r="H20" i="26"/>
  <c r="R20" i="26" s="1"/>
  <c r="I62" i="26"/>
  <c r="J62" i="26"/>
  <c r="E1888" i="26"/>
  <c r="R224" i="26" l="1"/>
  <c r="R226" i="26"/>
  <c r="J223" i="26"/>
  <c r="R223" i="26"/>
  <c r="M250" i="26"/>
  <c r="K240" i="26"/>
  <c r="K225" i="26" s="1"/>
  <c r="L412" i="26"/>
  <c r="M282" i="26"/>
  <c r="L282" i="26"/>
  <c r="G2705" i="26"/>
  <c r="L2705" i="26"/>
  <c r="J22" i="26"/>
  <c r="M280" i="26"/>
  <c r="L280" i="26"/>
  <c r="L277" i="26" s="1"/>
  <c r="L239" i="26"/>
  <c r="L224" i="26" s="1"/>
  <c r="L1053" i="26"/>
  <c r="L2715" i="26"/>
  <c r="G226" i="26"/>
  <c r="F222" i="26"/>
  <c r="G240" i="26"/>
  <c r="F13" i="26"/>
  <c r="G223" i="26"/>
  <c r="L226" i="26"/>
  <c r="M18" i="26"/>
  <c r="G18" i="26"/>
  <c r="I18" i="26"/>
  <c r="I226" i="26"/>
  <c r="J152" i="26"/>
  <c r="I152" i="26"/>
  <c r="L1028" i="26"/>
  <c r="J1053" i="26"/>
  <c r="I1053" i="26"/>
  <c r="G92" i="26"/>
  <c r="M92" i="26"/>
  <c r="M154" i="26"/>
  <c r="K152" i="26"/>
  <c r="M152" i="26" s="1"/>
  <c r="E17" i="26"/>
  <c r="I21" i="26"/>
  <c r="G21" i="26"/>
  <c r="I224" i="26"/>
  <c r="K224" i="26"/>
  <c r="M239" i="26"/>
  <c r="I94" i="26"/>
  <c r="J94" i="26"/>
  <c r="H92" i="26"/>
  <c r="R92" i="26" s="1"/>
  <c r="H19" i="26"/>
  <c r="J102" i="26"/>
  <c r="I102" i="26"/>
  <c r="M241" i="26"/>
  <c r="K226" i="26"/>
  <c r="M226" i="26" s="1"/>
  <c r="L238" i="26"/>
  <c r="L247" i="26"/>
  <c r="I20" i="26"/>
  <c r="J20" i="26"/>
  <c r="L152" i="26"/>
  <c r="I277" i="26"/>
  <c r="J277" i="26"/>
  <c r="J240" i="26"/>
  <c r="H237" i="26"/>
  <c r="R237" i="26" s="1"/>
  <c r="I240" i="26"/>
  <c r="H225" i="26"/>
  <c r="R225" i="26" s="1"/>
  <c r="L362" i="26"/>
  <c r="H1906" i="26"/>
  <c r="H1905" i="26"/>
  <c r="R1905" i="26" s="1"/>
  <c r="H1901" i="26" l="1"/>
  <c r="R1906" i="26"/>
  <c r="L240" i="26"/>
  <c r="O240" i="26" s="1"/>
  <c r="M240" i="26"/>
  <c r="K237" i="26"/>
  <c r="M237" i="26" s="1"/>
  <c r="G225" i="26"/>
  <c r="E222" i="26"/>
  <c r="G222" i="26" s="1"/>
  <c r="M225" i="26"/>
  <c r="K17" i="26"/>
  <c r="M17" i="26" s="1"/>
  <c r="G17" i="26"/>
  <c r="I225" i="26"/>
  <c r="J225" i="26"/>
  <c r="H222" i="26"/>
  <c r="R222" i="26" s="1"/>
  <c r="L223" i="26"/>
  <c r="I92" i="26"/>
  <c r="J92" i="26"/>
  <c r="J237" i="26"/>
  <c r="I237" i="26"/>
  <c r="I19" i="26"/>
  <c r="J19" i="26"/>
  <c r="H17" i="26"/>
  <c r="M224" i="26"/>
  <c r="K222" i="26"/>
  <c r="L225" i="26" l="1"/>
  <c r="L222" i="26" s="1"/>
  <c r="L237" i="26"/>
  <c r="M222" i="26"/>
  <c r="L17" i="26"/>
  <c r="I17" i="26"/>
  <c r="J17" i="26"/>
  <c r="I222" i="26"/>
  <c r="J222" i="26"/>
  <c r="H1971" i="26"/>
  <c r="R1971" i="26" s="1"/>
  <c r="F1976" i="26"/>
  <c r="K2608" i="26" l="1"/>
  <c r="H2593" i="26"/>
  <c r="R2593" i="26" s="1"/>
  <c r="H2588" i="26"/>
  <c r="R2588" i="26" s="1"/>
  <c r="H2578" i="26"/>
  <c r="R2578" i="26" s="1"/>
  <c r="H2553" i="26"/>
  <c r="R2553" i="26" s="1"/>
  <c r="H2533" i="26"/>
  <c r="H2523" i="26"/>
  <c r="R2523" i="26" s="1"/>
  <c r="H2518" i="26"/>
  <c r="R2518" i="26" s="1"/>
  <c r="H2530" i="26" l="1"/>
  <c r="R2530" i="26" s="1"/>
  <c r="R2533" i="26"/>
  <c r="H2313" i="26"/>
  <c r="R2313" i="26" s="1"/>
  <c r="E2313" i="26"/>
  <c r="K2313" i="26" s="1"/>
  <c r="E2293" i="26"/>
  <c r="L2253" i="26"/>
  <c r="L2250" i="26" s="1"/>
  <c r="G2253" i="26"/>
  <c r="H2253" i="26"/>
  <c r="H2248" i="26"/>
  <c r="R2248" i="26" s="1"/>
  <c r="H2238" i="26"/>
  <c r="R2238" i="26" s="1"/>
  <c r="E2238" i="26"/>
  <c r="K2228" i="26"/>
  <c r="E3008" i="26"/>
  <c r="K3008" i="26" s="1"/>
  <c r="E3003" i="26"/>
  <c r="K3003" i="26" s="1"/>
  <c r="F2990" i="26"/>
  <c r="F2995" i="26"/>
  <c r="H2997" i="26"/>
  <c r="R2997" i="26" s="1"/>
  <c r="H2998" i="26"/>
  <c r="R2998" i="26" s="1"/>
  <c r="H2983" i="26"/>
  <c r="R2983" i="26" s="1"/>
  <c r="E2978" i="26"/>
  <c r="J2253" i="26" l="1"/>
  <c r="R2253" i="26"/>
  <c r="E2233" i="26"/>
  <c r="L2238" i="26"/>
  <c r="G2978" i="26"/>
  <c r="L2978" i="26"/>
  <c r="H2233" i="26"/>
  <c r="R2233" i="26" s="1"/>
  <c r="I2253" i="26"/>
  <c r="H2646" i="26"/>
  <c r="H2647" i="26"/>
  <c r="L2662" i="26" l="1"/>
  <c r="K2177" i="26" l="1"/>
  <c r="M2177" i="26" s="1"/>
  <c r="I2177" i="26"/>
  <c r="G2177" i="26"/>
  <c r="H2176" i="26"/>
  <c r="E2176" i="26"/>
  <c r="E2173" i="26" s="1"/>
  <c r="K2173" i="26" s="1"/>
  <c r="M2173" i="26" s="1"/>
  <c r="K2175" i="26"/>
  <c r="J2175" i="26"/>
  <c r="I2175" i="26"/>
  <c r="G2175" i="26"/>
  <c r="K2174" i="26"/>
  <c r="M2174" i="26" s="1"/>
  <c r="J2174" i="26"/>
  <c r="I2174" i="26"/>
  <c r="G2174" i="26"/>
  <c r="F2173" i="26"/>
  <c r="D2173" i="26"/>
  <c r="F2171" i="26"/>
  <c r="D2171" i="26"/>
  <c r="K2170" i="26"/>
  <c r="M2170" i="26" s="1"/>
  <c r="J2170" i="26"/>
  <c r="I2170" i="26"/>
  <c r="G2170" i="26"/>
  <c r="K2169" i="26"/>
  <c r="J2169" i="26"/>
  <c r="I2169" i="26"/>
  <c r="G2169" i="26"/>
  <c r="K2167" i="26"/>
  <c r="J2167" i="26"/>
  <c r="I2167" i="26"/>
  <c r="G2167" i="26"/>
  <c r="H2166" i="26"/>
  <c r="E2166" i="26"/>
  <c r="K2166" i="26" s="1"/>
  <c r="K2161" i="26" s="1"/>
  <c r="K2165" i="26"/>
  <c r="L2165" i="26" s="1"/>
  <c r="J2165" i="26"/>
  <c r="I2165" i="26"/>
  <c r="G2165" i="26"/>
  <c r="K2164" i="26"/>
  <c r="J2164" i="26"/>
  <c r="I2164" i="26"/>
  <c r="G2164" i="26"/>
  <c r="F2163" i="26"/>
  <c r="D2163" i="26"/>
  <c r="H2162" i="26"/>
  <c r="F2162" i="26"/>
  <c r="R2162" i="26" s="1"/>
  <c r="E2162" i="26"/>
  <c r="K2162" i="26" s="1"/>
  <c r="D2162" i="26"/>
  <c r="F2161" i="26"/>
  <c r="D2161" i="26"/>
  <c r="H2160" i="26"/>
  <c r="F2160" i="26"/>
  <c r="E2160" i="26"/>
  <c r="K2160" i="26" s="1"/>
  <c r="D2160" i="26"/>
  <c r="H2159" i="26"/>
  <c r="F2159" i="26"/>
  <c r="E2159" i="26"/>
  <c r="D2159" i="26"/>
  <c r="M2157" i="26"/>
  <c r="J2157" i="26"/>
  <c r="I2157" i="26"/>
  <c r="G2157" i="26"/>
  <c r="K2156" i="26"/>
  <c r="K2153" i="26" s="1"/>
  <c r="J2156" i="26"/>
  <c r="I2156" i="26"/>
  <c r="G2156" i="26"/>
  <c r="M2155" i="26"/>
  <c r="J2155" i="26"/>
  <c r="I2155" i="26"/>
  <c r="G2155" i="26"/>
  <c r="M2154" i="26"/>
  <c r="J2154" i="26"/>
  <c r="I2154" i="26"/>
  <c r="G2154" i="26"/>
  <c r="L2153" i="26"/>
  <c r="H2153" i="26"/>
  <c r="F2153" i="26"/>
  <c r="R2153" i="26" s="1"/>
  <c r="E2153" i="26"/>
  <c r="D2153" i="26"/>
  <c r="M2152" i="26"/>
  <c r="J2152" i="26"/>
  <c r="I2152" i="26"/>
  <c r="G2152" i="26"/>
  <c r="H2151" i="26"/>
  <c r="E2151" i="26"/>
  <c r="M2150" i="26"/>
  <c r="J2150" i="26"/>
  <c r="I2150" i="26"/>
  <c r="M2149" i="26"/>
  <c r="J2149" i="26"/>
  <c r="I2149" i="26"/>
  <c r="L2148" i="26"/>
  <c r="K2148" i="26"/>
  <c r="H2148" i="26"/>
  <c r="F2148" i="26"/>
  <c r="R2148" i="26" s="1"/>
  <c r="D2148" i="26"/>
  <c r="K2147" i="26"/>
  <c r="M2147" i="26" s="1"/>
  <c r="I2147" i="26"/>
  <c r="H2146" i="26"/>
  <c r="E2146" i="26"/>
  <c r="E2143" i="26" s="1"/>
  <c r="K2145" i="26"/>
  <c r="M2145" i="26" s="1"/>
  <c r="I2145" i="26"/>
  <c r="K2144" i="26"/>
  <c r="M2144" i="26" s="1"/>
  <c r="I2144" i="26"/>
  <c r="F2143" i="26"/>
  <c r="D2143" i="26"/>
  <c r="H2142" i="26"/>
  <c r="F2142" i="26"/>
  <c r="E2142" i="26"/>
  <c r="D2142" i="26"/>
  <c r="F2141" i="26"/>
  <c r="D2141" i="26"/>
  <c r="K2140" i="26"/>
  <c r="H2140" i="26"/>
  <c r="F2140" i="26"/>
  <c r="R2140" i="26" s="1"/>
  <c r="E2140" i="26"/>
  <c r="D2140" i="26"/>
  <c r="H2139" i="26"/>
  <c r="F2139" i="26"/>
  <c r="R2139" i="26" s="1"/>
  <c r="E2139" i="26"/>
  <c r="D2139" i="26"/>
  <c r="K2137" i="26"/>
  <c r="J2137" i="26"/>
  <c r="I2137" i="26"/>
  <c r="G2137" i="26"/>
  <c r="K2136" i="26"/>
  <c r="L2136" i="26" s="1"/>
  <c r="J2136" i="26"/>
  <c r="I2136" i="26"/>
  <c r="G2136" i="26"/>
  <c r="K2135" i="26"/>
  <c r="J2135" i="26"/>
  <c r="I2135" i="26"/>
  <c r="G2135" i="26"/>
  <c r="K2134" i="26"/>
  <c r="M2134" i="26" s="1"/>
  <c r="J2134" i="26"/>
  <c r="I2134" i="26"/>
  <c r="G2134" i="26"/>
  <c r="H2133" i="26"/>
  <c r="F2133" i="26"/>
  <c r="R2133" i="26" s="1"/>
  <c r="E2133" i="26"/>
  <c r="K2133" i="26" s="1"/>
  <c r="M2133" i="26" s="1"/>
  <c r="D2133" i="26"/>
  <c r="K2132" i="26"/>
  <c r="M2132" i="26" s="1"/>
  <c r="J2132" i="26"/>
  <c r="I2132" i="26"/>
  <c r="G2132" i="26"/>
  <c r="K2131" i="26"/>
  <c r="J2131" i="26"/>
  <c r="I2131" i="26"/>
  <c r="G2131" i="26"/>
  <c r="K2130" i="26"/>
  <c r="M2130" i="26" s="1"/>
  <c r="J2130" i="26"/>
  <c r="I2130" i="26"/>
  <c r="G2130" i="26"/>
  <c r="K2129" i="26"/>
  <c r="J2129" i="26"/>
  <c r="I2129" i="26"/>
  <c r="G2129" i="26"/>
  <c r="H2128" i="26"/>
  <c r="F2128" i="26"/>
  <c r="E2128" i="26"/>
  <c r="K2128" i="26" s="1"/>
  <c r="M2128" i="26" s="1"/>
  <c r="D2128" i="26"/>
  <c r="K2127" i="26"/>
  <c r="J2127" i="26"/>
  <c r="I2127" i="26"/>
  <c r="G2127" i="26"/>
  <c r="K2126" i="26"/>
  <c r="M2126" i="26" s="1"/>
  <c r="J2126" i="26"/>
  <c r="I2126" i="26"/>
  <c r="G2126" i="26"/>
  <c r="M2125" i="26"/>
  <c r="L2125" i="26"/>
  <c r="J2125" i="26"/>
  <c r="G2125" i="26"/>
  <c r="K2124" i="26"/>
  <c r="J2124" i="26"/>
  <c r="I2124" i="26"/>
  <c r="H2123" i="26"/>
  <c r="F2123" i="26"/>
  <c r="E2123" i="26"/>
  <c r="D2123" i="26"/>
  <c r="K2122" i="26"/>
  <c r="J2122" i="26"/>
  <c r="I2122" i="26"/>
  <c r="G2122" i="26"/>
  <c r="H2121" i="26"/>
  <c r="E2121" i="26"/>
  <c r="K2121" i="26" s="1"/>
  <c r="M2121" i="26" s="1"/>
  <c r="K2120" i="26"/>
  <c r="M2120" i="26" s="1"/>
  <c r="J2120" i="26"/>
  <c r="I2120" i="26"/>
  <c r="G2120" i="26"/>
  <c r="K2119" i="26"/>
  <c r="J2119" i="26"/>
  <c r="I2119" i="26"/>
  <c r="G2119" i="26"/>
  <c r="F2118" i="26"/>
  <c r="D2118" i="26"/>
  <c r="K2117" i="26"/>
  <c r="J2117" i="26"/>
  <c r="I2117" i="26"/>
  <c r="G2117" i="26"/>
  <c r="H2116" i="26"/>
  <c r="E2116" i="26"/>
  <c r="K2116" i="26" s="1"/>
  <c r="L2116" i="26" s="1"/>
  <c r="K2115" i="26"/>
  <c r="L2115" i="26" s="1"/>
  <c r="J2115" i="26"/>
  <c r="I2115" i="26"/>
  <c r="G2115" i="26"/>
  <c r="K2114" i="26"/>
  <c r="J2114" i="26"/>
  <c r="I2114" i="26"/>
  <c r="G2114" i="26"/>
  <c r="F2113" i="26"/>
  <c r="D2113" i="26"/>
  <c r="K2112" i="26"/>
  <c r="J2112" i="26"/>
  <c r="I2112" i="26"/>
  <c r="G2112" i="26"/>
  <c r="J2111" i="26"/>
  <c r="E2111" i="26"/>
  <c r="K2111" i="26" s="1"/>
  <c r="L2111" i="26" s="1"/>
  <c r="K2110" i="26"/>
  <c r="M2110" i="26" s="1"/>
  <c r="J2110" i="26"/>
  <c r="I2110" i="26"/>
  <c r="G2110" i="26"/>
  <c r="K2109" i="26"/>
  <c r="L2109" i="26" s="1"/>
  <c r="J2109" i="26"/>
  <c r="I2109" i="26"/>
  <c r="G2109" i="26"/>
  <c r="H2108" i="26"/>
  <c r="F2108" i="26"/>
  <c r="D2108" i="26"/>
  <c r="K2107" i="26"/>
  <c r="L2107" i="26" s="1"/>
  <c r="J2107" i="26"/>
  <c r="I2107" i="26"/>
  <c r="G2107" i="26"/>
  <c r="J2106" i="26"/>
  <c r="E2106" i="26"/>
  <c r="K2106" i="26" s="1"/>
  <c r="M2106" i="26" s="1"/>
  <c r="K2105" i="26"/>
  <c r="J2105" i="26"/>
  <c r="I2105" i="26"/>
  <c r="G2105" i="26"/>
  <c r="K2104" i="26"/>
  <c r="M2104" i="26" s="1"/>
  <c r="J2104" i="26"/>
  <c r="I2104" i="26"/>
  <c r="G2104" i="26"/>
  <c r="H2103" i="26"/>
  <c r="F2103" i="26"/>
  <c r="R2103" i="26" s="1"/>
  <c r="D2103" i="26"/>
  <c r="K2102" i="26"/>
  <c r="L2102" i="26" s="1"/>
  <c r="J2102" i="26"/>
  <c r="I2102" i="26"/>
  <c r="G2102" i="26"/>
  <c r="H2101" i="26"/>
  <c r="R2101" i="26" s="1"/>
  <c r="E2101" i="26"/>
  <c r="G2101" i="26" s="1"/>
  <c r="K2100" i="26"/>
  <c r="J2100" i="26"/>
  <c r="I2100" i="26"/>
  <c r="G2100" i="26"/>
  <c r="K2099" i="26"/>
  <c r="M2099" i="26" s="1"/>
  <c r="J2099" i="26"/>
  <c r="I2099" i="26"/>
  <c r="G2099" i="26"/>
  <c r="F2098" i="26"/>
  <c r="D2098" i="26"/>
  <c r="K2097" i="26"/>
  <c r="L2097" i="26" s="1"/>
  <c r="J2097" i="26"/>
  <c r="I2097" i="26"/>
  <c r="G2097" i="26"/>
  <c r="K2096" i="26"/>
  <c r="J2096" i="26"/>
  <c r="I2096" i="26"/>
  <c r="G2096" i="26"/>
  <c r="K2095" i="26"/>
  <c r="M2095" i="26" s="1"/>
  <c r="J2095" i="26"/>
  <c r="I2095" i="26"/>
  <c r="G2095" i="26"/>
  <c r="K2094" i="26"/>
  <c r="J2094" i="26"/>
  <c r="I2094" i="26"/>
  <c r="G2094" i="26"/>
  <c r="H2093" i="26"/>
  <c r="F2093" i="26"/>
  <c r="E2093" i="26"/>
  <c r="K2093" i="26" s="1"/>
  <c r="M2093" i="26" s="1"/>
  <c r="D2093" i="26"/>
  <c r="K2092" i="26"/>
  <c r="J2092" i="26"/>
  <c r="I2092" i="26"/>
  <c r="G2092" i="26"/>
  <c r="F2091" i="26"/>
  <c r="D2091" i="26"/>
  <c r="D2088" i="26" s="1"/>
  <c r="K2090" i="26"/>
  <c r="L2090" i="26" s="1"/>
  <c r="J2090" i="26"/>
  <c r="I2090" i="26"/>
  <c r="G2090" i="26"/>
  <c r="K2089" i="26"/>
  <c r="M2089" i="26" s="1"/>
  <c r="J2089" i="26"/>
  <c r="I2089" i="26"/>
  <c r="G2089" i="26"/>
  <c r="K2087" i="26"/>
  <c r="M2087" i="26" s="1"/>
  <c r="J2087" i="26"/>
  <c r="I2087" i="26"/>
  <c r="G2087" i="26"/>
  <c r="H2086" i="26"/>
  <c r="R2086" i="26" s="1"/>
  <c r="E2086" i="26"/>
  <c r="M2085" i="26"/>
  <c r="L2085" i="26"/>
  <c r="I2085" i="26"/>
  <c r="G2085" i="26"/>
  <c r="K2084" i="26"/>
  <c r="M2084" i="26" s="1"/>
  <c r="I2084" i="26"/>
  <c r="G2084" i="26"/>
  <c r="F2083" i="26"/>
  <c r="D2083" i="26"/>
  <c r="F2082" i="26"/>
  <c r="R2082" i="26" s="1"/>
  <c r="E2082" i="26"/>
  <c r="I2082" i="26" s="1"/>
  <c r="D2082" i="26"/>
  <c r="I2080" i="26"/>
  <c r="F2080" i="26"/>
  <c r="G2080" i="26" s="1"/>
  <c r="E2080" i="26"/>
  <c r="K2080" i="26" s="1"/>
  <c r="M2080" i="26" s="1"/>
  <c r="D2080" i="26"/>
  <c r="F2079" i="26"/>
  <c r="R2079" i="26" s="1"/>
  <c r="E2079" i="26"/>
  <c r="K2079" i="26" s="1"/>
  <c r="M2079" i="26" s="1"/>
  <c r="D2079" i="26"/>
  <c r="M2077" i="26"/>
  <c r="L2077" i="26"/>
  <c r="J2077" i="26"/>
  <c r="I2077" i="26"/>
  <c r="K2076" i="26"/>
  <c r="M2076" i="26" s="1"/>
  <c r="H2076" i="26"/>
  <c r="G2076" i="26"/>
  <c r="M2075" i="26"/>
  <c r="L2075" i="26"/>
  <c r="J2075" i="26"/>
  <c r="I2075" i="26"/>
  <c r="M2074" i="26"/>
  <c r="L2074" i="26"/>
  <c r="J2074" i="26"/>
  <c r="I2074" i="26"/>
  <c r="F2073" i="26"/>
  <c r="E2073" i="26"/>
  <c r="D2073" i="26"/>
  <c r="M2072" i="26"/>
  <c r="L2072" i="26"/>
  <c r="J2072" i="26"/>
  <c r="I2072" i="26"/>
  <c r="K2071" i="26"/>
  <c r="H2071" i="26"/>
  <c r="G2071" i="26"/>
  <c r="M2070" i="26"/>
  <c r="L2070" i="26"/>
  <c r="J2070" i="26"/>
  <c r="I2070" i="26"/>
  <c r="M2069" i="26"/>
  <c r="L2069" i="26"/>
  <c r="J2069" i="26"/>
  <c r="I2069" i="26"/>
  <c r="F2068" i="26"/>
  <c r="E2068" i="26"/>
  <c r="D2068" i="26"/>
  <c r="M2067" i="26"/>
  <c r="L2067" i="26"/>
  <c r="J2067" i="26"/>
  <c r="I2067" i="26"/>
  <c r="K2066" i="26"/>
  <c r="M2066" i="26" s="1"/>
  <c r="I2066" i="26"/>
  <c r="F2066" i="26"/>
  <c r="M2065" i="26"/>
  <c r="L2065" i="26"/>
  <c r="J2065" i="26"/>
  <c r="I2065" i="26"/>
  <c r="M2064" i="26"/>
  <c r="L2064" i="26"/>
  <c r="J2064" i="26"/>
  <c r="I2064" i="26"/>
  <c r="H2063" i="26"/>
  <c r="E2063" i="26"/>
  <c r="D2063" i="26"/>
  <c r="M2062" i="26"/>
  <c r="L2062" i="26"/>
  <c r="J2062" i="26"/>
  <c r="I2062" i="26"/>
  <c r="K2061" i="26"/>
  <c r="L2061" i="26" s="1"/>
  <c r="H2061" i="26"/>
  <c r="G2061" i="26"/>
  <c r="M2060" i="26"/>
  <c r="L2060" i="26"/>
  <c r="J2060" i="26"/>
  <c r="I2060" i="26"/>
  <c r="M2059" i="26"/>
  <c r="L2059" i="26"/>
  <c r="J2059" i="26"/>
  <c r="I2059" i="26"/>
  <c r="F2058" i="26"/>
  <c r="E2058" i="26"/>
  <c r="D2058" i="26"/>
  <c r="K2057" i="26"/>
  <c r="H2057" i="26"/>
  <c r="F2057" i="26"/>
  <c r="E2057" i="26"/>
  <c r="D2057" i="26"/>
  <c r="E2056" i="26"/>
  <c r="D2056" i="26"/>
  <c r="K2055" i="26"/>
  <c r="H2055" i="26"/>
  <c r="F2055" i="26"/>
  <c r="R2055" i="26" s="1"/>
  <c r="E2055" i="26"/>
  <c r="D2055" i="26"/>
  <c r="K2054" i="26"/>
  <c r="H2054" i="26"/>
  <c r="F2054" i="26"/>
  <c r="E2054" i="26"/>
  <c r="D2054" i="26"/>
  <c r="I2076" i="26" l="1"/>
  <c r="R2076" i="26"/>
  <c r="F2088" i="26"/>
  <c r="R2128" i="26"/>
  <c r="J2146" i="26"/>
  <c r="R2146" i="26"/>
  <c r="J2176" i="26"/>
  <c r="R2176" i="26"/>
  <c r="J2061" i="26"/>
  <c r="R2061" i="26"/>
  <c r="J2071" i="26"/>
  <c r="R2071" i="26"/>
  <c r="J2116" i="26"/>
  <c r="R2116" i="26"/>
  <c r="J2121" i="26"/>
  <c r="R2121" i="26"/>
  <c r="J2166" i="26"/>
  <c r="R2166" i="26"/>
  <c r="R2054" i="26"/>
  <c r="R2057" i="26"/>
  <c r="G2066" i="26"/>
  <c r="R2066" i="26"/>
  <c r="R2093" i="26"/>
  <c r="R2108" i="26"/>
  <c r="R2142" i="26"/>
  <c r="J2151" i="26"/>
  <c r="R2151" i="26"/>
  <c r="R2159" i="26"/>
  <c r="R2160" i="26"/>
  <c r="F2056" i="26"/>
  <c r="H2050" i="26"/>
  <c r="H2113" i="26"/>
  <c r="R2113" i="26" s="1"/>
  <c r="E2118" i="26"/>
  <c r="K2118" i="26" s="1"/>
  <c r="M2118" i="26" s="1"/>
  <c r="I2142" i="26"/>
  <c r="F2063" i="26"/>
  <c r="D2138" i="26"/>
  <c r="D2050" i="26"/>
  <c r="H2091" i="26"/>
  <c r="H2088" i="26" s="1"/>
  <c r="J2088" i="26" s="1"/>
  <c r="G2056" i="26"/>
  <c r="K2073" i="26"/>
  <c r="L2076" i="26"/>
  <c r="G2082" i="26"/>
  <c r="L2099" i="26"/>
  <c r="E2113" i="26"/>
  <c r="K2113" i="26" s="1"/>
  <c r="M2113" i="26" s="1"/>
  <c r="L2134" i="26"/>
  <c r="L2120" i="26"/>
  <c r="J2160" i="26"/>
  <c r="E2053" i="26"/>
  <c r="J2055" i="26"/>
  <c r="I2086" i="26"/>
  <c r="J2093" i="26"/>
  <c r="M2102" i="26"/>
  <c r="L2104" i="26"/>
  <c r="L2130" i="26"/>
  <c r="I2139" i="26"/>
  <c r="I2140" i="26"/>
  <c r="G2160" i="26"/>
  <c r="L2170" i="26"/>
  <c r="I2057" i="26"/>
  <c r="I2159" i="26"/>
  <c r="K2063" i="26"/>
  <c r="L2063" i="26" s="1"/>
  <c r="E2050" i="26"/>
  <c r="I2050" i="26" s="1"/>
  <c r="M2057" i="26"/>
  <c r="M2097" i="26"/>
  <c r="E2108" i="26"/>
  <c r="K2108" i="26" s="1"/>
  <c r="M2108" i="26" s="1"/>
  <c r="M2109" i="26"/>
  <c r="M2115" i="26"/>
  <c r="M2140" i="26"/>
  <c r="I2151" i="26"/>
  <c r="D2158" i="26"/>
  <c r="E2161" i="26"/>
  <c r="L2161" i="26" s="1"/>
  <c r="G2162" i="26"/>
  <c r="E2163" i="26"/>
  <c r="K2163" i="26" s="1"/>
  <c r="M2163" i="26" s="1"/>
  <c r="H2173" i="26"/>
  <c r="I2173" i="26" s="1"/>
  <c r="G2161" i="26"/>
  <c r="I2162" i="26"/>
  <c r="H2171" i="26"/>
  <c r="J2171" i="26" s="1"/>
  <c r="L2174" i="26"/>
  <c r="D2049" i="26"/>
  <c r="G2057" i="26"/>
  <c r="J2063" i="26"/>
  <c r="J2066" i="26"/>
  <c r="F2081" i="26"/>
  <c r="J2103" i="26"/>
  <c r="M2107" i="26"/>
  <c r="I2111" i="26"/>
  <c r="H2118" i="26"/>
  <c r="J2118" i="26" s="1"/>
  <c r="I2121" i="26"/>
  <c r="J2123" i="26"/>
  <c r="J2128" i="26"/>
  <c r="M2136" i="26"/>
  <c r="J2153" i="26"/>
  <c r="G2159" i="26"/>
  <c r="M2165" i="26"/>
  <c r="I2055" i="26"/>
  <c r="M2061" i="26"/>
  <c r="L2066" i="26"/>
  <c r="H2068" i="26"/>
  <c r="I2068" i="26" s="1"/>
  <c r="L2080" i="26"/>
  <c r="M2090" i="26"/>
  <c r="I2093" i="26"/>
  <c r="H2098" i="26"/>
  <c r="J2098" i="26" s="1"/>
  <c r="G2111" i="26"/>
  <c r="I2116" i="26"/>
  <c r="F2158" i="26"/>
  <c r="M2161" i="26"/>
  <c r="L2166" i="26"/>
  <c r="G2173" i="26"/>
  <c r="K2176" i="26"/>
  <c r="M2176" i="26" s="1"/>
  <c r="D2053" i="26"/>
  <c r="M2055" i="26"/>
  <c r="H2056" i="26"/>
  <c r="H2053" i="26" s="1"/>
  <c r="I2053" i="26" s="1"/>
  <c r="G2058" i="26"/>
  <c r="L2054" i="26"/>
  <c r="L2055" i="26"/>
  <c r="I2061" i="26"/>
  <c r="I2063" i="26"/>
  <c r="L2084" i="26"/>
  <c r="J2086" i="26"/>
  <c r="L2089" i="26"/>
  <c r="G2093" i="26"/>
  <c r="L2095" i="26"/>
  <c r="J2101" i="26"/>
  <c r="L2110" i="26"/>
  <c r="L2126" i="26"/>
  <c r="L2132" i="26"/>
  <c r="G2133" i="26"/>
  <c r="K2139" i="26"/>
  <c r="M2139" i="26" s="1"/>
  <c r="H2141" i="26"/>
  <c r="J2141" i="26" s="1"/>
  <c r="L2144" i="26"/>
  <c r="L2139" i="26" s="1"/>
  <c r="L2145" i="26"/>
  <c r="L2140" i="26" s="1"/>
  <c r="I2146" i="26"/>
  <c r="L2147" i="26"/>
  <c r="L2142" i="26" s="1"/>
  <c r="I2160" i="26"/>
  <c r="J2162" i="26"/>
  <c r="E2171" i="26"/>
  <c r="K2171" i="26" s="1"/>
  <c r="M2171" i="26" s="1"/>
  <c r="G2176" i="26"/>
  <c r="G2054" i="26"/>
  <c r="E2049" i="26"/>
  <c r="H2058" i="26"/>
  <c r="I2058" i="26" s="1"/>
  <c r="L2057" i="26"/>
  <c r="G2068" i="26"/>
  <c r="I2071" i="26"/>
  <c r="J2076" i="26"/>
  <c r="I2079" i="26"/>
  <c r="K2082" i="26"/>
  <c r="M2082" i="26" s="1"/>
  <c r="L2087" i="26"/>
  <c r="M2111" i="26"/>
  <c r="J2113" i="26"/>
  <c r="G2123" i="26"/>
  <c r="I2133" i="26"/>
  <c r="K2142" i="26"/>
  <c r="M2142" i="26" s="1"/>
  <c r="H2143" i="26"/>
  <c r="I2143" i="26" s="1"/>
  <c r="I2153" i="26"/>
  <c r="K2143" i="26"/>
  <c r="M2143" i="26" s="1"/>
  <c r="L2073" i="26"/>
  <c r="G2073" i="26"/>
  <c r="M2073" i="26"/>
  <c r="G2079" i="26"/>
  <c r="K2050" i="26"/>
  <c r="H2049" i="26"/>
  <c r="J2054" i="26"/>
  <c r="I2054" i="26"/>
  <c r="F2050" i="26"/>
  <c r="J2050" i="26" s="1"/>
  <c r="G2055" i="26"/>
  <c r="F2053" i="26"/>
  <c r="J2057" i="26"/>
  <c r="M2071" i="26"/>
  <c r="L2071" i="26"/>
  <c r="K2068" i="26"/>
  <c r="L2079" i="26"/>
  <c r="M2096" i="26"/>
  <c r="L2096" i="26"/>
  <c r="J2108" i="26"/>
  <c r="L2113" i="26"/>
  <c r="M2116" i="26"/>
  <c r="M2117" i="26"/>
  <c r="L2117" i="26"/>
  <c r="K2123" i="26"/>
  <c r="M2123" i="26" s="1"/>
  <c r="M2124" i="26"/>
  <c r="M2127" i="26"/>
  <c r="L2127" i="26"/>
  <c r="M2135" i="26"/>
  <c r="L2135" i="26"/>
  <c r="M2175" i="26"/>
  <c r="L2175" i="26"/>
  <c r="F2049" i="26"/>
  <c r="M2054" i="26"/>
  <c r="J2082" i="26"/>
  <c r="H2083" i="26"/>
  <c r="R2083" i="26" s="1"/>
  <c r="G2086" i="26"/>
  <c r="K2086" i="26"/>
  <c r="L2086" i="26" s="1"/>
  <c r="E2091" i="26"/>
  <c r="G2091" i="26" s="1"/>
  <c r="L2093" i="26"/>
  <c r="I2101" i="26"/>
  <c r="M2105" i="26"/>
  <c r="L2105" i="26"/>
  <c r="G2113" i="26"/>
  <c r="M2114" i="26"/>
  <c r="L2114" i="26"/>
  <c r="L2121" i="26"/>
  <c r="L2124" i="26"/>
  <c r="I2128" i="26"/>
  <c r="M2131" i="26"/>
  <c r="L2131" i="26"/>
  <c r="L2133" i="26"/>
  <c r="J2133" i="26"/>
  <c r="H2138" i="26"/>
  <c r="G2153" i="26"/>
  <c r="K2159" i="26"/>
  <c r="M2160" i="26"/>
  <c r="L2160" i="26"/>
  <c r="H2161" i="26"/>
  <c r="H2158" i="26" s="1"/>
  <c r="M2166" i="26"/>
  <c r="M2167" i="26"/>
  <c r="L2167" i="26"/>
  <c r="L2173" i="26"/>
  <c r="J2173" i="26"/>
  <c r="D2081" i="26"/>
  <c r="D2078" i="26" s="1"/>
  <c r="E2083" i="26"/>
  <c r="M2094" i="26"/>
  <c r="L2094" i="26"/>
  <c r="M2100" i="26"/>
  <c r="L2100" i="26"/>
  <c r="E2103" i="26"/>
  <c r="I2103" i="26" s="1"/>
  <c r="I2106" i="26"/>
  <c r="L2106" i="26"/>
  <c r="M2112" i="26"/>
  <c r="L2112" i="26"/>
  <c r="M2122" i="26"/>
  <c r="L2122" i="26"/>
  <c r="L2128" i="26"/>
  <c r="M2137" i="26"/>
  <c r="L2137" i="26"/>
  <c r="G2143" i="26"/>
  <c r="E2141" i="26"/>
  <c r="E2138" i="26" s="1"/>
  <c r="K2146" i="26"/>
  <c r="L2146" i="26" s="1"/>
  <c r="L2141" i="26" s="1"/>
  <c r="G2146" i="26"/>
  <c r="J2148" i="26"/>
  <c r="M2153" i="26"/>
  <c r="M2164" i="26"/>
  <c r="L2164" i="26"/>
  <c r="K2056" i="26"/>
  <c r="K2058" i="26"/>
  <c r="H2073" i="26"/>
  <c r="R2073" i="26" s="1"/>
  <c r="M2092" i="26"/>
  <c r="L2092" i="26"/>
  <c r="E2098" i="26"/>
  <c r="G2098" i="26" s="1"/>
  <c r="K2101" i="26"/>
  <c r="M2101" i="26" s="1"/>
  <c r="G2106" i="26"/>
  <c r="I2113" i="26"/>
  <c r="G2118" i="26"/>
  <c r="M2119" i="26"/>
  <c r="L2119" i="26"/>
  <c r="I2123" i="26"/>
  <c r="G2128" i="26"/>
  <c r="M2129" i="26"/>
  <c r="L2129" i="26"/>
  <c r="F2138" i="26"/>
  <c r="R2138" i="26" s="1"/>
  <c r="M2151" i="26"/>
  <c r="G2151" i="26"/>
  <c r="E2148" i="26"/>
  <c r="G2148" i="26" s="1"/>
  <c r="M2156" i="26"/>
  <c r="J2159" i="26"/>
  <c r="M2162" i="26"/>
  <c r="L2162" i="26"/>
  <c r="H2163" i="26"/>
  <c r="R2163" i="26" s="1"/>
  <c r="I2166" i="26"/>
  <c r="M2169" i="26"/>
  <c r="L2169" i="26"/>
  <c r="L2171" i="26"/>
  <c r="G2116" i="26"/>
  <c r="G2121" i="26"/>
  <c r="G2166" i="26"/>
  <c r="I2176" i="26"/>
  <c r="L2177" i="26"/>
  <c r="G2053" i="26" l="1"/>
  <c r="R2053" i="26"/>
  <c r="R2056" i="26"/>
  <c r="R2173" i="26"/>
  <c r="R2143" i="26"/>
  <c r="R2118" i="26"/>
  <c r="R2158" i="26"/>
  <c r="R2098" i="26"/>
  <c r="R2171" i="26"/>
  <c r="R2141" i="26"/>
  <c r="R2091" i="26"/>
  <c r="R2068" i="26"/>
  <c r="G2049" i="26"/>
  <c r="R2049" i="26"/>
  <c r="F2078" i="26"/>
  <c r="G2063" i="26"/>
  <c r="R2063" i="26"/>
  <c r="R2161" i="26"/>
  <c r="R2088" i="26"/>
  <c r="R2058" i="26"/>
  <c r="G2171" i="26"/>
  <c r="L2118" i="26"/>
  <c r="L2176" i="26"/>
  <c r="I2118" i="26"/>
  <c r="M2063" i="26"/>
  <c r="I2108" i="26"/>
  <c r="G2163" i="26"/>
  <c r="G2050" i="26"/>
  <c r="L2108" i="26"/>
  <c r="J2091" i="26"/>
  <c r="J2068" i="26"/>
  <c r="L2138" i="26"/>
  <c r="L2163" i="26"/>
  <c r="E2158" i="26"/>
  <c r="K2158" i="26" s="1"/>
  <c r="M2158" i="26" s="1"/>
  <c r="F2051" i="26"/>
  <c r="L2056" i="26"/>
  <c r="L2053" i="26" s="1"/>
  <c r="J2056" i="26"/>
  <c r="H2081" i="26"/>
  <c r="H2051" i="26" s="1"/>
  <c r="J2058" i="26"/>
  <c r="I2056" i="26"/>
  <c r="I2171" i="26"/>
  <c r="G2108" i="26"/>
  <c r="M2148" i="26"/>
  <c r="L2101" i="26"/>
  <c r="L2050" i="26"/>
  <c r="L2082" i="26"/>
  <c r="L2143" i="26"/>
  <c r="I2148" i="26"/>
  <c r="I2158" i="26"/>
  <c r="J2158" i="26"/>
  <c r="G2083" i="26"/>
  <c r="J2073" i="26"/>
  <c r="I2073" i="26"/>
  <c r="M2056" i="26"/>
  <c r="K2053" i="26"/>
  <c r="M2053" i="26" s="1"/>
  <c r="M2146" i="26"/>
  <c r="K2141" i="26"/>
  <c r="K2103" i="26"/>
  <c r="M2103" i="26" s="1"/>
  <c r="G2103" i="26"/>
  <c r="J2161" i="26"/>
  <c r="I2161" i="26"/>
  <c r="J2138" i="26"/>
  <c r="I2138" i="26"/>
  <c r="J2163" i="26"/>
  <c r="I2163" i="26"/>
  <c r="I2141" i="26"/>
  <c r="M2159" i="26"/>
  <c r="K2049" i="26"/>
  <c r="M2049" i="26" s="1"/>
  <c r="J2083" i="26"/>
  <c r="I2083" i="26"/>
  <c r="J2053" i="26"/>
  <c r="J2049" i="26"/>
  <c r="I2049" i="26"/>
  <c r="K2091" i="26"/>
  <c r="M2091" i="26" s="1"/>
  <c r="E2088" i="26"/>
  <c r="I2091" i="26"/>
  <c r="E2081" i="26"/>
  <c r="G2138" i="26"/>
  <c r="K2098" i="26"/>
  <c r="M2098" i="26" s="1"/>
  <c r="M2058" i="26"/>
  <c r="L2058" i="26"/>
  <c r="I2098" i="26"/>
  <c r="L2159" i="26"/>
  <c r="L2049" i="26" s="1"/>
  <c r="G2141" i="26"/>
  <c r="M2086" i="26"/>
  <c r="K2083" i="26"/>
  <c r="M2083" i="26" s="1"/>
  <c r="L2123" i="26"/>
  <c r="M2068" i="26"/>
  <c r="L2068" i="26"/>
  <c r="D2051" i="26"/>
  <c r="D2048" i="26" s="1"/>
  <c r="F2048" i="26" l="1"/>
  <c r="R2051" i="26"/>
  <c r="R2081" i="26"/>
  <c r="L2091" i="26"/>
  <c r="H2078" i="26"/>
  <c r="J2078" i="26" s="1"/>
  <c r="J2081" i="26"/>
  <c r="G2158" i="26"/>
  <c r="L2158" i="26"/>
  <c r="M2141" i="26"/>
  <c r="K2138" i="26"/>
  <c r="M2138" i="26" s="1"/>
  <c r="K2088" i="26"/>
  <c r="M2088" i="26" s="1"/>
  <c r="I2088" i="26"/>
  <c r="G2088" i="26"/>
  <c r="L2083" i="26"/>
  <c r="J2051" i="26"/>
  <c r="L2098" i="26"/>
  <c r="K2081" i="26"/>
  <c r="L2081" i="26" s="1"/>
  <c r="L2051" i="26" s="1"/>
  <c r="L2048" i="26" s="1"/>
  <c r="E2051" i="26"/>
  <c r="E2078" i="26"/>
  <c r="G2081" i="26"/>
  <c r="I2081" i="26"/>
  <c r="L2103" i="26"/>
  <c r="L2088" i="26" l="1"/>
  <c r="I2078" i="26"/>
  <c r="G2078" i="26"/>
  <c r="E2048" i="26"/>
  <c r="G2051" i="26"/>
  <c r="I2051" i="26"/>
  <c r="M2081" i="26"/>
  <c r="K2078" i="26"/>
  <c r="M2078" i="26" s="1"/>
  <c r="K2051" i="26"/>
  <c r="M2051" i="26" s="1"/>
  <c r="K2048" i="26" l="1"/>
  <c r="M2048" i="26" s="1"/>
  <c r="G2048" i="26"/>
  <c r="L2078" i="26"/>
  <c r="O2175" i="26" l="1"/>
  <c r="O2170" i="26"/>
  <c r="O2169" i="26"/>
  <c r="O2173" i="26" l="1"/>
  <c r="O2176" i="26"/>
  <c r="O2174" i="26"/>
  <c r="O2177" i="26"/>
  <c r="O2171" i="26"/>
  <c r="O1877" i="26" l="1"/>
  <c r="O1876" i="26"/>
  <c r="O1875" i="26"/>
  <c r="O1874" i="26"/>
  <c r="O1872" i="26"/>
  <c r="O1871" i="26"/>
  <c r="O1870" i="26"/>
  <c r="O1869" i="26"/>
  <c r="O1867" i="26"/>
  <c r="O1865" i="26"/>
  <c r="O1864" i="26"/>
  <c r="O1861" i="26"/>
  <c r="O1856" i="26"/>
  <c r="O1851" i="26"/>
  <c r="O1846" i="26"/>
  <c r="O1835" i="26"/>
  <c r="O1834" i="26"/>
  <c r="O1832" i="26"/>
  <c r="O1831" i="26"/>
  <c r="O1830" i="26"/>
  <c r="O1829" i="26"/>
  <c r="O1827" i="26"/>
  <c r="O1826" i="26"/>
  <c r="O1825" i="26"/>
  <c r="O1824" i="26"/>
  <c r="O1822" i="26"/>
  <c r="O1821" i="26"/>
  <c r="O1820" i="26"/>
  <c r="O1819" i="26"/>
  <c r="O1817" i="26"/>
  <c r="O1816" i="26"/>
  <c r="O1815" i="26"/>
  <c r="O1814" i="26"/>
  <c r="O1812" i="26"/>
  <c r="O1811" i="26"/>
  <c r="O1810" i="26"/>
  <c r="O1809" i="26"/>
  <c r="O1807" i="26"/>
  <c r="O1804" i="26"/>
  <c r="O1802" i="26"/>
  <c r="O1799" i="26"/>
  <c r="O1828" i="26" l="1"/>
  <c r="O1805" i="26"/>
  <c r="O1868" i="26"/>
  <c r="O1808" i="26"/>
  <c r="O1800" i="26"/>
  <c r="O1803" i="26"/>
  <c r="O1806" i="26"/>
  <c r="O1813" i="26"/>
  <c r="O1818" i="26"/>
  <c r="O1823" i="26"/>
  <c r="O1840" i="26"/>
  <c r="O1842" i="26"/>
  <c r="O1844" i="26"/>
  <c r="O1850" i="26"/>
  <c r="O1852" i="26"/>
  <c r="O1854" i="26"/>
  <c r="O1857" i="26"/>
  <c r="O1859" i="26"/>
  <c r="O1863" i="26"/>
  <c r="O1866" i="26"/>
  <c r="O1873" i="26"/>
  <c r="O1853" i="26"/>
  <c r="O1837" i="26"/>
  <c r="O1839" i="26"/>
  <c r="O1841" i="26"/>
  <c r="O1845" i="26"/>
  <c r="O1847" i="26"/>
  <c r="O1849" i="26"/>
  <c r="O1855" i="26"/>
  <c r="O1860" i="26"/>
  <c r="O1862" i="26"/>
  <c r="O1848" i="26" l="1"/>
  <c r="O1798" i="26"/>
  <c r="O1858" i="26"/>
  <c r="O1843" i="26"/>
  <c r="O1838" i="26" l="1"/>
  <c r="O1833" i="26" l="1"/>
  <c r="O1836" i="26"/>
  <c r="O1801" i="26"/>
  <c r="K1936" i="26" l="1"/>
  <c r="O60" i="26" l="1"/>
  <c r="O58" i="26"/>
  <c r="O500" i="26"/>
  <c r="L542" i="26"/>
  <c r="L539" i="26"/>
  <c r="L695" i="26"/>
  <c r="O695" i="26" s="1"/>
  <c r="L765" i="26"/>
  <c r="O765" i="26" s="1"/>
  <c r="L766" i="26"/>
  <c r="L767" i="26"/>
  <c r="L764" i="26"/>
  <c r="O764" i="26" s="1"/>
  <c r="O2656" i="26"/>
  <c r="O2661" i="26"/>
  <c r="O2688" i="26"/>
  <c r="O2698" i="26"/>
  <c r="O2746" i="26"/>
  <c r="O2747" i="26"/>
  <c r="O2748" i="26"/>
  <c r="O2749" i="26"/>
  <c r="O2766" i="26"/>
  <c r="O2767" i="26"/>
  <c r="O2769" i="26"/>
  <c r="O2781" i="26"/>
  <c r="O2782" i="26"/>
  <c r="O2907" i="26"/>
  <c r="O2908" i="26"/>
  <c r="O2909" i="26"/>
  <c r="O2976" i="26"/>
  <c r="O2977" i="26"/>
  <c r="O2978" i="26"/>
  <c r="O2979" i="26"/>
  <c r="O2992" i="26"/>
  <c r="O3002" i="26"/>
  <c r="O1936" i="26"/>
  <c r="O1954" i="26"/>
  <c r="O1955" i="26"/>
  <c r="O1956" i="26"/>
  <c r="O1957" i="26"/>
  <c r="O1959" i="26"/>
  <c r="O1960" i="26"/>
  <c r="O1961" i="26"/>
  <c r="O1962" i="26"/>
  <c r="O1989" i="26"/>
  <c r="O1991" i="26"/>
  <c r="O1992" i="26"/>
  <c r="O1994" i="26"/>
  <c r="O1996" i="26"/>
  <c r="O1997" i="26"/>
  <c r="O1999" i="26"/>
  <c r="O2001" i="26"/>
  <c r="O2002" i="26"/>
  <c r="O2004" i="26"/>
  <c r="O2006" i="26"/>
  <c r="O2007" i="26"/>
  <c r="O2009" i="26"/>
  <c r="O2012" i="26"/>
  <c r="O2014" i="26"/>
  <c r="O2015" i="26"/>
  <c r="O2017" i="26"/>
  <c r="O2019" i="26"/>
  <c r="O2020" i="26"/>
  <c r="O2021" i="26"/>
  <c r="O2022" i="26"/>
  <c r="O2024" i="26"/>
  <c r="O2026" i="26"/>
  <c r="O2027" i="26"/>
  <c r="O2029" i="26"/>
  <c r="O2031" i="26"/>
  <c r="O2032" i="26"/>
  <c r="O2034" i="26"/>
  <c r="O2035" i="26"/>
  <c r="O2036" i="26"/>
  <c r="O2037" i="26"/>
  <c r="O2039" i="26"/>
  <c r="O2041" i="26"/>
  <c r="O2042" i="26"/>
  <c r="O2044" i="26"/>
  <c r="O2045" i="26"/>
  <c r="O2046" i="26"/>
  <c r="O2047" i="26"/>
  <c r="O2052" i="26"/>
  <c r="O2139" i="26"/>
  <c r="O2140" i="26"/>
  <c r="O2142" i="26"/>
  <c r="O2144" i="26"/>
  <c r="O2145" i="26"/>
  <c r="O2147" i="26"/>
  <c r="O2228" i="26"/>
  <c r="O2236" i="26"/>
  <c r="O2237" i="26"/>
  <c r="O2239" i="26"/>
  <c r="O2241" i="26"/>
  <c r="O2242" i="26"/>
  <c r="O2244" i="26"/>
  <c r="O2246" i="26"/>
  <c r="O2247" i="26"/>
  <c r="O2249" i="26"/>
  <c r="O2251" i="26"/>
  <c r="O2252" i="26"/>
  <c r="O2254" i="26"/>
  <c r="O2341" i="26"/>
  <c r="O2342" i="26"/>
  <c r="O2343" i="26"/>
  <c r="O2344" i="26"/>
  <c r="O2346" i="26"/>
  <c r="O2347" i="26"/>
  <c r="O2348" i="26"/>
  <c r="O2349" i="26"/>
  <c r="O2356" i="26"/>
  <c r="O2357" i="26"/>
  <c r="O2358" i="26"/>
  <c r="O2359" i="26"/>
  <c r="O2366" i="26"/>
  <c r="O2367" i="26"/>
  <c r="O2368" i="26"/>
  <c r="O2369" i="26"/>
  <c r="O2391" i="26"/>
  <c r="O2392" i="26"/>
  <c r="O2394" i="26"/>
  <c r="O2406" i="26"/>
  <c r="O2407" i="26"/>
  <c r="O2408" i="26"/>
  <c r="O2409" i="26"/>
  <c r="O2421" i="26"/>
  <c r="O2422" i="26"/>
  <c r="O2424" i="26"/>
  <c r="O2426" i="26"/>
  <c r="O2427" i="26"/>
  <c r="O2429" i="26"/>
  <c r="O2431" i="26"/>
  <c r="O2432" i="26"/>
  <c r="O2433" i="26"/>
  <c r="O2434" i="26"/>
  <c r="O2486" i="26"/>
  <c r="O2487" i="26"/>
  <c r="O2488" i="26"/>
  <c r="O2489" i="26"/>
  <c r="O2498" i="26"/>
  <c r="O2611" i="26"/>
  <c r="O2612" i="26"/>
  <c r="O2614" i="26"/>
  <c r="O2616" i="26"/>
  <c r="O2617" i="26"/>
  <c r="O2618" i="26"/>
  <c r="O2619" i="26"/>
  <c r="O1509" i="26"/>
  <c r="O1512" i="26"/>
  <c r="O1517" i="26"/>
  <c r="O1590" i="26"/>
  <c r="O1719" i="26"/>
  <c r="O1720" i="26"/>
  <c r="O1722" i="26"/>
  <c r="O1724" i="26"/>
  <c r="O1725" i="26"/>
  <c r="O1727" i="26"/>
  <c r="O1904" i="26"/>
  <c r="O1906" i="26"/>
  <c r="O1907" i="26"/>
  <c r="O1911" i="26"/>
  <c r="O1074" i="26"/>
  <c r="O1075" i="26"/>
  <c r="O1076" i="26"/>
  <c r="O1077" i="26"/>
  <c r="O1089" i="26"/>
  <c r="O1090" i="26"/>
  <c r="O1092" i="26"/>
  <c r="O1110" i="26"/>
  <c r="O1114" i="26"/>
  <c r="O1115" i="26"/>
  <c r="O1116" i="26"/>
  <c r="O1117" i="26"/>
  <c r="O1119" i="26"/>
  <c r="O1120" i="26"/>
  <c r="O1121" i="26"/>
  <c r="O1122" i="26"/>
  <c r="O1149" i="26"/>
  <c r="O1161" i="26"/>
  <c r="O1164" i="26"/>
  <c r="O1166" i="26"/>
  <c r="O1167" i="26"/>
  <c r="O1169" i="26"/>
  <c r="O1170" i="26"/>
  <c r="O1171" i="26"/>
  <c r="O1172" i="26"/>
  <c r="O1334" i="26"/>
  <c r="O1335" i="26"/>
  <c r="O1337" i="26"/>
  <c r="O1339" i="26"/>
  <c r="O1340" i="26"/>
  <c r="O1341" i="26"/>
  <c r="O1342" i="26"/>
  <c r="O1354" i="26"/>
  <c r="O1355" i="26"/>
  <c r="O1357" i="26"/>
  <c r="O1359" i="26"/>
  <c r="O1360" i="26"/>
  <c r="O1362" i="26"/>
  <c r="O1364" i="26"/>
  <c r="O1365" i="26"/>
  <c r="O1367" i="26"/>
  <c r="O1369" i="26"/>
  <c r="O1370" i="26"/>
  <c r="O1371" i="26"/>
  <c r="O1372" i="26"/>
  <c r="O1377" i="26"/>
  <c r="O1384" i="26"/>
  <c r="O1385" i="26"/>
  <c r="O1387" i="26"/>
  <c r="O1390" i="26"/>
  <c r="O1392" i="26"/>
  <c r="O1394" i="26"/>
  <c r="O1395" i="26"/>
  <c r="O1397" i="26"/>
  <c r="O1399" i="26"/>
  <c r="O1400" i="26"/>
  <c r="O1402" i="26"/>
  <c r="O1404" i="26"/>
  <c r="O1405" i="26"/>
  <c r="O1407" i="26"/>
  <c r="O1424" i="26"/>
  <c r="O1425" i="26"/>
  <c r="O1427" i="26"/>
  <c r="O766" i="26"/>
  <c r="O767" i="26"/>
  <c r="O829" i="26"/>
  <c r="O830" i="26"/>
  <c r="O831" i="26"/>
  <c r="O832" i="26"/>
  <c r="O844" i="26"/>
  <c r="O845" i="26"/>
  <c r="O846" i="26"/>
  <c r="O847" i="26"/>
  <c r="O849" i="26"/>
  <c r="O850" i="26"/>
  <c r="O851" i="26"/>
  <c r="O852" i="26"/>
  <c r="O874" i="26"/>
  <c r="O875" i="26"/>
  <c r="O876" i="26"/>
  <c r="O877" i="26"/>
  <c r="O914" i="26"/>
  <c r="O915" i="26"/>
  <c r="O916" i="26"/>
  <c r="O917" i="26"/>
  <c r="O949" i="26"/>
  <c r="O951" i="26"/>
  <c r="O952" i="26"/>
  <c r="O971" i="26"/>
  <c r="O1019" i="26"/>
  <c r="O1020" i="26"/>
  <c r="O1021" i="26"/>
  <c r="O1022" i="26"/>
  <c r="O1041" i="26"/>
  <c r="O1046" i="26"/>
  <c r="O28" i="26"/>
  <c r="O29" i="26"/>
  <c r="O30" i="26"/>
  <c r="O31" i="26"/>
  <c r="O33" i="26"/>
  <c r="O34" i="26"/>
  <c r="O35" i="26"/>
  <c r="O36" i="26"/>
  <c r="O38" i="26"/>
  <c r="O39" i="26"/>
  <c r="O40" i="26"/>
  <c r="O41" i="26"/>
  <c r="O43" i="26"/>
  <c r="O44" i="26"/>
  <c r="O45" i="26"/>
  <c r="O46" i="26"/>
  <c r="O48" i="26"/>
  <c r="O49" i="26"/>
  <c r="O50" i="26"/>
  <c r="O51" i="26"/>
  <c r="O53" i="26"/>
  <c r="O54" i="26"/>
  <c r="O55" i="26"/>
  <c r="O56" i="26"/>
  <c r="O59" i="26"/>
  <c r="O61" i="26"/>
  <c r="O63" i="26"/>
  <c r="O64" i="26"/>
  <c r="O65" i="26"/>
  <c r="O66" i="26"/>
  <c r="O68" i="26"/>
  <c r="O69" i="26"/>
  <c r="O70" i="26"/>
  <c r="O71" i="26"/>
  <c r="O73" i="26"/>
  <c r="O74" i="26"/>
  <c r="O75" i="26"/>
  <c r="O76" i="26"/>
  <c r="O78" i="26"/>
  <c r="O79" i="26"/>
  <c r="O80" i="26"/>
  <c r="O81" i="26"/>
  <c r="O83" i="26"/>
  <c r="O84" i="26"/>
  <c r="O85" i="26"/>
  <c r="O86" i="26"/>
  <c r="O88" i="26"/>
  <c r="O89" i="26"/>
  <c r="O90" i="26"/>
  <c r="O91" i="26"/>
  <c r="O98" i="26"/>
  <c r="O99" i="26"/>
  <c r="O100" i="26"/>
  <c r="O101" i="26"/>
  <c r="O108" i="26"/>
  <c r="O109" i="26"/>
  <c r="O110" i="26"/>
  <c r="O111" i="26"/>
  <c r="O113" i="26"/>
  <c r="O114" i="26"/>
  <c r="O115" i="26"/>
  <c r="O116" i="26"/>
  <c r="O118" i="26"/>
  <c r="O119" i="26"/>
  <c r="O120" i="26"/>
  <c r="O121" i="26"/>
  <c r="O123" i="26"/>
  <c r="O125" i="26"/>
  <c r="O126" i="26"/>
  <c r="O128" i="26"/>
  <c r="O129" i="26"/>
  <c r="O130" i="26"/>
  <c r="O131" i="26"/>
  <c r="O133" i="26"/>
  <c r="O134" i="26"/>
  <c r="O135" i="26"/>
  <c r="O136" i="26"/>
  <c r="O138" i="26"/>
  <c r="O139" i="26"/>
  <c r="O140" i="26"/>
  <c r="O141" i="26"/>
  <c r="O148" i="26"/>
  <c r="O151" i="26"/>
  <c r="O253" i="26"/>
  <c r="O254" i="26"/>
  <c r="O255" i="26"/>
  <c r="O256" i="26"/>
  <c r="O273" i="26"/>
  <c r="O274" i="26"/>
  <c r="O275" i="26"/>
  <c r="O276" i="26"/>
  <c r="O293" i="26"/>
  <c r="O294" i="26"/>
  <c r="O296" i="26"/>
  <c r="O300" i="26"/>
  <c r="O303" i="26"/>
  <c r="O304" i="26"/>
  <c r="O305" i="26"/>
  <c r="O306" i="26"/>
  <c r="O308" i="26"/>
  <c r="O309" i="26"/>
  <c r="O310" i="26"/>
  <c r="O311" i="26"/>
  <c r="O335" i="26"/>
  <c r="O343" i="26"/>
  <c r="O344" i="26"/>
  <c r="O345" i="26"/>
  <c r="O346" i="26"/>
  <c r="O348" i="26"/>
  <c r="O383" i="26"/>
  <c r="O384" i="26"/>
  <c r="O385" i="26"/>
  <c r="O386" i="26"/>
  <c r="O388" i="26"/>
  <c r="O389" i="26"/>
  <c r="O390" i="26"/>
  <c r="O391" i="26"/>
  <c r="O423" i="26"/>
  <c r="O424" i="26"/>
  <c r="O425" i="26"/>
  <c r="O426" i="26"/>
  <c r="O490" i="26"/>
  <c r="O496" i="26"/>
  <c r="O542" i="26"/>
  <c r="O559" i="26"/>
  <c r="O562" i="26"/>
  <c r="O564" i="26"/>
  <c r="O565" i="26"/>
  <c r="O566" i="26"/>
  <c r="O567" i="26"/>
  <c r="O569" i="26"/>
  <c r="O572" i="26"/>
  <c r="O574" i="26"/>
  <c r="O577" i="26"/>
  <c r="O614" i="26"/>
  <c r="O617" i="26"/>
  <c r="O619" i="26"/>
  <c r="O622" i="26"/>
  <c r="O624" i="26"/>
  <c r="O625" i="26"/>
  <c r="O627" i="26"/>
  <c r="O639" i="26"/>
  <c r="O642" i="26"/>
  <c r="O660" i="26"/>
  <c r="L763" i="26" l="1"/>
  <c r="O494" i="26"/>
  <c r="O539" i="26" l="1"/>
  <c r="L801" i="26" l="1"/>
  <c r="O801" i="26" s="1"/>
  <c r="H930" i="26" l="1"/>
  <c r="F931" i="26"/>
  <c r="E931" i="26"/>
  <c r="E930" i="26"/>
  <c r="F930" i="26"/>
  <c r="R930" i="26" s="1"/>
  <c r="D931" i="26"/>
  <c r="D930" i="26"/>
  <c r="K950" i="26"/>
  <c r="M949" i="26"/>
  <c r="M951" i="26"/>
  <c r="M952" i="26"/>
  <c r="L948" i="26"/>
  <c r="J949" i="26"/>
  <c r="J950" i="26"/>
  <c r="J951" i="26"/>
  <c r="J952" i="26"/>
  <c r="I949" i="26"/>
  <c r="I950" i="26"/>
  <c r="I951" i="26"/>
  <c r="I952" i="26"/>
  <c r="H948" i="26"/>
  <c r="G949" i="26"/>
  <c r="G950" i="26"/>
  <c r="G951" i="26"/>
  <c r="G952" i="26"/>
  <c r="E948" i="26"/>
  <c r="F948" i="26"/>
  <c r="R948" i="26" s="1"/>
  <c r="D948" i="26"/>
  <c r="O1039" i="26"/>
  <c r="O1040" i="26"/>
  <c r="O1042" i="26"/>
  <c r="G948" i="26" l="1"/>
  <c r="I948" i="26"/>
  <c r="G930" i="26"/>
  <c r="J930" i="26"/>
  <c r="J948" i="26"/>
  <c r="I930" i="26"/>
  <c r="M950" i="26"/>
  <c r="O950" i="26"/>
  <c r="K948" i="26"/>
  <c r="M948" i="26" l="1"/>
  <c r="O948" i="26"/>
  <c r="H721" i="26" l="1"/>
  <c r="H2502" i="26"/>
  <c r="R2502" i="26" s="1"/>
  <c r="H716" i="26" l="1"/>
  <c r="R716" i="26" s="1"/>
  <c r="R721" i="26"/>
  <c r="O2933" i="26"/>
  <c r="O2906" i="26"/>
  <c r="O2838" i="26"/>
  <c r="O2808" i="26"/>
  <c r="O2763" i="26"/>
  <c r="O2742" i="26"/>
  <c r="D2703" i="26"/>
  <c r="H2703" i="26"/>
  <c r="F2703" i="26"/>
  <c r="R2703" i="26" s="1"/>
  <c r="F2702" i="26"/>
  <c r="D2702" i="26"/>
  <c r="O2693" i="26"/>
  <c r="H2679" i="26"/>
  <c r="F2679" i="26"/>
  <c r="E2679" i="26"/>
  <c r="D2679" i="26"/>
  <c r="H2678" i="26"/>
  <c r="F2678" i="26"/>
  <c r="R2678" i="26" s="1"/>
  <c r="E2678" i="26"/>
  <c r="D2678" i="26"/>
  <c r="H2677" i="26"/>
  <c r="F2677" i="26"/>
  <c r="R2677" i="26" s="1"/>
  <c r="E2677" i="26"/>
  <c r="D2677" i="26"/>
  <c r="H2676" i="26"/>
  <c r="F2676" i="26"/>
  <c r="E2676" i="26"/>
  <c r="E2675" i="26" s="1"/>
  <c r="D2676" i="26"/>
  <c r="R2679" i="26" l="1"/>
  <c r="F2675" i="26"/>
  <c r="R2676" i="26"/>
  <c r="E2703" i="26"/>
  <c r="G2703" i="26" s="1"/>
  <c r="E2701" i="26"/>
  <c r="H2701" i="26"/>
  <c r="K2679" i="26"/>
  <c r="M2679" i="26" s="1"/>
  <c r="O2834" i="26"/>
  <c r="J2703" i="26"/>
  <c r="O2753" i="26"/>
  <c r="J2678" i="26"/>
  <c r="G2679" i="26"/>
  <c r="D2701" i="26"/>
  <c r="D2700" i="26" s="1"/>
  <c r="O2681" i="26"/>
  <c r="O2686" i="26"/>
  <c r="O2687" i="26"/>
  <c r="O2689" i="26"/>
  <c r="O2694" i="26"/>
  <c r="O2696" i="26"/>
  <c r="O2699" i="26"/>
  <c r="E2702" i="26"/>
  <c r="G2702" i="26" s="1"/>
  <c r="O2711" i="26"/>
  <c r="O2713" i="26"/>
  <c r="O2743" i="26"/>
  <c r="O2745" i="26"/>
  <c r="O2758" i="26"/>
  <c r="O2759" i="26"/>
  <c r="O2761" i="26"/>
  <c r="O2762" i="26"/>
  <c r="O2802" i="26"/>
  <c r="O2812" i="26"/>
  <c r="O2817" i="26"/>
  <c r="O2832" i="26"/>
  <c r="O2861" i="26"/>
  <c r="O2867" i="26"/>
  <c r="O2869" i="26"/>
  <c r="O2892" i="26"/>
  <c r="O2894" i="26"/>
  <c r="O2904" i="26"/>
  <c r="O2952" i="26"/>
  <c r="O2957" i="26"/>
  <c r="O2959" i="26"/>
  <c r="D2675" i="26"/>
  <c r="O2682" i="26"/>
  <c r="L2678" i="26"/>
  <c r="O2684" i="26"/>
  <c r="O2691" i="26"/>
  <c r="O2722" i="26"/>
  <c r="O2724" i="26"/>
  <c r="O2726" i="26"/>
  <c r="O2728" i="26"/>
  <c r="O2732" i="26"/>
  <c r="O2734" i="26"/>
  <c r="O2736" i="26"/>
  <c r="O2738" i="26"/>
  <c r="O2744" i="26"/>
  <c r="O2756" i="26"/>
  <c r="O2757" i="26"/>
  <c r="O2800" i="26"/>
  <c r="O2803" i="26"/>
  <c r="O2809" i="26"/>
  <c r="O2823" i="26"/>
  <c r="O2826" i="26"/>
  <c r="O2829" i="26"/>
  <c r="O2837" i="26"/>
  <c r="O2839" i="26"/>
  <c r="O2854" i="26"/>
  <c r="O2866" i="26"/>
  <c r="O2872" i="26"/>
  <c r="O2874" i="26"/>
  <c r="O2876" i="26"/>
  <c r="O2877" i="26"/>
  <c r="O2879" i="26"/>
  <c r="O2883" i="26"/>
  <c r="O2888" i="26"/>
  <c r="O2891" i="26"/>
  <c r="O2898" i="26"/>
  <c r="O2901" i="26"/>
  <c r="O2902" i="26"/>
  <c r="O2929" i="26"/>
  <c r="O2931" i="26"/>
  <c r="O2932" i="26"/>
  <c r="O2941" i="26"/>
  <c r="O2942" i="26"/>
  <c r="O2962" i="26"/>
  <c r="G2675" i="26"/>
  <c r="K2701" i="26"/>
  <c r="O2796" i="26"/>
  <c r="O2814" i="26"/>
  <c r="J2679" i="26"/>
  <c r="G2676" i="26"/>
  <c r="K2676" i="26"/>
  <c r="G2677" i="26"/>
  <c r="J2677" i="26"/>
  <c r="I2678" i="26"/>
  <c r="G2678" i="26"/>
  <c r="O2760" i="26"/>
  <c r="O2806" i="26"/>
  <c r="O2807" i="26"/>
  <c r="O2816" i="26"/>
  <c r="O2827" i="26"/>
  <c r="O2831" i="26"/>
  <c r="O2833" i="26"/>
  <c r="O2836" i="26"/>
  <c r="O2848" i="26"/>
  <c r="O2849" i="26"/>
  <c r="O2853" i="26"/>
  <c r="O2863" i="26"/>
  <c r="O2928" i="26"/>
  <c r="O2936" i="26"/>
  <c r="O2951" i="26"/>
  <c r="O2896" i="26"/>
  <c r="O2961" i="26"/>
  <c r="O2828" i="26"/>
  <c r="O2875" i="26"/>
  <c r="O2865" i="26"/>
  <c r="O2801" i="26"/>
  <c r="O2804" i="26"/>
  <c r="O2815" i="26"/>
  <c r="O2818" i="26"/>
  <c r="O2819" i="26"/>
  <c r="O2860" i="26"/>
  <c r="O2868" i="26"/>
  <c r="O2878" i="26"/>
  <c r="O2873" i="26"/>
  <c r="O2897" i="26"/>
  <c r="O2893" i="26"/>
  <c r="O2926" i="26"/>
  <c r="O2927" i="26"/>
  <c r="O2956" i="26"/>
  <c r="O2924" i="26"/>
  <c r="O2944" i="26"/>
  <c r="O2946" i="26"/>
  <c r="O2954" i="26"/>
  <c r="O2943" i="26"/>
  <c r="O2953" i="26"/>
  <c r="O2964" i="26"/>
  <c r="I2676" i="26"/>
  <c r="O2717" i="26"/>
  <c r="J2676" i="26"/>
  <c r="O2692" i="26"/>
  <c r="K2677" i="26"/>
  <c r="O2690" i="26"/>
  <c r="F2701" i="26"/>
  <c r="R2701" i="26" s="1"/>
  <c r="O2710" i="26"/>
  <c r="I2677" i="26"/>
  <c r="H2675" i="26"/>
  <c r="I2679" i="26"/>
  <c r="O2695" i="26"/>
  <c r="I2703" i="26"/>
  <c r="O2716" i="26"/>
  <c r="O2720" i="26"/>
  <c r="O2730" i="26"/>
  <c r="H2702" i="26"/>
  <c r="O2714" i="26"/>
  <c r="O2721" i="26"/>
  <c r="O2723" i="26"/>
  <c r="O2725" i="26"/>
  <c r="O2727" i="26"/>
  <c r="O2729" i="26"/>
  <c r="O2731" i="26"/>
  <c r="O2733" i="26"/>
  <c r="O2735" i="26"/>
  <c r="O2737" i="26"/>
  <c r="O2739" i="26"/>
  <c r="O2741" i="26"/>
  <c r="O2764" i="26"/>
  <c r="M2046" i="26"/>
  <c r="H2046" i="26"/>
  <c r="G2046" i="26"/>
  <c r="L2043" i="26"/>
  <c r="K2043" i="26"/>
  <c r="F2043" i="26"/>
  <c r="E2043" i="26"/>
  <c r="D2043" i="26"/>
  <c r="K2040" i="26"/>
  <c r="O2040" i="26" s="1"/>
  <c r="H2040" i="26"/>
  <c r="G2040" i="26"/>
  <c r="M2039" i="26"/>
  <c r="F2038" i="26"/>
  <c r="E2038" i="26"/>
  <c r="D2038" i="26"/>
  <c r="E2033" i="26"/>
  <c r="O2033" i="26" s="1"/>
  <c r="D2033" i="26"/>
  <c r="K2030" i="26"/>
  <c r="O2030" i="26" s="1"/>
  <c r="H2030" i="26"/>
  <c r="G2030" i="26"/>
  <c r="F2028" i="26"/>
  <c r="E2028" i="26"/>
  <c r="D2028" i="26"/>
  <c r="K2025" i="26"/>
  <c r="K2023" i="26" s="1"/>
  <c r="H2025" i="26"/>
  <c r="G2025" i="26"/>
  <c r="F2023" i="26"/>
  <c r="E2023" i="26"/>
  <c r="D2023" i="26"/>
  <c r="M2020" i="26"/>
  <c r="J2020" i="26"/>
  <c r="I2020" i="26"/>
  <c r="G2020" i="26"/>
  <c r="K2018" i="26"/>
  <c r="H2018" i="26"/>
  <c r="F2018" i="26"/>
  <c r="R2018" i="26" s="1"/>
  <c r="E2018" i="26"/>
  <c r="D2018" i="26"/>
  <c r="K2016" i="26"/>
  <c r="H2016" i="26"/>
  <c r="G2016" i="26"/>
  <c r="F2013" i="26"/>
  <c r="E2013" i="26"/>
  <c r="K2013" i="26" s="1"/>
  <c r="D2013" i="26"/>
  <c r="F2011" i="26"/>
  <c r="E2011" i="26"/>
  <c r="D2011" i="26"/>
  <c r="D1966" i="26" s="1"/>
  <c r="F2010" i="26"/>
  <c r="E1965" i="26"/>
  <c r="D1965" i="26"/>
  <c r="K2005" i="26"/>
  <c r="H2005" i="26"/>
  <c r="G2005" i="26"/>
  <c r="F2003" i="26"/>
  <c r="E2003" i="26"/>
  <c r="K2003" i="26" s="1"/>
  <c r="D2003" i="26"/>
  <c r="K2000" i="26"/>
  <c r="O2000" i="26" s="1"/>
  <c r="H2000" i="26"/>
  <c r="G2000" i="26"/>
  <c r="F1998" i="26"/>
  <c r="E1998" i="26"/>
  <c r="K1998" i="26" s="1"/>
  <c r="D1998" i="26"/>
  <c r="K1995" i="26"/>
  <c r="H1995" i="26"/>
  <c r="G1995" i="26"/>
  <c r="F1993" i="26"/>
  <c r="E1993" i="26"/>
  <c r="K1993" i="26" s="1"/>
  <c r="D1993" i="26"/>
  <c r="K1990" i="26"/>
  <c r="O1990" i="26" s="1"/>
  <c r="H1990" i="26"/>
  <c r="G1990" i="26"/>
  <c r="F1988" i="26"/>
  <c r="E1988" i="26"/>
  <c r="K1988" i="26" s="1"/>
  <c r="D1988" i="26"/>
  <c r="K1987" i="26"/>
  <c r="O1987" i="26" s="1"/>
  <c r="K1986" i="26"/>
  <c r="O1986" i="26" s="1"/>
  <c r="K1985" i="26"/>
  <c r="H1985" i="26"/>
  <c r="G1985" i="26"/>
  <c r="K1984" i="26"/>
  <c r="O1984" i="26" s="1"/>
  <c r="F1983" i="26"/>
  <c r="E1983" i="26"/>
  <c r="K1983" i="26" s="1"/>
  <c r="D1983" i="26"/>
  <c r="Q1982" i="26"/>
  <c r="P1982" i="26"/>
  <c r="K1982" i="26"/>
  <c r="O1982" i="26" s="1"/>
  <c r="P1981" i="26"/>
  <c r="K1981" i="26"/>
  <c r="K1971" i="26" s="1"/>
  <c r="H1981" i="26"/>
  <c r="G1981" i="26"/>
  <c r="Q1980" i="26"/>
  <c r="P1980" i="26"/>
  <c r="K1980" i="26"/>
  <c r="Q1979" i="26"/>
  <c r="P1979" i="26"/>
  <c r="K1979" i="26"/>
  <c r="O1979" i="26" s="1"/>
  <c r="J1979" i="26"/>
  <c r="I1979" i="26"/>
  <c r="G1979" i="26"/>
  <c r="F1978" i="26"/>
  <c r="E1978" i="26"/>
  <c r="K1978" i="26" s="1"/>
  <c r="D1978" i="26"/>
  <c r="H1977" i="26"/>
  <c r="H1967" i="26" s="1"/>
  <c r="F1977" i="26"/>
  <c r="E1977" i="26"/>
  <c r="E1967" i="26" s="1"/>
  <c r="K1967" i="26" s="1"/>
  <c r="O1967" i="26" s="1"/>
  <c r="D1977" i="26"/>
  <c r="D1967" i="26" s="1"/>
  <c r="H1974" i="26"/>
  <c r="H1964" i="26" s="1"/>
  <c r="F1974" i="26"/>
  <c r="R1974" i="26" s="1"/>
  <c r="E1974" i="26"/>
  <c r="E1964" i="26" s="1"/>
  <c r="K1964" i="26" s="1"/>
  <c r="O1964" i="26" s="1"/>
  <c r="D1974" i="26"/>
  <c r="Q1972" i="26"/>
  <c r="P1972" i="26"/>
  <c r="K1972" i="26"/>
  <c r="O1972" i="26" s="1"/>
  <c r="J1972" i="26"/>
  <c r="I1972" i="26"/>
  <c r="G1972" i="26"/>
  <c r="Q1971" i="26"/>
  <c r="P1971" i="26"/>
  <c r="G1971" i="26"/>
  <c r="P1970" i="26"/>
  <c r="K1970" i="26"/>
  <c r="O1970" i="26" s="1"/>
  <c r="J1970" i="26"/>
  <c r="I1970" i="26"/>
  <c r="G1970" i="26"/>
  <c r="Q1969" i="26"/>
  <c r="P1969" i="26"/>
  <c r="K1969" i="26"/>
  <c r="O1969" i="26" s="1"/>
  <c r="J1969" i="26"/>
  <c r="I1969" i="26"/>
  <c r="G1969" i="26"/>
  <c r="F1968" i="26"/>
  <c r="E1968" i="26"/>
  <c r="D1968" i="26"/>
  <c r="Q1967" i="26"/>
  <c r="P1967" i="26"/>
  <c r="Q1966" i="26"/>
  <c r="P1966" i="26"/>
  <c r="P1965" i="26"/>
  <c r="Q1964" i="26"/>
  <c r="P1964" i="26"/>
  <c r="M1962" i="26"/>
  <c r="M1960" i="26"/>
  <c r="M1959" i="26"/>
  <c r="L1958" i="26"/>
  <c r="K1958" i="26"/>
  <c r="H1958" i="26"/>
  <c r="F1958" i="26"/>
  <c r="R1958" i="26" s="1"/>
  <c r="E1958" i="26"/>
  <c r="D1958" i="26"/>
  <c r="M1957" i="26"/>
  <c r="M1956" i="26"/>
  <c r="M1955" i="26"/>
  <c r="H1955" i="26"/>
  <c r="G1955" i="26"/>
  <c r="M1954" i="26"/>
  <c r="L1953" i="26"/>
  <c r="K1953" i="26"/>
  <c r="F1953" i="26"/>
  <c r="E1953" i="26"/>
  <c r="D1953" i="26"/>
  <c r="K1952" i="26"/>
  <c r="J1952" i="26"/>
  <c r="I1952" i="26"/>
  <c r="G1952" i="26"/>
  <c r="P1951" i="26"/>
  <c r="M1951" i="26"/>
  <c r="L1951" i="26"/>
  <c r="L1931" i="26" s="1"/>
  <c r="L1926" i="26" s="1"/>
  <c r="J1951" i="26"/>
  <c r="I1951" i="26"/>
  <c r="G1951" i="26"/>
  <c r="K1950" i="26"/>
  <c r="O1950" i="26" s="1"/>
  <c r="H1950" i="26"/>
  <c r="G1950" i="26"/>
  <c r="K1949" i="26"/>
  <c r="O1949" i="26" s="1"/>
  <c r="J1949" i="26"/>
  <c r="I1949" i="26"/>
  <c r="G1949" i="26"/>
  <c r="F1948" i="26"/>
  <c r="E1948" i="26"/>
  <c r="D1948" i="26"/>
  <c r="K1947" i="26"/>
  <c r="O1947" i="26" s="1"/>
  <c r="J1947" i="26"/>
  <c r="I1947" i="26"/>
  <c r="G1947" i="26"/>
  <c r="P1946" i="26"/>
  <c r="K1946" i="26"/>
  <c r="O1946" i="26" s="1"/>
  <c r="J1946" i="26"/>
  <c r="Q1945" i="26"/>
  <c r="P1945" i="26"/>
  <c r="K1945" i="26"/>
  <c r="H1945" i="26"/>
  <c r="G1945" i="26"/>
  <c r="Q1944" i="26"/>
  <c r="P1944" i="26"/>
  <c r="K1944" i="26"/>
  <c r="O1944" i="26" s="1"/>
  <c r="J1944" i="26"/>
  <c r="I1944" i="26"/>
  <c r="G1944" i="26"/>
  <c r="F1943" i="26"/>
  <c r="E1943" i="26"/>
  <c r="K1943" i="26" s="1"/>
  <c r="D1943" i="26"/>
  <c r="F1942" i="26"/>
  <c r="E1942" i="26"/>
  <c r="E1937" i="26" s="1"/>
  <c r="E1933" i="26" s="1"/>
  <c r="D1942" i="26"/>
  <c r="D1937" i="26" s="1"/>
  <c r="D1932" i="26" s="1"/>
  <c r="K1941" i="26"/>
  <c r="F1941" i="26"/>
  <c r="R1941" i="26" s="1"/>
  <c r="E1940" i="26"/>
  <c r="F1939" i="26"/>
  <c r="E1939" i="26"/>
  <c r="E1929" i="26" s="1"/>
  <c r="D1939" i="26"/>
  <c r="H1937" i="26"/>
  <c r="M1936" i="26"/>
  <c r="H1936" i="26"/>
  <c r="G1936" i="26"/>
  <c r="O1935" i="26"/>
  <c r="J1935" i="26"/>
  <c r="K1934" i="26"/>
  <c r="O1934" i="26" s="1"/>
  <c r="K1933" i="26"/>
  <c r="Q1932" i="26"/>
  <c r="P1932" i="26"/>
  <c r="L1932" i="26"/>
  <c r="L1927" i="26" s="1"/>
  <c r="Q1931" i="26"/>
  <c r="P1931" i="26"/>
  <c r="K1931" i="26"/>
  <c r="Q1930" i="26"/>
  <c r="P1930" i="26"/>
  <c r="L1930" i="26"/>
  <c r="L1925" i="26" s="1"/>
  <c r="Q1929" i="26"/>
  <c r="P1929" i="26"/>
  <c r="L1929" i="26"/>
  <c r="L1924" i="26" s="1"/>
  <c r="H1929" i="26"/>
  <c r="Q1928" i="26"/>
  <c r="P1928" i="26"/>
  <c r="Q1927" i="26"/>
  <c r="P1927" i="26"/>
  <c r="Q1926" i="26"/>
  <c r="P1926" i="26"/>
  <c r="Q1925" i="26"/>
  <c r="P1925" i="26"/>
  <c r="Q1924" i="26"/>
  <c r="P1924" i="26"/>
  <c r="Q1923" i="26"/>
  <c r="P1923" i="26"/>
  <c r="I1936" i="26" l="1"/>
  <c r="R1936" i="26"/>
  <c r="J1955" i="26"/>
  <c r="R1955" i="26"/>
  <c r="J1981" i="26"/>
  <c r="R1981" i="26"/>
  <c r="J2025" i="26"/>
  <c r="R2025" i="26"/>
  <c r="Q1949" i="26"/>
  <c r="R1939" i="26"/>
  <c r="Q1970" i="26"/>
  <c r="R1950" i="26"/>
  <c r="F1967" i="26"/>
  <c r="R1967" i="26" s="1"/>
  <c r="R1977" i="26"/>
  <c r="J1995" i="26"/>
  <c r="R1995" i="26"/>
  <c r="J2005" i="26"/>
  <c r="R2005" i="26"/>
  <c r="J2016" i="26"/>
  <c r="R2016" i="26"/>
  <c r="I1945" i="26"/>
  <c r="R1945" i="26"/>
  <c r="I2030" i="26"/>
  <c r="R2030" i="26"/>
  <c r="R2675" i="26"/>
  <c r="I1942" i="26"/>
  <c r="R1942" i="26"/>
  <c r="H1975" i="26"/>
  <c r="R1975" i="26" s="1"/>
  <c r="R1985" i="26"/>
  <c r="I1990" i="26"/>
  <c r="R1990" i="26"/>
  <c r="I2000" i="26"/>
  <c r="R2000" i="26"/>
  <c r="J2040" i="26"/>
  <c r="R2040" i="26"/>
  <c r="J2046" i="26"/>
  <c r="R2046" i="26"/>
  <c r="H2700" i="26"/>
  <c r="I2701" i="26"/>
  <c r="Q1951" i="26"/>
  <c r="F1931" i="26"/>
  <c r="E1930" i="26"/>
  <c r="K1930" i="26" s="1"/>
  <c r="K1928" i="26" s="1"/>
  <c r="F1937" i="26"/>
  <c r="O1933" i="26"/>
  <c r="J1985" i="26"/>
  <c r="H2010" i="26"/>
  <c r="J2010" i="26" s="1"/>
  <c r="F1965" i="26"/>
  <c r="K2011" i="26"/>
  <c r="E1966" i="26"/>
  <c r="H2011" i="26"/>
  <c r="I2011" i="26" s="1"/>
  <c r="F1966" i="26"/>
  <c r="O2715" i="26"/>
  <c r="H1943" i="26"/>
  <c r="Q1963" i="26" s="1"/>
  <c r="E2700" i="26"/>
  <c r="H1998" i="26"/>
  <c r="R1998" i="26" s="1"/>
  <c r="D2008" i="26"/>
  <c r="D1927" i="26"/>
  <c r="O2857" i="26"/>
  <c r="O2707" i="26"/>
  <c r="D1933" i="26"/>
  <c r="P1943" i="26" s="1"/>
  <c r="K1965" i="26"/>
  <c r="P1952" i="26"/>
  <c r="K1948" i="26"/>
  <c r="M1948" i="26" s="1"/>
  <c r="K2028" i="26"/>
  <c r="M2028" i="26" s="1"/>
  <c r="G1940" i="26"/>
  <c r="H1993" i="26"/>
  <c r="R1993" i="26" s="1"/>
  <c r="J1942" i="26"/>
  <c r="G2043" i="26"/>
  <c r="L2703" i="26"/>
  <c r="H1976" i="26"/>
  <c r="R1976" i="26" s="1"/>
  <c r="H1988" i="26"/>
  <c r="I1988" i="26" s="1"/>
  <c r="H1978" i="26"/>
  <c r="J1978" i="26" s="1"/>
  <c r="H1924" i="26"/>
  <c r="D1926" i="26"/>
  <c r="H2003" i="26"/>
  <c r="J2003" i="26" s="1"/>
  <c r="O2755" i="26"/>
  <c r="D1925" i="26"/>
  <c r="D1928" i="26"/>
  <c r="Q1981" i="26"/>
  <c r="G1974" i="26"/>
  <c r="M2000" i="26"/>
  <c r="I2016" i="26"/>
  <c r="G2018" i="26"/>
  <c r="H2013" i="26"/>
  <c r="J2013" i="26" s="1"/>
  <c r="O1953" i="26"/>
  <c r="D1973" i="26"/>
  <c r="P1986" i="26"/>
  <c r="I1995" i="26"/>
  <c r="G1998" i="26"/>
  <c r="J2000" i="26"/>
  <c r="H2023" i="26"/>
  <c r="I2023" i="26" s="1"/>
  <c r="I2025" i="26"/>
  <c r="G2028" i="26"/>
  <c r="O2683" i="26"/>
  <c r="E1924" i="26"/>
  <c r="H2008" i="26"/>
  <c r="M1941" i="26"/>
  <c r="O1941" i="26"/>
  <c r="M1943" i="26"/>
  <c r="O1943" i="26"/>
  <c r="M1978" i="26"/>
  <c r="O1978" i="26"/>
  <c r="M1980" i="26"/>
  <c r="O1980" i="26"/>
  <c r="M1985" i="26"/>
  <c r="O1985" i="26"/>
  <c r="M1988" i="26"/>
  <c r="O1988" i="26"/>
  <c r="M2003" i="26"/>
  <c r="O2003" i="26"/>
  <c r="M2005" i="26"/>
  <c r="O2005" i="26"/>
  <c r="M2018" i="26"/>
  <c r="O2018" i="26"/>
  <c r="O2903" i="26"/>
  <c r="O2921" i="26"/>
  <c r="O2923" i="26"/>
  <c r="O2905" i="26"/>
  <c r="M2676" i="26"/>
  <c r="O2934" i="26"/>
  <c r="O2871" i="26"/>
  <c r="O2870" i="26"/>
  <c r="O2830" i="26"/>
  <c r="O2712" i="26"/>
  <c r="O2697" i="26"/>
  <c r="O2685" i="26"/>
  <c r="L1923" i="26"/>
  <c r="E1932" i="26"/>
  <c r="M1945" i="26"/>
  <c r="O1945" i="26"/>
  <c r="M1949" i="26"/>
  <c r="M1950" i="26"/>
  <c r="L1948" i="26"/>
  <c r="O1951" i="26"/>
  <c r="M1952" i="26"/>
  <c r="O1952" i="26"/>
  <c r="H1953" i="26"/>
  <c r="I1953" i="26" s="1"/>
  <c r="I1955" i="26"/>
  <c r="I1958" i="26"/>
  <c r="O1958" i="26"/>
  <c r="Q1977" i="26"/>
  <c r="G1968" i="26"/>
  <c r="M1971" i="26"/>
  <c r="O1971" i="26"/>
  <c r="Q1987" i="26"/>
  <c r="M1981" i="26"/>
  <c r="O1981" i="26"/>
  <c r="M1983" i="26"/>
  <c r="O1983" i="26"/>
  <c r="G1988" i="26"/>
  <c r="J1990" i="26"/>
  <c r="M1990" i="26"/>
  <c r="M1993" i="26"/>
  <c r="O1993" i="26"/>
  <c r="J1993" i="26"/>
  <c r="M1995" i="26"/>
  <c r="O1995" i="26"/>
  <c r="M1998" i="26"/>
  <c r="O1998" i="26"/>
  <c r="I2005" i="26"/>
  <c r="M2011" i="26"/>
  <c r="O2011" i="26"/>
  <c r="M2013" i="26"/>
  <c r="O2013" i="26"/>
  <c r="M2016" i="26"/>
  <c r="O2016" i="26"/>
  <c r="O2023" i="26"/>
  <c r="M2025" i="26"/>
  <c r="O2025" i="26"/>
  <c r="H2028" i="26"/>
  <c r="I2028" i="26" s="1"/>
  <c r="J2030" i="26"/>
  <c r="M2030" i="26"/>
  <c r="G2038" i="26"/>
  <c r="K2038" i="26"/>
  <c r="O2038" i="26" s="1"/>
  <c r="M2040" i="26"/>
  <c r="O2043" i="26"/>
  <c r="O2919" i="26"/>
  <c r="O2917" i="26"/>
  <c r="O2856" i="26"/>
  <c r="O2835" i="26"/>
  <c r="O2791" i="26"/>
  <c r="O2922" i="26"/>
  <c r="O2859" i="26"/>
  <c r="O2813" i="26"/>
  <c r="O2718" i="26"/>
  <c r="M2678" i="26"/>
  <c r="O2678" i="26"/>
  <c r="O2862" i="26"/>
  <c r="O2825" i="26"/>
  <c r="O2821" i="26"/>
  <c r="O2930" i="26"/>
  <c r="O2864" i="26"/>
  <c r="L2679" i="26"/>
  <c r="O2679" i="26" s="1"/>
  <c r="L2676" i="26"/>
  <c r="O2676" i="26" s="1"/>
  <c r="I1977" i="26"/>
  <c r="M2043" i="26"/>
  <c r="L2677" i="26"/>
  <c r="O2947" i="26"/>
  <c r="O2937" i="26"/>
  <c r="O2843" i="26"/>
  <c r="O2708" i="26"/>
  <c r="D1938" i="26"/>
  <c r="F1929" i="26"/>
  <c r="L1928" i="26"/>
  <c r="G1931" i="26"/>
  <c r="O1931" i="26"/>
  <c r="H1933" i="26"/>
  <c r="E1938" i="26"/>
  <c r="K1938" i="26" s="1"/>
  <c r="P1949" i="26"/>
  <c r="J1939" i="26"/>
  <c r="P1950" i="26"/>
  <c r="P1968" i="26"/>
  <c r="H1948" i="26"/>
  <c r="I1948" i="26" s="1"/>
  <c r="G1953" i="26"/>
  <c r="J1953" i="26"/>
  <c r="M1953" i="26"/>
  <c r="G1958" i="26"/>
  <c r="J1958" i="26"/>
  <c r="D1964" i="26"/>
  <c r="F1964" i="26"/>
  <c r="I1967" i="26"/>
  <c r="H1968" i="26"/>
  <c r="I1968" i="26" s="1"/>
  <c r="I1971" i="26"/>
  <c r="F1973" i="26"/>
  <c r="P1987" i="26"/>
  <c r="J1977" i="26"/>
  <c r="G1978" i="26"/>
  <c r="I1981" i="26"/>
  <c r="I1993" i="26"/>
  <c r="F2008" i="26"/>
  <c r="E2008" i="26"/>
  <c r="K2008" i="26" s="1"/>
  <c r="G2011" i="26"/>
  <c r="G2023" i="26"/>
  <c r="O2706" i="26"/>
  <c r="O2940" i="26"/>
  <c r="O2960" i="26"/>
  <c r="O2887" i="26"/>
  <c r="O2824" i="26"/>
  <c r="O2899" i="26"/>
  <c r="O2805" i="26"/>
  <c r="O2751" i="26"/>
  <c r="O2950" i="26"/>
  <c r="O2963" i="26"/>
  <c r="O2822" i="26"/>
  <c r="O2810" i="26"/>
  <c r="O2939" i="26"/>
  <c r="O2949" i="26"/>
  <c r="O2938" i="26"/>
  <c r="O2925" i="26"/>
  <c r="O2889" i="26"/>
  <c r="O2797" i="26"/>
  <c r="I2702" i="26"/>
  <c r="J2702" i="26"/>
  <c r="O2680" i="26"/>
  <c r="O2740" i="26"/>
  <c r="G2701" i="26"/>
  <c r="F2700" i="26"/>
  <c r="O2754" i="26"/>
  <c r="K2702" i="26"/>
  <c r="O2709" i="26"/>
  <c r="J2675" i="26"/>
  <c r="I2675" i="26"/>
  <c r="M2701" i="26"/>
  <c r="K2675" i="26"/>
  <c r="M2677" i="26"/>
  <c r="J2701" i="26"/>
  <c r="J1929" i="26"/>
  <c r="M1933" i="26"/>
  <c r="J1936" i="26"/>
  <c r="K1937" i="26"/>
  <c r="O1937" i="26" s="1"/>
  <c r="H1940" i="26"/>
  <c r="I1941" i="26"/>
  <c r="G1942" i="26"/>
  <c r="J1945" i="26"/>
  <c r="Q1946" i="26"/>
  <c r="P1947" i="26"/>
  <c r="J1950" i="26"/>
  <c r="Q1952" i="26"/>
  <c r="P1963" i="26"/>
  <c r="Q1965" i="26"/>
  <c r="J1967" i="26"/>
  <c r="J1974" i="26"/>
  <c r="G1976" i="26"/>
  <c r="G1977" i="26"/>
  <c r="Q1978" i="26"/>
  <c r="G1983" i="26"/>
  <c r="G1993" i="26"/>
  <c r="J1998" i="26"/>
  <c r="G2003" i="26"/>
  <c r="G2010" i="26"/>
  <c r="K2010" i="26"/>
  <c r="G2013" i="26"/>
  <c r="J2018" i="26"/>
  <c r="I2040" i="26"/>
  <c r="H2038" i="26"/>
  <c r="R2038" i="26" s="1"/>
  <c r="H1931" i="26"/>
  <c r="H1932" i="26"/>
  <c r="F1938" i="26"/>
  <c r="K1939" i="26"/>
  <c r="K1940" i="26"/>
  <c r="O1940" i="26" s="1"/>
  <c r="G1941" i="26"/>
  <c r="J1941" i="26"/>
  <c r="K1942" i="26"/>
  <c r="G1943" i="26"/>
  <c r="G1948" i="26"/>
  <c r="I1950" i="26"/>
  <c r="G1967" i="26"/>
  <c r="P1978" i="26"/>
  <c r="K1968" i="26"/>
  <c r="P1984" i="26"/>
  <c r="I1974" i="26"/>
  <c r="E1973" i="26"/>
  <c r="G1975" i="26"/>
  <c r="K1975" i="26"/>
  <c r="K1976" i="26"/>
  <c r="K1977" i="26"/>
  <c r="O1977" i="26" s="1"/>
  <c r="Q1984" i="26"/>
  <c r="I1985" i="26"/>
  <c r="H1983" i="26"/>
  <c r="R1983" i="26" s="1"/>
  <c r="P1985" i="26"/>
  <c r="I1998" i="26"/>
  <c r="I2010" i="26"/>
  <c r="J2011" i="26"/>
  <c r="I2018" i="26"/>
  <c r="M2023" i="26"/>
  <c r="I2046" i="26"/>
  <c r="H2043" i="26"/>
  <c r="R2043" i="26" s="1"/>
  <c r="J1971" i="26"/>
  <c r="K1974" i="26"/>
  <c r="O1974" i="26" s="1"/>
  <c r="Q1950" i="26" l="1"/>
  <c r="R1940" i="26"/>
  <c r="Q1939" i="26"/>
  <c r="R1929" i="26"/>
  <c r="F1926" i="26"/>
  <c r="F1933" i="26"/>
  <c r="R1937" i="26"/>
  <c r="R2003" i="26"/>
  <c r="R1953" i="26"/>
  <c r="R1968" i="26"/>
  <c r="R1988" i="26"/>
  <c r="R2011" i="26"/>
  <c r="I2008" i="26"/>
  <c r="R2008" i="26"/>
  <c r="R1948" i="26"/>
  <c r="R1978" i="26"/>
  <c r="R2028" i="26"/>
  <c r="R1931" i="26"/>
  <c r="R2010" i="26"/>
  <c r="Q1974" i="26"/>
  <c r="R1964" i="26"/>
  <c r="R2013" i="26"/>
  <c r="R2023" i="26"/>
  <c r="R1943" i="26"/>
  <c r="G1930" i="26"/>
  <c r="J1964" i="26"/>
  <c r="Q1947" i="26"/>
  <c r="F1932" i="26"/>
  <c r="J2028" i="26"/>
  <c r="M2038" i="26"/>
  <c r="G1964" i="26"/>
  <c r="G2700" i="26"/>
  <c r="J1937" i="26"/>
  <c r="P1948" i="26"/>
  <c r="H1966" i="26"/>
  <c r="J1966" i="26" s="1"/>
  <c r="J1988" i="26"/>
  <c r="Q1986" i="26"/>
  <c r="G1966" i="26"/>
  <c r="E1926" i="26"/>
  <c r="K1926" i="26" s="1"/>
  <c r="K1966" i="26"/>
  <c r="M1966" i="26" s="1"/>
  <c r="J2008" i="26"/>
  <c r="G1929" i="26"/>
  <c r="H1965" i="26"/>
  <c r="R1965" i="26" s="1"/>
  <c r="I1943" i="26"/>
  <c r="J1968" i="26"/>
  <c r="J1943" i="26"/>
  <c r="L2702" i="26"/>
  <c r="O2702" i="26" s="1"/>
  <c r="E1927" i="26"/>
  <c r="P1937" i="26" s="1"/>
  <c r="J1933" i="26"/>
  <c r="I2013" i="26"/>
  <c r="O2028" i="26"/>
  <c r="G1965" i="26"/>
  <c r="J1976" i="26"/>
  <c r="I1929" i="26"/>
  <c r="O1948" i="26"/>
  <c r="F1925" i="26"/>
  <c r="F1963" i="26"/>
  <c r="E1963" i="26"/>
  <c r="K1963" i="26" s="1"/>
  <c r="G2008" i="26"/>
  <c r="I1978" i="26"/>
  <c r="J1948" i="26"/>
  <c r="L2701" i="26"/>
  <c r="O2701" i="26" s="1"/>
  <c r="J2023" i="26"/>
  <c r="I2003" i="26"/>
  <c r="I1976" i="26"/>
  <c r="M1965" i="26"/>
  <c r="O1965" i="26"/>
  <c r="E1925" i="26"/>
  <c r="O2794" i="26"/>
  <c r="O2920" i="26"/>
  <c r="M1976" i="26"/>
  <c r="O1976" i="26"/>
  <c r="M1968" i="26"/>
  <c r="O1968" i="26"/>
  <c r="M1942" i="26"/>
  <c r="O1942" i="26"/>
  <c r="M1939" i="26"/>
  <c r="O1939" i="26"/>
  <c r="M2010" i="26"/>
  <c r="O2010" i="26"/>
  <c r="M2675" i="26"/>
  <c r="O2945" i="26"/>
  <c r="O2948" i="26"/>
  <c r="O2855" i="26"/>
  <c r="O2882" i="26"/>
  <c r="O2914" i="26"/>
  <c r="L2675" i="26"/>
  <c r="O2675" i="26" s="1"/>
  <c r="O2677" i="26"/>
  <c r="O2858" i="26"/>
  <c r="O2799" i="26"/>
  <c r="M1975" i="26"/>
  <c r="O1975" i="26"/>
  <c r="M1938" i="26"/>
  <c r="O1938" i="26"/>
  <c r="M2702" i="26"/>
  <c r="O2912" i="26"/>
  <c r="O2935" i="26"/>
  <c r="M2008" i="26"/>
  <c r="O2008" i="26"/>
  <c r="O2719" i="26"/>
  <c r="O2752" i="26"/>
  <c r="E1928" i="26"/>
  <c r="O2900" i="26"/>
  <c r="O2958" i="26"/>
  <c r="D1963" i="26"/>
  <c r="D1924" i="26"/>
  <c r="O2895" i="26"/>
  <c r="I1964" i="26"/>
  <c r="Q1943" i="26"/>
  <c r="M1931" i="26"/>
  <c r="F1924" i="26"/>
  <c r="R1924" i="26" s="1"/>
  <c r="K2703" i="26"/>
  <c r="O2703" i="26" s="1"/>
  <c r="O2886" i="26"/>
  <c r="Q1968" i="26"/>
  <c r="O2792" i="26"/>
  <c r="O2890" i="26"/>
  <c r="O2820" i="26"/>
  <c r="O2916" i="26"/>
  <c r="O2704" i="26"/>
  <c r="O2705" i="26"/>
  <c r="O2750" i="26"/>
  <c r="I2700" i="26"/>
  <c r="J2700" i="26"/>
  <c r="J2043" i="26"/>
  <c r="I2043" i="26"/>
  <c r="J1975" i="26"/>
  <c r="P1983" i="26"/>
  <c r="K1973" i="26"/>
  <c r="J1931" i="26"/>
  <c r="I1931" i="26"/>
  <c r="G1973" i="26"/>
  <c r="I1940" i="26"/>
  <c r="H1938" i="26"/>
  <c r="Q1948" i="26" s="1"/>
  <c r="H1930" i="26"/>
  <c r="R1930" i="26" s="1"/>
  <c r="J1940" i="26"/>
  <c r="Q1941" i="26"/>
  <c r="J1983" i="26"/>
  <c r="I1983" i="26"/>
  <c r="M1940" i="26"/>
  <c r="O1930" i="26"/>
  <c r="G1938" i="26"/>
  <c r="H1927" i="26"/>
  <c r="J2038" i="26"/>
  <c r="I2038" i="26"/>
  <c r="M1937" i="26"/>
  <c r="K1932" i="26"/>
  <c r="O1929" i="26"/>
  <c r="F1927" i="26" l="1"/>
  <c r="R1927" i="26" s="1"/>
  <c r="R1932" i="26"/>
  <c r="G1933" i="26"/>
  <c r="R1933" i="26"/>
  <c r="R1938" i="26"/>
  <c r="I1933" i="26"/>
  <c r="R1966" i="26"/>
  <c r="G1927" i="26"/>
  <c r="Q1942" i="26"/>
  <c r="H1926" i="26"/>
  <c r="I1926" i="26" s="1"/>
  <c r="I1932" i="26"/>
  <c r="J1932" i="26"/>
  <c r="F1928" i="26"/>
  <c r="I1966" i="26"/>
  <c r="Q1976" i="26"/>
  <c r="G1932" i="26"/>
  <c r="O1966" i="26"/>
  <c r="P1936" i="26"/>
  <c r="G1926" i="26"/>
  <c r="I1975" i="26"/>
  <c r="G1963" i="26"/>
  <c r="Q1985" i="26"/>
  <c r="H1973" i="26"/>
  <c r="E1923" i="26"/>
  <c r="G1925" i="26"/>
  <c r="M1963" i="26"/>
  <c r="O1963" i="26"/>
  <c r="K1925" i="26"/>
  <c r="P1935" i="26"/>
  <c r="O2884" i="26"/>
  <c r="L2700" i="26"/>
  <c r="O2913" i="26"/>
  <c r="O2880" i="26"/>
  <c r="O2844" i="26"/>
  <c r="O2795" i="26"/>
  <c r="K1927" i="26"/>
  <c r="O1927" i="26" s="1"/>
  <c r="O1932" i="26"/>
  <c r="M1973" i="26"/>
  <c r="O1973" i="26"/>
  <c r="O2793" i="26"/>
  <c r="M1926" i="26"/>
  <c r="O1926" i="26"/>
  <c r="O2881" i="26"/>
  <c r="O2798" i="26"/>
  <c r="O2918" i="26"/>
  <c r="O2885" i="26"/>
  <c r="I1924" i="26"/>
  <c r="F1923" i="26"/>
  <c r="J1924" i="26"/>
  <c r="Q1934" i="26"/>
  <c r="G1924" i="26"/>
  <c r="M2703" i="26"/>
  <c r="K2700" i="26"/>
  <c r="O2955" i="26"/>
  <c r="D1923" i="26"/>
  <c r="P1934" i="26"/>
  <c r="O2790" i="26"/>
  <c r="O2852" i="26"/>
  <c r="O2915" i="26"/>
  <c r="J1927" i="26"/>
  <c r="Q1937" i="26"/>
  <c r="M1930" i="26"/>
  <c r="J1930" i="26"/>
  <c r="I1930" i="26"/>
  <c r="H1925" i="26"/>
  <c r="R1925" i="26" s="1"/>
  <c r="Q1940" i="26"/>
  <c r="H1928" i="26"/>
  <c r="J1926" i="26"/>
  <c r="Q1936" i="26"/>
  <c r="I1965" i="26"/>
  <c r="J1965" i="26"/>
  <c r="Q1975" i="26"/>
  <c r="H1963" i="26"/>
  <c r="R1963" i="26" s="1"/>
  <c r="K1924" i="26"/>
  <c r="J1938" i="26"/>
  <c r="I1938" i="26"/>
  <c r="G1928" i="26" l="1"/>
  <c r="R1928" i="26"/>
  <c r="I1973" i="26"/>
  <c r="R1973" i="26"/>
  <c r="R1926" i="26"/>
  <c r="Q1983" i="26"/>
  <c r="J1973" i="26"/>
  <c r="G1923" i="26"/>
  <c r="P1933" i="26"/>
  <c r="K1923" i="26"/>
  <c r="M1928" i="26"/>
  <c r="O1928" i="26"/>
  <c r="M1925" i="26"/>
  <c r="O1925" i="26"/>
  <c r="O2910" i="26"/>
  <c r="M2700" i="26"/>
  <c r="O2700" i="26"/>
  <c r="O1924" i="26"/>
  <c r="O2788" i="26"/>
  <c r="O2789" i="26"/>
  <c r="O2911" i="26"/>
  <c r="O2851" i="26"/>
  <c r="J1963" i="26"/>
  <c r="I1963" i="26"/>
  <c r="Q1973" i="26"/>
  <c r="J1928" i="26"/>
  <c r="I1928" i="26"/>
  <c r="Q1938" i="26"/>
  <c r="J1925" i="26"/>
  <c r="I1925" i="26"/>
  <c r="H1923" i="26"/>
  <c r="R1923" i="26" s="1"/>
  <c r="Q1935" i="26"/>
  <c r="O2842" i="26" l="1"/>
  <c r="O2845" i="26"/>
  <c r="O2846" i="26"/>
  <c r="M1923" i="26"/>
  <c r="O1923" i="26"/>
  <c r="O2847" i="26"/>
  <c r="O2850" i="26"/>
  <c r="O2841" i="26"/>
  <c r="I1923" i="26"/>
  <c r="J1923" i="26"/>
  <c r="Q1933" i="26"/>
  <c r="O2787" i="26" l="1"/>
  <c r="J552" i="26"/>
  <c r="I552" i="26"/>
  <c r="G552" i="26"/>
  <c r="H691" i="26"/>
  <c r="R691" i="26" s="1"/>
  <c r="H671" i="26"/>
  <c r="R671" i="26" s="1"/>
  <c r="H645" i="26"/>
  <c r="R645" i="26" s="1"/>
  <c r="H646" i="26"/>
  <c r="R646" i="26" s="1"/>
  <c r="K641" i="26"/>
  <c r="O641" i="26" s="1"/>
  <c r="K640" i="26"/>
  <c r="H640" i="26"/>
  <c r="H641" i="26"/>
  <c r="R641" i="26" s="1"/>
  <c r="F621" i="26"/>
  <c r="K606" i="26"/>
  <c r="H606" i="26"/>
  <c r="R606" i="26" s="1"/>
  <c r="H601" i="26"/>
  <c r="R601" i="26" s="1"/>
  <c r="E600" i="26"/>
  <c r="K585" i="26"/>
  <c r="K586" i="26"/>
  <c r="H540" i="26"/>
  <c r="R540" i="26" s="1"/>
  <c r="E541" i="26"/>
  <c r="L541" i="26" s="1"/>
  <c r="O541" i="26" s="1"/>
  <c r="E540" i="26"/>
  <c r="H630" i="26" l="1"/>
  <c r="R640" i="26"/>
  <c r="H621" i="26"/>
  <c r="H611" i="26" s="1"/>
  <c r="H608" i="26" s="1"/>
  <c r="R621" i="26"/>
  <c r="H631" i="26"/>
  <c r="R631" i="26" s="1"/>
  <c r="O2785" i="26"/>
  <c r="O2786" i="26"/>
  <c r="O2840" i="26"/>
  <c r="H536" i="26"/>
  <c r="R536" i="26" s="1"/>
  <c r="H2618" i="26" l="1"/>
  <c r="R2618" i="26" s="1"/>
  <c r="H2613" i="26"/>
  <c r="R2613" i="26" s="1"/>
  <c r="H2608" i="26"/>
  <c r="R2608" i="26" s="1"/>
  <c r="H2598" i="26"/>
  <c r="R2598" i="26" s="1"/>
  <c r="K2573" i="26"/>
  <c r="H2548" i="26"/>
  <c r="R2548" i="26" s="1"/>
  <c r="H2543" i="26"/>
  <c r="R2543" i="26" s="1"/>
  <c r="L2533" i="26"/>
  <c r="O2533" i="26" s="1"/>
  <c r="K2528" i="26"/>
  <c r="K2518" i="26"/>
  <c r="O2543" i="26" l="1"/>
  <c r="K1920" i="26"/>
  <c r="O1920" i="26" s="1"/>
  <c r="O1905" i="26"/>
  <c r="F1901" i="26"/>
  <c r="F1885" i="26"/>
  <c r="F1886" i="26" l="1"/>
  <c r="R1901" i="26"/>
  <c r="O290" i="26"/>
  <c r="O124" i="26" l="1"/>
  <c r="O1585" i="26" l="1"/>
  <c r="O1639" i="26" l="1"/>
  <c r="O1640" i="26"/>
  <c r="O1642" i="26"/>
  <c r="O1641" i="26"/>
  <c r="L3009" i="26"/>
  <c r="K3009" i="26"/>
  <c r="J3009" i="26"/>
  <c r="I3009" i="26"/>
  <c r="G3009" i="26"/>
  <c r="M3008" i="26"/>
  <c r="L3008" i="26"/>
  <c r="O3008" i="26" s="1"/>
  <c r="J3008" i="26"/>
  <c r="I3008" i="26"/>
  <c r="G3008" i="26"/>
  <c r="M3007" i="26"/>
  <c r="L3007" i="26"/>
  <c r="O3007" i="26" s="1"/>
  <c r="J3007" i="26"/>
  <c r="I3007" i="26"/>
  <c r="G3007" i="26"/>
  <c r="K3006" i="26"/>
  <c r="J3006" i="26"/>
  <c r="I3006" i="26"/>
  <c r="G3006" i="26"/>
  <c r="H3005" i="26"/>
  <c r="F3005" i="26"/>
  <c r="E3005" i="26"/>
  <c r="D3005" i="26"/>
  <c r="K3004" i="26"/>
  <c r="J3004" i="26"/>
  <c r="I3004" i="26"/>
  <c r="G3004" i="26"/>
  <c r="M3003" i="26"/>
  <c r="L3003" i="26"/>
  <c r="O3003" i="26" s="1"/>
  <c r="J3003" i="26"/>
  <c r="I3003" i="26"/>
  <c r="G3003" i="26"/>
  <c r="M3002" i="26"/>
  <c r="J3002" i="26"/>
  <c r="I3002" i="26"/>
  <c r="G3002" i="26"/>
  <c r="K3001" i="26"/>
  <c r="J3001" i="26"/>
  <c r="I3001" i="26"/>
  <c r="G3001" i="26"/>
  <c r="H3000" i="26"/>
  <c r="F3000" i="26"/>
  <c r="R3000" i="26" s="1"/>
  <c r="E3000" i="26"/>
  <c r="D3000" i="26"/>
  <c r="L2999" i="26"/>
  <c r="K2999" i="26"/>
  <c r="J2999" i="26"/>
  <c r="I2999" i="26"/>
  <c r="G2999" i="26"/>
  <c r="M2998" i="26"/>
  <c r="L2998" i="26"/>
  <c r="O2998" i="26" s="1"/>
  <c r="J2998" i="26"/>
  <c r="I2998" i="26"/>
  <c r="G2998" i="26"/>
  <c r="M2997" i="26"/>
  <c r="L2997" i="26"/>
  <c r="O2997" i="26" s="1"/>
  <c r="J2997" i="26"/>
  <c r="I2997" i="26"/>
  <c r="G2997" i="26"/>
  <c r="K2996" i="26"/>
  <c r="J2996" i="26"/>
  <c r="I2996" i="26"/>
  <c r="G2996" i="26"/>
  <c r="H2995" i="26"/>
  <c r="R2995" i="26" s="1"/>
  <c r="E2995" i="26"/>
  <c r="D2995" i="26"/>
  <c r="K2994" i="26"/>
  <c r="J2994" i="26"/>
  <c r="I2994" i="26"/>
  <c r="G2994" i="26"/>
  <c r="M2993" i="26"/>
  <c r="L2993" i="26"/>
  <c r="J2993" i="26"/>
  <c r="I2993" i="26"/>
  <c r="G2993" i="26"/>
  <c r="M2992" i="26"/>
  <c r="J2992" i="26"/>
  <c r="I2992" i="26"/>
  <c r="G2992" i="26"/>
  <c r="K2991" i="26"/>
  <c r="J2991" i="26"/>
  <c r="I2991" i="26"/>
  <c r="G2991" i="26"/>
  <c r="H2990" i="26"/>
  <c r="R2990" i="26" s="1"/>
  <c r="E2990" i="26"/>
  <c r="D2990" i="26"/>
  <c r="H2989" i="26"/>
  <c r="F2989" i="26"/>
  <c r="R2989" i="26" s="1"/>
  <c r="E2989" i="26"/>
  <c r="D2989" i="26"/>
  <c r="K2988" i="26"/>
  <c r="H2988" i="26"/>
  <c r="F2988" i="26"/>
  <c r="E2988" i="26"/>
  <c r="D2988" i="26"/>
  <c r="L2987" i="26"/>
  <c r="K2987" i="26"/>
  <c r="H2987" i="26"/>
  <c r="F2987" i="26"/>
  <c r="R2987" i="26" s="1"/>
  <c r="E2987" i="26"/>
  <c r="D2987" i="26"/>
  <c r="H2986" i="26"/>
  <c r="F2986" i="26"/>
  <c r="R2986" i="26" s="1"/>
  <c r="E2986" i="26"/>
  <c r="D2986" i="26"/>
  <c r="K2984" i="26"/>
  <c r="J2984" i="26"/>
  <c r="I2984" i="26"/>
  <c r="G2984" i="26"/>
  <c r="M2983" i="26"/>
  <c r="L2983" i="26"/>
  <c r="J2983" i="26"/>
  <c r="I2983" i="26"/>
  <c r="G2983" i="26"/>
  <c r="M2982" i="26"/>
  <c r="L2982" i="26"/>
  <c r="O2982" i="26" s="1"/>
  <c r="J2982" i="26"/>
  <c r="I2982" i="26"/>
  <c r="G2982" i="26"/>
  <c r="K2981" i="26"/>
  <c r="J2981" i="26"/>
  <c r="I2981" i="26"/>
  <c r="G2981" i="26"/>
  <c r="H2980" i="26"/>
  <c r="F2980" i="26"/>
  <c r="E2980" i="26"/>
  <c r="D2980" i="26"/>
  <c r="M2979" i="26"/>
  <c r="J2979" i="26"/>
  <c r="I2979" i="26"/>
  <c r="G2979" i="26"/>
  <c r="M2978" i="26"/>
  <c r="J2978" i="26"/>
  <c r="I2978" i="26"/>
  <c r="M2977" i="26"/>
  <c r="J2977" i="26"/>
  <c r="I2977" i="26"/>
  <c r="G2977" i="26"/>
  <c r="M2976" i="26"/>
  <c r="J2976" i="26"/>
  <c r="I2976" i="26"/>
  <c r="G2976" i="26"/>
  <c r="L2975" i="26"/>
  <c r="K2975" i="26"/>
  <c r="H2975" i="26"/>
  <c r="F2975" i="26"/>
  <c r="R2975" i="26" s="1"/>
  <c r="E2975" i="26"/>
  <c r="D2975" i="26"/>
  <c r="H2974" i="26"/>
  <c r="F2974" i="26"/>
  <c r="R2974" i="26" s="1"/>
  <c r="E2974" i="26"/>
  <c r="D2974" i="26"/>
  <c r="D2969" i="26" s="1"/>
  <c r="K2973" i="26"/>
  <c r="H2973" i="26"/>
  <c r="F2973" i="26"/>
  <c r="E2973" i="26"/>
  <c r="D2973" i="26"/>
  <c r="L2972" i="26"/>
  <c r="L2967" i="26" s="1"/>
  <c r="K2972" i="26"/>
  <c r="H2972" i="26"/>
  <c r="F2972" i="26"/>
  <c r="E2972" i="26"/>
  <c r="E2967" i="26" s="1"/>
  <c r="D2972" i="26"/>
  <c r="K2971" i="26"/>
  <c r="H2971" i="26"/>
  <c r="F2971" i="26"/>
  <c r="R2971" i="26" s="1"/>
  <c r="E2971" i="26"/>
  <c r="D2971" i="26"/>
  <c r="M2434" i="26"/>
  <c r="J2434" i="26"/>
  <c r="I2434" i="26"/>
  <c r="G2434" i="26"/>
  <c r="M2433" i="26"/>
  <c r="J2433" i="26"/>
  <c r="I2433" i="26"/>
  <c r="G2433" i="26"/>
  <c r="M2432" i="26"/>
  <c r="J2432" i="26"/>
  <c r="I2432" i="26"/>
  <c r="G2432" i="26"/>
  <c r="M2431" i="26"/>
  <c r="J2431" i="26"/>
  <c r="I2431" i="26"/>
  <c r="G2431" i="26"/>
  <c r="L2430" i="26"/>
  <c r="K2430" i="26"/>
  <c r="H2430" i="26"/>
  <c r="F2430" i="26"/>
  <c r="R2430" i="26" s="1"/>
  <c r="E2430" i="26"/>
  <c r="D2430" i="26"/>
  <c r="M2429" i="26"/>
  <c r="J2429" i="26"/>
  <c r="I2429" i="26"/>
  <c r="G2429" i="26"/>
  <c r="M2428" i="26"/>
  <c r="O2428" i="26"/>
  <c r="J2428" i="26"/>
  <c r="I2428" i="26"/>
  <c r="G2428" i="26"/>
  <c r="M2427" i="26"/>
  <c r="J2427" i="26"/>
  <c r="I2427" i="26"/>
  <c r="G2427" i="26"/>
  <c r="M2426" i="26"/>
  <c r="J2426" i="26"/>
  <c r="I2426" i="26"/>
  <c r="G2426" i="26"/>
  <c r="L2425" i="26"/>
  <c r="K2425" i="26"/>
  <c r="H2425" i="26"/>
  <c r="F2425" i="26"/>
  <c r="E2425" i="26"/>
  <c r="D2425" i="26"/>
  <c r="M2424" i="26"/>
  <c r="J2424" i="26"/>
  <c r="I2424" i="26"/>
  <c r="G2424" i="26"/>
  <c r="M2423" i="26"/>
  <c r="J2423" i="26"/>
  <c r="I2423" i="26"/>
  <c r="G2423" i="26"/>
  <c r="M2422" i="26"/>
  <c r="J2422" i="26"/>
  <c r="I2422" i="26"/>
  <c r="G2422" i="26"/>
  <c r="M2421" i="26"/>
  <c r="J2421" i="26"/>
  <c r="I2421" i="26"/>
  <c r="G2421" i="26"/>
  <c r="K2420" i="26"/>
  <c r="H2420" i="26"/>
  <c r="F2420" i="26"/>
  <c r="R2420" i="26" s="1"/>
  <c r="E2420" i="26"/>
  <c r="D2420" i="26"/>
  <c r="K2414" i="26"/>
  <c r="J2414" i="26"/>
  <c r="I2414" i="26"/>
  <c r="G2414" i="26"/>
  <c r="M2413" i="26"/>
  <c r="L2413" i="26"/>
  <c r="O2413" i="26" s="1"/>
  <c r="J2413" i="26"/>
  <c r="I2413" i="26"/>
  <c r="G2413" i="26"/>
  <c r="K2412" i="26"/>
  <c r="J2412" i="26"/>
  <c r="I2412" i="26"/>
  <c r="G2412" i="26"/>
  <c r="K2411" i="26"/>
  <c r="J2411" i="26"/>
  <c r="I2411" i="26"/>
  <c r="G2411" i="26"/>
  <c r="F2410" i="26"/>
  <c r="R2410" i="26" s="1"/>
  <c r="E2410" i="26"/>
  <c r="I2410" i="26" s="1"/>
  <c r="M2409" i="26"/>
  <c r="J2409" i="26"/>
  <c r="I2409" i="26"/>
  <c r="G2409" i="26"/>
  <c r="M2408" i="26"/>
  <c r="J2408" i="26"/>
  <c r="I2408" i="26"/>
  <c r="G2408" i="26"/>
  <c r="M2407" i="26"/>
  <c r="J2407" i="26"/>
  <c r="I2407" i="26"/>
  <c r="G2407" i="26"/>
  <c r="M2406" i="26"/>
  <c r="J2406" i="26"/>
  <c r="I2406" i="26"/>
  <c r="G2406" i="26"/>
  <c r="L2405" i="26"/>
  <c r="K2405" i="26"/>
  <c r="H2405" i="26"/>
  <c r="F2405" i="26"/>
  <c r="E2405" i="26"/>
  <c r="D2405" i="26"/>
  <c r="K2404" i="26"/>
  <c r="J2404" i="26"/>
  <c r="I2404" i="26"/>
  <c r="G2404" i="26"/>
  <c r="M2403" i="26"/>
  <c r="O2403" i="26"/>
  <c r="H2403" i="26"/>
  <c r="G2403" i="26"/>
  <c r="K2402" i="26"/>
  <c r="J2402" i="26"/>
  <c r="I2402" i="26"/>
  <c r="G2402" i="26"/>
  <c r="K2401" i="26"/>
  <c r="J2401" i="26"/>
  <c r="I2401" i="26"/>
  <c r="G2401" i="26"/>
  <c r="F2400" i="26"/>
  <c r="E2400" i="26"/>
  <c r="H2399" i="26"/>
  <c r="F2399" i="26"/>
  <c r="E2399" i="26"/>
  <c r="K2399" i="26" s="1"/>
  <c r="D2399" i="26"/>
  <c r="K2398" i="26"/>
  <c r="F2398" i="26"/>
  <c r="E2398" i="26"/>
  <c r="D2398" i="26"/>
  <c r="H2397" i="26"/>
  <c r="F2397" i="26"/>
  <c r="E2397" i="26"/>
  <c r="D2397" i="26"/>
  <c r="H2396" i="26"/>
  <c r="F2396" i="26"/>
  <c r="E2396" i="26"/>
  <c r="K2396" i="26" s="1"/>
  <c r="D2396" i="26"/>
  <c r="D2395" i="26" s="1"/>
  <c r="M2394" i="26"/>
  <c r="J2394" i="26"/>
  <c r="I2394" i="26"/>
  <c r="G2394" i="26"/>
  <c r="K2393" i="26"/>
  <c r="J2393" i="26"/>
  <c r="I2393" i="26"/>
  <c r="G2393" i="26"/>
  <c r="M2392" i="26"/>
  <c r="J2392" i="26"/>
  <c r="I2392" i="26"/>
  <c r="G2392" i="26"/>
  <c r="M2391" i="26"/>
  <c r="J2391" i="26"/>
  <c r="I2391" i="26"/>
  <c r="G2391" i="26"/>
  <c r="K2390" i="26"/>
  <c r="H2390" i="26"/>
  <c r="F2390" i="26"/>
  <c r="R2390" i="26" s="1"/>
  <c r="E2390" i="26"/>
  <c r="D2390" i="26"/>
  <c r="K2389" i="26"/>
  <c r="J2389" i="26"/>
  <c r="I2389" i="26"/>
  <c r="G2389" i="26"/>
  <c r="K2388" i="26"/>
  <c r="J2388" i="26"/>
  <c r="I2388" i="26"/>
  <c r="G2388" i="26"/>
  <c r="K2387" i="26"/>
  <c r="J2387" i="26"/>
  <c r="I2387" i="26"/>
  <c r="G2387" i="26"/>
  <c r="K2386" i="26"/>
  <c r="J2386" i="26"/>
  <c r="I2386" i="26"/>
  <c r="G2386" i="26"/>
  <c r="H2385" i="26"/>
  <c r="F2385" i="26"/>
  <c r="R2385" i="26" s="1"/>
  <c r="E2385" i="26"/>
  <c r="D2385" i="26"/>
  <c r="K2384" i="26"/>
  <c r="J2384" i="26"/>
  <c r="I2384" i="26"/>
  <c r="G2384" i="26"/>
  <c r="M2383" i="26"/>
  <c r="L2383" i="26"/>
  <c r="O2383" i="26" s="1"/>
  <c r="J2383" i="26"/>
  <c r="I2383" i="26"/>
  <c r="G2383" i="26"/>
  <c r="K2382" i="26"/>
  <c r="J2382" i="26"/>
  <c r="I2382" i="26"/>
  <c r="G2382" i="26"/>
  <c r="K2381" i="26"/>
  <c r="J2381" i="26"/>
  <c r="I2381" i="26"/>
  <c r="G2381" i="26"/>
  <c r="H2380" i="26"/>
  <c r="F2380" i="26"/>
  <c r="E2380" i="26"/>
  <c r="D2380" i="26"/>
  <c r="K2379" i="26"/>
  <c r="J2379" i="26"/>
  <c r="I2379" i="26"/>
  <c r="G2379" i="26"/>
  <c r="M2378" i="26"/>
  <c r="L2378" i="26"/>
  <c r="O2378" i="26" s="1"/>
  <c r="J2378" i="26"/>
  <c r="I2378" i="26"/>
  <c r="G2378" i="26"/>
  <c r="K2377" i="26"/>
  <c r="J2377" i="26"/>
  <c r="I2377" i="26"/>
  <c r="G2377" i="26"/>
  <c r="K2376" i="26"/>
  <c r="J2376" i="26"/>
  <c r="I2376" i="26"/>
  <c r="G2376" i="26"/>
  <c r="H2375" i="26"/>
  <c r="F2375" i="26"/>
  <c r="R2375" i="26" s="1"/>
  <c r="E2375" i="26"/>
  <c r="D2375" i="26"/>
  <c r="K2374" i="26"/>
  <c r="J2374" i="26"/>
  <c r="I2374" i="26"/>
  <c r="G2374" i="26"/>
  <c r="M2373" i="26"/>
  <c r="J2373" i="26"/>
  <c r="I2373" i="26"/>
  <c r="G2373" i="26"/>
  <c r="K2372" i="26"/>
  <c r="J2372" i="26"/>
  <c r="I2372" i="26"/>
  <c r="G2372" i="26"/>
  <c r="K2371" i="26"/>
  <c r="J2371" i="26"/>
  <c r="I2371" i="26"/>
  <c r="G2371" i="26"/>
  <c r="H2370" i="26"/>
  <c r="F2370" i="26"/>
  <c r="R2370" i="26" s="1"/>
  <c r="E2370" i="26"/>
  <c r="D2370" i="26"/>
  <c r="M2369" i="26"/>
  <c r="J2369" i="26"/>
  <c r="I2369" i="26"/>
  <c r="G2369" i="26"/>
  <c r="M2368" i="26"/>
  <c r="J2368" i="26"/>
  <c r="I2368" i="26"/>
  <c r="G2368" i="26"/>
  <c r="M2367" i="26"/>
  <c r="J2367" i="26"/>
  <c r="I2367" i="26"/>
  <c r="G2367" i="26"/>
  <c r="M2366" i="26"/>
  <c r="J2366" i="26"/>
  <c r="I2366" i="26"/>
  <c r="G2366" i="26"/>
  <c r="L2365" i="26"/>
  <c r="K2365" i="26"/>
  <c r="H2365" i="26"/>
  <c r="F2365" i="26"/>
  <c r="R2365" i="26" s="1"/>
  <c r="E2365" i="26"/>
  <c r="D2365" i="26"/>
  <c r="M2359" i="26"/>
  <c r="J2359" i="26"/>
  <c r="I2359" i="26"/>
  <c r="G2359" i="26"/>
  <c r="M2358" i="26"/>
  <c r="J2358" i="26"/>
  <c r="I2358" i="26"/>
  <c r="G2358" i="26"/>
  <c r="M2357" i="26"/>
  <c r="J2357" i="26"/>
  <c r="I2357" i="26"/>
  <c r="G2357" i="26"/>
  <c r="M2356" i="26"/>
  <c r="J2356" i="26"/>
  <c r="I2356" i="26"/>
  <c r="G2356" i="26"/>
  <c r="L2355" i="26"/>
  <c r="K2355" i="26"/>
  <c r="H2355" i="26"/>
  <c r="F2355" i="26"/>
  <c r="R2355" i="26" s="1"/>
  <c r="E2355" i="26"/>
  <c r="D2355" i="26"/>
  <c r="L2354" i="26"/>
  <c r="K2354" i="26"/>
  <c r="F2354" i="26"/>
  <c r="E2354" i="26"/>
  <c r="I2354" i="26" s="1"/>
  <c r="D2354" i="26"/>
  <c r="L2353" i="26"/>
  <c r="K2353" i="26"/>
  <c r="H2353" i="26"/>
  <c r="F2353" i="26"/>
  <c r="E2353" i="26"/>
  <c r="D2353" i="26"/>
  <c r="L2352" i="26"/>
  <c r="K2352" i="26"/>
  <c r="F2352" i="26"/>
  <c r="R2352" i="26" s="1"/>
  <c r="E2352" i="26"/>
  <c r="I2352" i="26" s="1"/>
  <c r="D2352" i="26"/>
  <c r="L2351" i="26"/>
  <c r="K2351" i="26"/>
  <c r="F2351" i="26"/>
  <c r="E2351" i="26"/>
  <c r="I2351" i="26" s="1"/>
  <c r="D2351" i="26"/>
  <c r="M2349" i="26"/>
  <c r="J2349" i="26"/>
  <c r="I2349" i="26"/>
  <c r="G2349" i="26"/>
  <c r="M2348" i="26"/>
  <c r="J2348" i="26"/>
  <c r="I2348" i="26"/>
  <c r="G2348" i="26"/>
  <c r="M2347" i="26"/>
  <c r="J2347" i="26"/>
  <c r="I2347" i="26"/>
  <c r="G2347" i="26"/>
  <c r="M2346" i="26"/>
  <c r="J2346" i="26"/>
  <c r="I2346" i="26"/>
  <c r="G2346" i="26"/>
  <c r="L2345" i="26"/>
  <c r="K2345" i="26"/>
  <c r="H2345" i="26"/>
  <c r="F2345" i="26"/>
  <c r="E2345" i="26"/>
  <c r="D2345" i="26"/>
  <c r="M2344" i="26"/>
  <c r="J2344" i="26"/>
  <c r="I2344" i="26"/>
  <c r="G2344" i="26"/>
  <c r="M2343" i="26"/>
  <c r="J2343" i="26"/>
  <c r="I2343" i="26"/>
  <c r="M2342" i="26"/>
  <c r="J2342" i="26"/>
  <c r="I2342" i="26"/>
  <c r="G2342" i="26"/>
  <c r="M2341" i="26"/>
  <c r="J2341" i="26"/>
  <c r="I2341" i="26"/>
  <c r="G2341" i="26"/>
  <c r="L2340" i="26"/>
  <c r="K2340" i="26"/>
  <c r="F2340" i="26"/>
  <c r="R2340" i="26" s="1"/>
  <c r="E2340" i="26"/>
  <c r="I2340" i="26" s="1"/>
  <c r="D2340" i="26"/>
  <c r="K2339" i="26"/>
  <c r="H2339" i="26"/>
  <c r="R2339" i="26" s="1"/>
  <c r="E2339" i="26"/>
  <c r="D2334" i="26"/>
  <c r="L2338" i="26"/>
  <c r="K2338" i="26"/>
  <c r="H2338" i="26"/>
  <c r="R2338" i="26" s="1"/>
  <c r="E2338" i="26"/>
  <c r="K2337" i="26"/>
  <c r="H2337" i="26"/>
  <c r="R2337" i="26" s="1"/>
  <c r="K2336" i="26"/>
  <c r="H2336" i="26"/>
  <c r="F2336" i="26"/>
  <c r="R2336" i="26" s="1"/>
  <c r="E2336" i="26"/>
  <c r="D2336" i="26"/>
  <c r="K2324" i="26"/>
  <c r="J2324" i="26"/>
  <c r="I2324" i="26"/>
  <c r="G2324" i="26"/>
  <c r="M2323" i="26"/>
  <c r="L2323" i="26"/>
  <c r="J2323" i="26"/>
  <c r="I2323" i="26"/>
  <c r="G2323" i="26"/>
  <c r="K2321" i="26"/>
  <c r="J2321" i="26"/>
  <c r="I2321" i="26"/>
  <c r="G2321" i="26"/>
  <c r="H2320" i="26"/>
  <c r="H2315" i="26" s="1"/>
  <c r="F2320" i="26"/>
  <c r="E2320" i="26"/>
  <c r="D2320" i="26"/>
  <c r="D2315" i="26" s="1"/>
  <c r="F2319" i="26"/>
  <c r="E2319" i="26"/>
  <c r="K2319" i="26" s="1"/>
  <c r="D2319" i="26"/>
  <c r="H2318" i="26"/>
  <c r="F2318" i="26"/>
  <c r="R2318" i="26" s="1"/>
  <c r="E2318" i="26"/>
  <c r="D2318" i="26"/>
  <c r="F2317" i="26"/>
  <c r="E2317" i="26"/>
  <c r="I2317" i="26" s="1"/>
  <c r="F2316" i="26"/>
  <c r="E2316" i="26"/>
  <c r="K2316" i="26" s="1"/>
  <c r="D2316" i="26"/>
  <c r="K2314" i="26"/>
  <c r="J2314" i="26"/>
  <c r="I2314" i="26"/>
  <c r="G2314" i="26"/>
  <c r="M2313" i="26"/>
  <c r="L2313" i="26"/>
  <c r="O2313" i="26" s="1"/>
  <c r="J2313" i="26"/>
  <c r="I2313" i="26"/>
  <c r="G2313" i="26"/>
  <c r="K2312" i="26"/>
  <c r="J2312" i="26"/>
  <c r="I2312" i="26"/>
  <c r="G2312" i="26"/>
  <c r="K2311" i="26"/>
  <c r="J2311" i="26"/>
  <c r="I2311" i="26"/>
  <c r="G2311" i="26"/>
  <c r="H2310" i="26"/>
  <c r="F2310" i="26"/>
  <c r="R2310" i="26" s="1"/>
  <c r="E2310" i="26"/>
  <c r="D2310" i="26"/>
  <c r="H2309" i="26"/>
  <c r="F2309" i="26"/>
  <c r="R2309" i="26" s="1"/>
  <c r="E2309" i="26"/>
  <c r="D2309" i="26"/>
  <c r="H2308" i="26"/>
  <c r="F2308" i="26"/>
  <c r="R2308" i="26" s="1"/>
  <c r="E2308" i="26"/>
  <c r="D2308" i="26"/>
  <c r="H2307" i="26"/>
  <c r="F2307" i="26"/>
  <c r="R2307" i="26" s="1"/>
  <c r="E2307" i="26"/>
  <c r="K2307" i="26" s="1"/>
  <c r="D2307" i="26"/>
  <c r="H2306" i="26"/>
  <c r="F2306" i="26"/>
  <c r="R2306" i="26" s="1"/>
  <c r="E2306" i="26"/>
  <c r="D2306" i="26"/>
  <c r="D2305" i="26" s="1"/>
  <c r="K2304" i="26"/>
  <c r="J2304" i="26"/>
  <c r="I2304" i="26"/>
  <c r="G2304" i="26"/>
  <c r="M2303" i="26"/>
  <c r="L2303" i="26"/>
  <c r="O2303" i="26" s="1"/>
  <c r="J2303" i="26"/>
  <c r="I2303" i="26"/>
  <c r="G2303" i="26"/>
  <c r="K2302" i="26"/>
  <c r="J2302" i="26"/>
  <c r="I2302" i="26"/>
  <c r="G2302" i="26"/>
  <c r="K2301" i="26"/>
  <c r="J2301" i="26"/>
  <c r="I2301" i="26"/>
  <c r="G2301" i="26"/>
  <c r="H2300" i="26"/>
  <c r="F2300" i="26"/>
  <c r="E2300" i="26"/>
  <c r="E2295" i="26" s="1"/>
  <c r="D2300" i="26"/>
  <c r="D2295" i="26" s="1"/>
  <c r="F2299" i="26"/>
  <c r="E2299" i="26"/>
  <c r="K2299" i="26" s="1"/>
  <c r="D2299" i="26"/>
  <c r="K2298" i="26"/>
  <c r="H2298" i="26"/>
  <c r="F2298" i="26"/>
  <c r="E2298" i="26"/>
  <c r="D2298" i="26"/>
  <c r="F2297" i="26"/>
  <c r="R2297" i="26" s="1"/>
  <c r="E2297" i="26"/>
  <c r="D2297" i="26"/>
  <c r="H2296" i="26"/>
  <c r="F2296" i="26"/>
  <c r="R2296" i="26" s="1"/>
  <c r="E2296" i="26"/>
  <c r="K2296" i="26" s="1"/>
  <c r="D2296" i="26"/>
  <c r="K2294" i="26"/>
  <c r="J2294" i="26"/>
  <c r="I2294" i="26"/>
  <c r="G2294" i="26"/>
  <c r="M2293" i="26"/>
  <c r="L2293" i="26"/>
  <c r="O2293" i="26" s="1"/>
  <c r="J2293" i="26"/>
  <c r="I2293" i="26"/>
  <c r="G2293" i="26"/>
  <c r="K2292" i="26"/>
  <c r="J2292" i="26"/>
  <c r="I2292" i="26"/>
  <c r="G2292" i="26"/>
  <c r="K2291" i="26"/>
  <c r="J2291" i="26"/>
  <c r="I2291" i="26"/>
  <c r="G2291" i="26"/>
  <c r="H2290" i="26"/>
  <c r="F2290" i="26"/>
  <c r="E2290" i="26"/>
  <c r="D2290" i="26"/>
  <c r="K2289" i="26"/>
  <c r="L2289" i="26" s="1"/>
  <c r="J2289" i="26"/>
  <c r="I2289" i="26"/>
  <c r="G2289" i="26"/>
  <c r="M2288" i="26"/>
  <c r="L2288" i="26"/>
  <c r="O2288" i="26" s="1"/>
  <c r="J2288" i="26"/>
  <c r="I2288" i="26"/>
  <c r="G2288" i="26"/>
  <c r="K2287" i="26"/>
  <c r="J2287" i="26"/>
  <c r="I2287" i="26"/>
  <c r="G2287" i="26"/>
  <c r="K2286" i="26"/>
  <c r="M2286" i="26" s="1"/>
  <c r="J2286" i="26"/>
  <c r="I2286" i="26"/>
  <c r="G2286" i="26"/>
  <c r="H2285" i="26"/>
  <c r="F2285" i="26"/>
  <c r="R2285" i="26" s="1"/>
  <c r="E2285" i="26"/>
  <c r="D2285" i="26"/>
  <c r="K2284" i="26"/>
  <c r="J2284" i="26"/>
  <c r="I2284" i="26"/>
  <c r="G2284" i="26"/>
  <c r="M2283" i="26"/>
  <c r="L2283" i="26"/>
  <c r="O2283" i="26" s="1"/>
  <c r="J2283" i="26"/>
  <c r="I2283" i="26"/>
  <c r="G2283" i="26"/>
  <c r="K2282" i="26"/>
  <c r="J2282" i="26"/>
  <c r="I2282" i="26"/>
  <c r="G2282" i="26"/>
  <c r="K2281" i="26"/>
  <c r="J2281" i="26"/>
  <c r="I2281" i="26"/>
  <c r="G2281" i="26"/>
  <c r="H2280" i="26"/>
  <c r="F2280" i="26"/>
  <c r="E2280" i="26"/>
  <c r="D2280" i="26"/>
  <c r="K2279" i="26"/>
  <c r="J2279" i="26"/>
  <c r="I2279" i="26"/>
  <c r="G2279" i="26"/>
  <c r="M2278" i="26"/>
  <c r="L2278" i="26"/>
  <c r="O2278" i="26" s="1"/>
  <c r="J2278" i="26"/>
  <c r="I2278" i="26"/>
  <c r="G2278" i="26"/>
  <c r="K2277" i="26"/>
  <c r="J2277" i="26"/>
  <c r="I2277" i="26"/>
  <c r="G2277" i="26"/>
  <c r="K2276" i="26"/>
  <c r="J2276" i="26"/>
  <c r="I2276" i="26"/>
  <c r="G2276" i="26"/>
  <c r="H2275" i="26"/>
  <c r="F2275" i="26"/>
  <c r="R2275" i="26" s="1"/>
  <c r="E2275" i="26"/>
  <c r="D2275" i="26"/>
  <c r="K2274" i="26"/>
  <c r="J2274" i="26"/>
  <c r="I2274" i="26"/>
  <c r="G2274" i="26"/>
  <c r="M2273" i="26"/>
  <c r="L2273" i="26"/>
  <c r="O2273" i="26" s="1"/>
  <c r="J2273" i="26"/>
  <c r="I2273" i="26"/>
  <c r="G2273" i="26"/>
  <c r="K2271" i="26"/>
  <c r="J2271" i="26"/>
  <c r="I2271" i="26"/>
  <c r="G2271" i="26"/>
  <c r="H2270" i="26"/>
  <c r="F2270" i="26"/>
  <c r="E2270" i="26"/>
  <c r="D2270" i="26"/>
  <c r="H2269" i="26"/>
  <c r="F2269" i="26"/>
  <c r="E2269" i="26"/>
  <c r="D2269" i="26"/>
  <c r="D2264" i="26" s="1"/>
  <c r="K2268" i="26"/>
  <c r="K2263" i="26" s="1"/>
  <c r="H2268" i="26"/>
  <c r="H2263" i="26" s="1"/>
  <c r="F2268" i="26"/>
  <c r="E2268" i="26"/>
  <c r="E2263" i="26" s="1"/>
  <c r="D2268" i="26"/>
  <c r="D2263" i="26" s="1"/>
  <c r="H2267" i="26"/>
  <c r="F2267" i="26"/>
  <c r="E2267" i="26"/>
  <c r="D2267" i="26"/>
  <c r="D2262" i="26" s="1"/>
  <c r="H2266" i="26"/>
  <c r="H2261" i="26" s="1"/>
  <c r="F2266" i="26"/>
  <c r="R2266" i="26" s="1"/>
  <c r="E2266" i="26"/>
  <c r="D2266" i="26"/>
  <c r="D2261" i="26" s="1"/>
  <c r="F2264" i="26"/>
  <c r="E2264" i="26"/>
  <c r="K2264" i="26" s="1"/>
  <c r="K2259" i="26"/>
  <c r="K2234" i="26" s="1"/>
  <c r="J2259" i="26"/>
  <c r="I2259" i="26"/>
  <c r="G2259" i="26"/>
  <c r="M2258" i="26"/>
  <c r="L2258" i="26"/>
  <c r="O2258" i="26" s="1"/>
  <c r="J2258" i="26"/>
  <c r="I2258" i="26"/>
  <c r="G2258" i="26"/>
  <c r="K2257" i="26"/>
  <c r="K2232" i="26" s="1"/>
  <c r="J2257" i="26"/>
  <c r="I2257" i="26"/>
  <c r="G2257" i="26"/>
  <c r="K2256" i="26"/>
  <c r="K2231" i="26" s="1"/>
  <c r="J2256" i="26"/>
  <c r="I2256" i="26"/>
  <c r="G2256" i="26"/>
  <c r="H2255" i="26"/>
  <c r="F2255" i="26"/>
  <c r="E2255" i="26"/>
  <c r="D2255" i="26"/>
  <c r="M2254" i="26"/>
  <c r="J2254" i="26"/>
  <c r="I2254" i="26"/>
  <c r="G2254" i="26"/>
  <c r="M2253" i="26"/>
  <c r="M2252" i="26"/>
  <c r="J2252" i="26"/>
  <c r="I2252" i="26"/>
  <c r="G2252" i="26"/>
  <c r="M2251" i="26"/>
  <c r="J2251" i="26"/>
  <c r="I2251" i="26"/>
  <c r="G2251" i="26"/>
  <c r="K2250" i="26"/>
  <c r="H2250" i="26"/>
  <c r="F2250" i="26"/>
  <c r="E2250" i="26"/>
  <c r="D2250" i="26"/>
  <c r="M2249" i="26"/>
  <c r="J2249" i="26"/>
  <c r="I2249" i="26"/>
  <c r="G2249" i="26"/>
  <c r="M2248" i="26"/>
  <c r="L2248" i="26"/>
  <c r="O2248" i="26" s="1"/>
  <c r="J2248" i="26"/>
  <c r="I2248" i="26"/>
  <c r="G2248" i="26"/>
  <c r="M2247" i="26"/>
  <c r="J2247" i="26"/>
  <c r="I2247" i="26"/>
  <c r="G2247" i="26"/>
  <c r="M2246" i="26"/>
  <c r="J2246" i="26"/>
  <c r="I2246" i="26"/>
  <c r="G2246" i="26"/>
  <c r="L2245" i="26"/>
  <c r="K2245" i="26"/>
  <c r="H2245" i="26"/>
  <c r="F2245" i="26"/>
  <c r="R2245" i="26" s="1"/>
  <c r="E2245" i="26"/>
  <c r="D2245" i="26"/>
  <c r="M2244" i="26"/>
  <c r="J2244" i="26"/>
  <c r="I2244" i="26"/>
  <c r="G2244" i="26"/>
  <c r="M2243" i="26"/>
  <c r="L2243" i="26"/>
  <c r="J2243" i="26"/>
  <c r="I2243" i="26"/>
  <c r="G2243" i="26"/>
  <c r="M2242" i="26"/>
  <c r="J2242" i="26"/>
  <c r="I2242" i="26"/>
  <c r="G2242" i="26"/>
  <c r="M2241" i="26"/>
  <c r="J2241" i="26"/>
  <c r="I2241" i="26"/>
  <c r="G2241" i="26"/>
  <c r="K2240" i="26"/>
  <c r="H2240" i="26"/>
  <c r="F2240" i="26"/>
  <c r="R2240" i="26" s="1"/>
  <c r="E2240" i="26"/>
  <c r="D2240" i="26"/>
  <c r="M2239" i="26"/>
  <c r="J2239" i="26"/>
  <c r="I2239" i="26"/>
  <c r="G2239" i="26"/>
  <c r="M2238" i="26"/>
  <c r="J2238" i="26"/>
  <c r="I2238" i="26"/>
  <c r="G2238" i="26"/>
  <c r="M2237" i="26"/>
  <c r="J2237" i="26"/>
  <c r="I2237" i="26"/>
  <c r="G2237" i="26"/>
  <c r="M2236" i="26"/>
  <c r="J2236" i="26"/>
  <c r="I2236" i="26"/>
  <c r="G2236" i="26"/>
  <c r="K2235" i="26"/>
  <c r="H2235" i="26"/>
  <c r="F2235" i="26"/>
  <c r="E2235" i="26"/>
  <c r="D2235" i="26"/>
  <c r="F2224" i="26"/>
  <c r="E2224" i="26"/>
  <c r="D2224" i="26"/>
  <c r="K2223" i="26"/>
  <c r="D2223" i="26"/>
  <c r="E2222" i="26"/>
  <c r="D2222" i="26"/>
  <c r="K2229" i="26"/>
  <c r="J2229" i="26"/>
  <c r="I2229" i="26"/>
  <c r="G2229" i="26"/>
  <c r="M2228" i="26"/>
  <c r="J2228" i="26"/>
  <c r="I2228" i="26"/>
  <c r="G2228" i="26"/>
  <c r="K2227" i="26"/>
  <c r="J2227" i="26"/>
  <c r="I2227" i="26"/>
  <c r="G2227" i="26"/>
  <c r="K2226" i="26"/>
  <c r="J2226" i="26"/>
  <c r="I2226" i="26"/>
  <c r="G2226" i="26"/>
  <c r="L2225" i="26"/>
  <c r="H2225" i="26"/>
  <c r="F2225" i="26"/>
  <c r="R2225" i="26" s="1"/>
  <c r="E2225" i="26"/>
  <c r="D2225" i="26"/>
  <c r="L2240" i="26" l="1"/>
  <c r="L2233" i="26"/>
  <c r="F2262" i="26"/>
  <c r="R2267" i="26"/>
  <c r="F2263" i="26"/>
  <c r="R2263" i="26" s="1"/>
  <c r="R2268" i="26"/>
  <c r="J2319" i="26"/>
  <c r="R2319" i="26"/>
  <c r="O2323" i="26"/>
  <c r="L2318" i="26"/>
  <c r="R2235" i="26"/>
  <c r="R2255" i="26"/>
  <c r="R2269" i="26"/>
  <c r="R2270" i="26"/>
  <c r="R2290" i="26"/>
  <c r="R2298" i="26"/>
  <c r="F2295" i="26"/>
  <c r="R2300" i="26"/>
  <c r="J2351" i="26"/>
  <c r="R2351" i="26"/>
  <c r="J2354" i="26"/>
  <c r="R2354" i="26"/>
  <c r="R2396" i="26"/>
  <c r="R2397" i="26"/>
  <c r="R2399" i="26"/>
  <c r="R2425" i="26"/>
  <c r="R2973" i="26"/>
  <c r="J2299" i="26"/>
  <c r="R2299" i="26"/>
  <c r="I2403" i="26"/>
  <c r="R2403" i="26"/>
  <c r="R2250" i="26"/>
  <c r="R2280" i="26"/>
  <c r="J2316" i="26"/>
  <c r="R2316" i="26"/>
  <c r="R2345" i="26"/>
  <c r="R2353" i="26"/>
  <c r="R2380" i="26"/>
  <c r="R2405" i="26"/>
  <c r="R2972" i="26"/>
  <c r="R2980" i="26"/>
  <c r="R2988" i="26"/>
  <c r="R3005" i="26"/>
  <c r="G2340" i="26"/>
  <c r="H2969" i="26"/>
  <c r="K2986" i="26"/>
  <c r="G2317" i="26"/>
  <c r="J2317" i="26"/>
  <c r="E2332" i="26"/>
  <c r="E2327" i="26" s="1"/>
  <c r="D2967" i="26"/>
  <c r="K2967" i="26"/>
  <c r="D2968" i="26"/>
  <c r="H2967" i="26"/>
  <c r="K2361" i="26"/>
  <c r="K2362" i="26"/>
  <c r="D2331" i="26"/>
  <c r="K2364" i="26"/>
  <c r="K2363" i="26"/>
  <c r="K2333" i="26" s="1"/>
  <c r="K2328" i="26" s="1"/>
  <c r="O2373" i="26"/>
  <c r="E2334" i="26"/>
  <c r="E2329" i="26" s="1"/>
  <c r="G2250" i="26"/>
  <c r="I2250" i="26"/>
  <c r="J2250" i="26"/>
  <c r="D2329" i="26"/>
  <c r="D2333" i="26"/>
  <c r="D2328" i="26" s="1"/>
  <c r="F2333" i="26"/>
  <c r="E2968" i="26"/>
  <c r="D2970" i="26"/>
  <c r="D2217" i="26"/>
  <c r="E2331" i="26"/>
  <c r="F2332" i="26"/>
  <c r="D2360" i="26"/>
  <c r="G2420" i="26"/>
  <c r="E2985" i="26"/>
  <c r="K2410" i="26"/>
  <c r="G2296" i="26"/>
  <c r="O2419" i="26"/>
  <c r="K2221" i="26"/>
  <c r="J2310" i="26"/>
  <c r="I2267" i="26"/>
  <c r="L2263" i="26"/>
  <c r="I2385" i="26"/>
  <c r="F2968" i="26"/>
  <c r="E2262" i="26"/>
  <c r="E2217" i="26" s="1"/>
  <c r="G2285" i="26"/>
  <c r="I2337" i="26"/>
  <c r="O2353" i="26"/>
  <c r="H2360" i="26"/>
  <c r="H2334" i="26"/>
  <c r="H2329" i="26" s="1"/>
  <c r="I2329" i="26" s="1"/>
  <c r="G2971" i="26"/>
  <c r="D2219" i="26"/>
  <c r="I2290" i="26"/>
  <c r="I2320" i="26"/>
  <c r="M2398" i="26"/>
  <c r="F2985" i="26"/>
  <c r="E2219" i="26"/>
  <c r="O2240" i="26"/>
  <c r="G2266" i="26"/>
  <c r="E2966" i="26"/>
  <c r="E2969" i="26"/>
  <c r="I2969" i="26" s="1"/>
  <c r="D2218" i="26"/>
  <c r="O2318" i="26"/>
  <c r="I2338" i="26"/>
  <c r="I2980" i="26"/>
  <c r="M2226" i="26"/>
  <c r="O2226" i="26"/>
  <c r="M2227" i="26"/>
  <c r="O2227" i="26"/>
  <c r="M2229" i="26"/>
  <c r="O2229" i="26"/>
  <c r="J2233" i="26"/>
  <c r="M2235" i="26"/>
  <c r="O2243" i="26"/>
  <c r="O2245" i="26"/>
  <c r="M2256" i="26"/>
  <c r="M2257" i="26"/>
  <c r="G2270" i="26"/>
  <c r="M2274" i="26"/>
  <c r="L2276" i="26"/>
  <c r="O2276" i="26" s="1"/>
  <c r="M2277" i="26"/>
  <c r="M2284" i="26"/>
  <c r="L2286" i="26"/>
  <c r="O2286" i="26" s="1"/>
  <c r="M2289" i="26"/>
  <c r="O2289" i="26"/>
  <c r="M2299" i="26"/>
  <c r="L2304" i="26"/>
  <c r="O2304" i="26" s="1"/>
  <c r="M2307" i="26"/>
  <c r="M2311" i="26"/>
  <c r="L2312" i="26"/>
  <c r="O2312" i="26" s="1"/>
  <c r="M2319" i="26"/>
  <c r="O2352" i="26"/>
  <c r="M2374" i="26"/>
  <c r="M2376" i="26"/>
  <c r="L2384" i="26"/>
  <c r="O2384" i="26" s="1"/>
  <c r="L2386" i="26"/>
  <c r="O2386" i="26" s="1"/>
  <c r="L2387" i="26"/>
  <c r="O2387" i="26" s="1"/>
  <c r="L2388" i="26"/>
  <c r="O2388" i="26" s="1"/>
  <c r="M2389" i="26"/>
  <c r="O2390" i="26"/>
  <c r="M2393" i="26"/>
  <c r="O2393" i="26"/>
  <c r="M2401" i="26"/>
  <c r="O2405" i="26"/>
  <c r="M2414" i="26"/>
  <c r="L2420" i="26"/>
  <c r="O2420" i="26" s="1"/>
  <c r="O2423" i="26"/>
  <c r="O2425" i="26"/>
  <c r="O2975" i="26"/>
  <c r="L2973" i="26"/>
  <c r="O2973" i="26" s="1"/>
  <c r="O2983" i="26"/>
  <c r="O2987" i="26"/>
  <c r="G2988" i="26"/>
  <c r="L2991" i="26"/>
  <c r="O2991" i="26" s="1"/>
  <c r="L2988" i="26"/>
  <c r="O2988" i="26" s="1"/>
  <c r="O2993" i="26"/>
  <c r="L3001" i="26"/>
  <c r="O3001" i="26" s="1"/>
  <c r="O2250" i="26"/>
  <c r="O2253" i="26"/>
  <c r="K2230" i="26"/>
  <c r="M2264" i="26"/>
  <c r="M2271" i="26"/>
  <c r="L2272" i="26"/>
  <c r="O2272" i="26" s="1"/>
  <c r="L2279" i="26"/>
  <c r="O2279" i="26" s="1"/>
  <c r="L2281" i="26"/>
  <c r="O2281" i="26" s="1"/>
  <c r="M2282" i="26"/>
  <c r="M2287" i="26"/>
  <c r="L2292" i="26"/>
  <c r="O2292" i="26" s="1"/>
  <c r="M2302" i="26"/>
  <c r="M2321" i="26"/>
  <c r="K2335" i="26"/>
  <c r="O2338" i="26"/>
  <c r="G2339" i="26"/>
  <c r="O2340" i="26"/>
  <c r="O2345" i="26"/>
  <c r="F2350" i="26"/>
  <c r="O2351" i="26"/>
  <c r="L2350" i="26"/>
  <c r="O2354" i="26"/>
  <c r="G2355" i="26"/>
  <c r="O2355" i="26"/>
  <c r="O2365" i="26"/>
  <c r="L2371" i="26"/>
  <c r="M2372" i="26"/>
  <c r="M2379" i="26"/>
  <c r="M2381" i="26"/>
  <c r="L2382" i="26"/>
  <c r="O2382" i="26" s="1"/>
  <c r="L2401" i="26"/>
  <c r="O2401" i="26" s="1"/>
  <c r="L2402" i="26"/>
  <c r="O2402" i="26" s="1"/>
  <c r="L2404" i="26"/>
  <c r="O2404" i="26" s="1"/>
  <c r="M2411" i="26"/>
  <c r="L2412" i="26"/>
  <c r="O2412" i="26" s="1"/>
  <c r="O2416" i="26"/>
  <c r="O2417" i="26"/>
  <c r="O2430" i="26"/>
  <c r="M2967" i="26"/>
  <c r="O2967" i="26"/>
  <c r="O2972" i="26"/>
  <c r="M2981" i="26"/>
  <c r="M2984" i="26"/>
  <c r="L2994" i="26"/>
  <c r="O2994" i="26" s="1"/>
  <c r="L2996" i="26"/>
  <c r="O2996" i="26" s="1"/>
  <c r="M2999" i="26"/>
  <c r="O2999" i="26"/>
  <c r="M3004" i="26"/>
  <c r="M3006" i="26"/>
  <c r="M3009" i="26"/>
  <c r="O3009" i="26"/>
  <c r="G2225" i="26"/>
  <c r="J2225" i="26"/>
  <c r="M2268" i="26"/>
  <c r="G2269" i="26"/>
  <c r="L2277" i="26"/>
  <c r="O2277" i="26" s="1"/>
  <c r="G2280" i="26"/>
  <c r="G2298" i="26"/>
  <c r="L2302" i="26"/>
  <c r="O2302" i="26" s="1"/>
  <c r="G2307" i="26"/>
  <c r="G2309" i="26"/>
  <c r="M2318" i="26"/>
  <c r="M2340" i="26"/>
  <c r="I2362" i="26"/>
  <c r="G2417" i="26"/>
  <c r="G2418" i="26"/>
  <c r="M2419" i="26"/>
  <c r="G2430" i="26"/>
  <c r="G2973" i="26"/>
  <c r="G2986" i="26"/>
  <c r="M2987" i="26"/>
  <c r="M2991" i="26"/>
  <c r="G2245" i="26"/>
  <c r="I2275" i="26"/>
  <c r="J2318" i="26"/>
  <c r="L2321" i="26"/>
  <c r="L2316" i="26" s="1"/>
  <c r="O2316" i="26" s="1"/>
  <c r="J2364" i="26"/>
  <c r="M2365" i="26"/>
  <c r="G2370" i="26"/>
  <c r="L2372" i="26"/>
  <c r="L2374" i="26"/>
  <c r="L2379" i="26"/>
  <c r="O2379" i="26" s="1"/>
  <c r="G2390" i="26"/>
  <c r="G2397" i="26"/>
  <c r="G2398" i="26"/>
  <c r="G2399" i="26"/>
  <c r="K2222" i="26"/>
  <c r="M2222" i="26" s="1"/>
  <c r="I2255" i="26"/>
  <c r="G2262" i="26"/>
  <c r="J2296" i="26"/>
  <c r="G2316" i="26"/>
  <c r="G2336" i="26"/>
  <c r="I2345" i="26"/>
  <c r="D2332" i="26"/>
  <c r="D2327" i="26" s="1"/>
  <c r="I2353" i="26"/>
  <c r="M2354" i="26"/>
  <c r="K2331" i="26"/>
  <c r="I2375" i="26"/>
  <c r="M2387" i="26"/>
  <c r="M2390" i="26"/>
  <c r="I2399" i="26"/>
  <c r="G2405" i="26"/>
  <c r="G2425" i="26"/>
  <c r="M2425" i="26"/>
  <c r="I2430" i="26"/>
  <c r="I2971" i="26"/>
  <c r="G2974" i="26"/>
  <c r="G2975" i="26"/>
  <c r="L2984" i="26"/>
  <c r="L2974" i="26" s="1"/>
  <c r="G2989" i="26"/>
  <c r="G2990" i="26"/>
  <c r="G2995" i="26"/>
  <c r="J3000" i="26"/>
  <c r="G3005" i="26"/>
  <c r="K2225" i="26"/>
  <c r="O2225" i="26" s="1"/>
  <c r="G2233" i="26"/>
  <c r="J2235" i="26"/>
  <c r="G2240" i="26"/>
  <c r="L2256" i="26"/>
  <c r="G2264" i="26"/>
  <c r="L2271" i="26"/>
  <c r="O2271" i="26" s="1"/>
  <c r="L2284" i="26"/>
  <c r="O2284" i="26" s="1"/>
  <c r="I2285" i="26"/>
  <c r="G2297" i="26"/>
  <c r="H2295" i="26"/>
  <c r="I2295" i="26" s="1"/>
  <c r="J2300" i="26"/>
  <c r="J2306" i="26"/>
  <c r="I2310" i="26"/>
  <c r="I2316" i="26"/>
  <c r="G2319" i="26"/>
  <c r="J2320" i="26"/>
  <c r="I2336" i="26"/>
  <c r="M2339" i="26"/>
  <c r="G2345" i="26"/>
  <c r="E2350" i="26"/>
  <c r="G2350" i="26" s="1"/>
  <c r="M2353" i="26"/>
  <c r="M2355" i="26"/>
  <c r="J2363" i="26"/>
  <c r="M2382" i="26"/>
  <c r="G2385" i="26"/>
  <c r="L2389" i="26"/>
  <c r="O2389" i="26" s="1"/>
  <c r="J2403" i="26"/>
  <c r="I2405" i="26"/>
  <c r="M2410" i="26"/>
  <c r="L2414" i="26"/>
  <c r="O2414" i="26" s="1"/>
  <c r="G2416" i="26"/>
  <c r="I2418" i="26"/>
  <c r="I2425" i="26"/>
  <c r="J2430" i="26"/>
  <c r="I2967" i="26"/>
  <c r="I2975" i="26"/>
  <c r="I2990" i="26"/>
  <c r="M2399" i="26"/>
  <c r="L2399" i="26"/>
  <c r="O2399" i="26" s="1"/>
  <c r="F2230" i="26"/>
  <c r="G2332" i="26"/>
  <c r="M2416" i="26"/>
  <c r="H2230" i="26"/>
  <c r="I2245" i="26"/>
  <c r="J2255" i="26"/>
  <c r="L2259" i="26"/>
  <c r="L2234" i="26" s="1"/>
  <c r="J2263" i="26"/>
  <c r="G2268" i="26"/>
  <c r="I2269" i="26"/>
  <c r="M2279" i="26"/>
  <c r="L2282" i="26"/>
  <c r="G2290" i="26"/>
  <c r="J2297" i="26"/>
  <c r="I2306" i="26"/>
  <c r="I2318" i="26"/>
  <c r="I2319" i="26"/>
  <c r="E2333" i="26"/>
  <c r="E2328" i="26" s="1"/>
  <c r="M2336" i="26"/>
  <c r="J2340" i="26"/>
  <c r="M2345" i="26"/>
  <c r="D2350" i="26"/>
  <c r="G2365" i="26"/>
  <c r="K2370" i="26"/>
  <c r="L2376" i="26"/>
  <c r="O2376" i="26" s="1"/>
  <c r="L2381" i="26"/>
  <c r="L2380" i="26" s="1"/>
  <c r="I2397" i="26"/>
  <c r="G2400" i="26"/>
  <c r="M2404" i="26"/>
  <c r="L2411" i="26"/>
  <c r="E2415" i="26"/>
  <c r="M2418" i="26"/>
  <c r="G2419" i="26"/>
  <c r="M2420" i="26"/>
  <c r="F2966" i="26"/>
  <c r="M2971" i="26"/>
  <c r="G2972" i="26"/>
  <c r="I2973" i="26"/>
  <c r="M2975" i="26"/>
  <c r="G2980" i="26"/>
  <c r="D2985" i="26"/>
  <c r="I2986" i="26"/>
  <c r="G2987" i="26"/>
  <c r="I2988" i="26"/>
  <c r="I2989" i="26"/>
  <c r="K2990" i="26"/>
  <c r="G3000" i="26"/>
  <c r="I3005" i="26"/>
  <c r="D2230" i="26"/>
  <c r="G2232" i="26"/>
  <c r="M2233" i="26"/>
  <c r="I2234" i="26"/>
  <c r="G2235" i="26"/>
  <c r="J2240" i="26"/>
  <c r="J2245" i="26"/>
  <c r="M2259" i="26"/>
  <c r="M2263" i="26"/>
  <c r="K2269" i="26"/>
  <c r="J2280" i="26"/>
  <c r="I2308" i="26"/>
  <c r="K2309" i="26"/>
  <c r="L2311" i="26"/>
  <c r="O2311" i="26" s="1"/>
  <c r="E2315" i="26"/>
  <c r="I2315" i="26" s="1"/>
  <c r="M2337" i="26"/>
  <c r="I2339" i="26"/>
  <c r="K2350" i="26"/>
  <c r="G2352" i="26"/>
  <c r="E2360" i="26"/>
  <c r="I2360" i="26" s="1"/>
  <c r="J2365" i="26"/>
  <c r="J2375" i="26"/>
  <c r="K2375" i="26"/>
  <c r="I2380" i="26"/>
  <c r="K2397" i="26"/>
  <c r="K2395" i="26" s="1"/>
  <c r="F2415" i="26"/>
  <c r="M2430" i="26"/>
  <c r="E2970" i="26"/>
  <c r="M2973" i="26"/>
  <c r="M2986" i="26"/>
  <c r="M2988" i="26"/>
  <c r="E2230" i="26"/>
  <c r="I2232" i="26"/>
  <c r="M2240" i="26"/>
  <c r="M2245" i="26"/>
  <c r="M2250" i="26"/>
  <c r="G2255" i="26"/>
  <c r="L2274" i="26"/>
  <c r="O2274" i="26" s="1"/>
  <c r="J2275" i="26"/>
  <c r="K2280" i="26"/>
  <c r="M2292" i="26"/>
  <c r="I2296" i="26"/>
  <c r="M2298" i="26"/>
  <c r="I2300" i="26"/>
  <c r="M2304" i="26"/>
  <c r="G2308" i="26"/>
  <c r="M2312" i="26"/>
  <c r="G2353" i="26"/>
  <c r="J2362" i="26"/>
  <c r="I2364" i="26"/>
  <c r="M2371" i="26"/>
  <c r="G2375" i="26"/>
  <c r="G2380" i="26"/>
  <c r="J2385" i="26"/>
  <c r="I2390" i="26"/>
  <c r="G2396" i="26"/>
  <c r="M2402" i="26"/>
  <c r="M2405" i="26"/>
  <c r="G2410" i="26"/>
  <c r="D2415" i="26"/>
  <c r="I2416" i="26"/>
  <c r="M2417" i="26"/>
  <c r="F2970" i="26"/>
  <c r="L2981" i="26"/>
  <c r="O2981" i="26" s="1"/>
  <c r="J2995" i="26"/>
  <c r="D2966" i="26"/>
  <c r="D2965" i="26" s="1"/>
  <c r="H2966" i="26"/>
  <c r="F2967" i="26"/>
  <c r="H2968" i="26"/>
  <c r="F2969" i="26"/>
  <c r="R2969" i="26" s="1"/>
  <c r="H2970" i="26"/>
  <c r="J2971" i="26"/>
  <c r="J2973" i="26"/>
  <c r="J2975" i="26"/>
  <c r="H2985" i="26"/>
  <c r="J2986" i="26"/>
  <c r="J2988" i="26"/>
  <c r="J2990" i="26"/>
  <c r="M2994" i="26"/>
  <c r="K2995" i="26"/>
  <c r="M2996" i="26"/>
  <c r="K3000" i="26"/>
  <c r="M3001" i="26"/>
  <c r="I2972" i="26"/>
  <c r="M2972" i="26"/>
  <c r="I2974" i="26"/>
  <c r="I2987" i="26"/>
  <c r="J2972" i="26"/>
  <c r="J2974" i="26"/>
  <c r="J2980" i="26"/>
  <c r="J2987" i="26"/>
  <c r="J2989" i="26"/>
  <c r="I2995" i="26"/>
  <c r="I3000" i="26"/>
  <c r="L3004" i="26"/>
  <c r="J3005" i="26"/>
  <c r="L3006" i="26"/>
  <c r="L3005" i="26" s="1"/>
  <c r="K2966" i="26"/>
  <c r="K2968" i="26"/>
  <c r="K2974" i="26"/>
  <c r="K2980" i="26"/>
  <c r="K2989" i="26"/>
  <c r="K3005" i="26"/>
  <c r="L2224" i="26"/>
  <c r="F2219" i="26"/>
  <c r="G2224" i="26"/>
  <c r="J2295" i="26"/>
  <c r="D2221" i="26"/>
  <c r="F2222" i="26"/>
  <c r="H2223" i="26"/>
  <c r="M2231" i="26"/>
  <c r="I2233" i="26"/>
  <c r="G2234" i="26"/>
  <c r="I2235" i="26"/>
  <c r="E2221" i="26"/>
  <c r="M2221" i="26" s="1"/>
  <c r="E2223" i="26"/>
  <c r="E2218" i="26" s="1"/>
  <c r="I2225" i="26"/>
  <c r="I2240" i="26"/>
  <c r="F2221" i="26"/>
  <c r="H2222" i="26"/>
  <c r="F2223" i="26"/>
  <c r="R2223" i="26" s="1"/>
  <c r="H2224" i="26"/>
  <c r="R2224" i="26" s="1"/>
  <c r="M2232" i="26"/>
  <c r="D2265" i="26"/>
  <c r="D2260" i="26" s="1"/>
  <c r="G2267" i="26"/>
  <c r="J2268" i="26"/>
  <c r="G2275" i="26"/>
  <c r="I2280" i="26"/>
  <c r="M2281" i="26"/>
  <c r="K2285" i="26"/>
  <c r="L2287" i="26"/>
  <c r="L2285" i="26" s="1"/>
  <c r="G2295" i="26"/>
  <c r="L2298" i="26"/>
  <c r="O2298" i="26" s="1"/>
  <c r="G2300" i="26"/>
  <c r="L2301" i="26"/>
  <c r="M2301" i="26"/>
  <c r="K2300" i="26"/>
  <c r="G2306" i="26"/>
  <c r="F2305" i="26"/>
  <c r="G2310" i="26"/>
  <c r="G2318" i="26"/>
  <c r="L2324" i="26"/>
  <c r="L2319" i="26" s="1"/>
  <c r="M2324" i="26"/>
  <c r="J2232" i="26"/>
  <c r="J2234" i="26"/>
  <c r="I2263" i="26"/>
  <c r="L2264" i="26"/>
  <c r="O2264" i="26" s="1"/>
  <c r="E2265" i="26"/>
  <c r="I2266" i="26"/>
  <c r="J2267" i="26"/>
  <c r="H2262" i="26"/>
  <c r="I2270" i="26"/>
  <c r="M2276" i="26"/>
  <c r="K2275" i="26"/>
  <c r="J2290" i="26"/>
  <c r="L2294" i="26"/>
  <c r="O2294" i="26" s="1"/>
  <c r="M2294" i="26"/>
  <c r="K2297" i="26"/>
  <c r="K2295" i="26" s="1"/>
  <c r="I2307" i="26"/>
  <c r="J2307" i="26"/>
  <c r="K2308" i="26"/>
  <c r="J2308" i="26"/>
  <c r="H2221" i="26"/>
  <c r="F2265" i="26"/>
  <c r="R2265" i="26" s="1"/>
  <c r="F2261" i="26"/>
  <c r="R2261" i="26" s="1"/>
  <c r="J2266" i="26"/>
  <c r="J2270" i="26"/>
  <c r="M2291" i="26"/>
  <c r="K2290" i="26"/>
  <c r="I2298" i="26"/>
  <c r="J2298" i="26"/>
  <c r="L2299" i="26"/>
  <c r="O2299" i="26" s="1"/>
  <c r="I2299" i="26"/>
  <c r="K2255" i="26"/>
  <c r="L2257" i="26"/>
  <c r="L2232" i="26" s="1"/>
  <c r="E2261" i="26"/>
  <c r="K2262" i="26"/>
  <c r="G2263" i="26"/>
  <c r="H2265" i="26"/>
  <c r="K2266" i="26"/>
  <c r="K2267" i="26"/>
  <c r="L2268" i="26"/>
  <c r="O2268" i="26" s="1"/>
  <c r="I2268" i="26"/>
  <c r="J2269" i="26"/>
  <c r="H2264" i="26"/>
  <c r="R2264" i="26" s="1"/>
  <c r="K2270" i="26"/>
  <c r="M2272" i="26"/>
  <c r="J2285" i="26"/>
  <c r="L2291" i="26"/>
  <c r="O2291" i="26" s="1"/>
  <c r="L2296" i="26"/>
  <c r="O2296" i="26" s="1"/>
  <c r="M2296" i="26"/>
  <c r="I2297" i="26"/>
  <c r="G2299" i="26"/>
  <c r="H2305" i="26"/>
  <c r="K2306" i="26"/>
  <c r="E2305" i="26"/>
  <c r="L2307" i="26"/>
  <c r="O2307" i="26" s="1"/>
  <c r="I2309" i="26"/>
  <c r="J2309" i="26"/>
  <c r="K2310" i="26"/>
  <c r="L2314" i="26"/>
  <c r="O2314" i="26" s="1"/>
  <c r="M2314" i="26"/>
  <c r="M2316" i="26"/>
  <c r="G2320" i="26"/>
  <c r="F2315" i="26"/>
  <c r="E2326" i="26"/>
  <c r="H2332" i="26"/>
  <c r="E2335" i="26"/>
  <c r="G2338" i="26"/>
  <c r="F2334" i="26"/>
  <c r="J2339" i="26"/>
  <c r="J2352" i="26"/>
  <c r="J2353" i="26"/>
  <c r="F2360" i="26"/>
  <c r="R2360" i="26" s="1"/>
  <c r="G2362" i="26"/>
  <c r="G2363" i="26"/>
  <c r="F2335" i="26"/>
  <c r="R2335" i="26" s="1"/>
  <c r="J2338" i="26"/>
  <c r="M2338" i="26"/>
  <c r="J2345" i="26"/>
  <c r="M2352" i="26"/>
  <c r="I2355" i="26"/>
  <c r="J2337" i="26"/>
  <c r="J2355" i="26"/>
  <c r="I2363" i="26"/>
  <c r="L2377" i="26"/>
  <c r="M2377" i="26"/>
  <c r="M2396" i="26"/>
  <c r="K2320" i="26"/>
  <c r="D2326" i="26"/>
  <c r="F2327" i="26"/>
  <c r="F2331" i="26"/>
  <c r="D2335" i="26"/>
  <c r="J2336" i="26"/>
  <c r="H2335" i="26"/>
  <c r="H2331" i="26"/>
  <c r="G2337" i="26"/>
  <c r="H2350" i="26"/>
  <c r="G2351" i="26"/>
  <c r="M2351" i="26"/>
  <c r="G2354" i="26"/>
  <c r="M2363" i="26"/>
  <c r="G2364" i="26"/>
  <c r="I2365" i="26"/>
  <c r="I2370" i="26"/>
  <c r="J2370" i="26"/>
  <c r="M2384" i="26"/>
  <c r="K2385" i="26"/>
  <c r="M2386" i="26"/>
  <c r="M2388" i="26"/>
  <c r="F2395" i="26"/>
  <c r="L2396" i="26"/>
  <c r="O2396" i="26" s="1"/>
  <c r="J2397" i="26"/>
  <c r="H2398" i="26"/>
  <c r="R2398" i="26" s="1"/>
  <c r="L2398" i="26"/>
  <c r="J2399" i="26"/>
  <c r="H2400" i="26"/>
  <c r="R2400" i="26" s="1"/>
  <c r="J2405" i="26"/>
  <c r="M2412" i="26"/>
  <c r="H2415" i="26"/>
  <c r="J2416" i="26"/>
  <c r="J2418" i="26"/>
  <c r="I2396" i="26"/>
  <c r="J2410" i="26"/>
  <c r="I2417" i="26"/>
  <c r="I2419" i="26"/>
  <c r="I2420" i="26"/>
  <c r="J2425" i="26"/>
  <c r="J2380" i="26"/>
  <c r="J2390" i="26"/>
  <c r="J2396" i="26"/>
  <c r="J2417" i="26"/>
  <c r="J2419" i="26"/>
  <c r="J2420" i="26"/>
  <c r="K2380" i="26"/>
  <c r="E2395" i="26"/>
  <c r="K2400" i="26"/>
  <c r="K2415" i="26"/>
  <c r="J2334" i="26" l="1"/>
  <c r="R2334" i="26"/>
  <c r="R2415" i="26"/>
  <c r="R2222" i="26"/>
  <c r="G2219" i="26"/>
  <c r="R2230" i="26"/>
  <c r="R2350" i="26"/>
  <c r="R2985" i="26"/>
  <c r="R2968" i="26"/>
  <c r="R2332" i="26"/>
  <c r="R2295" i="26"/>
  <c r="R2262" i="26"/>
  <c r="G2967" i="26"/>
  <c r="R2967" i="26"/>
  <c r="F2328" i="26"/>
  <c r="R2331" i="26"/>
  <c r="G2327" i="26"/>
  <c r="R2305" i="26"/>
  <c r="R2221" i="26"/>
  <c r="R2970" i="26"/>
  <c r="R2966" i="26"/>
  <c r="G2985" i="26"/>
  <c r="K2315" i="26"/>
  <c r="M2315" i="26" s="1"/>
  <c r="M2317" i="26"/>
  <c r="O2263" i="26"/>
  <c r="H2260" i="26"/>
  <c r="L2231" i="26"/>
  <c r="O2231" i="26" s="1"/>
  <c r="O2372" i="26"/>
  <c r="L2362" i="26"/>
  <c r="L2363" i="26"/>
  <c r="L2333" i="26" s="1"/>
  <c r="L2328" i="26" s="1"/>
  <c r="O2374" i="26"/>
  <c r="L2364" i="26"/>
  <c r="O2371" i="26"/>
  <c r="L2361" i="26"/>
  <c r="G2968" i="26"/>
  <c r="L2415" i="26"/>
  <c r="J2230" i="26"/>
  <c r="M2328" i="26"/>
  <c r="L2990" i="26"/>
  <c r="L2300" i="26"/>
  <c r="O2300" i="26" s="1"/>
  <c r="G2230" i="26"/>
  <c r="M2225" i="26"/>
  <c r="D2325" i="26"/>
  <c r="G2360" i="26"/>
  <c r="M2335" i="26"/>
  <c r="E2325" i="26"/>
  <c r="O2974" i="26"/>
  <c r="G2969" i="26"/>
  <c r="I2334" i="26"/>
  <c r="L2280" i="26"/>
  <c r="O2280" i="26" s="1"/>
  <c r="L2275" i="26"/>
  <c r="M2234" i="26"/>
  <c r="J2969" i="26"/>
  <c r="E2965" i="26"/>
  <c r="G2335" i="26"/>
  <c r="G2328" i="26"/>
  <c r="G2315" i="26"/>
  <c r="L2315" i="26"/>
  <c r="O2315" i="26" s="1"/>
  <c r="K2224" i="26"/>
  <c r="M2224" i="26" s="1"/>
  <c r="L2410" i="26"/>
  <c r="O2410" i="26" s="1"/>
  <c r="L2395" i="26"/>
  <c r="O2395" i="26" s="1"/>
  <c r="L2375" i="26"/>
  <c r="O2375" i="26" s="1"/>
  <c r="L2989" i="26"/>
  <c r="L2969" i="26" s="1"/>
  <c r="L2995" i="26"/>
  <c r="O2995" i="26" s="1"/>
  <c r="M2333" i="26"/>
  <c r="G2966" i="26"/>
  <c r="D2330" i="26"/>
  <c r="L2968" i="26"/>
  <c r="O2968" i="26" s="1"/>
  <c r="M2415" i="26"/>
  <c r="O2415" i="26"/>
  <c r="M2400" i="26"/>
  <c r="M2380" i="26"/>
  <c r="O2380" i="26"/>
  <c r="L2306" i="26"/>
  <c r="O2306" i="26" s="1"/>
  <c r="M2295" i="26"/>
  <c r="M2270" i="26"/>
  <c r="M2266" i="26"/>
  <c r="M2255" i="26"/>
  <c r="M2290" i="26"/>
  <c r="M2297" i="26"/>
  <c r="M2275" i="26"/>
  <c r="O2275" i="26"/>
  <c r="M2285" i="26"/>
  <c r="O2285" i="26"/>
  <c r="M3005" i="26"/>
  <c r="O3005" i="26"/>
  <c r="M2980" i="26"/>
  <c r="M2968" i="26"/>
  <c r="O1638" i="26"/>
  <c r="M2269" i="26"/>
  <c r="M2370" i="26"/>
  <c r="O3006" i="26"/>
  <c r="O3004" i="26"/>
  <c r="O2418" i="26"/>
  <c r="O2398" i="26"/>
  <c r="O2381" i="26"/>
  <c r="O2339" i="26"/>
  <c r="O2259" i="26"/>
  <c r="O2324" i="26"/>
  <c r="M2385" i="26"/>
  <c r="K2360" i="26"/>
  <c r="O2362" i="26"/>
  <c r="M2320" i="26"/>
  <c r="M2310" i="26"/>
  <c r="M2267" i="26"/>
  <c r="M2262" i="26"/>
  <c r="O2317" i="26"/>
  <c r="M2308" i="26"/>
  <c r="M2300" i="26"/>
  <c r="M2989" i="26"/>
  <c r="O2989" i="26"/>
  <c r="M3000" i="26"/>
  <c r="M2995" i="26"/>
  <c r="M2280" i="26"/>
  <c r="M2397" i="26"/>
  <c r="M2375" i="26"/>
  <c r="M2350" i="26"/>
  <c r="O2350" i="26"/>
  <c r="M2309" i="26"/>
  <c r="M2990" i="26"/>
  <c r="O2990" i="26"/>
  <c r="M2361" i="26"/>
  <c r="O2361" i="26"/>
  <c r="O2984" i="26"/>
  <c r="O2411" i="26"/>
  <c r="O2322" i="26"/>
  <c r="O2321" i="26"/>
  <c r="O2301" i="26"/>
  <c r="O2287" i="26"/>
  <c r="O2282" i="26"/>
  <c r="O2234" i="26"/>
  <c r="O2377" i="26"/>
  <c r="O2319" i="26"/>
  <c r="O2257" i="26"/>
  <c r="O2256" i="26"/>
  <c r="O2232" i="26"/>
  <c r="L2370" i="26"/>
  <c r="O2370" i="26" s="1"/>
  <c r="L2310" i="26"/>
  <c r="O2310" i="26" s="1"/>
  <c r="I2230" i="26"/>
  <c r="L2980" i="26"/>
  <c r="O2980" i="26" s="1"/>
  <c r="L2971" i="26"/>
  <c r="G2415" i="26"/>
  <c r="E2330" i="26"/>
  <c r="L2309" i="26"/>
  <c r="O2309" i="26" s="1"/>
  <c r="O2337" i="26"/>
  <c r="J2360" i="26"/>
  <c r="G2970" i="26"/>
  <c r="L2397" i="26"/>
  <c r="O2397" i="26" s="1"/>
  <c r="L2262" i="26"/>
  <c r="O2262" i="26" s="1"/>
  <c r="L2269" i="26"/>
  <c r="O2269" i="26" s="1"/>
  <c r="L2320" i="26"/>
  <c r="O2320" i="26" s="1"/>
  <c r="K2985" i="26"/>
  <c r="G2333" i="26"/>
  <c r="M2230" i="26"/>
  <c r="J2985" i="26"/>
  <c r="I2985" i="26"/>
  <c r="J2970" i="26"/>
  <c r="I2970" i="26"/>
  <c r="J2967" i="26"/>
  <c r="L2986" i="26"/>
  <c r="O2986" i="26" s="1"/>
  <c r="M2966" i="26"/>
  <c r="F2965" i="26"/>
  <c r="M2974" i="26"/>
  <c r="K2969" i="26"/>
  <c r="L3000" i="26"/>
  <c r="O3000" i="26" s="1"/>
  <c r="K2970" i="26"/>
  <c r="J2968" i="26"/>
  <c r="I2968" i="26"/>
  <c r="J2966" i="26"/>
  <c r="H2965" i="26"/>
  <c r="I2966" i="26"/>
  <c r="J2398" i="26"/>
  <c r="H2395" i="26"/>
  <c r="R2395" i="26" s="1"/>
  <c r="I2398" i="26"/>
  <c r="J2400" i="26"/>
  <c r="I2400" i="26"/>
  <c r="K2332" i="26"/>
  <c r="M2362" i="26"/>
  <c r="L2385" i="26"/>
  <c r="O2385" i="26" s="1"/>
  <c r="J2415" i="26"/>
  <c r="I2415" i="26"/>
  <c r="I2335" i="26"/>
  <c r="J2335" i="26"/>
  <c r="M2331" i="26"/>
  <c r="K2326" i="26"/>
  <c r="F2329" i="26"/>
  <c r="R2329" i="26" s="1"/>
  <c r="G2334" i="26"/>
  <c r="J2332" i="26"/>
  <c r="I2332" i="26"/>
  <c r="H2327" i="26"/>
  <c r="R2327" i="26" s="1"/>
  <c r="J2264" i="26"/>
  <c r="I2264" i="26"/>
  <c r="G2265" i="26"/>
  <c r="F2260" i="26"/>
  <c r="L2221" i="26"/>
  <c r="O2221" i="26" s="1"/>
  <c r="G2221" i="26"/>
  <c r="F2220" i="26"/>
  <c r="F2216" i="26"/>
  <c r="L2222" i="26"/>
  <c r="O2222" i="26" s="1"/>
  <c r="F2217" i="26"/>
  <c r="G2217" i="26" s="1"/>
  <c r="G2222" i="26"/>
  <c r="M2223" i="26"/>
  <c r="K2217" i="26"/>
  <c r="G2395" i="26"/>
  <c r="J2350" i="26"/>
  <c r="I2350" i="26"/>
  <c r="F2330" i="26"/>
  <c r="F2326" i="26"/>
  <c r="G2331" i="26"/>
  <c r="M2395" i="26"/>
  <c r="H2333" i="26"/>
  <c r="H2330" i="26" s="1"/>
  <c r="L2400" i="26"/>
  <c r="O2400" i="26" s="1"/>
  <c r="M2306" i="26"/>
  <c r="K2305" i="26"/>
  <c r="K2261" i="26"/>
  <c r="L2261" i="26" s="1"/>
  <c r="I2261" i="26"/>
  <c r="L2308" i="26"/>
  <c r="L2297" i="26"/>
  <c r="O2297" i="26" s="1"/>
  <c r="L2267" i="26"/>
  <c r="O2267" i="26" s="1"/>
  <c r="J2224" i="26"/>
  <c r="H2219" i="26"/>
  <c r="R2219" i="26" s="1"/>
  <c r="I2224" i="26"/>
  <c r="K2218" i="26"/>
  <c r="L2218" i="26" s="1"/>
  <c r="D2220" i="26"/>
  <c r="D2216" i="26"/>
  <c r="D2215" i="26" s="1"/>
  <c r="L2295" i="26"/>
  <c r="O2295" i="26" s="1"/>
  <c r="M2364" i="26"/>
  <c r="K2334" i="26"/>
  <c r="I2305" i="26"/>
  <c r="J2305" i="26"/>
  <c r="J2265" i="26"/>
  <c r="I2265" i="26"/>
  <c r="J2315" i="26"/>
  <c r="J2221" i="26"/>
  <c r="H2220" i="26"/>
  <c r="H2216" i="26"/>
  <c r="I2221" i="26"/>
  <c r="L2290" i="26"/>
  <c r="O2290" i="26" s="1"/>
  <c r="L2270" i="26"/>
  <c r="O2270" i="26" s="1"/>
  <c r="L2266" i="26"/>
  <c r="O2266" i="26" s="1"/>
  <c r="G2223" i="26"/>
  <c r="F2218" i="26"/>
  <c r="L2255" i="26"/>
  <c r="O2255" i="26" s="1"/>
  <c r="H2326" i="26"/>
  <c r="J2331" i="26"/>
  <c r="I2331" i="26"/>
  <c r="O2336" i="26"/>
  <c r="G2261" i="26"/>
  <c r="J2262" i="26"/>
  <c r="I2262" i="26"/>
  <c r="E2260" i="26"/>
  <c r="I2260" i="26" s="1"/>
  <c r="K2265" i="26"/>
  <c r="J2261" i="26"/>
  <c r="G2305" i="26"/>
  <c r="J2222" i="26"/>
  <c r="I2222" i="26"/>
  <c r="H2217" i="26"/>
  <c r="E2220" i="26"/>
  <c r="E2216" i="26"/>
  <c r="E2215" i="26" s="1"/>
  <c r="J2223" i="26"/>
  <c r="H2218" i="26"/>
  <c r="I2223" i="26"/>
  <c r="L2219" i="26"/>
  <c r="R2326" i="26" l="1"/>
  <c r="R2330" i="26"/>
  <c r="R2216" i="26"/>
  <c r="J2260" i="26"/>
  <c r="R2260" i="26"/>
  <c r="R2965" i="26"/>
  <c r="G2218" i="26"/>
  <c r="R2218" i="26"/>
  <c r="R2220" i="26"/>
  <c r="R2333" i="26"/>
  <c r="O2363" i="26"/>
  <c r="L2235" i="26"/>
  <c r="O2235" i="26" s="1"/>
  <c r="O2238" i="26"/>
  <c r="L2360" i="26"/>
  <c r="O2224" i="26"/>
  <c r="L2334" i="26"/>
  <c r="L2329" i="26" s="1"/>
  <c r="O2364" i="26"/>
  <c r="O2328" i="26"/>
  <c r="G2965" i="26"/>
  <c r="G2330" i="26"/>
  <c r="L2305" i="26"/>
  <c r="O2305" i="26" s="1"/>
  <c r="K2220" i="26"/>
  <c r="M2220" i="26" s="1"/>
  <c r="K2219" i="26"/>
  <c r="O2219" i="26" s="1"/>
  <c r="O2333" i="26"/>
  <c r="K2330" i="26"/>
  <c r="M2218" i="26"/>
  <c r="M2305" i="26"/>
  <c r="O2308" i="26"/>
  <c r="M2360" i="26"/>
  <c r="O2360" i="26"/>
  <c r="L2265" i="26"/>
  <c r="O2265" i="26" s="1"/>
  <c r="O2261" i="26"/>
  <c r="M2217" i="26"/>
  <c r="M2970" i="26"/>
  <c r="M2969" i="26"/>
  <c r="O2969" i="26"/>
  <c r="M2985" i="26"/>
  <c r="L2970" i="26"/>
  <c r="O2970" i="26" s="1"/>
  <c r="O2971" i="26"/>
  <c r="L2332" i="26"/>
  <c r="L2327" i="26" s="1"/>
  <c r="K2965" i="26"/>
  <c r="L2985" i="26"/>
  <c r="O2985" i="26" s="1"/>
  <c r="L2966" i="26"/>
  <c r="I2965" i="26"/>
  <c r="J2965" i="26"/>
  <c r="J2218" i="26"/>
  <c r="I2218" i="26"/>
  <c r="J2217" i="26"/>
  <c r="I2217" i="26"/>
  <c r="J2326" i="26"/>
  <c r="I2326" i="26"/>
  <c r="J2220" i="26"/>
  <c r="I2220" i="26"/>
  <c r="M2261" i="26"/>
  <c r="K2216" i="26"/>
  <c r="H2328" i="26"/>
  <c r="H2325" i="26" s="1"/>
  <c r="J2333" i="26"/>
  <c r="I2333" i="26"/>
  <c r="L2217" i="26"/>
  <c r="O2217" i="26" s="1"/>
  <c r="L2216" i="26"/>
  <c r="M2332" i="26"/>
  <c r="K2327" i="26"/>
  <c r="I2395" i="26"/>
  <c r="J2395" i="26"/>
  <c r="L2335" i="26"/>
  <c r="O2335" i="26" s="1"/>
  <c r="L2331" i="26"/>
  <c r="O2331" i="26" s="1"/>
  <c r="J2330" i="26"/>
  <c r="I2330" i="26"/>
  <c r="J2219" i="26"/>
  <c r="I2219" i="26"/>
  <c r="F2215" i="26"/>
  <c r="G2215" i="26" s="1"/>
  <c r="G2216" i="26"/>
  <c r="G2260" i="26"/>
  <c r="J2327" i="26"/>
  <c r="I2327" i="26"/>
  <c r="G2329" i="26"/>
  <c r="J2329" i="26"/>
  <c r="G2220" i="26"/>
  <c r="M2265" i="26"/>
  <c r="K2260" i="26"/>
  <c r="I2216" i="26"/>
  <c r="J2216" i="26"/>
  <c r="H2215" i="26"/>
  <c r="M2334" i="26"/>
  <c r="K2329" i="26"/>
  <c r="F2325" i="26"/>
  <c r="G2326" i="26"/>
  <c r="M2326" i="26"/>
  <c r="G2325" i="26" l="1"/>
  <c r="R2325" i="26"/>
  <c r="R2328" i="26"/>
  <c r="L2223" i="26"/>
  <c r="O2233" i="26"/>
  <c r="L2230" i="26"/>
  <c r="O2230" i="26" s="1"/>
  <c r="O2334" i="26"/>
  <c r="M2219" i="26"/>
  <c r="M2260" i="26"/>
  <c r="M2327" i="26"/>
  <c r="O2327" i="26"/>
  <c r="O2216" i="26"/>
  <c r="L2965" i="26"/>
  <c r="O2965" i="26" s="1"/>
  <c r="O2966" i="26"/>
  <c r="M2965" i="26"/>
  <c r="O2332" i="26"/>
  <c r="M2329" i="26"/>
  <c r="O2329" i="26"/>
  <c r="M2330" i="26"/>
  <c r="K2325" i="26"/>
  <c r="L2330" i="26"/>
  <c r="O2330" i="26" s="1"/>
  <c r="L2326" i="26"/>
  <c r="M2216" i="26"/>
  <c r="K2215" i="26"/>
  <c r="J2325" i="26"/>
  <c r="I2325" i="26"/>
  <c r="J2215" i="26"/>
  <c r="I2215" i="26"/>
  <c r="J2328" i="26"/>
  <c r="I2328" i="26"/>
  <c r="L2260" i="26"/>
  <c r="O2260" i="26" s="1"/>
  <c r="O2223" i="26" l="1"/>
  <c r="L2220" i="26"/>
  <c r="O2220" i="26" s="1"/>
  <c r="M2215" i="26"/>
  <c r="L2325" i="26"/>
  <c r="O2325" i="26" s="1"/>
  <c r="O2326" i="26"/>
  <c r="M2325" i="26"/>
  <c r="K2783" i="26"/>
  <c r="H2783" i="26"/>
  <c r="E2778" i="26"/>
  <c r="E2775" i="26" s="1"/>
  <c r="F2778" i="26"/>
  <c r="H2778" i="26" l="1"/>
  <c r="R2783" i="26"/>
  <c r="R2778" i="26"/>
  <c r="O2218" i="26"/>
  <c r="L2215" i="26"/>
  <c r="O2215" i="26" s="1"/>
  <c r="K2778" i="26"/>
  <c r="O2778" i="26" s="1"/>
  <c r="O2783" i="26"/>
  <c r="O2146" i="26"/>
  <c r="O2120" i="26" l="1"/>
  <c r="O2122" i="26"/>
  <c r="O2124" i="26"/>
  <c r="O2126" i="26"/>
  <c r="O2125" i="26"/>
  <c r="O2127" i="26"/>
  <c r="O2119" i="26"/>
  <c r="O2121" i="26"/>
  <c r="O2080" i="26" l="1"/>
  <c r="O2123" i="26"/>
  <c r="O2118" i="26"/>
  <c r="O2115" i="26" l="1"/>
  <c r="O2116" i="26"/>
  <c r="O2114" i="26"/>
  <c r="O2117" i="26"/>
  <c r="K2637" i="26"/>
  <c r="O2637" i="26" s="1"/>
  <c r="O2113" i="26" l="1"/>
  <c r="L640" i="26" l="1"/>
  <c r="O640" i="26" s="1"/>
  <c r="K2652" i="26"/>
  <c r="O1580" i="26"/>
  <c r="O1389" i="26"/>
  <c r="O1036" i="26" l="1"/>
  <c r="K997" i="26"/>
  <c r="I997" i="26"/>
  <c r="G997" i="26"/>
  <c r="K996" i="26"/>
  <c r="J996" i="26"/>
  <c r="I996" i="26"/>
  <c r="G996" i="26"/>
  <c r="K995" i="26"/>
  <c r="J995" i="26"/>
  <c r="I995" i="26"/>
  <c r="G995" i="26"/>
  <c r="K994" i="26"/>
  <c r="J994" i="26"/>
  <c r="I994" i="26"/>
  <c r="G994" i="26"/>
  <c r="H993" i="26"/>
  <c r="F993" i="26"/>
  <c r="R993" i="26" s="1"/>
  <c r="E993" i="26"/>
  <c r="K993" i="26" s="1"/>
  <c r="D993" i="26"/>
  <c r="H992" i="26"/>
  <c r="F992" i="26"/>
  <c r="R992" i="26" s="1"/>
  <c r="E992" i="26"/>
  <c r="K992" i="26" s="1"/>
  <c r="D992" i="26"/>
  <c r="H991" i="26"/>
  <c r="F991" i="26"/>
  <c r="R991" i="26" s="1"/>
  <c r="E991" i="26"/>
  <c r="K991" i="26" s="1"/>
  <c r="D991" i="26"/>
  <c r="H990" i="26"/>
  <c r="F990" i="26"/>
  <c r="R990" i="26" s="1"/>
  <c r="E990" i="26"/>
  <c r="K990" i="26" s="1"/>
  <c r="D990" i="26"/>
  <c r="H989" i="26"/>
  <c r="F989" i="26"/>
  <c r="R989" i="26" s="1"/>
  <c r="E989" i="26"/>
  <c r="K989" i="26" s="1"/>
  <c r="D989" i="26"/>
  <c r="H988" i="26"/>
  <c r="F988" i="26"/>
  <c r="R988" i="26" s="1"/>
  <c r="K977" i="26"/>
  <c r="J977" i="26"/>
  <c r="I977" i="26"/>
  <c r="G977" i="26"/>
  <c r="M976" i="26"/>
  <c r="L976" i="26"/>
  <c r="O976" i="26" s="1"/>
  <c r="J976" i="26"/>
  <c r="I976" i="26"/>
  <c r="G976" i="26"/>
  <c r="M975" i="26"/>
  <c r="L975" i="26"/>
  <c r="O975" i="26" s="1"/>
  <c r="J975" i="26"/>
  <c r="I975" i="26"/>
  <c r="G975" i="26"/>
  <c r="K974" i="26"/>
  <c r="J974" i="26"/>
  <c r="I974" i="26"/>
  <c r="G974" i="26"/>
  <c r="H973" i="26"/>
  <c r="F973" i="26"/>
  <c r="R973" i="26" s="1"/>
  <c r="E973" i="26"/>
  <c r="D973" i="26"/>
  <c r="K972" i="26"/>
  <c r="J972" i="26"/>
  <c r="I972" i="26"/>
  <c r="G972" i="26"/>
  <c r="M971" i="26"/>
  <c r="J971" i="26"/>
  <c r="I971" i="26"/>
  <c r="G971" i="26"/>
  <c r="K970" i="26"/>
  <c r="K960" i="26" s="1"/>
  <c r="J970" i="26"/>
  <c r="I970" i="26"/>
  <c r="G970" i="26"/>
  <c r="K969" i="26"/>
  <c r="K959" i="26" s="1"/>
  <c r="K954" i="26" s="1"/>
  <c r="J969" i="26"/>
  <c r="I969" i="26"/>
  <c r="G969" i="26"/>
  <c r="H968" i="26"/>
  <c r="F968" i="26"/>
  <c r="E968" i="26"/>
  <c r="D968" i="26"/>
  <c r="M967" i="26"/>
  <c r="L967" i="26"/>
  <c r="J967" i="26"/>
  <c r="I967" i="26"/>
  <c r="G967" i="26"/>
  <c r="M966" i="26"/>
  <c r="L966" i="26"/>
  <c r="J966" i="26"/>
  <c r="I966" i="26"/>
  <c r="G966" i="26"/>
  <c r="M965" i="26"/>
  <c r="L965" i="26"/>
  <c r="J965" i="26"/>
  <c r="I965" i="26"/>
  <c r="G965" i="26"/>
  <c r="M964" i="26"/>
  <c r="L964" i="26"/>
  <c r="J964" i="26"/>
  <c r="I964" i="26"/>
  <c r="G964" i="26"/>
  <c r="K963" i="26"/>
  <c r="H963" i="26"/>
  <c r="F963" i="26"/>
  <c r="E963" i="26"/>
  <c r="D963" i="26"/>
  <c r="H957" i="26"/>
  <c r="F957" i="26"/>
  <c r="R957" i="26" s="1"/>
  <c r="E957" i="26"/>
  <c r="D957" i="26"/>
  <c r="H956" i="26"/>
  <c r="I961" i="26"/>
  <c r="F955" i="26"/>
  <c r="I960" i="26"/>
  <c r="D955" i="26"/>
  <c r="D954" i="26"/>
  <c r="F954" i="26"/>
  <c r="K947" i="26"/>
  <c r="J947" i="26"/>
  <c r="I947" i="26"/>
  <c r="G947" i="26"/>
  <c r="K946" i="26"/>
  <c r="J946" i="26"/>
  <c r="I946" i="26"/>
  <c r="G946" i="26"/>
  <c r="K945" i="26"/>
  <c r="J945" i="26"/>
  <c r="I945" i="26"/>
  <c r="G945" i="26"/>
  <c r="K944" i="26"/>
  <c r="J944" i="26"/>
  <c r="I944" i="26"/>
  <c r="G944" i="26"/>
  <c r="H943" i="26"/>
  <c r="F943" i="26"/>
  <c r="R943" i="26" s="1"/>
  <c r="E943" i="26"/>
  <c r="D943" i="26"/>
  <c r="K942" i="26"/>
  <c r="J942" i="26"/>
  <c r="I942" i="26"/>
  <c r="G942" i="26"/>
  <c r="M941" i="26"/>
  <c r="L941" i="26"/>
  <c r="O941" i="26" s="1"/>
  <c r="J941" i="26"/>
  <c r="I941" i="26"/>
  <c r="G941" i="26"/>
  <c r="K940" i="26"/>
  <c r="J940" i="26"/>
  <c r="I940" i="26"/>
  <c r="G940" i="26"/>
  <c r="K939" i="26"/>
  <c r="J939" i="26"/>
  <c r="I939" i="26"/>
  <c r="G939" i="26"/>
  <c r="H938" i="26"/>
  <c r="F938" i="26"/>
  <c r="E938" i="26"/>
  <c r="D938" i="26"/>
  <c r="K937" i="26"/>
  <c r="J937" i="26"/>
  <c r="I937" i="26"/>
  <c r="G937" i="26"/>
  <c r="K936" i="26"/>
  <c r="J936" i="26"/>
  <c r="I936" i="26"/>
  <c r="G936" i="26"/>
  <c r="K935" i="26"/>
  <c r="J935" i="26"/>
  <c r="I935" i="26"/>
  <c r="G935" i="26"/>
  <c r="K934" i="26"/>
  <c r="J934" i="26"/>
  <c r="I934" i="26"/>
  <c r="G934" i="26"/>
  <c r="K933" i="26"/>
  <c r="H933" i="26"/>
  <c r="F933" i="26"/>
  <c r="R933" i="26" s="1"/>
  <c r="E933" i="26"/>
  <c r="D933" i="26"/>
  <c r="H932" i="26"/>
  <c r="H922" i="26" s="1"/>
  <c r="F932" i="26"/>
  <c r="E932" i="26"/>
  <c r="E922" i="26" s="1"/>
  <c r="K922" i="26" s="1"/>
  <c r="D932" i="26"/>
  <c r="D922" i="26" s="1"/>
  <c r="H931" i="26"/>
  <c r="F921" i="26"/>
  <c r="E921" i="26"/>
  <c r="K921" i="26" s="1"/>
  <c r="D921" i="26"/>
  <c r="H920" i="26"/>
  <c r="F920" i="26"/>
  <c r="R920" i="26" s="1"/>
  <c r="E920" i="26"/>
  <c r="K920" i="26" s="1"/>
  <c r="D920" i="26"/>
  <c r="D880" i="26" s="1"/>
  <c r="H929" i="26"/>
  <c r="H919" i="26" s="1"/>
  <c r="F929" i="26"/>
  <c r="E929" i="26"/>
  <c r="E919" i="26" s="1"/>
  <c r="D929" i="26"/>
  <c r="D928" i="26" s="1"/>
  <c r="H928" i="26"/>
  <c r="K927" i="26"/>
  <c r="J927" i="26"/>
  <c r="I927" i="26"/>
  <c r="G927" i="26"/>
  <c r="K926" i="26"/>
  <c r="J926" i="26"/>
  <c r="I926" i="26"/>
  <c r="G926" i="26"/>
  <c r="K925" i="26"/>
  <c r="J925" i="26"/>
  <c r="I925" i="26"/>
  <c r="G925" i="26"/>
  <c r="K924" i="26"/>
  <c r="J924" i="26"/>
  <c r="I924" i="26"/>
  <c r="G924" i="26"/>
  <c r="H923" i="26"/>
  <c r="F923" i="26"/>
  <c r="R923" i="26" s="1"/>
  <c r="E923" i="26"/>
  <c r="K923" i="26" s="1"/>
  <c r="D923" i="26"/>
  <c r="O911" i="26"/>
  <c r="O906" i="26"/>
  <c r="O900" i="26"/>
  <c r="M877" i="26"/>
  <c r="J877" i="26"/>
  <c r="I877" i="26"/>
  <c r="G877" i="26"/>
  <c r="M876" i="26"/>
  <c r="J876" i="26"/>
  <c r="I876" i="26"/>
  <c r="G876" i="26"/>
  <c r="M875" i="26"/>
  <c r="J875" i="26"/>
  <c r="I875" i="26"/>
  <c r="G875" i="26"/>
  <c r="M874" i="26"/>
  <c r="J874" i="26"/>
  <c r="I874" i="26"/>
  <c r="G874" i="26"/>
  <c r="L873" i="26"/>
  <c r="K873" i="26"/>
  <c r="H873" i="26"/>
  <c r="F873" i="26"/>
  <c r="R873" i="26" s="1"/>
  <c r="E873" i="26"/>
  <c r="D873" i="26"/>
  <c r="L872" i="26"/>
  <c r="K872" i="26"/>
  <c r="H872" i="26"/>
  <c r="F872" i="26"/>
  <c r="E872" i="26"/>
  <c r="D872" i="26"/>
  <c r="L871" i="26"/>
  <c r="K871" i="26"/>
  <c r="H871" i="26"/>
  <c r="F871" i="26"/>
  <c r="R871" i="26" s="1"/>
  <c r="E871" i="26"/>
  <c r="D871" i="26"/>
  <c r="L870" i="26"/>
  <c r="K870" i="26"/>
  <c r="H870" i="26"/>
  <c r="F870" i="26"/>
  <c r="E870" i="26"/>
  <c r="D870" i="26"/>
  <c r="L869" i="26"/>
  <c r="K869" i="26"/>
  <c r="H869" i="26"/>
  <c r="F869" i="26"/>
  <c r="R869" i="26" s="1"/>
  <c r="E869" i="26"/>
  <c r="D869" i="26"/>
  <c r="K867" i="26"/>
  <c r="H867" i="26"/>
  <c r="G867" i="26"/>
  <c r="J866" i="26"/>
  <c r="I866" i="26"/>
  <c r="G866" i="26"/>
  <c r="K865" i="26"/>
  <c r="J865" i="26"/>
  <c r="I865" i="26"/>
  <c r="G865" i="26"/>
  <c r="K864" i="26"/>
  <c r="J864" i="26"/>
  <c r="I864" i="26"/>
  <c r="G864" i="26"/>
  <c r="F863" i="26"/>
  <c r="E863" i="26"/>
  <c r="D863" i="26"/>
  <c r="F862" i="26"/>
  <c r="E862" i="26"/>
  <c r="D862" i="26"/>
  <c r="H861" i="26"/>
  <c r="F861" i="26"/>
  <c r="R861" i="26" s="1"/>
  <c r="E861" i="26"/>
  <c r="D861" i="26"/>
  <c r="H860" i="26"/>
  <c r="F860" i="26"/>
  <c r="R860" i="26" s="1"/>
  <c r="E860" i="26"/>
  <c r="D860" i="26"/>
  <c r="H859" i="26"/>
  <c r="F859" i="26"/>
  <c r="R859" i="26" s="1"/>
  <c r="E859" i="26"/>
  <c r="D859" i="26"/>
  <c r="D858" i="26" s="1"/>
  <c r="J852" i="26"/>
  <c r="I852" i="26"/>
  <c r="G852" i="26"/>
  <c r="J851" i="26"/>
  <c r="I851" i="26"/>
  <c r="G851" i="26"/>
  <c r="M850" i="26"/>
  <c r="J850" i="26"/>
  <c r="I850" i="26"/>
  <c r="G850" i="26"/>
  <c r="M849" i="26"/>
  <c r="J849" i="26"/>
  <c r="I849" i="26"/>
  <c r="G849" i="26"/>
  <c r="L848" i="26"/>
  <c r="K848" i="26"/>
  <c r="H848" i="26"/>
  <c r="F848" i="26"/>
  <c r="R848" i="26" s="1"/>
  <c r="E848" i="26"/>
  <c r="D848" i="26"/>
  <c r="M847" i="26"/>
  <c r="J847" i="26"/>
  <c r="I847" i="26"/>
  <c r="G847" i="26"/>
  <c r="M846" i="26"/>
  <c r="J846" i="26"/>
  <c r="I846" i="26"/>
  <c r="G846" i="26"/>
  <c r="M845" i="26"/>
  <c r="J845" i="26"/>
  <c r="I845" i="26"/>
  <c r="G845" i="26"/>
  <c r="M844" i="26"/>
  <c r="J844" i="26"/>
  <c r="I844" i="26"/>
  <c r="G844" i="26"/>
  <c r="K843" i="26"/>
  <c r="H843" i="26"/>
  <c r="F843" i="26"/>
  <c r="R843" i="26" s="1"/>
  <c r="E843" i="26"/>
  <c r="D843" i="26"/>
  <c r="K842" i="26"/>
  <c r="H842" i="26"/>
  <c r="F842" i="26"/>
  <c r="E842" i="26"/>
  <c r="D842" i="26"/>
  <c r="K841" i="26"/>
  <c r="H841" i="26"/>
  <c r="F841" i="26"/>
  <c r="R841" i="26" s="1"/>
  <c r="E841" i="26"/>
  <c r="D841" i="26"/>
  <c r="D821" i="26" s="1"/>
  <c r="K840" i="26"/>
  <c r="H840" i="26"/>
  <c r="F840" i="26"/>
  <c r="R840" i="26" s="1"/>
  <c r="E840" i="26"/>
  <c r="D840" i="26"/>
  <c r="K839" i="26"/>
  <c r="H839" i="26"/>
  <c r="F839" i="26"/>
  <c r="R839" i="26" s="1"/>
  <c r="E839" i="26"/>
  <c r="D839" i="26"/>
  <c r="L838" i="26"/>
  <c r="M837" i="26"/>
  <c r="L837" i="26"/>
  <c r="O837" i="26" s="1"/>
  <c r="J837" i="26"/>
  <c r="I837" i="26"/>
  <c r="G837" i="26"/>
  <c r="M836" i="26"/>
  <c r="L836" i="26"/>
  <c r="J836" i="26"/>
  <c r="I836" i="26"/>
  <c r="G836" i="26"/>
  <c r="M835" i="26"/>
  <c r="L835" i="26"/>
  <c r="J835" i="26"/>
  <c r="I835" i="26"/>
  <c r="G835" i="26"/>
  <c r="M834" i="26"/>
  <c r="L834" i="26"/>
  <c r="O834" i="26" s="1"/>
  <c r="J834" i="26"/>
  <c r="I834" i="26"/>
  <c r="G834" i="26"/>
  <c r="K833" i="26"/>
  <c r="H833" i="26"/>
  <c r="F833" i="26"/>
  <c r="E833" i="26"/>
  <c r="D833" i="26"/>
  <c r="M832" i="26"/>
  <c r="J832" i="26"/>
  <c r="I832" i="26"/>
  <c r="G832" i="26"/>
  <c r="M831" i="26"/>
  <c r="J831" i="26"/>
  <c r="I831" i="26"/>
  <c r="G831" i="26"/>
  <c r="M830" i="26"/>
  <c r="J830" i="26"/>
  <c r="I830" i="26"/>
  <c r="G830" i="26"/>
  <c r="M829" i="26"/>
  <c r="J829" i="26"/>
  <c r="I829" i="26"/>
  <c r="G829" i="26"/>
  <c r="L828" i="26"/>
  <c r="K828" i="26"/>
  <c r="H828" i="26"/>
  <c r="F828" i="26"/>
  <c r="R828" i="26" s="1"/>
  <c r="E828" i="26"/>
  <c r="D828" i="26"/>
  <c r="K827" i="26"/>
  <c r="K822" i="26" s="1"/>
  <c r="H827" i="26"/>
  <c r="H822" i="26" s="1"/>
  <c r="F827" i="26"/>
  <c r="E827" i="26"/>
  <c r="E822" i="26" s="1"/>
  <c r="D827" i="26"/>
  <c r="D822" i="26" s="1"/>
  <c r="K826" i="26"/>
  <c r="K821" i="26" s="1"/>
  <c r="H826" i="26"/>
  <c r="H821" i="26" s="1"/>
  <c r="F826" i="26"/>
  <c r="E826" i="26"/>
  <c r="E821" i="26" s="1"/>
  <c r="K825" i="26"/>
  <c r="K820" i="26" s="1"/>
  <c r="H825" i="26"/>
  <c r="F825" i="26"/>
  <c r="E825" i="26"/>
  <c r="D825" i="26"/>
  <c r="D820" i="26" s="1"/>
  <c r="K824" i="26"/>
  <c r="H824" i="26"/>
  <c r="H819" i="26" s="1"/>
  <c r="F824" i="26"/>
  <c r="R824" i="26" s="1"/>
  <c r="E824" i="26"/>
  <c r="E819" i="26" s="1"/>
  <c r="D824" i="26"/>
  <c r="K817" i="26"/>
  <c r="J817" i="26"/>
  <c r="I817" i="26"/>
  <c r="G817" i="26"/>
  <c r="M816" i="26"/>
  <c r="L816" i="26"/>
  <c r="O816" i="26" s="1"/>
  <c r="J816" i="26"/>
  <c r="I816" i="26"/>
  <c r="G816" i="26"/>
  <c r="K815" i="26"/>
  <c r="J815" i="26"/>
  <c r="I815" i="26"/>
  <c r="G815" i="26"/>
  <c r="K814" i="26"/>
  <c r="J814" i="26"/>
  <c r="I814" i="26"/>
  <c r="G814" i="26"/>
  <c r="H813" i="26"/>
  <c r="F813" i="26"/>
  <c r="R813" i="26" s="1"/>
  <c r="E813" i="26"/>
  <c r="K812" i="26"/>
  <c r="J812" i="26"/>
  <c r="I812" i="26"/>
  <c r="G812" i="26"/>
  <c r="J811" i="26"/>
  <c r="I811" i="26"/>
  <c r="G811" i="26"/>
  <c r="K810" i="26"/>
  <c r="J810" i="26"/>
  <c r="I810" i="26"/>
  <c r="G810" i="26"/>
  <c r="K809" i="26"/>
  <c r="J809" i="26"/>
  <c r="I809" i="26"/>
  <c r="G809" i="26"/>
  <c r="H808" i="26"/>
  <c r="F808" i="26"/>
  <c r="R808" i="26" s="1"/>
  <c r="E808" i="26"/>
  <c r="K808" i="26" s="1"/>
  <c r="H807" i="26"/>
  <c r="F807" i="26"/>
  <c r="E807" i="26"/>
  <c r="K807" i="26" s="1"/>
  <c r="D807" i="26"/>
  <c r="H806" i="26"/>
  <c r="F806" i="26"/>
  <c r="E806" i="26"/>
  <c r="H805" i="26"/>
  <c r="F805" i="26"/>
  <c r="R805" i="26" s="1"/>
  <c r="E805" i="26"/>
  <c r="K805" i="26" s="1"/>
  <c r="H804" i="26"/>
  <c r="F804" i="26"/>
  <c r="R804" i="26" s="1"/>
  <c r="E804" i="26"/>
  <c r="K804" i="26" s="1"/>
  <c r="D804" i="26"/>
  <c r="K802" i="26"/>
  <c r="J802" i="26"/>
  <c r="I802" i="26"/>
  <c r="G802" i="26"/>
  <c r="M801" i="26"/>
  <c r="J801" i="26"/>
  <c r="I801" i="26"/>
  <c r="G801" i="26"/>
  <c r="K800" i="26"/>
  <c r="J800" i="26"/>
  <c r="I800" i="26"/>
  <c r="G800" i="26"/>
  <c r="K799" i="26"/>
  <c r="J799" i="26"/>
  <c r="I799" i="26"/>
  <c r="G799" i="26"/>
  <c r="H798" i="26"/>
  <c r="F798" i="26"/>
  <c r="R798" i="26" s="1"/>
  <c r="E798" i="26"/>
  <c r="D798" i="26"/>
  <c r="K797" i="26"/>
  <c r="J797" i="26"/>
  <c r="I797" i="26"/>
  <c r="G797" i="26"/>
  <c r="M796" i="26"/>
  <c r="L796" i="26"/>
  <c r="O796" i="26" s="1"/>
  <c r="J796" i="26"/>
  <c r="I796" i="26"/>
  <c r="G796" i="26"/>
  <c r="K795" i="26"/>
  <c r="J795" i="26"/>
  <c r="I795" i="26"/>
  <c r="G795" i="26"/>
  <c r="K794" i="26"/>
  <c r="J794" i="26"/>
  <c r="I794" i="26"/>
  <c r="G794" i="26"/>
  <c r="H793" i="26"/>
  <c r="F793" i="26"/>
  <c r="R793" i="26" s="1"/>
  <c r="E793" i="26"/>
  <c r="D793" i="26"/>
  <c r="I792" i="26"/>
  <c r="G792" i="26"/>
  <c r="K791" i="26"/>
  <c r="H791" i="26"/>
  <c r="R791" i="26" s="1"/>
  <c r="G791" i="26"/>
  <c r="K790" i="26"/>
  <c r="I790" i="26"/>
  <c r="G790" i="26"/>
  <c r="K789" i="26"/>
  <c r="I789" i="26"/>
  <c r="G789" i="26"/>
  <c r="H788" i="26"/>
  <c r="F788" i="26"/>
  <c r="R788" i="26" s="1"/>
  <c r="E788" i="26"/>
  <c r="K788" i="26" s="1"/>
  <c r="D788" i="26"/>
  <c r="K787" i="26"/>
  <c r="J787" i="26"/>
  <c r="I787" i="26"/>
  <c r="G787" i="26"/>
  <c r="K786" i="26"/>
  <c r="J786" i="26"/>
  <c r="I786" i="26"/>
  <c r="G786" i="26"/>
  <c r="K785" i="26"/>
  <c r="J785" i="26"/>
  <c r="I785" i="26"/>
  <c r="G785" i="26"/>
  <c r="K784" i="26"/>
  <c r="J784" i="26"/>
  <c r="I784" i="26"/>
  <c r="G784" i="26"/>
  <c r="H783" i="26"/>
  <c r="F783" i="26"/>
  <c r="R783" i="26" s="1"/>
  <c r="E783" i="26"/>
  <c r="K783" i="26" s="1"/>
  <c r="D783" i="26"/>
  <c r="K777" i="26"/>
  <c r="J777" i="26"/>
  <c r="I777" i="26"/>
  <c r="G777" i="26"/>
  <c r="K776" i="26"/>
  <c r="J776" i="26"/>
  <c r="I776" i="26"/>
  <c r="G776" i="26"/>
  <c r="K775" i="26"/>
  <c r="J775" i="26"/>
  <c r="I775" i="26"/>
  <c r="G775" i="26"/>
  <c r="K774" i="26"/>
  <c r="J774" i="26"/>
  <c r="I774" i="26"/>
  <c r="G774" i="26"/>
  <c r="H773" i="26"/>
  <c r="F773" i="26"/>
  <c r="R773" i="26" s="1"/>
  <c r="E773" i="26"/>
  <c r="K773" i="26" s="1"/>
  <c r="D773" i="26"/>
  <c r="K772" i="26"/>
  <c r="J772" i="26"/>
  <c r="I772" i="26"/>
  <c r="G772" i="26"/>
  <c r="M771" i="26"/>
  <c r="L771" i="26"/>
  <c r="O771" i="26" s="1"/>
  <c r="J771" i="26"/>
  <c r="I771" i="26"/>
  <c r="G771" i="26"/>
  <c r="K770" i="26"/>
  <c r="J770" i="26"/>
  <c r="I770" i="26"/>
  <c r="G770" i="26"/>
  <c r="K769" i="26"/>
  <c r="J769" i="26"/>
  <c r="I769" i="26"/>
  <c r="G769" i="26"/>
  <c r="H768" i="26"/>
  <c r="F768" i="26"/>
  <c r="R768" i="26" s="1"/>
  <c r="E768" i="26"/>
  <c r="D768" i="26"/>
  <c r="M767" i="26"/>
  <c r="J767" i="26"/>
  <c r="I767" i="26"/>
  <c r="G767" i="26"/>
  <c r="M766" i="26"/>
  <c r="J766" i="26"/>
  <c r="I766" i="26"/>
  <c r="G766" i="26"/>
  <c r="M765" i="26"/>
  <c r="J765" i="26"/>
  <c r="I765" i="26"/>
  <c r="G765" i="26"/>
  <c r="M764" i="26"/>
  <c r="J764" i="26"/>
  <c r="I764" i="26"/>
  <c r="G764" i="26"/>
  <c r="K763" i="26"/>
  <c r="H763" i="26"/>
  <c r="F763" i="26"/>
  <c r="E763" i="26"/>
  <c r="D763" i="26"/>
  <c r="K762" i="26"/>
  <c r="J762" i="26"/>
  <c r="I762" i="26"/>
  <c r="G762" i="26"/>
  <c r="K761" i="26"/>
  <c r="J761" i="26"/>
  <c r="I761" i="26"/>
  <c r="G761" i="26"/>
  <c r="K760" i="26"/>
  <c r="J760" i="26"/>
  <c r="I760" i="26"/>
  <c r="G760" i="26"/>
  <c r="K759" i="26"/>
  <c r="J759" i="26"/>
  <c r="I759" i="26"/>
  <c r="G759" i="26"/>
  <c r="H758" i="26"/>
  <c r="F758" i="26"/>
  <c r="E758" i="26"/>
  <c r="K758" i="26" s="1"/>
  <c r="D758" i="26"/>
  <c r="H757" i="26"/>
  <c r="F757" i="26"/>
  <c r="E757" i="26"/>
  <c r="E712" i="26" s="1"/>
  <c r="D757" i="26"/>
  <c r="H756" i="26"/>
  <c r="R756" i="26" s="1"/>
  <c r="D756" i="26"/>
  <c r="H755" i="26"/>
  <c r="F755" i="26"/>
  <c r="E755" i="26"/>
  <c r="D755" i="26"/>
  <c r="H754" i="26"/>
  <c r="H709" i="26" s="1"/>
  <c r="F754" i="26"/>
  <c r="E754" i="26"/>
  <c r="E709" i="26" s="1"/>
  <c r="D754" i="26"/>
  <c r="K752" i="26"/>
  <c r="J752" i="26"/>
  <c r="I752" i="26"/>
  <c r="G752" i="26"/>
  <c r="K751" i="26"/>
  <c r="J751" i="26"/>
  <c r="I751" i="26"/>
  <c r="G751" i="26"/>
  <c r="K750" i="26"/>
  <c r="J750" i="26"/>
  <c r="I750" i="26"/>
  <c r="G750" i="26"/>
  <c r="K749" i="26"/>
  <c r="J749" i="26"/>
  <c r="I749" i="26"/>
  <c r="G749" i="26"/>
  <c r="H748" i="26"/>
  <c r="F748" i="26"/>
  <c r="E748" i="26"/>
  <c r="K748" i="26" s="1"/>
  <c r="D748" i="26"/>
  <c r="K747" i="26"/>
  <c r="J747" i="26"/>
  <c r="I747" i="26"/>
  <c r="G747" i="26"/>
  <c r="M746" i="26"/>
  <c r="L746" i="26"/>
  <c r="O746" i="26" s="1"/>
  <c r="J746" i="26"/>
  <c r="I746" i="26"/>
  <c r="G746" i="26"/>
  <c r="K745" i="26"/>
  <c r="J745" i="26"/>
  <c r="I745" i="26"/>
  <c r="G745" i="26"/>
  <c r="K744" i="26"/>
  <c r="J744" i="26"/>
  <c r="I744" i="26"/>
  <c r="G744" i="26"/>
  <c r="H743" i="26"/>
  <c r="F743" i="26"/>
  <c r="R743" i="26" s="1"/>
  <c r="E743" i="26"/>
  <c r="D743" i="26"/>
  <c r="K742" i="26"/>
  <c r="I742" i="26"/>
  <c r="G742" i="26"/>
  <c r="K741" i="26"/>
  <c r="J741" i="26"/>
  <c r="G741" i="26"/>
  <c r="K740" i="26"/>
  <c r="J740" i="26"/>
  <c r="I740" i="26"/>
  <c r="G740" i="26"/>
  <c r="K739" i="26"/>
  <c r="J739" i="26"/>
  <c r="I739" i="26"/>
  <c r="G739" i="26"/>
  <c r="F738" i="26"/>
  <c r="E738" i="26"/>
  <c r="K738" i="26" s="1"/>
  <c r="D738" i="26"/>
  <c r="K732" i="26"/>
  <c r="J732" i="26"/>
  <c r="I732" i="26"/>
  <c r="G732" i="26"/>
  <c r="K731" i="26"/>
  <c r="J731" i="26"/>
  <c r="I731" i="26"/>
  <c r="G731" i="26"/>
  <c r="K730" i="26"/>
  <c r="J730" i="26"/>
  <c r="I730" i="26"/>
  <c r="G730" i="26"/>
  <c r="K729" i="26"/>
  <c r="J729" i="26"/>
  <c r="I729" i="26"/>
  <c r="G729" i="26"/>
  <c r="H728" i="26"/>
  <c r="F728" i="26"/>
  <c r="E728" i="26"/>
  <c r="D728" i="26"/>
  <c r="K727" i="26"/>
  <c r="J727" i="26"/>
  <c r="I727" i="26"/>
  <c r="G727" i="26"/>
  <c r="M726" i="26"/>
  <c r="L726" i="26"/>
  <c r="O726" i="26" s="1"/>
  <c r="J726" i="26"/>
  <c r="I726" i="26"/>
  <c r="G726" i="26"/>
  <c r="K725" i="26"/>
  <c r="J725" i="26"/>
  <c r="I725" i="26"/>
  <c r="G725" i="26"/>
  <c r="K724" i="26"/>
  <c r="J724" i="26"/>
  <c r="I724" i="26"/>
  <c r="G724" i="26"/>
  <c r="H723" i="26"/>
  <c r="F723" i="26"/>
  <c r="E723" i="26"/>
  <c r="D723" i="26"/>
  <c r="K722" i="26"/>
  <c r="J722" i="26"/>
  <c r="I722" i="26"/>
  <c r="G722" i="26"/>
  <c r="K721" i="26"/>
  <c r="J721" i="26"/>
  <c r="I721" i="26"/>
  <c r="G721" i="26"/>
  <c r="K720" i="26"/>
  <c r="J720" i="26"/>
  <c r="I720" i="26"/>
  <c r="G720" i="26"/>
  <c r="K719" i="26"/>
  <c r="J719" i="26"/>
  <c r="I719" i="26"/>
  <c r="G719" i="26"/>
  <c r="H718" i="26"/>
  <c r="F718" i="26"/>
  <c r="E718" i="26"/>
  <c r="K718" i="26" s="1"/>
  <c r="D718" i="26"/>
  <c r="R728" i="26" l="1"/>
  <c r="R757" i="26"/>
  <c r="R758" i="26"/>
  <c r="R763" i="26"/>
  <c r="R806" i="26"/>
  <c r="R807" i="26"/>
  <c r="F822" i="26"/>
  <c r="R822" i="26" s="1"/>
  <c r="R827" i="26"/>
  <c r="R842" i="26"/>
  <c r="R870" i="26"/>
  <c r="R872" i="26"/>
  <c r="F928" i="26"/>
  <c r="R928" i="26" s="1"/>
  <c r="R929" i="26"/>
  <c r="F922" i="26"/>
  <c r="R922" i="26" s="1"/>
  <c r="R932" i="26"/>
  <c r="H921" i="26"/>
  <c r="R921" i="26" s="1"/>
  <c r="R931" i="26"/>
  <c r="R938" i="26"/>
  <c r="R963" i="26"/>
  <c r="R748" i="26"/>
  <c r="R754" i="26"/>
  <c r="R755" i="26"/>
  <c r="I867" i="26"/>
  <c r="R867" i="26"/>
  <c r="R968" i="26"/>
  <c r="R718" i="26"/>
  <c r="R723" i="26"/>
  <c r="F820" i="26"/>
  <c r="R825" i="26"/>
  <c r="F821" i="26"/>
  <c r="R821" i="26" s="1"/>
  <c r="R826" i="26"/>
  <c r="R833" i="26"/>
  <c r="D709" i="26"/>
  <c r="D710" i="26"/>
  <c r="F710" i="26"/>
  <c r="D711" i="26"/>
  <c r="D712" i="26"/>
  <c r="F712" i="26"/>
  <c r="F711" i="26"/>
  <c r="D819" i="26"/>
  <c r="F819" i="26"/>
  <c r="K819" i="26"/>
  <c r="E820" i="26"/>
  <c r="E710" i="26" s="1"/>
  <c r="H820" i="26"/>
  <c r="F709" i="26"/>
  <c r="R709" i="26" s="1"/>
  <c r="H710" i="26"/>
  <c r="D803" i="26"/>
  <c r="K962" i="26"/>
  <c r="H803" i="26"/>
  <c r="K806" i="26"/>
  <c r="E711" i="26"/>
  <c r="F882" i="26"/>
  <c r="H882" i="26"/>
  <c r="K714" i="26"/>
  <c r="K715" i="26"/>
  <c r="K716" i="26"/>
  <c r="K779" i="26"/>
  <c r="K780" i="26"/>
  <c r="K781" i="26"/>
  <c r="K782" i="26"/>
  <c r="K717" i="26"/>
  <c r="K734" i="26"/>
  <c r="K735" i="26"/>
  <c r="K736" i="26"/>
  <c r="K737" i="26"/>
  <c r="J791" i="26"/>
  <c r="H781" i="26"/>
  <c r="I819" i="26"/>
  <c r="O964" i="26"/>
  <c r="G819" i="26"/>
  <c r="D988" i="26"/>
  <c r="L961" i="26"/>
  <c r="O966" i="26"/>
  <c r="O965" i="26"/>
  <c r="O967" i="26"/>
  <c r="O870" i="26"/>
  <c r="H862" i="26"/>
  <c r="H863" i="26"/>
  <c r="R863" i="26" s="1"/>
  <c r="F858" i="26"/>
  <c r="I938" i="26"/>
  <c r="L868" i="26"/>
  <c r="E858" i="26"/>
  <c r="K858" i="26" s="1"/>
  <c r="F803" i="26"/>
  <c r="D868" i="26"/>
  <c r="H868" i="26"/>
  <c r="O872" i="26"/>
  <c r="O763" i="26"/>
  <c r="E803" i="26"/>
  <c r="K803" i="26" s="1"/>
  <c r="O840" i="26"/>
  <c r="I839" i="26"/>
  <c r="O848" i="26"/>
  <c r="O869" i="26"/>
  <c r="O871" i="26"/>
  <c r="O873" i="26"/>
  <c r="O913" i="26"/>
  <c r="E988" i="26"/>
  <c r="K988" i="26" s="1"/>
  <c r="I743" i="26"/>
  <c r="O842" i="26"/>
  <c r="I873" i="26"/>
  <c r="H713" i="26"/>
  <c r="M727" i="26"/>
  <c r="M729" i="26"/>
  <c r="M730" i="26"/>
  <c r="O730" i="26"/>
  <c r="M731" i="26"/>
  <c r="M732" i="26"/>
  <c r="M739" i="26"/>
  <c r="M740" i="26"/>
  <c r="M747" i="26"/>
  <c r="M749" i="26"/>
  <c r="M750" i="26"/>
  <c r="M751" i="26"/>
  <c r="M760" i="26"/>
  <c r="M761" i="26"/>
  <c r="M762" i="26"/>
  <c r="M772" i="26"/>
  <c r="M774" i="26"/>
  <c r="M776" i="26"/>
  <c r="M777" i="26"/>
  <c r="M783" i="26"/>
  <c r="M784" i="26"/>
  <c r="M785" i="26"/>
  <c r="M786" i="26"/>
  <c r="M790" i="26"/>
  <c r="M792" i="26"/>
  <c r="M795" i="26"/>
  <c r="M817" i="26"/>
  <c r="O828" i="26"/>
  <c r="L826" i="26"/>
  <c r="L821" i="26" s="1"/>
  <c r="O836" i="26"/>
  <c r="O839" i="26"/>
  <c r="O841" i="26"/>
  <c r="O843" i="26"/>
  <c r="M867" i="26"/>
  <c r="M942" i="26"/>
  <c r="M944" i="26"/>
  <c r="O944" i="26"/>
  <c r="M945" i="26"/>
  <c r="O945" i="26"/>
  <c r="M946" i="26"/>
  <c r="O946" i="26"/>
  <c r="M947" i="26"/>
  <c r="O947" i="26"/>
  <c r="O1014" i="26"/>
  <c r="O1015" i="26"/>
  <c r="O1016" i="26"/>
  <c r="O1029" i="26"/>
  <c r="O1026" i="26"/>
  <c r="O1031" i="26"/>
  <c r="O1047" i="26"/>
  <c r="O1054" i="26"/>
  <c r="O1056" i="26"/>
  <c r="O1073" i="26"/>
  <c r="M719" i="26"/>
  <c r="M720" i="26"/>
  <c r="M721" i="26"/>
  <c r="M722" i="26"/>
  <c r="M724" i="26"/>
  <c r="M725" i="26"/>
  <c r="M741" i="26"/>
  <c r="M742" i="26"/>
  <c r="M744" i="26"/>
  <c r="M745" i="26"/>
  <c r="M769" i="26"/>
  <c r="M770" i="26"/>
  <c r="M791" i="26"/>
  <c r="M797" i="26"/>
  <c r="I798" i="26"/>
  <c r="M799" i="26"/>
  <c r="L799" i="26"/>
  <c r="O799" i="26" s="1"/>
  <c r="M800" i="26"/>
  <c r="L800" i="26"/>
  <c r="O800" i="26" s="1"/>
  <c r="M802" i="26"/>
  <c r="L802" i="26"/>
  <c r="O802" i="26" s="1"/>
  <c r="M809" i="26"/>
  <c r="M810" i="26"/>
  <c r="M812" i="26"/>
  <c r="L814" i="26"/>
  <c r="O814" i="26" s="1"/>
  <c r="L815" i="26"/>
  <c r="O815" i="26" s="1"/>
  <c r="O822" i="26"/>
  <c r="O827" i="26"/>
  <c r="L825" i="26"/>
  <c r="L820" i="26" s="1"/>
  <c r="O835" i="26"/>
  <c r="L864" i="26"/>
  <c r="O864" i="26" s="1"/>
  <c r="L865" i="26"/>
  <c r="O865" i="26" s="1"/>
  <c r="O889" i="26"/>
  <c r="O890" i="26"/>
  <c r="O891" i="26"/>
  <c r="O892" i="26"/>
  <c r="O899" i="26"/>
  <c r="O907" i="26"/>
  <c r="O909" i="26"/>
  <c r="O910" i="26"/>
  <c r="M924" i="26"/>
  <c r="M925" i="26"/>
  <c r="M926" i="26"/>
  <c r="M927" i="26"/>
  <c r="L934" i="26"/>
  <c r="O934" i="26" s="1"/>
  <c r="L935" i="26"/>
  <c r="K930" i="26"/>
  <c r="M930" i="26" s="1"/>
  <c r="L936" i="26"/>
  <c r="O936" i="26" s="1"/>
  <c r="K931" i="26"/>
  <c r="M931" i="26" s="1"/>
  <c r="L937" i="26"/>
  <c r="O937" i="26" s="1"/>
  <c r="L939" i="26"/>
  <c r="O939" i="26" s="1"/>
  <c r="L940" i="26"/>
  <c r="O940" i="26" s="1"/>
  <c r="M969" i="26"/>
  <c r="M970" i="26"/>
  <c r="M972" i="26"/>
  <c r="M974" i="26"/>
  <c r="M977" i="26"/>
  <c r="M993" i="26"/>
  <c r="M994" i="26"/>
  <c r="M995" i="26"/>
  <c r="M996" i="26"/>
  <c r="M997" i="26"/>
  <c r="O1009" i="26"/>
  <c r="O1018" i="26"/>
  <c r="O1030" i="26"/>
  <c r="O1032" i="26"/>
  <c r="O1038" i="26"/>
  <c r="I728" i="26"/>
  <c r="E868" i="26"/>
  <c r="K756" i="26"/>
  <c r="M756" i="26" s="1"/>
  <c r="K868" i="26"/>
  <c r="F868" i="26"/>
  <c r="R868" i="26" s="1"/>
  <c r="E713" i="26"/>
  <c r="I713" i="26" s="1"/>
  <c r="I768" i="26"/>
  <c r="I828" i="26"/>
  <c r="I843" i="26"/>
  <c r="H958" i="26"/>
  <c r="L956" i="26"/>
  <c r="O1070" i="26"/>
  <c r="G813" i="26"/>
  <c r="M815" i="26"/>
  <c r="L817" i="26"/>
  <c r="O817" i="26" s="1"/>
  <c r="L977" i="26"/>
  <c r="O977" i="26" s="1"/>
  <c r="H918" i="26"/>
  <c r="G723" i="26"/>
  <c r="L724" i="26"/>
  <c r="O724" i="26" s="1"/>
  <c r="L731" i="26"/>
  <c r="O731" i="26" s="1"/>
  <c r="K919" i="26"/>
  <c r="E918" i="26"/>
  <c r="J714" i="26"/>
  <c r="L750" i="26"/>
  <c r="O750" i="26" s="1"/>
  <c r="L761" i="26"/>
  <c r="O761" i="26" s="1"/>
  <c r="K768" i="26"/>
  <c r="L772" i="26"/>
  <c r="O772" i="26" s="1"/>
  <c r="J773" i="26"/>
  <c r="D823" i="26"/>
  <c r="D713" i="26"/>
  <c r="G715" i="26"/>
  <c r="F733" i="26"/>
  <c r="G737" i="26"/>
  <c r="G738" i="26"/>
  <c r="K823" i="26"/>
  <c r="J828" i="26"/>
  <c r="L833" i="26"/>
  <c r="O833" i="26" s="1"/>
  <c r="J833" i="26"/>
  <c r="D838" i="26"/>
  <c r="K838" i="26"/>
  <c r="G842" i="26"/>
  <c r="J843" i="26"/>
  <c r="G848" i="26"/>
  <c r="M848" i="26"/>
  <c r="J859" i="26"/>
  <c r="J860" i="26"/>
  <c r="J861" i="26"/>
  <c r="J863" i="26"/>
  <c r="L867" i="26"/>
  <c r="O867" i="26" s="1"/>
  <c r="J873" i="26"/>
  <c r="L925" i="26"/>
  <c r="O925" i="26" s="1"/>
  <c r="E956" i="26"/>
  <c r="I956" i="26" s="1"/>
  <c r="M961" i="26"/>
  <c r="G963" i="26"/>
  <c r="M963" i="26"/>
  <c r="O902" i="26"/>
  <c r="G929" i="26"/>
  <c r="M933" i="26"/>
  <c r="J960" i="26"/>
  <c r="L969" i="26"/>
  <c r="O1055" i="26"/>
  <c r="G718" i="26"/>
  <c r="L719" i="26"/>
  <c r="D733" i="26"/>
  <c r="G736" i="26"/>
  <c r="L739" i="26"/>
  <c r="D753" i="26"/>
  <c r="G754" i="26"/>
  <c r="K754" i="26"/>
  <c r="M754" i="26" s="1"/>
  <c r="E753" i="26"/>
  <c r="G757" i="26"/>
  <c r="K757" i="26"/>
  <c r="L777" i="26"/>
  <c r="O777" i="26" s="1"/>
  <c r="L785" i="26"/>
  <c r="I791" i="26"/>
  <c r="J798" i="26"/>
  <c r="G804" i="26"/>
  <c r="G805" i="26"/>
  <c r="G806" i="26"/>
  <c r="G807" i="26"/>
  <c r="G808" i="26"/>
  <c r="L809" i="26"/>
  <c r="O809" i="26" s="1"/>
  <c r="H823" i="26"/>
  <c r="F823" i="26"/>
  <c r="R823" i="26" s="1"/>
  <c r="D958" i="26"/>
  <c r="F958" i="26"/>
  <c r="R958" i="26" s="1"/>
  <c r="M752" i="26"/>
  <c r="L752" i="26"/>
  <c r="O752" i="26" s="1"/>
  <c r="J755" i="26"/>
  <c r="H753" i="26"/>
  <c r="M759" i="26"/>
  <c r="L759" i="26"/>
  <c r="O759" i="26" s="1"/>
  <c r="M794" i="26"/>
  <c r="L794" i="26"/>
  <c r="O794" i="26" s="1"/>
  <c r="L824" i="26"/>
  <c r="E823" i="26"/>
  <c r="I841" i="26"/>
  <c r="J841" i="26"/>
  <c r="G716" i="26"/>
  <c r="L721" i="26"/>
  <c r="J728" i="26"/>
  <c r="E733" i="26"/>
  <c r="J735" i="26"/>
  <c r="H733" i="26"/>
  <c r="H738" i="26"/>
  <c r="I738" i="26" s="1"/>
  <c r="I741" i="26"/>
  <c r="K743" i="26"/>
  <c r="L747" i="26"/>
  <c r="O747" i="26" s="1"/>
  <c r="J748" i="26"/>
  <c r="M775" i="26"/>
  <c r="L775" i="26"/>
  <c r="O775" i="26" s="1"/>
  <c r="E778" i="26"/>
  <c r="M787" i="26"/>
  <c r="L787" i="26"/>
  <c r="M789" i="26"/>
  <c r="M811" i="26"/>
  <c r="L811" i="26"/>
  <c r="O811" i="26" s="1"/>
  <c r="G920" i="26"/>
  <c r="G921" i="26"/>
  <c r="G922" i="26"/>
  <c r="G957" i="26"/>
  <c r="G756" i="26"/>
  <c r="G758" i="26"/>
  <c r="G763" i="26"/>
  <c r="M763" i="26"/>
  <c r="D778" i="26"/>
  <c r="G782" i="26"/>
  <c r="J788" i="26"/>
  <c r="G793" i="26"/>
  <c r="M827" i="26"/>
  <c r="F838" i="26"/>
  <c r="M839" i="26"/>
  <c r="E838" i="26"/>
  <c r="O905" i="26"/>
  <c r="L927" i="26"/>
  <c r="O927" i="26" s="1"/>
  <c r="M935" i="26"/>
  <c r="J938" i="26"/>
  <c r="G943" i="26"/>
  <c r="E954" i="26"/>
  <c r="G954" i="26" s="1"/>
  <c r="E955" i="26"/>
  <c r="H955" i="26"/>
  <c r="J955" i="26" s="1"/>
  <c r="D956" i="26"/>
  <c r="D953" i="26" s="1"/>
  <c r="F956" i="26"/>
  <c r="K956" i="26"/>
  <c r="E958" i="26"/>
  <c r="G968" i="26"/>
  <c r="K968" i="26"/>
  <c r="L972" i="26"/>
  <c r="O972" i="26" s="1"/>
  <c r="G989" i="26"/>
  <c r="G990" i="26"/>
  <c r="G991" i="26"/>
  <c r="G992" i="26"/>
  <c r="G993" i="26"/>
  <c r="L994" i="26"/>
  <c r="O994" i="26" s="1"/>
  <c r="O1057" i="26"/>
  <c r="O1072" i="26"/>
  <c r="I781" i="26"/>
  <c r="I783" i="26"/>
  <c r="I822" i="26"/>
  <c r="I824" i="26"/>
  <c r="I825" i="26"/>
  <c r="I826" i="26"/>
  <c r="I827" i="26"/>
  <c r="I840" i="26"/>
  <c r="H838" i="26"/>
  <c r="M840" i="26"/>
  <c r="F713" i="26"/>
  <c r="R713" i="26" s="1"/>
  <c r="G714" i="26"/>
  <c r="J715" i="26"/>
  <c r="I716" i="26"/>
  <c r="I718" i="26"/>
  <c r="L720" i="26"/>
  <c r="L722" i="26"/>
  <c r="J723" i="26"/>
  <c r="L725" i="26"/>
  <c r="O725" i="26" s="1"/>
  <c r="K728" i="26"/>
  <c r="L732" i="26"/>
  <c r="O732" i="26" s="1"/>
  <c r="G735" i="26"/>
  <c r="J737" i="26"/>
  <c r="L740" i="26"/>
  <c r="J743" i="26"/>
  <c r="G748" i="26"/>
  <c r="L749" i="26"/>
  <c r="O749" i="26" s="1"/>
  <c r="L751" i="26"/>
  <c r="O751" i="26" s="1"/>
  <c r="F753" i="26"/>
  <c r="R753" i="26" s="1"/>
  <c r="J754" i="26"/>
  <c r="G755" i="26"/>
  <c r="K755" i="26"/>
  <c r="J756" i="26"/>
  <c r="J757" i="26"/>
  <c r="J758" i="26"/>
  <c r="L760" i="26"/>
  <c r="O760" i="26" s="1"/>
  <c r="L762" i="26"/>
  <c r="O762" i="26" s="1"/>
  <c r="J763" i="26"/>
  <c r="J768" i="26"/>
  <c r="G773" i="26"/>
  <c r="L774" i="26"/>
  <c r="O774" i="26" s="1"/>
  <c r="L776" i="26"/>
  <c r="O776" i="26" s="1"/>
  <c r="G781" i="26"/>
  <c r="I782" i="26"/>
  <c r="G783" i="26"/>
  <c r="L784" i="26"/>
  <c r="L786" i="26"/>
  <c r="G788" i="26"/>
  <c r="L790" i="26"/>
  <c r="O790" i="26" s="1"/>
  <c r="L792" i="26"/>
  <c r="O792" i="26" s="1"/>
  <c r="J793" i="26"/>
  <c r="L795" i="26"/>
  <c r="O795" i="26" s="1"/>
  <c r="K798" i="26"/>
  <c r="L798" i="26" s="1"/>
  <c r="J803" i="26"/>
  <c r="J804" i="26"/>
  <c r="J805" i="26"/>
  <c r="J806" i="26"/>
  <c r="J807" i="26"/>
  <c r="J808" i="26"/>
  <c r="L810" i="26"/>
  <c r="O810" i="26" s="1"/>
  <c r="L812" i="26"/>
  <c r="O812" i="26" s="1"/>
  <c r="J813" i="26"/>
  <c r="G822" i="26"/>
  <c r="M822" i="26"/>
  <c r="G824" i="26"/>
  <c r="M824" i="26"/>
  <c r="G825" i="26"/>
  <c r="M825" i="26"/>
  <c r="G826" i="26"/>
  <c r="M826" i="26"/>
  <c r="G827" i="26"/>
  <c r="M828" i="26"/>
  <c r="I869" i="26"/>
  <c r="I870" i="26"/>
  <c r="I871" i="26"/>
  <c r="I872" i="26"/>
  <c r="I919" i="26"/>
  <c r="I920" i="26"/>
  <c r="I921" i="26"/>
  <c r="I922" i="26"/>
  <c r="I923" i="26"/>
  <c r="I973" i="26"/>
  <c r="I989" i="26"/>
  <c r="I990" i="26"/>
  <c r="I991" i="26"/>
  <c r="I992" i="26"/>
  <c r="I993" i="26"/>
  <c r="O1028" i="26"/>
  <c r="O1069" i="26"/>
  <c r="O1071" i="26"/>
  <c r="M833" i="26"/>
  <c r="J839" i="26"/>
  <c r="G840" i="26"/>
  <c r="M841" i="26"/>
  <c r="M842" i="26"/>
  <c r="I842" i="26"/>
  <c r="M843" i="26"/>
  <c r="I848" i="26"/>
  <c r="G869" i="26"/>
  <c r="M869" i="26"/>
  <c r="G870" i="26"/>
  <c r="M870" i="26"/>
  <c r="G871" i="26"/>
  <c r="M871" i="26"/>
  <c r="G872" i="26"/>
  <c r="M872" i="26"/>
  <c r="M873" i="26"/>
  <c r="D919" i="26"/>
  <c r="D918" i="26" s="1"/>
  <c r="F919" i="26"/>
  <c r="G923" i="26"/>
  <c r="L924" i="26"/>
  <c r="O924" i="26" s="1"/>
  <c r="L926" i="26"/>
  <c r="O926" i="26" s="1"/>
  <c r="I929" i="26"/>
  <c r="J931" i="26"/>
  <c r="J932" i="26"/>
  <c r="L933" i="26"/>
  <c r="O933" i="26" s="1"/>
  <c r="J933" i="26"/>
  <c r="M934" i="26"/>
  <c r="K938" i="26"/>
  <c r="L942" i="26"/>
  <c r="I943" i="26"/>
  <c r="J961" i="26"/>
  <c r="I963" i="26"/>
  <c r="L963" i="26"/>
  <c r="O963" i="26" s="1"/>
  <c r="I968" i="26"/>
  <c r="L970" i="26"/>
  <c r="O970" i="26" s="1"/>
  <c r="G973" i="26"/>
  <c r="K973" i="26"/>
  <c r="L974" i="26"/>
  <c r="O974" i="26" s="1"/>
  <c r="O1068" i="26"/>
  <c r="O1008" i="26"/>
  <c r="O1010" i="26"/>
  <c r="O1012" i="26"/>
  <c r="O1044" i="26"/>
  <c r="O1011" i="26"/>
  <c r="O1045" i="26"/>
  <c r="O1051" i="26"/>
  <c r="K918" i="26"/>
  <c r="M920" i="26"/>
  <c r="L920" i="26"/>
  <c r="M921" i="26"/>
  <c r="L921" i="26"/>
  <c r="M922" i="26"/>
  <c r="L922" i="26"/>
  <c r="M923" i="26"/>
  <c r="L923" i="26"/>
  <c r="O923" i="26" s="1"/>
  <c r="J920" i="26"/>
  <c r="J921" i="26"/>
  <c r="J922" i="26"/>
  <c r="J923" i="26"/>
  <c r="J928" i="26"/>
  <c r="J929" i="26"/>
  <c r="G931" i="26"/>
  <c r="I931" i="26"/>
  <c r="G932" i="26"/>
  <c r="I932" i="26"/>
  <c r="G933" i="26"/>
  <c r="I933" i="26"/>
  <c r="M989" i="26"/>
  <c r="L989" i="26"/>
  <c r="O989" i="26" s="1"/>
  <c r="M990" i="26"/>
  <c r="L990" i="26"/>
  <c r="O990" i="26" s="1"/>
  <c r="M991" i="26"/>
  <c r="L991" i="26"/>
  <c r="O991" i="26" s="1"/>
  <c r="M992" i="26"/>
  <c r="L992" i="26"/>
  <c r="O992" i="26" s="1"/>
  <c r="E928" i="26"/>
  <c r="G928" i="26" s="1"/>
  <c r="K929" i="26"/>
  <c r="K932" i="26"/>
  <c r="J957" i="26"/>
  <c r="I957" i="26"/>
  <c r="M936" i="26"/>
  <c r="M937" i="26"/>
  <c r="G938" i="26"/>
  <c r="M939" i="26"/>
  <c r="M940" i="26"/>
  <c r="J943" i="26"/>
  <c r="M959" i="26"/>
  <c r="G960" i="26"/>
  <c r="G961" i="26"/>
  <c r="J963" i="26"/>
  <c r="J968" i="26"/>
  <c r="J973" i="26"/>
  <c r="J988" i="26"/>
  <c r="J989" i="26"/>
  <c r="J990" i="26"/>
  <c r="J991" i="26"/>
  <c r="J992" i="26"/>
  <c r="J993" i="26"/>
  <c r="L993" i="26"/>
  <c r="O993" i="26" s="1"/>
  <c r="L995" i="26"/>
  <c r="O995" i="26" s="1"/>
  <c r="L996" i="26"/>
  <c r="O996" i="26" s="1"/>
  <c r="L997" i="26"/>
  <c r="O997" i="26" s="1"/>
  <c r="K943" i="26"/>
  <c r="H954" i="26"/>
  <c r="R954" i="26" s="1"/>
  <c r="L718" i="26"/>
  <c r="O718" i="26" s="1"/>
  <c r="M718" i="26"/>
  <c r="L738" i="26"/>
  <c r="O738" i="26" s="1"/>
  <c r="M738" i="26"/>
  <c r="L758" i="26"/>
  <c r="O758" i="26" s="1"/>
  <c r="M758" i="26"/>
  <c r="L748" i="26"/>
  <c r="O748" i="26" s="1"/>
  <c r="M748" i="26"/>
  <c r="L773" i="26"/>
  <c r="O773" i="26" s="1"/>
  <c r="M773" i="26"/>
  <c r="J716" i="26"/>
  <c r="J718" i="26"/>
  <c r="I714" i="26"/>
  <c r="I715" i="26"/>
  <c r="I723" i="26"/>
  <c r="K723" i="26"/>
  <c r="L727" i="26"/>
  <c r="O727" i="26" s="1"/>
  <c r="L729" i="26"/>
  <c r="O729" i="26" s="1"/>
  <c r="I735" i="26"/>
  <c r="I737" i="26"/>
  <c r="L741" i="26"/>
  <c r="L742" i="26"/>
  <c r="L737" i="26" s="1"/>
  <c r="L744" i="26"/>
  <c r="O744" i="26" s="1"/>
  <c r="L745" i="26"/>
  <c r="O745" i="26" s="1"/>
  <c r="I748" i="26"/>
  <c r="I754" i="26"/>
  <c r="I755" i="26"/>
  <c r="I756" i="26"/>
  <c r="I757" i="26"/>
  <c r="I758" i="26"/>
  <c r="I763" i="26"/>
  <c r="L769" i="26"/>
  <c r="O769" i="26" s="1"/>
  <c r="L770" i="26"/>
  <c r="O770" i="26" s="1"/>
  <c r="I773" i="26"/>
  <c r="J783" i="26"/>
  <c r="M803" i="26"/>
  <c r="L804" i="26"/>
  <c r="O804" i="26" s="1"/>
  <c r="M804" i="26"/>
  <c r="L805" i="26"/>
  <c r="O805" i="26" s="1"/>
  <c r="M805" i="26"/>
  <c r="L806" i="26"/>
  <c r="O806" i="26" s="1"/>
  <c r="M806" i="26"/>
  <c r="L807" i="26"/>
  <c r="O807" i="26" s="1"/>
  <c r="M807" i="26"/>
  <c r="L808" i="26"/>
  <c r="O808" i="26" s="1"/>
  <c r="M808" i="26"/>
  <c r="G728" i="26"/>
  <c r="G743" i="26"/>
  <c r="G768" i="26"/>
  <c r="J782" i="26"/>
  <c r="L783" i="26"/>
  <c r="O783" i="26" s="1"/>
  <c r="L788" i="26"/>
  <c r="O788" i="26" s="1"/>
  <c r="M788" i="26"/>
  <c r="I788" i="26"/>
  <c r="L789" i="26"/>
  <c r="O789" i="26" s="1"/>
  <c r="L791" i="26"/>
  <c r="I793" i="26"/>
  <c r="K793" i="26"/>
  <c r="L797" i="26"/>
  <c r="O797" i="26" s="1"/>
  <c r="I804" i="26"/>
  <c r="I805" i="26"/>
  <c r="I806" i="26"/>
  <c r="I807" i="26"/>
  <c r="I808" i="26"/>
  <c r="I813" i="26"/>
  <c r="K813" i="26"/>
  <c r="M814" i="26"/>
  <c r="G798" i="26"/>
  <c r="J822" i="26"/>
  <c r="J824" i="26"/>
  <c r="J825" i="26"/>
  <c r="J826" i="26"/>
  <c r="J827" i="26"/>
  <c r="G828" i="26"/>
  <c r="G833" i="26"/>
  <c r="I833" i="26"/>
  <c r="G839" i="26"/>
  <c r="J840" i="26"/>
  <c r="G841" i="26"/>
  <c r="J842" i="26"/>
  <c r="G843" i="26"/>
  <c r="J848" i="26"/>
  <c r="G859" i="26"/>
  <c r="I859" i="26"/>
  <c r="K859" i="26"/>
  <c r="G860" i="26"/>
  <c r="I860" i="26"/>
  <c r="K860" i="26"/>
  <c r="G861" i="26"/>
  <c r="I861" i="26"/>
  <c r="K861" i="26"/>
  <c r="G862" i="26"/>
  <c r="I862" i="26"/>
  <c r="K862" i="26"/>
  <c r="G863" i="26"/>
  <c r="I863" i="26"/>
  <c r="K863" i="26"/>
  <c r="M864" i="26"/>
  <c r="M865" i="26"/>
  <c r="M866" i="26"/>
  <c r="J867" i="26"/>
  <c r="J869" i="26"/>
  <c r="J870" i="26"/>
  <c r="J871" i="26"/>
  <c r="J872" i="26"/>
  <c r="G873" i="26"/>
  <c r="I2468" i="26"/>
  <c r="J919" i="26" l="1"/>
  <c r="R919" i="26"/>
  <c r="H858" i="26"/>
  <c r="J862" i="26"/>
  <c r="J819" i="26"/>
  <c r="R819" i="26"/>
  <c r="R862" i="26"/>
  <c r="R733" i="26"/>
  <c r="M988" i="26"/>
  <c r="R882" i="26"/>
  <c r="R955" i="26"/>
  <c r="F953" i="26"/>
  <c r="R956" i="26"/>
  <c r="R838" i="26"/>
  <c r="G803" i="26"/>
  <c r="R803" i="26"/>
  <c r="G858" i="26"/>
  <c r="R858" i="26"/>
  <c r="H711" i="26"/>
  <c r="R781" i="26"/>
  <c r="H778" i="26"/>
  <c r="R778" i="26" s="1"/>
  <c r="R711" i="26"/>
  <c r="R710" i="26"/>
  <c r="R820" i="26"/>
  <c r="R738" i="26"/>
  <c r="I868" i="26"/>
  <c r="J868" i="26"/>
  <c r="J781" i="26"/>
  <c r="G868" i="26"/>
  <c r="K711" i="26"/>
  <c r="K709" i="26"/>
  <c r="H712" i="26"/>
  <c r="R712" i="26" s="1"/>
  <c r="O922" i="26"/>
  <c r="O921" i="26"/>
  <c r="L881" i="26"/>
  <c r="O920" i="26"/>
  <c r="K712" i="26"/>
  <c r="K710" i="26"/>
  <c r="J882" i="26"/>
  <c r="D881" i="26"/>
  <c r="M954" i="26"/>
  <c r="O720" i="26"/>
  <c r="L715" i="26"/>
  <c r="O722" i="26"/>
  <c r="L717" i="26"/>
  <c r="O721" i="26"/>
  <c r="L716" i="26"/>
  <c r="O719" i="26"/>
  <c r="L714" i="26"/>
  <c r="O740" i="26"/>
  <c r="L735" i="26"/>
  <c r="O741" i="26"/>
  <c r="L736" i="26"/>
  <c r="J738" i="26"/>
  <c r="O739" i="26"/>
  <c r="L734" i="26"/>
  <c r="O786" i="26"/>
  <c r="L781" i="26"/>
  <c r="O781" i="26" s="1"/>
  <c r="O787" i="26"/>
  <c r="L782" i="26"/>
  <c r="O784" i="26"/>
  <c r="L779" i="26"/>
  <c r="O785" i="26"/>
  <c r="L780" i="26"/>
  <c r="L959" i="26"/>
  <c r="L823" i="26"/>
  <c r="L819" i="26"/>
  <c r="L818" i="26" s="1"/>
  <c r="L960" i="26"/>
  <c r="M868" i="26"/>
  <c r="L962" i="26"/>
  <c r="O969" i="26"/>
  <c r="I858" i="26"/>
  <c r="J858" i="26"/>
  <c r="O737" i="26"/>
  <c r="L988" i="26"/>
  <c r="O988" i="26" s="1"/>
  <c r="G713" i="26"/>
  <c r="J958" i="26"/>
  <c r="I918" i="26"/>
  <c r="G988" i="26"/>
  <c r="I988" i="26"/>
  <c r="I958" i="26"/>
  <c r="L803" i="26"/>
  <c r="O803" i="26" s="1"/>
  <c r="I803" i="26"/>
  <c r="L813" i="26"/>
  <c r="O813" i="26" s="1"/>
  <c r="L938" i="26"/>
  <c r="O938" i="26" s="1"/>
  <c r="O1013" i="26"/>
  <c r="O898" i="26"/>
  <c r="O868" i="26"/>
  <c r="M863" i="26"/>
  <c r="M859" i="26"/>
  <c r="M943" i="26"/>
  <c r="O943" i="26"/>
  <c r="M929" i="26"/>
  <c r="K928" i="26"/>
  <c r="O903" i="26"/>
  <c r="O1025" i="26"/>
  <c r="O1024" i="26"/>
  <c r="M973" i="26"/>
  <c r="M938" i="26"/>
  <c r="M735" i="26"/>
  <c r="M728" i="26"/>
  <c r="O908" i="26"/>
  <c r="O819" i="26"/>
  <c r="M714" i="26"/>
  <c r="O823" i="26"/>
  <c r="M820" i="26"/>
  <c r="O820" i="26"/>
  <c r="M768" i="26"/>
  <c r="L930" i="26"/>
  <c r="O930" i="26" s="1"/>
  <c r="O791" i="26"/>
  <c r="O1035" i="26"/>
  <c r="O1034" i="26"/>
  <c r="O961" i="26"/>
  <c r="O942" i="26"/>
  <c r="O826" i="26"/>
  <c r="M861" i="26"/>
  <c r="M813" i="26"/>
  <c r="M862" i="26"/>
  <c r="M860" i="26"/>
  <c r="M858" i="26"/>
  <c r="M793" i="26"/>
  <c r="M737" i="26"/>
  <c r="M932" i="26"/>
  <c r="M918" i="26"/>
  <c r="O1027" i="26"/>
  <c r="M798" i="26"/>
  <c r="O798" i="26"/>
  <c r="M781" i="26"/>
  <c r="M968" i="26"/>
  <c r="O956" i="26"/>
  <c r="M779" i="26"/>
  <c r="M782" i="26"/>
  <c r="M743" i="26"/>
  <c r="M716" i="26"/>
  <c r="M823" i="26"/>
  <c r="O838" i="26"/>
  <c r="M734" i="26"/>
  <c r="M715" i="26"/>
  <c r="M919" i="26"/>
  <c r="M780" i="26"/>
  <c r="O821" i="26"/>
  <c r="K957" i="26"/>
  <c r="O1037" i="26"/>
  <c r="O935" i="26"/>
  <c r="O825" i="26"/>
  <c r="O742" i="26"/>
  <c r="O1017" i="26"/>
  <c r="O912" i="26"/>
  <c r="O904" i="26"/>
  <c r="O901" i="26"/>
  <c r="O824" i="26"/>
  <c r="M755" i="26"/>
  <c r="M757" i="26"/>
  <c r="G753" i="26"/>
  <c r="L968" i="26"/>
  <c r="O968" i="26" s="1"/>
  <c r="I753" i="26"/>
  <c r="F818" i="26"/>
  <c r="G733" i="26"/>
  <c r="G820" i="26"/>
  <c r="E818" i="26"/>
  <c r="I820" i="26"/>
  <c r="I821" i="26"/>
  <c r="G958" i="26"/>
  <c r="G823" i="26"/>
  <c r="M962" i="26"/>
  <c r="J820" i="26"/>
  <c r="O735" i="26"/>
  <c r="I736" i="26"/>
  <c r="L756" i="26"/>
  <c r="O756" i="26" s="1"/>
  <c r="M821" i="26"/>
  <c r="L755" i="26"/>
  <c r="O755" i="26" s="1"/>
  <c r="L728" i="26"/>
  <c r="O728" i="26" s="1"/>
  <c r="O1004" i="26"/>
  <c r="G821" i="26"/>
  <c r="J838" i="26"/>
  <c r="M956" i="26"/>
  <c r="K818" i="26"/>
  <c r="D818" i="26"/>
  <c r="I823" i="26"/>
  <c r="J823" i="26"/>
  <c r="J821" i="26"/>
  <c r="O736" i="26"/>
  <c r="O714" i="26"/>
  <c r="O717" i="26"/>
  <c r="J713" i="26"/>
  <c r="G956" i="26"/>
  <c r="L919" i="26"/>
  <c r="L918" i="26" s="1"/>
  <c r="O918" i="26" s="1"/>
  <c r="L973" i="26"/>
  <c r="O973" i="26" s="1"/>
  <c r="M819" i="26"/>
  <c r="G778" i="26"/>
  <c r="L757" i="26"/>
  <c r="O757" i="26" s="1"/>
  <c r="L957" i="26"/>
  <c r="L882" i="26" s="1"/>
  <c r="M838" i="26"/>
  <c r="H818" i="26"/>
  <c r="O716" i="26"/>
  <c r="I955" i="26"/>
  <c r="G838" i="26"/>
  <c r="J956" i="26"/>
  <c r="J733" i="26"/>
  <c r="I733" i="26"/>
  <c r="K958" i="26"/>
  <c r="K955" i="26"/>
  <c r="O779" i="26"/>
  <c r="G955" i="26"/>
  <c r="M960" i="26"/>
  <c r="E953" i="26"/>
  <c r="G953" i="26" s="1"/>
  <c r="J736" i="26"/>
  <c r="L955" i="26"/>
  <c r="L880" i="26" s="1"/>
  <c r="O780" i="26"/>
  <c r="K753" i="26"/>
  <c r="M753" i="26" s="1"/>
  <c r="I838" i="26"/>
  <c r="J753" i="26"/>
  <c r="O1033" i="26"/>
  <c r="G919" i="26"/>
  <c r="F918" i="26"/>
  <c r="R918" i="26" s="1"/>
  <c r="K778" i="26"/>
  <c r="O715" i="26"/>
  <c r="J778" i="26"/>
  <c r="O1050" i="26"/>
  <c r="O1007" i="26"/>
  <c r="O1052" i="26"/>
  <c r="O1053" i="26"/>
  <c r="O1049" i="26"/>
  <c r="O1043" i="26"/>
  <c r="O1005" i="26"/>
  <c r="J954" i="26"/>
  <c r="H953" i="26"/>
  <c r="I954" i="26"/>
  <c r="L929" i="26"/>
  <c r="O929" i="26" s="1"/>
  <c r="L931" i="26"/>
  <c r="O931" i="26" s="1"/>
  <c r="I928" i="26"/>
  <c r="O897" i="26"/>
  <c r="O895" i="26"/>
  <c r="O893" i="26"/>
  <c r="M928" i="26"/>
  <c r="L932" i="26"/>
  <c r="O932" i="26" s="1"/>
  <c r="O896" i="26"/>
  <c r="O894" i="26"/>
  <c r="O888" i="26"/>
  <c r="L863" i="26"/>
  <c r="O863" i="26" s="1"/>
  <c r="L861" i="26"/>
  <c r="O861" i="26" s="1"/>
  <c r="L859" i="26"/>
  <c r="O859" i="26" s="1"/>
  <c r="L754" i="26"/>
  <c r="O754" i="26" s="1"/>
  <c r="L768" i="26"/>
  <c r="O768" i="26" s="1"/>
  <c r="O734" i="26"/>
  <c r="L743" i="26"/>
  <c r="O743" i="26" s="1"/>
  <c r="M736" i="26"/>
  <c r="K733" i="26"/>
  <c r="L723" i="26"/>
  <c r="O723" i="26" s="1"/>
  <c r="M723" i="26"/>
  <c r="M717" i="26"/>
  <c r="K713" i="26"/>
  <c r="L862" i="26"/>
  <c r="O862" i="26" s="1"/>
  <c r="L860" i="26"/>
  <c r="O860" i="26" s="1"/>
  <c r="L858" i="26"/>
  <c r="O858" i="26" s="1"/>
  <c r="L793" i="26"/>
  <c r="O793" i="26" s="1"/>
  <c r="O782" i="26"/>
  <c r="R953" i="26" l="1"/>
  <c r="R818" i="26"/>
  <c r="I778" i="26"/>
  <c r="L709" i="26"/>
  <c r="L711" i="26"/>
  <c r="L712" i="26"/>
  <c r="L710" i="26"/>
  <c r="L958" i="26"/>
  <c r="O958" i="26" s="1"/>
  <c r="O959" i="26"/>
  <c r="L954" i="26"/>
  <c r="O954" i="26" s="1"/>
  <c r="M713" i="26"/>
  <c r="M733" i="26"/>
  <c r="M958" i="26"/>
  <c r="O957" i="26"/>
  <c r="M957" i="26"/>
  <c r="O919" i="26"/>
  <c r="O1006" i="26"/>
  <c r="M778" i="26"/>
  <c r="O955" i="26"/>
  <c r="M818" i="26"/>
  <c r="O1003" i="26"/>
  <c r="L999" i="26"/>
  <c r="O962" i="26"/>
  <c r="O960" i="26"/>
  <c r="O1023" i="26"/>
  <c r="G818" i="26"/>
  <c r="O818" i="26"/>
  <c r="I818" i="26"/>
  <c r="L753" i="26"/>
  <c r="O753" i="26" s="1"/>
  <c r="L778" i="26"/>
  <c r="O778" i="26" s="1"/>
  <c r="L733" i="26"/>
  <c r="O733" i="26" s="1"/>
  <c r="O1048" i="26"/>
  <c r="J818" i="26"/>
  <c r="L713" i="26"/>
  <c r="O713" i="26" s="1"/>
  <c r="M955" i="26"/>
  <c r="K953" i="26"/>
  <c r="L928" i="26"/>
  <c r="O928" i="26" s="1"/>
  <c r="G918" i="26"/>
  <c r="J918" i="26"/>
  <c r="J953" i="26"/>
  <c r="I953" i="26"/>
  <c r="O884" i="26"/>
  <c r="O886" i="26"/>
  <c r="O887" i="26"/>
  <c r="L953" i="26" l="1"/>
  <c r="O953" i="26" s="1"/>
  <c r="M953" i="26"/>
  <c r="O885" i="26"/>
  <c r="O883" i="26"/>
  <c r="O1332" i="26" l="1"/>
  <c r="O1190" i="26"/>
  <c r="O1185" i="26" l="1"/>
  <c r="O1189" i="26"/>
  <c r="O1186" i="26"/>
  <c r="O1191" i="26"/>
  <c r="O1695" i="26"/>
  <c r="O1694" i="26"/>
  <c r="O1696" i="26"/>
  <c r="O1697" i="26"/>
  <c r="O1184" i="26" l="1"/>
  <c r="O1187" i="26"/>
  <c r="O1192" i="26"/>
  <c r="O1693" i="26"/>
  <c r="O1188" i="26"/>
  <c r="O1168" i="26"/>
  <c r="M2783" i="26"/>
  <c r="M2782" i="26"/>
  <c r="M2781" i="26"/>
  <c r="J2783" i="26"/>
  <c r="I2783" i="26"/>
  <c r="H2780" i="26"/>
  <c r="G2783" i="26"/>
  <c r="E2780" i="26"/>
  <c r="F2780" i="26"/>
  <c r="F2775" i="26"/>
  <c r="D2780" i="26"/>
  <c r="D2778" i="26"/>
  <c r="D2775" i="26" s="1"/>
  <c r="R2780" i="26" l="1"/>
  <c r="O307" i="26"/>
  <c r="O1183" i="26"/>
  <c r="G2780" i="26"/>
  <c r="J2780" i="26"/>
  <c r="I2780" i="26"/>
  <c r="E2768" i="26"/>
  <c r="H2513" i="26" l="1"/>
  <c r="F2513" i="26"/>
  <c r="R2513" i="26" s="1"/>
  <c r="E2583" i="26"/>
  <c r="H2538" i="26"/>
  <c r="F2538" i="26"/>
  <c r="E2538" i="26"/>
  <c r="R2538" i="26" l="1"/>
  <c r="F1915" i="26"/>
  <c r="J1891" i="26"/>
  <c r="J1890" i="26"/>
  <c r="O2662" i="26" l="1"/>
  <c r="H2648" i="26" l="1"/>
  <c r="H2649" i="26"/>
  <c r="H2644" i="26" s="1"/>
  <c r="H2641" i="26"/>
  <c r="F2647" i="26"/>
  <c r="F2642" i="26" s="1"/>
  <c r="F2648" i="26"/>
  <c r="F2649" i="26"/>
  <c r="E2647" i="26"/>
  <c r="E2642" i="26" s="1"/>
  <c r="E2648" i="26"/>
  <c r="E2643" i="26" s="1"/>
  <c r="E2623" i="26" s="1"/>
  <c r="E2649" i="26"/>
  <c r="E2644" i="26" s="1"/>
  <c r="E2624" i="26" s="1"/>
  <c r="E2646" i="26"/>
  <c r="D2647" i="26"/>
  <c r="D2642" i="26" s="1"/>
  <c r="D2648" i="26"/>
  <c r="D2643" i="26" s="1"/>
  <c r="D2623" i="26" s="1"/>
  <c r="D2649" i="26"/>
  <c r="D2644" i="26" s="1"/>
  <c r="D2624" i="26" s="1"/>
  <c r="F2644" i="26" l="1"/>
  <c r="R2644" i="26" s="1"/>
  <c r="R2649" i="26"/>
  <c r="F2643" i="26"/>
  <c r="R2648" i="26"/>
  <c r="I2648" i="26"/>
  <c r="I2646" i="26"/>
  <c r="J2648" i="26"/>
  <c r="E2641" i="26"/>
  <c r="E2621" i="26" s="1"/>
  <c r="I2641" i="26" l="1"/>
  <c r="O1379" i="26" l="1"/>
  <c r="O1375" i="26"/>
  <c r="O1380" i="26"/>
  <c r="O1382" i="26"/>
  <c r="O1374" i="26"/>
  <c r="J2616" i="26"/>
  <c r="J2617" i="26"/>
  <c r="J2618" i="26"/>
  <c r="I2616" i="26"/>
  <c r="I2617" i="26"/>
  <c r="I2618" i="26"/>
  <c r="G2616" i="26"/>
  <c r="G2617" i="26"/>
  <c r="G2618" i="26"/>
  <c r="H2439" i="26" l="1"/>
  <c r="L2480" i="26"/>
  <c r="K2482" i="26"/>
  <c r="K2483" i="26"/>
  <c r="K2484" i="26"/>
  <c r="K2481" i="26"/>
  <c r="H2481" i="26"/>
  <c r="H2436" i="26" s="1"/>
  <c r="H2485" i="26"/>
  <c r="F2482" i="26"/>
  <c r="R2482" i="26" s="1"/>
  <c r="F2483" i="26"/>
  <c r="F2484" i="26"/>
  <c r="R2484" i="26" s="1"/>
  <c r="E2482" i="26"/>
  <c r="I2482" i="26" s="1"/>
  <c r="E2483" i="26"/>
  <c r="I2483" i="26" s="1"/>
  <c r="E2484" i="26"/>
  <c r="E2439" i="26" s="1"/>
  <c r="E2481" i="26"/>
  <c r="F2481" i="26"/>
  <c r="D2482" i="26"/>
  <c r="D2437" i="26" s="1"/>
  <c r="D2483" i="26"/>
  <c r="D2438" i="26" s="1"/>
  <c r="D2484" i="26"/>
  <c r="D2439" i="26" s="1"/>
  <c r="D2481" i="26"/>
  <c r="D2436" i="26" s="1"/>
  <c r="L2485" i="26"/>
  <c r="K2485" i="26"/>
  <c r="M2486" i="26"/>
  <c r="M2487" i="26"/>
  <c r="M2488" i="26"/>
  <c r="M2489" i="26"/>
  <c r="I2486" i="26"/>
  <c r="I2487" i="26"/>
  <c r="I2488" i="26"/>
  <c r="I2489" i="26"/>
  <c r="G2486" i="26"/>
  <c r="G2487" i="26"/>
  <c r="G2488" i="26"/>
  <c r="G2489" i="26"/>
  <c r="E2485" i="26"/>
  <c r="F2485" i="26"/>
  <c r="R2485" i="26" s="1"/>
  <c r="D2485" i="26"/>
  <c r="F2436" i="26" l="1"/>
  <c r="R2436" i="26" s="1"/>
  <c r="R2481" i="26"/>
  <c r="F2438" i="26"/>
  <c r="R2483" i="26"/>
  <c r="O2484" i="26"/>
  <c r="O2482" i="26"/>
  <c r="O2485" i="26"/>
  <c r="O2481" i="26"/>
  <c r="O2483" i="26"/>
  <c r="M2484" i="26"/>
  <c r="I2484" i="26"/>
  <c r="M2482" i="26"/>
  <c r="I2485" i="26"/>
  <c r="M2481" i="26"/>
  <c r="M2483" i="26"/>
  <c r="G2484" i="26"/>
  <c r="G2485" i="26"/>
  <c r="M2485" i="26"/>
  <c r="K2480" i="26"/>
  <c r="G2482" i="26"/>
  <c r="J2436" i="26"/>
  <c r="G2483" i="26"/>
  <c r="D2480" i="26"/>
  <c r="E2480" i="26"/>
  <c r="I2480" i="26" s="1"/>
  <c r="E2436" i="26"/>
  <c r="G2436" i="26" s="1"/>
  <c r="F2439" i="26"/>
  <c r="R2439" i="26" s="1"/>
  <c r="F2437" i="26"/>
  <c r="F2480" i="26"/>
  <c r="R2480" i="26" s="1"/>
  <c r="G2481" i="26"/>
  <c r="I2481" i="26"/>
  <c r="E999" i="26"/>
  <c r="D999" i="26"/>
  <c r="F999" i="26"/>
  <c r="R999" i="26" s="1"/>
  <c r="H999" i="26"/>
  <c r="K707" i="26"/>
  <c r="J707" i="26"/>
  <c r="I707" i="26"/>
  <c r="K706" i="26"/>
  <c r="J706" i="26"/>
  <c r="I706" i="26"/>
  <c r="G706" i="26"/>
  <c r="K705" i="26"/>
  <c r="J705" i="26"/>
  <c r="I705" i="26"/>
  <c r="G705" i="26"/>
  <c r="K704" i="26"/>
  <c r="J704" i="26"/>
  <c r="I704" i="26"/>
  <c r="G704" i="26"/>
  <c r="H703" i="26"/>
  <c r="F703" i="26"/>
  <c r="E703" i="26"/>
  <c r="K703" i="26" s="1"/>
  <c r="D703" i="26"/>
  <c r="K702" i="26"/>
  <c r="J702" i="26"/>
  <c r="I702" i="26"/>
  <c r="K701" i="26"/>
  <c r="J701" i="26"/>
  <c r="I701" i="26"/>
  <c r="G701" i="26"/>
  <c r="K700" i="26"/>
  <c r="J700" i="26"/>
  <c r="I700" i="26"/>
  <c r="G700" i="26"/>
  <c r="K699" i="26"/>
  <c r="J699" i="26"/>
  <c r="I699" i="26"/>
  <c r="G699" i="26"/>
  <c r="H698" i="26"/>
  <c r="F698" i="26"/>
  <c r="E698" i="26"/>
  <c r="D698" i="26"/>
  <c r="K697" i="26"/>
  <c r="J697" i="26"/>
  <c r="I697" i="26"/>
  <c r="K696" i="26"/>
  <c r="J696" i="26"/>
  <c r="I696" i="26"/>
  <c r="G696" i="26"/>
  <c r="M695" i="26"/>
  <c r="J695" i="26"/>
  <c r="I695" i="26"/>
  <c r="G695" i="26"/>
  <c r="K694" i="26"/>
  <c r="J694" i="26"/>
  <c r="I694" i="26"/>
  <c r="G694" i="26"/>
  <c r="H693" i="26"/>
  <c r="F693" i="26"/>
  <c r="E693" i="26"/>
  <c r="D693" i="26"/>
  <c r="K692" i="26"/>
  <c r="J692" i="26"/>
  <c r="I692" i="26"/>
  <c r="G692" i="26"/>
  <c r="K691" i="26"/>
  <c r="J691" i="26"/>
  <c r="I691" i="26"/>
  <c r="G691" i="26"/>
  <c r="K690" i="26"/>
  <c r="J690" i="26"/>
  <c r="I690" i="26"/>
  <c r="G690" i="26"/>
  <c r="K689" i="26"/>
  <c r="J689" i="26"/>
  <c r="I689" i="26"/>
  <c r="G689" i="26"/>
  <c r="H688" i="26"/>
  <c r="F688" i="26"/>
  <c r="R688" i="26" s="1"/>
  <c r="E688" i="26"/>
  <c r="K688" i="26" s="1"/>
  <c r="D688" i="26"/>
  <c r="K687" i="26"/>
  <c r="J687" i="26"/>
  <c r="I687" i="26"/>
  <c r="G687" i="26"/>
  <c r="M686" i="26"/>
  <c r="L686" i="26"/>
  <c r="O686" i="26" s="1"/>
  <c r="J686" i="26"/>
  <c r="I686" i="26"/>
  <c r="G686" i="26"/>
  <c r="K685" i="26"/>
  <c r="J685" i="26"/>
  <c r="I685" i="26"/>
  <c r="G685" i="26"/>
  <c r="K684" i="26"/>
  <c r="J684" i="26"/>
  <c r="I684" i="26"/>
  <c r="G684" i="26"/>
  <c r="H683" i="26"/>
  <c r="F683" i="26"/>
  <c r="R683" i="26" s="1"/>
  <c r="E683" i="26"/>
  <c r="D683" i="26"/>
  <c r="K682" i="26"/>
  <c r="J682" i="26"/>
  <c r="I682" i="26"/>
  <c r="G682" i="26"/>
  <c r="K681" i="26"/>
  <c r="J681" i="26"/>
  <c r="I681" i="26"/>
  <c r="G681" i="26"/>
  <c r="K680" i="26"/>
  <c r="J680" i="26"/>
  <c r="I680" i="26"/>
  <c r="G680" i="26"/>
  <c r="K679" i="26"/>
  <c r="J679" i="26"/>
  <c r="I679" i="26"/>
  <c r="G679" i="26"/>
  <c r="H678" i="26"/>
  <c r="F678" i="26"/>
  <c r="R678" i="26" s="1"/>
  <c r="E678" i="26"/>
  <c r="K678" i="26" s="1"/>
  <c r="D678" i="26"/>
  <c r="K677" i="26"/>
  <c r="J677" i="26"/>
  <c r="I677" i="26"/>
  <c r="G677" i="26"/>
  <c r="J676" i="26"/>
  <c r="I676" i="26"/>
  <c r="G676" i="26"/>
  <c r="K675" i="26"/>
  <c r="J675" i="26"/>
  <c r="I675" i="26"/>
  <c r="G675" i="26"/>
  <c r="K674" i="26"/>
  <c r="J674" i="26"/>
  <c r="I674" i="26"/>
  <c r="G674" i="26"/>
  <c r="H673" i="26"/>
  <c r="F673" i="26"/>
  <c r="R673" i="26" s="1"/>
  <c r="E673" i="26"/>
  <c r="D673" i="26"/>
  <c r="K672" i="26"/>
  <c r="J672" i="26"/>
  <c r="I672" i="26"/>
  <c r="G672" i="26"/>
  <c r="K671" i="26"/>
  <c r="J671" i="26"/>
  <c r="I671" i="26"/>
  <c r="G671" i="26"/>
  <c r="M670" i="26"/>
  <c r="L670" i="26"/>
  <c r="O670" i="26" s="1"/>
  <c r="J670" i="26"/>
  <c r="I670" i="26"/>
  <c r="G670" i="26"/>
  <c r="K669" i="26"/>
  <c r="J669" i="26"/>
  <c r="I669" i="26"/>
  <c r="G669" i="26"/>
  <c r="H668" i="26"/>
  <c r="F668" i="26"/>
  <c r="R668" i="26" s="1"/>
  <c r="E668" i="26"/>
  <c r="D668" i="26"/>
  <c r="H667" i="26"/>
  <c r="F667" i="26"/>
  <c r="R667" i="26" s="1"/>
  <c r="E667" i="26"/>
  <c r="D667" i="26"/>
  <c r="H666" i="26"/>
  <c r="F666" i="26"/>
  <c r="R666" i="26" s="1"/>
  <c r="E666" i="26"/>
  <c r="D666" i="26"/>
  <c r="H665" i="26"/>
  <c r="F665" i="26"/>
  <c r="E665" i="26"/>
  <c r="D665" i="26"/>
  <c r="H664" i="26"/>
  <c r="F664" i="26"/>
  <c r="R664" i="26" s="1"/>
  <c r="E664" i="26"/>
  <c r="D664" i="26"/>
  <c r="K662" i="26"/>
  <c r="K658" i="26" s="1"/>
  <c r="J662" i="26"/>
  <c r="I662" i="26"/>
  <c r="G662" i="26"/>
  <c r="M661" i="26"/>
  <c r="L661" i="26"/>
  <c r="J661" i="26"/>
  <c r="I661" i="26"/>
  <c r="G661" i="26"/>
  <c r="M660" i="26"/>
  <c r="J660" i="26"/>
  <c r="I660" i="26"/>
  <c r="G660" i="26"/>
  <c r="M659" i="26"/>
  <c r="L659" i="26"/>
  <c r="J659" i="26"/>
  <c r="I659" i="26"/>
  <c r="G659" i="26"/>
  <c r="H658" i="26"/>
  <c r="F658" i="26"/>
  <c r="E658" i="26"/>
  <c r="D658" i="26"/>
  <c r="H657" i="26"/>
  <c r="F657" i="26"/>
  <c r="R657" i="26" s="1"/>
  <c r="E657" i="26"/>
  <c r="D657" i="26"/>
  <c r="K656" i="26"/>
  <c r="H656" i="26"/>
  <c r="F656" i="26"/>
  <c r="R656" i="26" s="1"/>
  <c r="E656" i="26"/>
  <c r="D656" i="26"/>
  <c r="L655" i="26"/>
  <c r="K655" i="26"/>
  <c r="H655" i="26"/>
  <c r="F655" i="26"/>
  <c r="E655" i="26"/>
  <c r="D655" i="26"/>
  <c r="K654" i="26"/>
  <c r="H654" i="26"/>
  <c r="F654" i="26"/>
  <c r="R654" i="26" s="1"/>
  <c r="E654" i="26"/>
  <c r="D654" i="26"/>
  <c r="K647" i="26"/>
  <c r="J647" i="26"/>
  <c r="I647" i="26"/>
  <c r="M646" i="26"/>
  <c r="L646" i="26"/>
  <c r="O646" i="26" s="1"/>
  <c r="J646" i="26"/>
  <c r="I646" i="26"/>
  <c r="G646" i="26"/>
  <c r="M645" i="26"/>
  <c r="L645" i="26"/>
  <c r="O645" i="26" s="1"/>
  <c r="J645" i="26"/>
  <c r="I645" i="26"/>
  <c r="G645" i="26"/>
  <c r="K644" i="26"/>
  <c r="J644" i="26"/>
  <c r="I644" i="26"/>
  <c r="G644" i="26"/>
  <c r="H643" i="26"/>
  <c r="F643" i="26"/>
  <c r="R643" i="26" s="1"/>
  <c r="E643" i="26"/>
  <c r="D643" i="26"/>
  <c r="M642" i="26"/>
  <c r="J642" i="26"/>
  <c r="I642" i="26"/>
  <c r="G642" i="26"/>
  <c r="M641" i="26"/>
  <c r="J641" i="26"/>
  <c r="I641" i="26"/>
  <c r="G641" i="26"/>
  <c r="M640" i="26"/>
  <c r="J640" i="26"/>
  <c r="I640" i="26"/>
  <c r="G640" i="26"/>
  <c r="M639" i="26"/>
  <c r="J639" i="26"/>
  <c r="I639" i="26"/>
  <c r="G639" i="26"/>
  <c r="L638" i="26"/>
  <c r="K638" i="26"/>
  <c r="H638" i="26"/>
  <c r="F638" i="26"/>
  <c r="R638" i="26" s="1"/>
  <c r="E638" i="26"/>
  <c r="D638" i="26"/>
  <c r="K637" i="26"/>
  <c r="K632" i="26" s="1"/>
  <c r="J637" i="26"/>
  <c r="I637" i="26"/>
  <c r="G637" i="26"/>
  <c r="K636" i="26"/>
  <c r="K631" i="26" s="1"/>
  <c r="J636" i="26"/>
  <c r="I636" i="26"/>
  <c r="G636" i="26"/>
  <c r="J635" i="26"/>
  <c r="K635" i="26"/>
  <c r="K630" i="26" s="1"/>
  <c r="K634" i="26"/>
  <c r="K629" i="26" s="1"/>
  <c r="J634" i="26"/>
  <c r="I634" i="26"/>
  <c r="G634" i="26"/>
  <c r="H633" i="26"/>
  <c r="F633" i="26"/>
  <c r="D633" i="26"/>
  <c r="M627" i="26"/>
  <c r="J627" i="26"/>
  <c r="I627" i="26"/>
  <c r="G627" i="26"/>
  <c r="M626" i="26"/>
  <c r="L626" i="26"/>
  <c r="O626" i="26" s="1"/>
  <c r="J626" i="26"/>
  <c r="I626" i="26"/>
  <c r="G626" i="26"/>
  <c r="M625" i="26"/>
  <c r="J625" i="26"/>
  <c r="I625" i="26"/>
  <c r="G625" i="26"/>
  <c r="M624" i="26"/>
  <c r="J624" i="26"/>
  <c r="I624" i="26"/>
  <c r="G624" i="26"/>
  <c r="L623" i="26"/>
  <c r="K623" i="26"/>
  <c r="H623" i="26"/>
  <c r="F623" i="26"/>
  <c r="E623" i="26"/>
  <c r="D623" i="26"/>
  <c r="M622" i="26"/>
  <c r="J622" i="26"/>
  <c r="I622" i="26"/>
  <c r="G622" i="26"/>
  <c r="K621" i="26"/>
  <c r="J621" i="26"/>
  <c r="I621" i="26"/>
  <c r="G621" i="26"/>
  <c r="K620" i="26"/>
  <c r="J620" i="26"/>
  <c r="I620" i="26"/>
  <c r="G620" i="26"/>
  <c r="M619" i="26"/>
  <c r="J619" i="26"/>
  <c r="I619" i="26"/>
  <c r="G619" i="26"/>
  <c r="L618" i="26"/>
  <c r="H618" i="26"/>
  <c r="F618" i="26"/>
  <c r="R618" i="26" s="1"/>
  <c r="E618" i="26"/>
  <c r="D618" i="26"/>
  <c r="M617" i="26"/>
  <c r="J617" i="26"/>
  <c r="I617" i="26"/>
  <c r="G617" i="26"/>
  <c r="K616" i="26"/>
  <c r="J616" i="26"/>
  <c r="I616" i="26"/>
  <c r="G616" i="26"/>
  <c r="K615" i="26"/>
  <c r="J615" i="26"/>
  <c r="I615" i="26"/>
  <c r="G615" i="26"/>
  <c r="M614" i="26"/>
  <c r="J614" i="26"/>
  <c r="I614" i="26"/>
  <c r="G614" i="26"/>
  <c r="L613" i="26"/>
  <c r="H613" i="26"/>
  <c r="F613" i="26"/>
  <c r="E613" i="26"/>
  <c r="D613" i="26"/>
  <c r="L612" i="26"/>
  <c r="K612" i="26"/>
  <c r="F612" i="26"/>
  <c r="E612" i="26"/>
  <c r="E582" i="26" s="1"/>
  <c r="D612" i="26"/>
  <c r="D582" i="26" s="1"/>
  <c r="L611" i="26"/>
  <c r="F611" i="26"/>
  <c r="E611" i="26"/>
  <c r="I611" i="26" s="1"/>
  <c r="D611" i="26"/>
  <c r="D581" i="26" s="1"/>
  <c r="L610" i="26"/>
  <c r="F610" i="26"/>
  <c r="R610" i="26" s="1"/>
  <c r="E610" i="26"/>
  <c r="E580" i="26" s="1"/>
  <c r="D610" i="26"/>
  <c r="D580" i="26" s="1"/>
  <c r="L609" i="26"/>
  <c r="K609" i="26"/>
  <c r="F609" i="26"/>
  <c r="R609" i="26" s="1"/>
  <c r="E609" i="26"/>
  <c r="I609" i="26" s="1"/>
  <c r="D609" i="26"/>
  <c r="K607" i="26"/>
  <c r="J607" i="26"/>
  <c r="I607" i="26"/>
  <c r="G607" i="26"/>
  <c r="M606" i="26"/>
  <c r="L606" i="26"/>
  <c r="O606" i="26" s="1"/>
  <c r="J606" i="26"/>
  <c r="I606" i="26"/>
  <c r="G606" i="26"/>
  <c r="K605" i="26"/>
  <c r="J605" i="26"/>
  <c r="I605" i="26"/>
  <c r="G605" i="26"/>
  <c r="K604" i="26"/>
  <c r="J604" i="26"/>
  <c r="I604" i="26"/>
  <c r="G604" i="26"/>
  <c r="H603" i="26"/>
  <c r="F603" i="26"/>
  <c r="R603" i="26" s="1"/>
  <c r="E603" i="26"/>
  <c r="D603" i="26"/>
  <c r="K602" i="26"/>
  <c r="J602" i="26"/>
  <c r="I602" i="26"/>
  <c r="G602" i="26"/>
  <c r="K601" i="26"/>
  <c r="J601" i="26"/>
  <c r="I601" i="26"/>
  <c r="G601" i="26"/>
  <c r="K600" i="26"/>
  <c r="J600" i="26"/>
  <c r="I600" i="26"/>
  <c r="G600" i="26"/>
  <c r="K599" i="26"/>
  <c r="J599" i="26"/>
  <c r="I599" i="26"/>
  <c r="G599" i="26"/>
  <c r="K598" i="26"/>
  <c r="H598" i="26"/>
  <c r="F598" i="26"/>
  <c r="E598" i="26"/>
  <c r="D598" i="26"/>
  <c r="M597" i="26"/>
  <c r="L597" i="26"/>
  <c r="O597" i="26" s="1"/>
  <c r="J597" i="26"/>
  <c r="I597" i="26"/>
  <c r="G597" i="26"/>
  <c r="M596" i="26"/>
  <c r="L596" i="26"/>
  <c r="O596" i="26" s="1"/>
  <c r="J596" i="26"/>
  <c r="I596" i="26"/>
  <c r="G596" i="26"/>
  <c r="K595" i="26"/>
  <c r="J595" i="26"/>
  <c r="I595" i="26"/>
  <c r="G595" i="26"/>
  <c r="M594" i="26"/>
  <c r="L594" i="26"/>
  <c r="O594" i="26" s="1"/>
  <c r="J594" i="26"/>
  <c r="I594" i="26"/>
  <c r="G594" i="26"/>
  <c r="H593" i="26"/>
  <c r="F593" i="26"/>
  <c r="R593" i="26" s="1"/>
  <c r="E593" i="26"/>
  <c r="D593" i="26"/>
  <c r="M592" i="26"/>
  <c r="L592" i="26"/>
  <c r="O592" i="26" s="1"/>
  <c r="J592" i="26"/>
  <c r="I592" i="26"/>
  <c r="G592" i="26"/>
  <c r="M591" i="26"/>
  <c r="L591" i="26"/>
  <c r="O591" i="26" s="1"/>
  <c r="J591" i="26"/>
  <c r="I591" i="26"/>
  <c r="G591" i="26"/>
  <c r="K590" i="26"/>
  <c r="J590" i="26"/>
  <c r="I590" i="26"/>
  <c r="G590" i="26"/>
  <c r="M589" i="26"/>
  <c r="L589" i="26"/>
  <c r="O589" i="26" s="1"/>
  <c r="J589" i="26"/>
  <c r="I589" i="26"/>
  <c r="G589" i="26"/>
  <c r="H588" i="26"/>
  <c r="F588" i="26"/>
  <c r="R588" i="26" s="1"/>
  <c r="E588" i="26"/>
  <c r="D588" i="26"/>
  <c r="K587" i="26"/>
  <c r="J587" i="26"/>
  <c r="I587" i="26"/>
  <c r="G587" i="26"/>
  <c r="M586" i="26"/>
  <c r="L586" i="26"/>
  <c r="O586" i="26" s="1"/>
  <c r="J586" i="26"/>
  <c r="I586" i="26"/>
  <c r="G586" i="26"/>
  <c r="M585" i="26"/>
  <c r="L585" i="26"/>
  <c r="O585" i="26" s="1"/>
  <c r="J585" i="26"/>
  <c r="I585" i="26"/>
  <c r="G585" i="26"/>
  <c r="K584" i="26"/>
  <c r="J584" i="26"/>
  <c r="I584" i="26"/>
  <c r="G584" i="26"/>
  <c r="H583" i="26"/>
  <c r="F583" i="26"/>
  <c r="E583" i="26"/>
  <c r="D583" i="26"/>
  <c r="H582" i="26"/>
  <c r="H581" i="26"/>
  <c r="H580" i="26"/>
  <c r="H579" i="26"/>
  <c r="M577" i="26"/>
  <c r="J577" i="26"/>
  <c r="I577" i="26"/>
  <c r="G577" i="26"/>
  <c r="M576" i="26"/>
  <c r="L576" i="26"/>
  <c r="O576" i="26" s="1"/>
  <c r="J576" i="26"/>
  <c r="I576" i="26"/>
  <c r="G576" i="26"/>
  <c r="M575" i="26"/>
  <c r="L575" i="26"/>
  <c r="O575" i="26" s="1"/>
  <c r="J575" i="26"/>
  <c r="I575" i="26"/>
  <c r="G575" i="26"/>
  <c r="M574" i="26"/>
  <c r="J574" i="26"/>
  <c r="I574" i="26"/>
  <c r="G574" i="26"/>
  <c r="K573" i="26"/>
  <c r="H573" i="26"/>
  <c r="F573" i="26"/>
  <c r="R573" i="26" s="1"/>
  <c r="E573" i="26"/>
  <c r="D573" i="26"/>
  <c r="M572" i="26"/>
  <c r="J572" i="26"/>
  <c r="I572" i="26"/>
  <c r="G572" i="26"/>
  <c r="M571" i="26"/>
  <c r="L571" i="26"/>
  <c r="O571" i="26" s="1"/>
  <c r="J571" i="26"/>
  <c r="I571" i="26"/>
  <c r="G571" i="26"/>
  <c r="M570" i="26"/>
  <c r="L570" i="26"/>
  <c r="O570" i="26" s="1"/>
  <c r="J570" i="26"/>
  <c r="I570" i="26"/>
  <c r="G570" i="26"/>
  <c r="M569" i="26"/>
  <c r="J569" i="26"/>
  <c r="I569" i="26"/>
  <c r="G569" i="26"/>
  <c r="K568" i="26"/>
  <c r="H568" i="26"/>
  <c r="F568" i="26"/>
  <c r="R568" i="26" s="1"/>
  <c r="E568" i="26"/>
  <c r="D568" i="26"/>
  <c r="M567" i="26"/>
  <c r="J567" i="26"/>
  <c r="I567" i="26"/>
  <c r="G567" i="26"/>
  <c r="M566" i="26"/>
  <c r="J566" i="26"/>
  <c r="I566" i="26"/>
  <c r="G566" i="26"/>
  <c r="M565" i="26"/>
  <c r="J565" i="26"/>
  <c r="I565" i="26"/>
  <c r="G565" i="26"/>
  <c r="M564" i="26"/>
  <c r="J564" i="26"/>
  <c r="I564" i="26"/>
  <c r="G564" i="26"/>
  <c r="L563" i="26"/>
  <c r="K563" i="26"/>
  <c r="H563" i="26"/>
  <c r="F563" i="26"/>
  <c r="E563" i="26"/>
  <c r="D563" i="26"/>
  <c r="M562" i="26"/>
  <c r="J562" i="26"/>
  <c r="I562" i="26"/>
  <c r="G562" i="26"/>
  <c r="M561" i="26"/>
  <c r="L561" i="26"/>
  <c r="J561" i="26"/>
  <c r="I561" i="26"/>
  <c r="G561" i="26"/>
  <c r="M560" i="26"/>
  <c r="L560" i="26"/>
  <c r="J560" i="26"/>
  <c r="I560" i="26"/>
  <c r="G560" i="26"/>
  <c r="M559" i="26"/>
  <c r="J559" i="26"/>
  <c r="I559" i="26"/>
  <c r="G559" i="26"/>
  <c r="K558" i="26"/>
  <c r="H558" i="26"/>
  <c r="F558" i="26"/>
  <c r="R558" i="26" s="1"/>
  <c r="E558" i="26"/>
  <c r="D558" i="26"/>
  <c r="E547" i="26"/>
  <c r="E527" i="26" s="1"/>
  <c r="D547" i="26"/>
  <c r="D527" i="26" s="1"/>
  <c r="H546" i="26"/>
  <c r="H526" i="26" s="1"/>
  <c r="F546" i="26"/>
  <c r="E546" i="26"/>
  <c r="E526" i="26" s="1"/>
  <c r="D546" i="26"/>
  <c r="D526" i="26" s="1"/>
  <c r="H545" i="26"/>
  <c r="H525" i="26" s="1"/>
  <c r="F545" i="26"/>
  <c r="E545" i="26"/>
  <c r="D545" i="26"/>
  <c r="D525" i="26" s="1"/>
  <c r="E544" i="26"/>
  <c r="M552" i="26"/>
  <c r="M551" i="26"/>
  <c r="L551" i="26"/>
  <c r="O551" i="26" s="1"/>
  <c r="J551" i="26"/>
  <c r="I551" i="26"/>
  <c r="G551" i="26"/>
  <c r="M550" i="26"/>
  <c r="L550" i="26"/>
  <c r="O550" i="26" s="1"/>
  <c r="J550" i="26"/>
  <c r="I550" i="26"/>
  <c r="G550" i="26"/>
  <c r="M549" i="26"/>
  <c r="L549" i="26"/>
  <c r="O549" i="26" s="1"/>
  <c r="J549" i="26"/>
  <c r="I549" i="26"/>
  <c r="G549" i="26"/>
  <c r="H548" i="26"/>
  <c r="F548" i="26"/>
  <c r="R548" i="26" s="1"/>
  <c r="E548" i="26"/>
  <c r="D548" i="26"/>
  <c r="H547" i="26"/>
  <c r="H527" i="26" s="1"/>
  <c r="H544" i="26"/>
  <c r="H524" i="26" s="1"/>
  <c r="M542" i="26"/>
  <c r="J542" i="26"/>
  <c r="I542" i="26"/>
  <c r="G542" i="26"/>
  <c r="M541" i="26"/>
  <c r="J541" i="26"/>
  <c r="I541" i="26"/>
  <c r="G541" i="26"/>
  <c r="K540" i="26"/>
  <c r="J540" i="26"/>
  <c r="I540" i="26"/>
  <c r="G540" i="26"/>
  <c r="M539" i="26"/>
  <c r="J539" i="26"/>
  <c r="I539" i="26"/>
  <c r="G539" i="26"/>
  <c r="K538" i="26"/>
  <c r="H538" i="26"/>
  <c r="F538" i="26"/>
  <c r="R538" i="26" s="1"/>
  <c r="E538" i="26"/>
  <c r="D538" i="26"/>
  <c r="K537" i="26"/>
  <c r="J537" i="26"/>
  <c r="I537" i="26"/>
  <c r="G537" i="26"/>
  <c r="M536" i="26"/>
  <c r="L536" i="26"/>
  <c r="O536" i="26" s="1"/>
  <c r="J536" i="26"/>
  <c r="I536" i="26"/>
  <c r="G536" i="26"/>
  <c r="K535" i="26"/>
  <c r="J535" i="26"/>
  <c r="I535" i="26"/>
  <c r="G535" i="26"/>
  <c r="K534" i="26"/>
  <c r="J534" i="26"/>
  <c r="I534" i="26"/>
  <c r="G534" i="26"/>
  <c r="H533" i="26"/>
  <c r="F533" i="26"/>
  <c r="R533" i="26" s="1"/>
  <c r="E533" i="26"/>
  <c r="D533" i="26"/>
  <c r="M532" i="26"/>
  <c r="L532" i="26"/>
  <c r="O532" i="26" s="1"/>
  <c r="J532" i="26"/>
  <c r="I532" i="26"/>
  <c r="G532" i="26"/>
  <c r="M531" i="26"/>
  <c r="L531" i="26"/>
  <c r="O531" i="26" s="1"/>
  <c r="J531" i="26"/>
  <c r="I531" i="26"/>
  <c r="M530" i="26"/>
  <c r="L530" i="26"/>
  <c r="O530" i="26" s="1"/>
  <c r="J530" i="26"/>
  <c r="I530" i="26"/>
  <c r="K529" i="26"/>
  <c r="K528" i="26" s="1"/>
  <c r="J529" i="26"/>
  <c r="I529" i="26"/>
  <c r="G529" i="26"/>
  <c r="H528" i="26"/>
  <c r="F528" i="26"/>
  <c r="E528" i="26"/>
  <c r="D528" i="26"/>
  <c r="O270" i="26"/>
  <c r="O234" i="26"/>
  <c r="O229" i="26"/>
  <c r="O160" i="26"/>
  <c r="O159" i="26"/>
  <c r="O150" i="26"/>
  <c r="O149" i="26"/>
  <c r="R623" i="26" l="1"/>
  <c r="F525" i="26"/>
  <c r="R545" i="26"/>
  <c r="F526" i="26"/>
  <c r="R526" i="26" s="1"/>
  <c r="R546" i="26"/>
  <c r="J611" i="26"/>
  <c r="R611" i="26"/>
  <c r="J612" i="26"/>
  <c r="R612" i="26"/>
  <c r="R563" i="26"/>
  <c r="R598" i="26"/>
  <c r="R613" i="26"/>
  <c r="O561" i="26"/>
  <c r="L556" i="26"/>
  <c r="O560" i="26"/>
  <c r="L555" i="26"/>
  <c r="J609" i="26"/>
  <c r="G609" i="26"/>
  <c r="J610" i="26"/>
  <c r="G610" i="26"/>
  <c r="O32" i="26"/>
  <c r="O52" i="26"/>
  <c r="O347" i="26"/>
  <c r="O422" i="26"/>
  <c r="H519" i="26"/>
  <c r="O342" i="26"/>
  <c r="G999" i="26"/>
  <c r="O87" i="26"/>
  <c r="O554" i="26"/>
  <c r="O557" i="26"/>
  <c r="O47" i="26"/>
  <c r="O57" i="26"/>
  <c r="O105" i="26"/>
  <c r="I667" i="26"/>
  <c r="O23" i="26"/>
  <c r="O27" i="26"/>
  <c r="O37" i="26"/>
  <c r="O42" i="26"/>
  <c r="O62" i="26"/>
  <c r="O67" i="26"/>
  <c r="O72" i="26"/>
  <c r="O77" i="26"/>
  <c r="O82" i="26"/>
  <c r="O97" i="26"/>
  <c r="O103" i="26"/>
  <c r="O132" i="26"/>
  <c r="O184" i="26"/>
  <c r="O252" i="26"/>
  <c r="O288" i="26"/>
  <c r="O289" i="26"/>
  <c r="O291" i="26"/>
  <c r="O382" i="26"/>
  <c r="O387" i="26"/>
  <c r="O403" i="26"/>
  <c r="O428" i="26"/>
  <c r="M529" i="26"/>
  <c r="M537" i="26"/>
  <c r="K545" i="26"/>
  <c r="M545" i="26" s="1"/>
  <c r="M584" i="26"/>
  <c r="M587" i="26"/>
  <c r="M595" i="26"/>
  <c r="M607" i="26"/>
  <c r="O609" i="26"/>
  <c r="M620" i="26"/>
  <c r="O620" i="26"/>
  <c r="M621" i="26"/>
  <c r="O621" i="26"/>
  <c r="O638" i="26"/>
  <c r="M647" i="26"/>
  <c r="O655" i="26"/>
  <c r="L656" i="26"/>
  <c r="O656" i="26" s="1"/>
  <c r="O661" i="26"/>
  <c r="M671" i="26"/>
  <c r="M672" i="26"/>
  <c r="M674" i="26"/>
  <c r="M675" i="26"/>
  <c r="M676" i="26"/>
  <c r="O676" i="26"/>
  <c r="M677" i="26"/>
  <c r="M678" i="26"/>
  <c r="M679" i="26"/>
  <c r="M680" i="26"/>
  <c r="M681" i="26"/>
  <c r="M682" i="26"/>
  <c r="M684" i="26"/>
  <c r="M685" i="26"/>
  <c r="M697" i="26"/>
  <c r="L697" i="26"/>
  <c r="O697" i="26" s="1"/>
  <c r="M699" i="26"/>
  <c r="M700" i="26"/>
  <c r="M701" i="26"/>
  <c r="M707" i="26"/>
  <c r="O24" i="26"/>
  <c r="O25" i="26"/>
  <c r="O26" i="26"/>
  <c r="O104" i="26"/>
  <c r="O106" i="26"/>
  <c r="O107" i="26"/>
  <c r="O112" i="26"/>
  <c r="O117" i="26"/>
  <c r="O122" i="26"/>
  <c r="O127" i="26"/>
  <c r="O137" i="26"/>
  <c r="O143" i="26"/>
  <c r="O146" i="26"/>
  <c r="O189" i="26"/>
  <c r="O194" i="26"/>
  <c r="O199" i="26"/>
  <c r="O204" i="26"/>
  <c r="O272" i="26"/>
  <c r="O292" i="26"/>
  <c r="O295" i="26"/>
  <c r="O302" i="26"/>
  <c r="O400" i="26"/>
  <c r="M534" i="26"/>
  <c r="M535" i="26"/>
  <c r="M540" i="26"/>
  <c r="L540" i="26"/>
  <c r="L538" i="26" s="1"/>
  <c r="O538" i="26" s="1"/>
  <c r="K546" i="26"/>
  <c r="O563" i="26"/>
  <c r="M590" i="26"/>
  <c r="M599" i="26"/>
  <c r="M600" i="26"/>
  <c r="M601" i="26"/>
  <c r="M602" i="26"/>
  <c r="M604" i="26"/>
  <c r="M605" i="26"/>
  <c r="O612" i="26"/>
  <c r="M615" i="26"/>
  <c r="O615" i="26"/>
  <c r="M616" i="26"/>
  <c r="O616" i="26"/>
  <c r="O623" i="26"/>
  <c r="M634" i="26"/>
  <c r="L636" i="26"/>
  <c r="M637" i="26"/>
  <c r="L644" i="26"/>
  <c r="O644" i="26" s="1"/>
  <c r="L654" i="26"/>
  <c r="O654" i="26" s="1"/>
  <c r="O659" i="26"/>
  <c r="M662" i="26"/>
  <c r="M669" i="26"/>
  <c r="M687" i="26"/>
  <c r="M690" i="26"/>
  <c r="M691" i="26"/>
  <c r="M692" i="26"/>
  <c r="M694" i="26"/>
  <c r="L694" i="26"/>
  <c r="O694" i="26" s="1"/>
  <c r="M696" i="26"/>
  <c r="L696" i="26"/>
  <c r="O696" i="26" s="1"/>
  <c r="M702" i="26"/>
  <c r="M704" i="26"/>
  <c r="M705" i="26"/>
  <c r="M706" i="26"/>
  <c r="O2480" i="26"/>
  <c r="I643" i="26"/>
  <c r="I668" i="26"/>
  <c r="H578" i="26"/>
  <c r="H628" i="26"/>
  <c r="O145" i="26"/>
  <c r="E581" i="26"/>
  <c r="K583" i="26"/>
  <c r="I588" i="26"/>
  <c r="I603" i="26"/>
  <c r="I528" i="26"/>
  <c r="I598" i="26"/>
  <c r="I638" i="26"/>
  <c r="I583" i="26"/>
  <c r="I629" i="26"/>
  <c r="I630" i="26"/>
  <c r="I631" i="26"/>
  <c r="I683" i="26"/>
  <c r="H522" i="26"/>
  <c r="I582" i="26"/>
  <c r="F653" i="26"/>
  <c r="E579" i="26"/>
  <c r="I579" i="26" s="1"/>
  <c r="F581" i="26"/>
  <c r="F582" i="26"/>
  <c r="D520" i="26"/>
  <c r="F580" i="26"/>
  <c r="F520" i="26" s="1"/>
  <c r="D608" i="26"/>
  <c r="L608" i="26"/>
  <c r="K610" i="26"/>
  <c r="K580" i="26" s="1"/>
  <c r="J629" i="26"/>
  <c r="J630" i="26"/>
  <c r="M636" i="26"/>
  <c r="K666" i="26"/>
  <c r="M666" i="26" s="1"/>
  <c r="F880" i="26"/>
  <c r="G2480" i="26"/>
  <c r="J1000" i="26"/>
  <c r="I2436" i="26"/>
  <c r="M2480" i="26"/>
  <c r="O211" i="26"/>
  <c r="O420" i="26"/>
  <c r="E543" i="26"/>
  <c r="I538" i="26"/>
  <c r="I698" i="26"/>
  <c r="H520" i="26"/>
  <c r="D521" i="26"/>
  <c r="D653" i="26"/>
  <c r="G657" i="26"/>
  <c r="K657" i="26"/>
  <c r="E663" i="26"/>
  <c r="K693" i="26"/>
  <c r="M693" i="26" s="1"/>
  <c r="H879" i="26"/>
  <c r="H880" i="26"/>
  <c r="E881" i="26"/>
  <c r="H881" i="26"/>
  <c r="E882" i="26"/>
  <c r="E879" i="26"/>
  <c r="F881" i="26"/>
  <c r="D882" i="26"/>
  <c r="I580" i="26"/>
  <c r="J638" i="26"/>
  <c r="J643" i="26"/>
  <c r="E653" i="26"/>
  <c r="H653" i="26"/>
  <c r="G655" i="26"/>
  <c r="M655" i="26"/>
  <c r="G656" i="26"/>
  <c r="M656" i="26"/>
  <c r="L674" i="26"/>
  <c r="O674" i="26" s="1"/>
  <c r="L691" i="26"/>
  <c r="O691" i="26" s="1"/>
  <c r="K698" i="26"/>
  <c r="L702" i="26"/>
  <c r="O702" i="26" s="1"/>
  <c r="J703" i="26"/>
  <c r="O171" i="26"/>
  <c r="O221" i="26"/>
  <c r="O261" i="26"/>
  <c r="O323" i="26"/>
  <c r="O333" i="26"/>
  <c r="K548" i="26"/>
  <c r="H553" i="26"/>
  <c r="L545" i="26"/>
  <c r="O166" i="26"/>
  <c r="O181" i="26"/>
  <c r="O195" i="26"/>
  <c r="O206" i="26"/>
  <c r="O216" i="26"/>
  <c r="O243" i="26"/>
  <c r="O266" i="26"/>
  <c r="O286" i="26"/>
  <c r="O318" i="26"/>
  <c r="O328" i="26"/>
  <c r="O338" i="26"/>
  <c r="O415" i="26"/>
  <c r="M528" i="26"/>
  <c r="G533" i="26"/>
  <c r="L534" i="26"/>
  <c r="O534" i="26" s="1"/>
  <c r="E553" i="26"/>
  <c r="I526" i="26"/>
  <c r="H521" i="26"/>
  <c r="D522" i="26"/>
  <c r="G557" i="26"/>
  <c r="M557" i="26"/>
  <c r="G558" i="26"/>
  <c r="M558" i="26"/>
  <c r="L568" i="26"/>
  <c r="O568" i="26" s="1"/>
  <c r="G573" i="26"/>
  <c r="M573" i="26"/>
  <c r="D579" i="26"/>
  <c r="D578" i="26" s="1"/>
  <c r="F579" i="26"/>
  <c r="R579" i="26" s="1"/>
  <c r="K579" i="26"/>
  <c r="G613" i="26"/>
  <c r="G623" i="26"/>
  <c r="M623" i="26"/>
  <c r="G654" i="26"/>
  <c r="M654" i="26"/>
  <c r="G658" i="26"/>
  <c r="M658" i="26"/>
  <c r="K664" i="26"/>
  <c r="H663" i="26"/>
  <c r="I527" i="26"/>
  <c r="E522" i="26"/>
  <c r="D879" i="26"/>
  <c r="D878" i="26" s="1"/>
  <c r="F879" i="26"/>
  <c r="R879" i="26" s="1"/>
  <c r="J999" i="26"/>
  <c r="I999" i="26"/>
  <c r="O1001" i="26"/>
  <c r="K999" i="26"/>
  <c r="O999" i="26" s="1"/>
  <c r="I545" i="26"/>
  <c r="E525" i="26"/>
  <c r="G525" i="26" s="1"/>
  <c r="O209" i="26"/>
  <c r="O214" i="26"/>
  <c r="O219" i="26"/>
  <c r="O245" i="26"/>
  <c r="O259" i="26"/>
  <c r="O264" i="26"/>
  <c r="O284" i="26"/>
  <c r="O298" i="26"/>
  <c r="O320" i="26"/>
  <c r="O325" i="26"/>
  <c r="O330" i="26"/>
  <c r="O340" i="26"/>
  <c r="O398" i="26"/>
  <c r="O413" i="26"/>
  <c r="O418" i="26"/>
  <c r="E524" i="26"/>
  <c r="J538" i="26"/>
  <c r="H543" i="26"/>
  <c r="I543" i="26" s="1"/>
  <c r="F547" i="26"/>
  <c r="K547" i="26"/>
  <c r="D553" i="26"/>
  <c r="M554" i="26"/>
  <c r="G555" i="26"/>
  <c r="M555" i="26"/>
  <c r="G556" i="26"/>
  <c r="M556" i="26"/>
  <c r="L558" i="26"/>
  <c r="O558" i="26" s="1"/>
  <c r="G563" i="26"/>
  <c r="M563" i="26"/>
  <c r="G568" i="26"/>
  <c r="M568" i="26"/>
  <c r="L573" i="26"/>
  <c r="O573" i="26" s="1"/>
  <c r="K582" i="26"/>
  <c r="J583" i="26"/>
  <c r="K588" i="26"/>
  <c r="L590" i="26"/>
  <c r="L588" i="26" s="1"/>
  <c r="J593" i="26"/>
  <c r="M598" i="26"/>
  <c r="J603" i="26"/>
  <c r="M609" i="26"/>
  <c r="K611" i="26"/>
  <c r="O611" i="26" s="1"/>
  <c r="G618" i="26"/>
  <c r="D628" i="26"/>
  <c r="F628" i="26"/>
  <c r="L662" i="26"/>
  <c r="L657" i="26" s="1"/>
  <c r="D663" i="26"/>
  <c r="G665" i="26"/>
  <c r="K665" i="26"/>
  <c r="M665" i="26" s="1"/>
  <c r="K667" i="26"/>
  <c r="M667" i="26" s="1"/>
  <c r="J668" i="26"/>
  <c r="L672" i="26"/>
  <c r="O672" i="26" s="1"/>
  <c r="M689" i="26"/>
  <c r="L689" i="26"/>
  <c r="O689" i="26" s="1"/>
  <c r="O158" i="26"/>
  <c r="O164" i="26"/>
  <c r="O169" i="26"/>
  <c r="O179" i="26"/>
  <c r="O198" i="26"/>
  <c r="H523" i="26"/>
  <c r="M612" i="26"/>
  <c r="J673" i="26"/>
  <c r="J678" i="26"/>
  <c r="J683" i="26"/>
  <c r="G688" i="26"/>
  <c r="O161" i="26"/>
  <c r="O163" i="26"/>
  <c r="O165" i="26"/>
  <c r="O168" i="26"/>
  <c r="O170" i="26"/>
  <c r="O178" i="26"/>
  <c r="O180" i="26"/>
  <c r="O183" i="26"/>
  <c r="O196" i="26"/>
  <c r="O205" i="26"/>
  <c r="O208" i="26"/>
  <c r="O215" i="26"/>
  <c r="O218" i="26"/>
  <c r="O231" i="26"/>
  <c r="O246" i="26"/>
  <c r="O210" i="26"/>
  <c r="O213" i="26"/>
  <c r="O220" i="26"/>
  <c r="O244" i="26"/>
  <c r="O258" i="26"/>
  <c r="O260" i="26"/>
  <c r="O263" i="26"/>
  <c r="O265" i="26"/>
  <c r="O269" i="26"/>
  <c r="O283" i="26"/>
  <c r="O285" i="26"/>
  <c r="O299" i="26"/>
  <c r="O301" i="26"/>
  <c r="O319" i="26"/>
  <c r="O321" i="26"/>
  <c r="O324" i="26"/>
  <c r="O326" i="26"/>
  <c r="O329" i="26"/>
  <c r="O331" i="26"/>
  <c r="O334" i="26"/>
  <c r="O336" i="26"/>
  <c r="O339" i="26"/>
  <c r="O341" i="26"/>
  <c r="J525" i="26"/>
  <c r="J528" i="26"/>
  <c r="J533" i="26"/>
  <c r="L535" i="26"/>
  <c r="O535" i="26" s="1"/>
  <c r="M538" i="26"/>
  <c r="I544" i="26"/>
  <c r="K544" i="26"/>
  <c r="J545" i="26"/>
  <c r="M546" i="26"/>
  <c r="J546" i="26"/>
  <c r="J548" i="26"/>
  <c r="K553" i="26"/>
  <c r="M635" i="26"/>
  <c r="J526" i="26"/>
  <c r="I555" i="26"/>
  <c r="I556" i="26"/>
  <c r="O556" i="26"/>
  <c r="I557" i="26"/>
  <c r="I558" i="26"/>
  <c r="I563" i="26"/>
  <c r="I568" i="26"/>
  <c r="I573" i="26"/>
  <c r="M583" i="26"/>
  <c r="J588" i="26"/>
  <c r="G593" i="26"/>
  <c r="J598" i="26"/>
  <c r="K603" i="26"/>
  <c r="L607" i="26"/>
  <c r="O607" i="26" s="1"/>
  <c r="F608" i="26"/>
  <c r="R608" i="26" s="1"/>
  <c r="G612" i="26"/>
  <c r="J613" i="26"/>
  <c r="J618" i="26"/>
  <c r="J623" i="26"/>
  <c r="J631" i="26"/>
  <c r="L634" i="26"/>
  <c r="L629" i="26" s="1"/>
  <c r="I635" i="26"/>
  <c r="M638" i="26"/>
  <c r="K643" i="26"/>
  <c r="L647" i="26"/>
  <c r="L643" i="26" s="1"/>
  <c r="I654" i="26"/>
  <c r="I655" i="26"/>
  <c r="I656" i="26"/>
  <c r="I657" i="26"/>
  <c r="I658" i="26"/>
  <c r="F663" i="26"/>
  <c r="G664" i="26"/>
  <c r="I665" i="26"/>
  <c r="G666" i="26"/>
  <c r="J667" i="26"/>
  <c r="K668" i="26"/>
  <c r="L671" i="26"/>
  <c r="O671" i="26" s="1"/>
  <c r="G673" i="26"/>
  <c r="K673" i="26"/>
  <c r="L675" i="26"/>
  <c r="O675" i="26" s="1"/>
  <c r="K683" i="26"/>
  <c r="L687" i="26"/>
  <c r="O687" i="26" s="1"/>
  <c r="J688" i="26"/>
  <c r="L690" i="26"/>
  <c r="O690" i="26" s="1"/>
  <c r="L692" i="26"/>
  <c r="O692" i="26" s="1"/>
  <c r="G693" i="26"/>
  <c r="J693" i="26"/>
  <c r="J698" i="26"/>
  <c r="L704" i="26"/>
  <c r="O704" i="26" s="1"/>
  <c r="L706" i="26"/>
  <c r="O706" i="26" s="1"/>
  <c r="I664" i="26"/>
  <c r="I666" i="26"/>
  <c r="L705" i="26"/>
  <c r="O705" i="26" s="1"/>
  <c r="L528" i="26"/>
  <c r="O528" i="26" s="1"/>
  <c r="L529" i="26"/>
  <c r="O529" i="26" s="1"/>
  <c r="I533" i="26"/>
  <c r="K533" i="26"/>
  <c r="L537" i="26"/>
  <c r="O537" i="26" s="1"/>
  <c r="D544" i="26"/>
  <c r="F544" i="26"/>
  <c r="R544" i="26" s="1"/>
  <c r="L544" i="26"/>
  <c r="F553" i="26"/>
  <c r="R553" i="26" s="1"/>
  <c r="G526" i="26"/>
  <c r="G528" i="26"/>
  <c r="G538" i="26"/>
  <c r="G545" i="26"/>
  <c r="G546" i="26"/>
  <c r="I546" i="26"/>
  <c r="I547" i="26"/>
  <c r="G548" i="26"/>
  <c r="I548" i="26"/>
  <c r="J555" i="26"/>
  <c r="J556" i="26"/>
  <c r="J557" i="26"/>
  <c r="J558" i="26"/>
  <c r="J563" i="26"/>
  <c r="J568" i="26"/>
  <c r="J573" i="26"/>
  <c r="L583" i="26"/>
  <c r="L584" i="26"/>
  <c r="O584" i="26" s="1"/>
  <c r="L587" i="26"/>
  <c r="O587" i="26" s="1"/>
  <c r="I593" i="26"/>
  <c r="K593" i="26"/>
  <c r="L595" i="26"/>
  <c r="O595" i="26" s="1"/>
  <c r="L598" i="26"/>
  <c r="O598" i="26" s="1"/>
  <c r="L599" i="26"/>
  <c r="O599" i="26" s="1"/>
  <c r="L600" i="26"/>
  <c r="O600" i="26" s="1"/>
  <c r="L601" i="26"/>
  <c r="L581" i="26" s="1"/>
  <c r="L602" i="26"/>
  <c r="O602" i="26" s="1"/>
  <c r="L604" i="26"/>
  <c r="O604" i="26" s="1"/>
  <c r="L605" i="26"/>
  <c r="O605" i="26" s="1"/>
  <c r="E608" i="26"/>
  <c r="I610" i="26"/>
  <c r="G611" i="26"/>
  <c r="I612" i="26"/>
  <c r="I613" i="26"/>
  <c r="K613" i="26"/>
  <c r="I618" i="26"/>
  <c r="K618" i="26"/>
  <c r="I623" i="26"/>
  <c r="L635" i="26"/>
  <c r="L630" i="26" s="1"/>
  <c r="G635" i="26"/>
  <c r="E633" i="26"/>
  <c r="I633" i="26" s="1"/>
  <c r="G638" i="26"/>
  <c r="L688" i="26"/>
  <c r="O688" i="26" s="1"/>
  <c r="M688" i="26"/>
  <c r="G583" i="26"/>
  <c r="G588" i="26"/>
  <c r="G598" i="26"/>
  <c r="G603" i="26"/>
  <c r="G629" i="26"/>
  <c r="G631" i="26"/>
  <c r="J633" i="26"/>
  <c r="L637" i="26"/>
  <c r="L703" i="26"/>
  <c r="O703" i="26" s="1"/>
  <c r="M703" i="26"/>
  <c r="G643" i="26"/>
  <c r="M644" i="26"/>
  <c r="J654" i="26"/>
  <c r="J655" i="26"/>
  <c r="J656" i="26"/>
  <c r="J657" i="26"/>
  <c r="J658" i="26"/>
  <c r="J664" i="26"/>
  <c r="J665" i="26"/>
  <c r="J666" i="26"/>
  <c r="L669" i="26"/>
  <c r="O669" i="26" s="1"/>
  <c r="I673" i="26"/>
  <c r="L677" i="26"/>
  <c r="O677" i="26" s="1"/>
  <c r="L678" i="26"/>
  <c r="O678" i="26" s="1"/>
  <c r="L679" i="26"/>
  <c r="O679" i="26" s="1"/>
  <c r="L680" i="26"/>
  <c r="O680" i="26" s="1"/>
  <c r="L681" i="26"/>
  <c r="O681" i="26" s="1"/>
  <c r="L682" i="26"/>
  <c r="O682" i="26" s="1"/>
  <c r="L684" i="26"/>
  <c r="O684" i="26" s="1"/>
  <c r="L685" i="26"/>
  <c r="O685" i="26" s="1"/>
  <c r="I688" i="26"/>
  <c r="I693" i="26"/>
  <c r="L699" i="26"/>
  <c r="O699" i="26" s="1"/>
  <c r="L700" i="26"/>
  <c r="O700" i="26" s="1"/>
  <c r="L701" i="26"/>
  <c r="O701" i="26" s="1"/>
  <c r="G703" i="26"/>
  <c r="I703" i="26"/>
  <c r="L707" i="26"/>
  <c r="O707" i="26" s="1"/>
  <c r="G667" i="26"/>
  <c r="G668" i="26"/>
  <c r="G678" i="26"/>
  <c r="I678" i="26"/>
  <c r="G683" i="26"/>
  <c r="G698" i="26"/>
  <c r="O177" i="26"/>
  <c r="O182" i="26"/>
  <c r="O197" i="26"/>
  <c r="O185" i="26"/>
  <c r="O186" i="26"/>
  <c r="O187" i="26"/>
  <c r="O188" i="26"/>
  <c r="O190" i="26"/>
  <c r="O191" i="26"/>
  <c r="O192" i="26"/>
  <c r="O193" i="26"/>
  <c r="O200" i="26"/>
  <c r="O201" i="26"/>
  <c r="O203" i="26"/>
  <c r="O235" i="26"/>
  <c r="O257" i="26"/>
  <c r="O242" i="26"/>
  <c r="O268" i="26"/>
  <c r="O282" i="26"/>
  <c r="O297" i="26"/>
  <c r="O317" i="26"/>
  <c r="O322" i="26"/>
  <c r="O327" i="26"/>
  <c r="O332" i="26"/>
  <c r="O337" i="26"/>
  <c r="O363" i="26"/>
  <c r="O366" i="26"/>
  <c r="O369" i="26"/>
  <c r="O370" i="26"/>
  <c r="O373" i="26"/>
  <c r="O375" i="26"/>
  <c r="O378" i="26"/>
  <c r="O381" i="26"/>
  <c r="O401" i="26"/>
  <c r="O445" i="26"/>
  <c r="H2632" i="26"/>
  <c r="J582" i="26" l="1"/>
  <c r="R582" i="26"/>
  <c r="F527" i="26"/>
  <c r="J527" i="26" s="1"/>
  <c r="R547" i="26"/>
  <c r="F521" i="26"/>
  <c r="R521" i="26" s="1"/>
  <c r="R581" i="26"/>
  <c r="R880" i="26"/>
  <c r="R881" i="26"/>
  <c r="G882" i="26"/>
  <c r="I882" i="26"/>
  <c r="O637" i="26"/>
  <c r="L632" i="26"/>
  <c r="O636" i="26"/>
  <c r="L631" i="26"/>
  <c r="O631" i="26" s="1"/>
  <c r="J608" i="26"/>
  <c r="G608" i="26"/>
  <c r="G547" i="26"/>
  <c r="L653" i="26"/>
  <c r="G582" i="26"/>
  <c r="G553" i="26"/>
  <c r="K525" i="26"/>
  <c r="K520" i="26" s="1"/>
  <c r="O431" i="26"/>
  <c r="O405" i="26"/>
  <c r="O102" i="26"/>
  <c r="O540" i="26"/>
  <c r="O429" i="26"/>
  <c r="O430" i="26"/>
  <c r="O404" i="26"/>
  <c r="O393" i="26"/>
  <c r="O365" i="26"/>
  <c r="O96" i="26"/>
  <c r="O95" i="26"/>
  <c r="O94" i="26"/>
  <c r="O93" i="26"/>
  <c r="M593" i="26"/>
  <c r="M533" i="26"/>
  <c r="M683" i="26"/>
  <c r="M673" i="26"/>
  <c r="O630" i="26"/>
  <c r="M553" i="26"/>
  <c r="O228" i="26"/>
  <c r="M588" i="26"/>
  <c r="O588" i="26"/>
  <c r="M582" i="26"/>
  <c r="L547" i="26"/>
  <c r="O547" i="26" s="1"/>
  <c r="O552" i="26"/>
  <c r="M698" i="26"/>
  <c r="M657" i="26"/>
  <c r="O657" i="26"/>
  <c r="O313" i="26"/>
  <c r="M610" i="26"/>
  <c r="O610" i="26"/>
  <c r="O22" i="26"/>
  <c r="O362" i="26"/>
  <c r="O583" i="26"/>
  <c r="O316" i="26"/>
  <c r="O590" i="26"/>
  <c r="O421" i="26"/>
  <c r="O419" i="26"/>
  <c r="O416" i="26"/>
  <c r="O414" i="26"/>
  <c r="O399" i="26"/>
  <c r="O379" i="26"/>
  <c r="O635" i="26"/>
  <c r="O555" i="26"/>
  <c r="O406" i="26"/>
  <c r="O402" i="26"/>
  <c r="O395" i="26"/>
  <c r="O394" i="26"/>
  <c r="O376" i="26"/>
  <c r="O374" i="26"/>
  <c r="O371" i="26"/>
  <c r="O368" i="26"/>
  <c r="O367" i="26"/>
  <c r="O364" i="26"/>
  <c r="O236" i="26"/>
  <c r="O380" i="26"/>
  <c r="M618" i="26"/>
  <c r="O618" i="26"/>
  <c r="M613" i="26"/>
  <c r="O613" i="26"/>
  <c r="M668" i="26"/>
  <c r="M643" i="26"/>
  <c r="O643" i="26"/>
  <c r="M629" i="26"/>
  <c r="O629" i="26"/>
  <c r="M603" i="26"/>
  <c r="O544" i="26"/>
  <c r="O278" i="26"/>
  <c r="O147" i="26"/>
  <c r="M580" i="26"/>
  <c r="M547" i="26"/>
  <c r="M664" i="26"/>
  <c r="M579" i="26"/>
  <c r="O251" i="26"/>
  <c r="M548" i="26"/>
  <c r="M631" i="26"/>
  <c r="O202" i="26"/>
  <c r="O144" i="26"/>
  <c r="O280" i="26"/>
  <c r="O662" i="26"/>
  <c r="O634" i="26"/>
  <c r="O601" i="26"/>
  <c r="K526" i="26"/>
  <c r="M526" i="26" s="1"/>
  <c r="O412" i="26"/>
  <c r="O411" i="26"/>
  <c r="O409" i="26"/>
  <c r="O233" i="26"/>
  <c r="O647" i="26"/>
  <c r="O545" i="26"/>
  <c r="O410" i="26"/>
  <c r="O408" i="26"/>
  <c r="O396" i="26"/>
  <c r="O372" i="26"/>
  <c r="O279" i="26"/>
  <c r="O271" i="26"/>
  <c r="D16" i="26"/>
  <c r="O262" i="26"/>
  <c r="I524" i="26"/>
  <c r="E519" i="26"/>
  <c r="I519" i="26" s="1"/>
  <c r="L553" i="26"/>
  <c r="O553" i="26" s="1"/>
  <c r="J653" i="26"/>
  <c r="G579" i="26"/>
  <c r="K608" i="26"/>
  <c r="I653" i="26"/>
  <c r="I553" i="26"/>
  <c r="I663" i="26"/>
  <c r="G630" i="26"/>
  <c r="M630" i="26"/>
  <c r="O249" i="26"/>
  <c r="J628" i="26"/>
  <c r="E628" i="26"/>
  <c r="F578" i="26"/>
  <c r="J578" i="26" s="1"/>
  <c r="G663" i="26"/>
  <c r="K527" i="26"/>
  <c r="K522" i="26" s="1"/>
  <c r="E578" i="26"/>
  <c r="I578" i="26" s="1"/>
  <c r="O281" i="26"/>
  <c r="G580" i="26"/>
  <c r="J580" i="26"/>
  <c r="E521" i="26"/>
  <c r="I581" i="26"/>
  <c r="L698" i="26"/>
  <c r="O698" i="26" s="1"/>
  <c r="G581" i="26"/>
  <c r="O315" i="26"/>
  <c r="G633" i="26"/>
  <c r="L628" i="26"/>
  <c r="G653" i="26"/>
  <c r="K663" i="26"/>
  <c r="O157" i="26"/>
  <c r="J581" i="26"/>
  <c r="J579" i="26"/>
  <c r="J879" i="26"/>
  <c r="O314" i="26"/>
  <c r="J663" i="26"/>
  <c r="L693" i="26"/>
  <c r="O693" i="26" s="1"/>
  <c r="I879" i="26"/>
  <c r="E880" i="26"/>
  <c r="L533" i="26"/>
  <c r="O533" i="26" s="1"/>
  <c r="L548" i="26"/>
  <c r="O548" i="26" s="1"/>
  <c r="G879" i="26"/>
  <c r="K653" i="26"/>
  <c r="O653" i="26" s="1"/>
  <c r="E523" i="26"/>
  <c r="I523" i="26" s="1"/>
  <c r="O1002" i="26"/>
  <c r="I525" i="26"/>
  <c r="E520" i="26"/>
  <c r="O248" i="26"/>
  <c r="I608" i="26"/>
  <c r="L546" i="26"/>
  <c r="L526" i="26" s="1"/>
  <c r="O250" i="26"/>
  <c r="J547" i="26"/>
  <c r="L658" i="26"/>
  <c r="O658" i="26" s="1"/>
  <c r="M611" i="26"/>
  <c r="K581" i="26"/>
  <c r="M525" i="26"/>
  <c r="K882" i="26"/>
  <c r="K880" i="26"/>
  <c r="K881" i="26"/>
  <c r="K879" i="26"/>
  <c r="M544" i="26"/>
  <c r="K543" i="26"/>
  <c r="K524" i="26"/>
  <c r="K519" i="26" s="1"/>
  <c r="O212" i="26"/>
  <c r="O217" i="26"/>
  <c r="H13" i="26"/>
  <c r="R13" i="26" s="1"/>
  <c r="O167" i="26"/>
  <c r="O162" i="26"/>
  <c r="O207" i="26"/>
  <c r="L665" i="26"/>
  <c r="O665" i="26" s="1"/>
  <c r="M632" i="26"/>
  <c r="K628" i="26"/>
  <c r="L603" i="26"/>
  <c r="O603" i="26" s="1"/>
  <c r="L593" i="26"/>
  <c r="O593" i="26" s="1"/>
  <c r="L580" i="26"/>
  <c r="O580" i="26" s="1"/>
  <c r="L579" i="26"/>
  <c r="O579" i="26" s="1"/>
  <c r="J553" i="26"/>
  <c r="D543" i="26"/>
  <c r="D524" i="26"/>
  <c r="L683" i="26"/>
  <c r="O683" i="26" s="1"/>
  <c r="L666" i="26"/>
  <c r="O666" i="26" s="1"/>
  <c r="L673" i="26"/>
  <c r="O673" i="26" s="1"/>
  <c r="L667" i="26"/>
  <c r="O667" i="26" s="1"/>
  <c r="L668" i="26"/>
  <c r="O668" i="26" s="1"/>
  <c r="L664" i="26"/>
  <c r="O664" i="26" s="1"/>
  <c r="K633" i="26"/>
  <c r="L582" i="26"/>
  <c r="O582" i="26" s="1"/>
  <c r="G544" i="26"/>
  <c r="F543" i="26"/>
  <c r="R543" i="26" s="1"/>
  <c r="F524" i="26"/>
  <c r="L525" i="26"/>
  <c r="O525" i="26" s="1"/>
  <c r="L524" i="26"/>
  <c r="J544" i="26"/>
  <c r="O361" i="26"/>
  <c r="O359" i="26"/>
  <c r="O173" i="26"/>
  <c r="O407" i="26"/>
  <c r="O267" i="26"/>
  <c r="O287" i="26"/>
  <c r="O232" i="26"/>
  <c r="O230" i="26"/>
  <c r="F522" i="26" l="1"/>
  <c r="R522" i="26" s="1"/>
  <c r="G527" i="26"/>
  <c r="R527" i="26"/>
  <c r="F519" i="26"/>
  <c r="R519" i="26" s="1"/>
  <c r="R524" i="26"/>
  <c r="O360" i="26"/>
  <c r="L527" i="26"/>
  <c r="O527" i="26" s="1"/>
  <c r="O92" i="26"/>
  <c r="O880" i="26"/>
  <c r="O417" i="26"/>
  <c r="O526" i="26"/>
  <c r="O524" i="26"/>
  <c r="M527" i="26"/>
  <c r="O18" i="26"/>
  <c r="O392" i="26"/>
  <c r="O155" i="26"/>
  <c r="M633" i="26"/>
  <c r="K521" i="26"/>
  <c r="O581" i="26"/>
  <c r="O142" i="26"/>
  <c r="M608" i="26"/>
  <c r="O608" i="26"/>
  <c r="O20" i="26"/>
  <c r="O358" i="26"/>
  <c r="O397" i="26"/>
  <c r="O427" i="26"/>
  <c r="O174" i="26"/>
  <c r="O176" i="26"/>
  <c r="O432" i="26"/>
  <c r="O377" i="26"/>
  <c r="O154" i="26"/>
  <c r="O156" i="26"/>
  <c r="M628" i="26"/>
  <c r="O628" i="26"/>
  <c r="M543" i="26"/>
  <c r="M653" i="26"/>
  <c r="M663" i="26"/>
  <c r="O546" i="26"/>
  <c r="O21" i="26"/>
  <c r="O357" i="26"/>
  <c r="O632" i="26"/>
  <c r="O19" i="26"/>
  <c r="O175" i="26"/>
  <c r="O1000" i="26"/>
  <c r="L998" i="26"/>
  <c r="O520" i="26"/>
  <c r="G578" i="26"/>
  <c r="L519" i="26"/>
  <c r="O519" i="26" s="1"/>
  <c r="O227" i="26"/>
  <c r="L521" i="26"/>
  <c r="O521" i="26" s="1"/>
  <c r="I628" i="26"/>
  <c r="G628" i="26"/>
  <c r="O277" i="26"/>
  <c r="L663" i="26"/>
  <c r="O663" i="26" s="1"/>
  <c r="D523" i="26"/>
  <c r="D519" i="26"/>
  <c r="G519" i="26"/>
  <c r="J519" i="26"/>
  <c r="M581" i="26"/>
  <c r="O247" i="26"/>
  <c r="K578" i="26"/>
  <c r="O312" i="26"/>
  <c r="L543" i="26"/>
  <c r="O543" i="26" s="1"/>
  <c r="L879" i="26"/>
  <c r="O879" i="26" s="1"/>
  <c r="O881" i="26"/>
  <c r="O882" i="26"/>
  <c r="L633" i="26"/>
  <c r="O633" i="26" s="1"/>
  <c r="M524" i="26"/>
  <c r="K523" i="26"/>
  <c r="M523" i="26" s="1"/>
  <c r="G524" i="26"/>
  <c r="F523" i="26"/>
  <c r="R523" i="26" s="1"/>
  <c r="J524" i="26"/>
  <c r="G543" i="26"/>
  <c r="J543" i="26"/>
  <c r="L578" i="26"/>
  <c r="O172" i="26"/>
  <c r="O153" i="26"/>
  <c r="O238" i="26"/>
  <c r="L523" i="26" l="1"/>
  <c r="L522" i="26"/>
  <c r="O522" i="26" s="1"/>
  <c r="O523" i="26"/>
  <c r="M578" i="26"/>
  <c r="O578" i="26"/>
  <c r="O224" i="26"/>
  <c r="O239" i="26"/>
  <c r="O226" i="26"/>
  <c r="O241" i="26"/>
  <c r="O225" i="26"/>
  <c r="O152" i="26"/>
  <c r="G523" i="26"/>
  <c r="J523" i="26"/>
  <c r="O237" i="26"/>
  <c r="O223" i="26"/>
  <c r="O1461" i="26"/>
  <c r="O1456" i="26"/>
  <c r="O1441" i="26"/>
  <c r="O1440" i="26"/>
  <c r="O1436" i="26"/>
  <c r="O1434" i="26"/>
  <c r="O1431" i="26"/>
  <c r="O1430" i="26"/>
  <c r="O1421" i="26"/>
  <c r="O1420" i="26"/>
  <c r="O1419" i="26"/>
  <c r="O1416" i="26"/>
  <c r="O1327" i="26"/>
  <c r="O1322" i="26"/>
  <c r="O1301" i="26"/>
  <c r="O1300" i="26"/>
  <c r="O1291" i="26"/>
  <c r="O1261" i="26"/>
  <c r="O1231" i="26"/>
  <c r="O1226" i="26"/>
  <c r="O1211" i="26"/>
  <c r="O1180" i="26"/>
  <c r="O1165" i="26"/>
  <c r="O1160" i="26"/>
  <c r="O1136" i="26"/>
  <c r="O1131" i="26"/>
  <c r="O1130" i="26"/>
  <c r="O1107" i="26"/>
  <c r="O1105" i="26"/>
  <c r="O1104" i="26"/>
  <c r="O1101" i="26" l="1"/>
  <c r="O1146" i="26"/>
  <c r="O1141" i="26"/>
  <c r="O1338" i="26"/>
  <c r="O1401" i="26"/>
  <c r="O1406" i="26"/>
  <c r="O1095" i="26"/>
  <c r="O1099" i="26"/>
  <c r="O1100" i="26"/>
  <c r="O1106" i="26"/>
  <c r="O1111" i="26"/>
  <c r="O1113" i="26"/>
  <c r="O1129" i="26"/>
  <c r="O1140" i="26"/>
  <c r="O1145" i="26"/>
  <c r="O1162" i="26"/>
  <c r="O1175" i="26"/>
  <c r="O1182" i="26"/>
  <c r="O1205" i="26"/>
  <c r="O1225" i="26"/>
  <c r="O1239" i="26"/>
  <c r="O1240" i="26"/>
  <c r="O1242" i="26"/>
  <c r="O1244" i="26"/>
  <c r="O1245" i="26"/>
  <c r="O1247" i="26"/>
  <c r="O1254" i="26"/>
  <c r="O1255" i="26"/>
  <c r="O1262" i="26"/>
  <c r="O1289" i="26"/>
  <c r="O1290" i="26"/>
  <c r="O1292" i="26"/>
  <c r="O1309" i="26"/>
  <c r="O1310" i="26"/>
  <c r="O1311" i="26"/>
  <c r="O1336" i="26"/>
  <c r="O1437" i="26"/>
  <c r="O1102" i="26"/>
  <c r="O1108" i="26"/>
  <c r="O1118" i="26"/>
  <c r="O1124" i="26"/>
  <c r="O1132" i="26"/>
  <c r="O1139" i="26"/>
  <c r="O1142" i="26"/>
  <c r="O1144" i="26"/>
  <c r="O1176" i="26"/>
  <c r="O1181" i="26"/>
  <c r="O1212" i="26"/>
  <c r="O1229" i="26"/>
  <c r="O1230" i="26"/>
  <c r="O1235" i="26"/>
  <c r="O1256" i="26"/>
  <c r="O1267" i="26"/>
  <c r="O1269" i="26"/>
  <c r="O1270" i="26"/>
  <c r="O1271" i="26"/>
  <c r="O1272" i="26"/>
  <c r="O1276" i="26"/>
  <c r="O1277" i="26"/>
  <c r="O1294" i="26"/>
  <c r="O1295" i="26"/>
  <c r="O1315" i="26"/>
  <c r="O1316" i="26"/>
  <c r="O1368" i="26"/>
  <c r="O1429" i="26"/>
  <c r="O1432" i="26"/>
  <c r="O1435" i="26"/>
  <c r="O1460" i="26"/>
  <c r="O222" i="26"/>
  <c r="O1135" i="26"/>
  <c r="L13" i="26"/>
  <c r="O1314" i="26"/>
  <c r="O1204" i="26"/>
  <c r="O1094" i="26"/>
  <c r="O17" i="26"/>
  <c r="O1415" i="26"/>
  <c r="O1126" i="26"/>
  <c r="O1442" i="26"/>
  <c r="O1217" i="26"/>
  <c r="O1259" i="26"/>
  <c r="O1264" i="26"/>
  <c r="O1274" i="26"/>
  <c r="O1275" i="26"/>
  <c r="O1319" i="26"/>
  <c r="O1386" i="26"/>
  <c r="O1396" i="26"/>
  <c r="O1452" i="26"/>
  <c r="O1454" i="26"/>
  <c r="O1209" i="26"/>
  <c r="O1302" i="26"/>
  <c r="O1320" i="26"/>
  <c r="O1366" i="26"/>
  <c r="O1450" i="26"/>
  <c r="O1213" i="26"/>
  <c r="O1363" i="26"/>
  <c r="O1210" i="26"/>
  <c r="O1297" i="26"/>
  <c r="O1321" i="26"/>
  <c r="O1207" i="26"/>
  <c r="O1216" i="26"/>
  <c r="O1200" i="26"/>
  <c r="O1224" i="26"/>
  <c r="O1236" i="26"/>
  <c r="O1260" i="26"/>
  <c r="O1265" i="26"/>
  <c r="O1234" i="26"/>
  <c r="O1246" i="26"/>
  <c r="O1417" i="26"/>
  <c r="O1457" i="26"/>
  <c r="O1426" i="26"/>
  <c r="O1214" i="26"/>
  <c r="O1237" i="26"/>
  <c r="O1250" i="26"/>
  <c r="O1251" i="26"/>
  <c r="O1219" i="26"/>
  <c r="O1097" i="26"/>
  <c r="O1127" i="26"/>
  <c r="O1137" i="26"/>
  <c r="O1163" i="26"/>
  <c r="O1199" i="26"/>
  <c r="O1201" i="26"/>
  <c r="O1202" i="26"/>
  <c r="O1206" i="26"/>
  <c r="O1222" i="26"/>
  <c r="O1227" i="26"/>
  <c r="O1241" i="26"/>
  <c r="O1249" i="26"/>
  <c r="O1252" i="26"/>
  <c r="O1198" i="26"/>
  <c r="O1215" i="26"/>
  <c r="O1218" i="26"/>
  <c r="O1220" i="26"/>
  <c r="O1221" i="26"/>
  <c r="O1232" i="26"/>
  <c r="O1266" i="26"/>
  <c r="O1296" i="26"/>
  <c r="O1312" i="26"/>
  <c r="O1257" i="26"/>
  <c r="O1324" i="26"/>
  <c r="O1325" i="26"/>
  <c r="O1326" i="26"/>
  <c r="O1329" i="26"/>
  <c r="O1330" i="26"/>
  <c r="O1331" i="26"/>
  <c r="O1383" i="26"/>
  <c r="O1317" i="26"/>
  <c r="O1439" i="26"/>
  <c r="O1447" i="26"/>
  <c r="O1449" i="26"/>
  <c r="O1418" i="26"/>
  <c r="O1459" i="26"/>
  <c r="O1455" i="26"/>
  <c r="O1462" i="26"/>
  <c r="H2473" i="26"/>
  <c r="R2473" i="26" s="1"/>
  <c r="G2463" i="26"/>
  <c r="K2443" i="26"/>
  <c r="O2443" i="26" s="1"/>
  <c r="G2453" i="26"/>
  <c r="K2464" i="26"/>
  <c r="J2464" i="26"/>
  <c r="I2464" i="26"/>
  <c r="G2464" i="26"/>
  <c r="H2463" i="26"/>
  <c r="R2463" i="26" s="1"/>
  <c r="K2462" i="26"/>
  <c r="J2462" i="26"/>
  <c r="I2462" i="26"/>
  <c r="G2462" i="26"/>
  <c r="K2461" i="26"/>
  <c r="J2461" i="26"/>
  <c r="I2461" i="26"/>
  <c r="G2461" i="26"/>
  <c r="F2460" i="26"/>
  <c r="D2460" i="26"/>
  <c r="K2459" i="26"/>
  <c r="J2459" i="26"/>
  <c r="I2459" i="26"/>
  <c r="G2459" i="26"/>
  <c r="H2458" i="26"/>
  <c r="K2457" i="26"/>
  <c r="J2457" i="26"/>
  <c r="I2457" i="26"/>
  <c r="G2457" i="26"/>
  <c r="K2456" i="26"/>
  <c r="J2456" i="26"/>
  <c r="I2456" i="26"/>
  <c r="G2456" i="26"/>
  <c r="F2455" i="26"/>
  <c r="D2455" i="26"/>
  <c r="K2449" i="26"/>
  <c r="J2449" i="26"/>
  <c r="I2449" i="26"/>
  <c r="G2449" i="26"/>
  <c r="H2448" i="26"/>
  <c r="K2447" i="26"/>
  <c r="J2447" i="26"/>
  <c r="I2447" i="26"/>
  <c r="G2447" i="26"/>
  <c r="K2446" i="26"/>
  <c r="J2446" i="26"/>
  <c r="I2446" i="26"/>
  <c r="G2446" i="26"/>
  <c r="F2445" i="26"/>
  <c r="D2445" i="26"/>
  <c r="K2454" i="26"/>
  <c r="J2454" i="26"/>
  <c r="I2454" i="26"/>
  <c r="G2454" i="26"/>
  <c r="K2452" i="26"/>
  <c r="J2452" i="26"/>
  <c r="I2452" i="26"/>
  <c r="G2452" i="26"/>
  <c r="K2451" i="26"/>
  <c r="J2451" i="26"/>
  <c r="I2451" i="26"/>
  <c r="G2451" i="26"/>
  <c r="F2450" i="26"/>
  <c r="D2450" i="26"/>
  <c r="G2671" i="26"/>
  <c r="H2642" i="26"/>
  <c r="D2646" i="26"/>
  <c r="D2641" i="26" s="1"/>
  <c r="D2621" i="26" s="1"/>
  <c r="J2448" i="26" l="1"/>
  <c r="R2448" i="26"/>
  <c r="H2455" i="26"/>
  <c r="R2455" i="26" s="1"/>
  <c r="R2458" i="26"/>
  <c r="O1084" i="26"/>
  <c r="O1174" i="26"/>
  <c r="O1285" i="26"/>
  <c r="L2449" i="26"/>
  <c r="O2449" i="26" s="1"/>
  <c r="M2456" i="26"/>
  <c r="L2457" i="26"/>
  <c r="O2457" i="26" s="1"/>
  <c r="M2464" i="26"/>
  <c r="O1388" i="26"/>
  <c r="O1391" i="26"/>
  <c r="O1356" i="26"/>
  <c r="O1361" i="26"/>
  <c r="O1096" i="26"/>
  <c r="O1178" i="26"/>
  <c r="O1143" i="26"/>
  <c r="O1177" i="26"/>
  <c r="O1284" i="26"/>
  <c r="O1458" i="26"/>
  <c r="O1423" i="26"/>
  <c r="O1158" i="26"/>
  <c r="O1333" i="26"/>
  <c r="O1147" i="26"/>
  <c r="O1414" i="26"/>
  <c r="M2451" i="26"/>
  <c r="L2452" i="26"/>
  <c r="O2452" i="26" s="1"/>
  <c r="M2454" i="26"/>
  <c r="M2446" i="26"/>
  <c r="M2447" i="26"/>
  <c r="M2459" i="26"/>
  <c r="L2461" i="26"/>
  <c r="O2461" i="26" s="1"/>
  <c r="L2462" i="26"/>
  <c r="O2462" i="26" s="1"/>
  <c r="O1428" i="26"/>
  <c r="O1446" i="26"/>
  <c r="O1288" i="26"/>
  <c r="O1138" i="26"/>
  <c r="O1109" i="26"/>
  <c r="O1150" i="26"/>
  <c r="O1155" i="26"/>
  <c r="O1103" i="26"/>
  <c r="O1298" i="26"/>
  <c r="O1093" i="26"/>
  <c r="O1318" i="26"/>
  <c r="O1208" i="26"/>
  <c r="O1349" i="26"/>
  <c r="O1159" i="26"/>
  <c r="O1451" i="26"/>
  <c r="O1422" i="26"/>
  <c r="O1409" i="26"/>
  <c r="O1299" i="26"/>
  <c r="O1179" i="26"/>
  <c r="O1134" i="26"/>
  <c r="O1196" i="26"/>
  <c r="O1433" i="26"/>
  <c r="O1307" i="26"/>
  <c r="O1403" i="26"/>
  <c r="O1328" i="26"/>
  <c r="O1453" i="26"/>
  <c r="O1248" i="26"/>
  <c r="O1293" i="26"/>
  <c r="O1098" i="26"/>
  <c r="O1411" i="26"/>
  <c r="O1323" i="26"/>
  <c r="E2445" i="26"/>
  <c r="G2445" i="26" s="1"/>
  <c r="E2438" i="26"/>
  <c r="E2460" i="26"/>
  <c r="G2460" i="26" s="1"/>
  <c r="O1398" i="26"/>
  <c r="I2453" i="26"/>
  <c r="M2449" i="26"/>
  <c r="O1195" i="26"/>
  <c r="O1233" i="26"/>
  <c r="O1438" i="26"/>
  <c r="I2463" i="26"/>
  <c r="K2453" i="26"/>
  <c r="O1413" i="26"/>
  <c r="O1393" i="26"/>
  <c r="O1253" i="26"/>
  <c r="O1223" i="26"/>
  <c r="M2461" i="26"/>
  <c r="O1306" i="26"/>
  <c r="O1313" i="26"/>
  <c r="O1445" i="26"/>
  <c r="O1448" i="26"/>
  <c r="O1268" i="26"/>
  <c r="O1194" i="26"/>
  <c r="O1087" i="26"/>
  <c r="O1203" i="26"/>
  <c r="O1128" i="26"/>
  <c r="O1243" i="26"/>
  <c r="O1258" i="26"/>
  <c r="O1154" i="26"/>
  <c r="O1133" i="26"/>
  <c r="O1156" i="26"/>
  <c r="O1308" i="26"/>
  <c r="O1273" i="26"/>
  <c r="O1197" i="26"/>
  <c r="O1228" i="26"/>
  <c r="O1444" i="26"/>
  <c r="O1263" i="26"/>
  <c r="O1238" i="26"/>
  <c r="O1157" i="26"/>
  <c r="K2448" i="26"/>
  <c r="K2458" i="26"/>
  <c r="K2463" i="26"/>
  <c r="G2458" i="26"/>
  <c r="E2455" i="26"/>
  <c r="G2455" i="26" s="1"/>
  <c r="I2458" i="26"/>
  <c r="H2450" i="26"/>
  <c r="J2450" i="26" s="1"/>
  <c r="E2450" i="26"/>
  <c r="G2450" i="26" s="1"/>
  <c r="I2448" i="26"/>
  <c r="H2445" i="26"/>
  <c r="J2445" i="26" s="1"/>
  <c r="G2448" i="26"/>
  <c r="L2447" i="26"/>
  <c r="O2447" i="26" s="1"/>
  <c r="M2462" i="26"/>
  <c r="J2463" i="26"/>
  <c r="L2456" i="26"/>
  <c r="O2456" i="26" s="1"/>
  <c r="L2464" i="26"/>
  <c r="L2460" i="26" s="1"/>
  <c r="L2446" i="26"/>
  <c r="O2446" i="26" s="1"/>
  <c r="H2460" i="26"/>
  <c r="R2460" i="26" s="1"/>
  <c r="M2457" i="26"/>
  <c r="J2458" i="26"/>
  <c r="J2455" i="26"/>
  <c r="L2451" i="26"/>
  <c r="O2451" i="26" s="1"/>
  <c r="L2459" i="26"/>
  <c r="O2459" i="26" s="1"/>
  <c r="M2452" i="26"/>
  <c r="J2453" i="26"/>
  <c r="L2454" i="26"/>
  <c r="O2454" i="26" s="1"/>
  <c r="R2450" i="26" l="1"/>
  <c r="R2445" i="26"/>
  <c r="O1125" i="26"/>
  <c r="O1091" i="26"/>
  <c r="O1086" i="26"/>
  <c r="M2448" i="26"/>
  <c r="O2448" i="26"/>
  <c r="O1151" i="26"/>
  <c r="K2450" i="26"/>
  <c r="M2450" i="26" s="1"/>
  <c r="O2453" i="26"/>
  <c r="O1279" i="26"/>
  <c r="O1079" i="26"/>
  <c r="O1123" i="26"/>
  <c r="O1352" i="26"/>
  <c r="O1350" i="26"/>
  <c r="O1286" i="26"/>
  <c r="O1381" i="26"/>
  <c r="O1287" i="26"/>
  <c r="O1305" i="26"/>
  <c r="O1304" i="26"/>
  <c r="O2464" i="26"/>
  <c r="M2463" i="26"/>
  <c r="O2463" i="26"/>
  <c r="K2455" i="26"/>
  <c r="M2455" i="26" s="1"/>
  <c r="O2458" i="26"/>
  <c r="O1353" i="26"/>
  <c r="O1358" i="26"/>
  <c r="O1376" i="26"/>
  <c r="O1173" i="26"/>
  <c r="O1085" i="26"/>
  <c r="O1282" i="26"/>
  <c r="O1410" i="26"/>
  <c r="O1281" i="26"/>
  <c r="O1412" i="26"/>
  <c r="O1280" i="26"/>
  <c r="O1088" i="26"/>
  <c r="O1345" i="26"/>
  <c r="M2453" i="26"/>
  <c r="O1408" i="26"/>
  <c r="O1378" i="26"/>
  <c r="K2438" i="26"/>
  <c r="K2445" i="26"/>
  <c r="O1443" i="26"/>
  <c r="O1303" i="26"/>
  <c r="K2460" i="26"/>
  <c r="L2445" i="26"/>
  <c r="O1283" i="26"/>
  <c r="L2455" i="26"/>
  <c r="O1153" i="26"/>
  <c r="O1344" i="26"/>
  <c r="O1193" i="26"/>
  <c r="L2450" i="26"/>
  <c r="I2445" i="26"/>
  <c r="M2458" i="26"/>
  <c r="I2455" i="26"/>
  <c r="I2450" i="26"/>
  <c r="J2460" i="26"/>
  <c r="I2460" i="26"/>
  <c r="O1080" i="26" l="1"/>
  <c r="O1081" i="26"/>
  <c r="O1083" i="26"/>
  <c r="M2460" i="26"/>
  <c r="O2460" i="26"/>
  <c r="M2445" i="26"/>
  <c r="O2445" i="26"/>
  <c r="O1278" i="26"/>
  <c r="O1347" i="26"/>
  <c r="O2450" i="26"/>
  <c r="O1112" i="26"/>
  <c r="O1351" i="26"/>
  <c r="O1373" i="26"/>
  <c r="O2455" i="26"/>
  <c r="O1152" i="26"/>
  <c r="O1148" i="26"/>
  <c r="O1343" i="26" l="1"/>
  <c r="O1346" i="26"/>
  <c r="O1078" i="26"/>
  <c r="O1082" i="26"/>
  <c r="O1348" i="26"/>
  <c r="O1497" i="26" l="1"/>
  <c r="O1495" i="26"/>
  <c r="O1494" i="26"/>
  <c r="O1496" i="26"/>
  <c r="O1493" i="26" l="1"/>
  <c r="H1900" i="26" l="1"/>
  <c r="R1900" i="26" s="1"/>
  <c r="E1885" i="26"/>
  <c r="E1901" i="26"/>
  <c r="E1886" i="26" s="1"/>
  <c r="D1901" i="26"/>
  <c r="D1886" i="26" s="1"/>
  <c r="D1900" i="26"/>
  <c r="D1885" i="26" s="1"/>
  <c r="O1901" i="26" l="1"/>
  <c r="D2583" i="26" l="1"/>
  <c r="D2538" i="26"/>
  <c r="D2513" i="26"/>
  <c r="M2618" i="26" l="1"/>
  <c r="L2615" i="26"/>
  <c r="K2615" i="26"/>
  <c r="H2615" i="26"/>
  <c r="F2615" i="26"/>
  <c r="E2615" i="26"/>
  <c r="D2615" i="26"/>
  <c r="M2614" i="26"/>
  <c r="J2614" i="26"/>
  <c r="I2614" i="26"/>
  <c r="G2614" i="26"/>
  <c r="K2613" i="26"/>
  <c r="J2613" i="26"/>
  <c r="I2613" i="26"/>
  <c r="G2613" i="26"/>
  <c r="M2612" i="26"/>
  <c r="J2612" i="26"/>
  <c r="I2612" i="26"/>
  <c r="G2612" i="26"/>
  <c r="M2611" i="26"/>
  <c r="J2611" i="26"/>
  <c r="I2611" i="26"/>
  <c r="G2611" i="26"/>
  <c r="L2610" i="26"/>
  <c r="H2610" i="26"/>
  <c r="F2610" i="26"/>
  <c r="R2610" i="26" s="1"/>
  <c r="E2610" i="26"/>
  <c r="D2610" i="26"/>
  <c r="K2609" i="26"/>
  <c r="J2609" i="26"/>
  <c r="I2609" i="26"/>
  <c r="G2609" i="26"/>
  <c r="J2608" i="26"/>
  <c r="I2608" i="26"/>
  <c r="G2608" i="26"/>
  <c r="K2607" i="26"/>
  <c r="I2607" i="26"/>
  <c r="K2606" i="26"/>
  <c r="I2606" i="26"/>
  <c r="H2605" i="26"/>
  <c r="F2605" i="26"/>
  <c r="E2605" i="26"/>
  <c r="D2605" i="26"/>
  <c r="K2604" i="26"/>
  <c r="I2604" i="26"/>
  <c r="K2603" i="26"/>
  <c r="I2603" i="26"/>
  <c r="K2602" i="26"/>
  <c r="I2602" i="26"/>
  <c r="K2601" i="26"/>
  <c r="I2601" i="26"/>
  <c r="F2600" i="26"/>
  <c r="R2600" i="26" s="1"/>
  <c r="E2600" i="26"/>
  <c r="D2600" i="26"/>
  <c r="K2599" i="26"/>
  <c r="J2599" i="26"/>
  <c r="I2599" i="26"/>
  <c r="G2599" i="26"/>
  <c r="M2598" i="26"/>
  <c r="L2598" i="26"/>
  <c r="O2598" i="26" s="1"/>
  <c r="J2598" i="26"/>
  <c r="I2598" i="26"/>
  <c r="G2598" i="26"/>
  <c r="K2597" i="26"/>
  <c r="J2597" i="26"/>
  <c r="I2597" i="26"/>
  <c r="G2597" i="26"/>
  <c r="K2596" i="26"/>
  <c r="J2596" i="26"/>
  <c r="I2596" i="26"/>
  <c r="G2596" i="26"/>
  <c r="H2595" i="26"/>
  <c r="F2595" i="26"/>
  <c r="E2595" i="26"/>
  <c r="D2595" i="26"/>
  <c r="K2594" i="26"/>
  <c r="J2594" i="26"/>
  <c r="I2594" i="26"/>
  <c r="K2593" i="26"/>
  <c r="J2593" i="26"/>
  <c r="I2593" i="26"/>
  <c r="G2593" i="26"/>
  <c r="K2592" i="26"/>
  <c r="J2592" i="26"/>
  <c r="I2592" i="26"/>
  <c r="K2591" i="26"/>
  <c r="J2591" i="26"/>
  <c r="I2591" i="26"/>
  <c r="H2590" i="26"/>
  <c r="F2590" i="26"/>
  <c r="R2590" i="26" s="1"/>
  <c r="E2590" i="26"/>
  <c r="D2590" i="26"/>
  <c r="K2589" i="26"/>
  <c r="J2589" i="26"/>
  <c r="I2589" i="26"/>
  <c r="K2588" i="26"/>
  <c r="J2588" i="26"/>
  <c r="I2588" i="26"/>
  <c r="G2588" i="26"/>
  <c r="K2587" i="26"/>
  <c r="J2587" i="26"/>
  <c r="I2587" i="26"/>
  <c r="K2586" i="26"/>
  <c r="J2586" i="26"/>
  <c r="I2586" i="26"/>
  <c r="H2585" i="26"/>
  <c r="F2585" i="26"/>
  <c r="R2585" i="26" s="1"/>
  <c r="E2585" i="26"/>
  <c r="D2585" i="26"/>
  <c r="K2584" i="26"/>
  <c r="E2580" i="26"/>
  <c r="K2582" i="26"/>
  <c r="K2581" i="26"/>
  <c r="D2580" i="26"/>
  <c r="K2579" i="26"/>
  <c r="J2578" i="26"/>
  <c r="D2508" i="26"/>
  <c r="K2577" i="26"/>
  <c r="K2576" i="26"/>
  <c r="H2575" i="26"/>
  <c r="F2575" i="26"/>
  <c r="R2575" i="26" s="1"/>
  <c r="K2574" i="26"/>
  <c r="M2573" i="26"/>
  <c r="I2573" i="26"/>
  <c r="G2573" i="26"/>
  <c r="K2572" i="26"/>
  <c r="K2571" i="26"/>
  <c r="H2570" i="26"/>
  <c r="F2570" i="26"/>
  <c r="R2570" i="26" s="1"/>
  <c r="E2570" i="26"/>
  <c r="K2570" i="26" s="1"/>
  <c r="D2570" i="26"/>
  <c r="K2569" i="26"/>
  <c r="K2568" i="26"/>
  <c r="I2568" i="26"/>
  <c r="G2568" i="26"/>
  <c r="K2567" i="26"/>
  <c r="K2566" i="26"/>
  <c r="H2565" i="26"/>
  <c r="F2565" i="26"/>
  <c r="E2565" i="26"/>
  <c r="K2565" i="26" s="1"/>
  <c r="D2565" i="26"/>
  <c r="K2564" i="26"/>
  <c r="K2562" i="26"/>
  <c r="K2561" i="26"/>
  <c r="H2560" i="26"/>
  <c r="F2560" i="26"/>
  <c r="E2560" i="26"/>
  <c r="D2560" i="26"/>
  <c r="K2559" i="26"/>
  <c r="J2559" i="26"/>
  <c r="I2559" i="26"/>
  <c r="G2559" i="26"/>
  <c r="J2558" i="26"/>
  <c r="I2558" i="26"/>
  <c r="G2558" i="26"/>
  <c r="K2557" i="26"/>
  <c r="J2557" i="26"/>
  <c r="I2557" i="26"/>
  <c r="G2557" i="26"/>
  <c r="K2556" i="26"/>
  <c r="J2556" i="26"/>
  <c r="I2556" i="26"/>
  <c r="G2556" i="26"/>
  <c r="H2555" i="26"/>
  <c r="F2555" i="26"/>
  <c r="R2555" i="26" s="1"/>
  <c r="E2555" i="26"/>
  <c r="D2555" i="26"/>
  <c r="K2554" i="26"/>
  <c r="J2554" i="26"/>
  <c r="I2554" i="26"/>
  <c r="G2554" i="26"/>
  <c r="K2553" i="26"/>
  <c r="J2553" i="26"/>
  <c r="I2553" i="26"/>
  <c r="G2553" i="26"/>
  <c r="K2552" i="26"/>
  <c r="J2552" i="26"/>
  <c r="I2552" i="26"/>
  <c r="G2552" i="26"/>
  <c r="K2551" i="26"/>
  <c r="J2551" i="26"/>
  <c r="I2551" i="26"/>
  <c r="G2551" i="26"/>
  <c r="H2550" i="26"/>
  <c r="F2550" i="26"/>
  <c r="R2550" i="26" s="1"/>
  <c r="E2550" i="26"/>
  <c r="K2550" i="26" s="1"/>
  <c r="D2550" i="26"/>
  <c r="K2549" i="26"/>
  <c r="J2549" i="26"/>
  <c r="I2549" i="26"/>
  <c r="G2549" i="26"/>
  <c r="K2548" i="26"/>
  <c r="K2538" i="26" s="1"/>
  <c r="J2548" i="26"/>
  <c r="I2548" i="26"/>
  <c r="G2548" i="26"/>
  <c r="K2547" i="26"/>
  <c r="J2547" i="26"/>
  <c r="I2547" i="26"/>
  <c r="G2547" i="26"/>
  <c r="K2546" i="26"/>
  <c r="J2546" i="26"/>
  <c r="I2546" i="26"/>
  <c r="G2546" i="26"/>
  <c r="H2545" i="26"/>
  <c r="F2545" i="26"/>
  <c r="E2545" i="26"/>
  <c r="D2545" i="26"/>
  <c r="K2544" i="26"/>
  <c r="J2544" i="26"/>
  <c r="I2544" i="26"/>
  <c r="G2544" i="26"/>
  <c r="J2543" i="26"/>
  <c r="I2543" i="26"/>
  <c r="G2543" i="26"/>
  <c r="K2542" i="26"/>
  <c r="J2542" i="26"/>
  <c r="I2542" i="26"/>
  <c r="G2542" i="26"/>
  <c r="K2541" i="26"/>
  <c r="J2541" i="26"/>
  <c r="I2541" i="26"/>
  <c r="G2541" i="26"/>
  <c r="H2540" i="26"/>
  <c r="F2540" i="26"/>
  <c r="R2540" i="26" s="1"/>
  <c r="E2540" i="26"/>
  <c r="K2540" i="26" s="1"/>
  <c r="L2540" i="26" s="1"/>
  <c r="D2540" i="26"/>
  <c r="H2539" i="26"/>
  <c r="H2509" i="26" s="1"/>
  <c r="F2539" i="26"/>
  <c r="E2539" i="26"/>
  <c r="E2509" i="26" s="1"/>
  <c r="D2539" i="26"/>
  <c r="D2509" i="26" s="1"/>
  <c r="H2537" i="26"/>
  <c r="H2507" i="26" s="1"/>
  <c r="F2537" i="26"/>
  <c r="E2537" i="26"/>
  <c r="D2537" i="26"/>
  <c r="D2507" i="26" s="1"/>
  <c r="H2536" i="26"/>
  <c r="H2506" i="26" s="1"/>
  <c r="F2536" i="26"/>
  <c r="E2536" i="26"/>
  <c r="E2506" i="26" s="1"/>
  <c r="D2536" i="26"/>
  <c r="D2506" i="26" s="1"/>
  <c r="K2534" i="26"/>
  <c r="J2534" i="26"/>
  <c r="I2534" i="26"/>
  <c r="G2534" i="26"/>
  <c r="M2533" i="26"/>
  <c r="J2533" i="26"/>
  <c r="I2533" i="26"/>
  <c r="G2533" i="26"/>
  <c r="K2532" i="26"/>
  <c r="J2532" i="26"/>
  <c r="I2532" i="26"/>
  <c r="G2532" i="26"/>
  <c r="K2531" i="26"/>
  <c r="J2531" i="26"/>
  <c r="I2531" i="26"/>
  <c r="G2531" i="26"/>
  <c r="K2530" i="26"/>
  <c r="J2530" i="26"/>
  <c r="E2530" i="26"/>
  <c r="I2530" i="26" s="1"/>
  <c r="D2530" i="26"/>
  <c r="K2529" i="26"/>
  <c r="J2529" i="26"/>
  <c r="I2529" i="26"/>
  <c r="G2529" i="26"/>
  <c r="L2528" i="26"/>
  <c r="O2528" i="26" s="1"/>
  <c r="J2528" i="26"/>
  <c r="I2528" i="26"/>
  <c r="G2528" i="26"/>
  <c r="K2527" i="26"/>
  <c r="J2527" i="26"/>
  <c r="I2527" i="26"/>
  <c r="G2527" i="26"/>
  <c r="K2526" i="26"/>
  <c r="J2526" i="26"/>
  <c r="I2526" i="26"/>
  <c r="G2526" i="26"/>
  <c r="H2525" i="26"/>
  <c r="F2525" i="26"/>
  <c r="E2525" i="26"/>
  <c r="D2525" i="26"/>
  <c r="K2524" i="26"/>
  <c r="I2524" i="26"/>
  <c r="K2523" i="26"/>
  <c r="J2523" i="26"/>
  <c r="I2523" i="26"/>
  <c r="G2523" i="26"/>
  <c r="K2522" i="26"/>
  <c r="I2522" i="26"/>
  <c r="K2521" i="26"/>
  <c r="I2521" i="26"/>
  <c r="H2520" i="26"/>
  <c r="F2520" i="26"/>
  <c r="R2520" i="26" s="1"/>
  <c r="E2520" i="26"/>
  <c r="K2520" i="26" s="1"/>
  <c r="D2520" i="26"/>
  <c r="K2519" i="26"/>
  <c r="I2519" i="26"/>
  <c r="M2518" i="26"/>
  <c r="J2518" i="26"/>
  <c r="I2518" i="26"/>
  <c r="G2518" i="26"/>
  <c r="K2517" i="26"/>
  <c r="I2517" i="26"/>
  <c r="K2516" i="26"/>
  <c r="I2516" i="26"/>
  <c r="H2515" i="26"/>
  <c r="F2515" i="26"/>
  <c r="E2515" i="26"/>
  <c r="K2515" i="26" s="1"/>
  <c r="D2515" i="26"/>
  <c r="K2514" i="26"/>
  <c r="J2514" i="26"/>
  <c r="I2514" i="26"/>
  <c r="G2514" i="26"/>
  <c r="E2513" i="26"/>
  <c r="K2512" i="26"/>
  <c r="J2512" i="26"/>
  <c r="I2512" i="26"/>
  <c r="G2512" i="26"/>
  <c r="K2511" i="26"/>
  <c r="J2511" i="26"/>
  <c r="I2511" i="26"/>
  <c r="G2511" i="26"/>
  <c r="R2515" i="26" l="1"/>
  <c r="R2525" i="26"/>
  <c r="F2506" i="26"/>
  <c r="R2506" i="26" s="1"/>
  <c r="R2536" i="26"/>
  <c r="F2507" i="26"/>
  <c r="R2507" i="26" s="1"/>
  <c r="R2537" i="26"/>
  <c r="F2509" i="26"/>
  <c r="R2509" i="26" s="1"/>
  <c r="R2539" i="26"/>
  <c r="R2565" i="26"/>
  <c r="R2560" i="26"/>
  <c r="R2545" i="26"/>
  <c r="R2595" i="26"/>
  <c r="R2605" i="26"/>
  <c r="R2615" i="26"/>
  <c r="F2583" i="26"/>
  <c r="R2583" i="26" s="1"/>
  <c r="H2583" i="26"/>
  <c r="H2508" i="26" s="1"/>
  <c r="H2505" i="26" s="1"/>
  <c r="M2515" i="26"/>
  <c r="M2544" i="26"/>
  <c r="L2546" i="26"/>
  <c r="O2546" i="26" s="1"/>
  <c r="L2547" i="26"/>
  <c r="O2547" i="26" s="1"/>
  <c r="L2548" i="26"/>
  <c r="O2548" i="26" s="1"/>
  <c r="L2549" i="26"/>
  <c r="O2549" i="26" s="1"/>
  <c r="L2551" i="26"/>
  <c r="O2551" i="26" s="1"/>
  <c r="L2552" i="26"/>
  <c r="O2552" i="26" s="1"/>
  <c r="L2553" i="26"/>
  <c r="O2553" i="26" s="1"/>
  <c r="L2554" i="26"/>
  <c r="O2554" i="26" s="1"/>
  <c r="L2556" i="26"/>
  <c r="O2556" i="26" s="1"/>
  <c r="L2557" i="26"/>
  <c r="O2557" i="26" s="1"/>
  <c r="L2558" i="26"/>
  <c r="O2558" i="26" s="1"/>
  <c r="L2559" i="26"/>
  <c r="O2559" i="26" s="1"/>
  <c r="L2562" i="26"/>
  <c r="O2562" i="26" s="1"/>
  <c r="L2564" i="26"/>
  <c r="O2564" i="26" s="1"/>
  <c r="L2567" i="26"/>
  <c r="O2567" i="26" s="1"/>
  <c r="L2569" i="26"/>
  <c r="O2569" i="26" s="1"/>
  <c r="M2570" i="26"/>
  <c r="M2572" i="26"/>
  <c r="M2574" i="26"/>
  <c r="M2577" i="26"/>
  <c r="L2581" i="26"/>
  <c r="O2581" i="26" s="1"/>
  <c r="L2584" i="26"/>
  <c r="O2584" i="26" s="1"/>
  <c r="L2587" i="26"/>
  <c r="O2587" i="26" s="1"/>
  <c r="L2591" i="26"/>
  <c r="O2591" i="26" s="1"/>
  <c r="L2594" i="26"/>
  <c r="O2594" i="26" s="1"/>
  <c r="L2596" i="26"/>
  <c r="O2596" i="26" s="1"/>
  <c r="L2597" i="26"/>
  <c r="O2597" i="26" s="1"/>
  <c r="L2601" i="26"/>
  <c r="O2601" i="26" s="1"/>
  <c r="L2602" i="26"/>
  <c r="O2602" i="26" s="1"/>
  <c r="L2603" i="26"/>
  <c r="O2603" i="26" s="1"/>
  <c r="L2604" i="26"/>
  <c r="O2604" i="26" s="1"/>
  <c r="L2606" i="26"/>
  <c r="O2606" i="26" s="1"/>
  <c r="L2607" i="26"/>
  <c r="O2607" i="26" s="1"/>
  <c r="M2613" i="26"/>
  <c r="O2613" i="26"/>
  <c r="M2517" i="26"/>
  <c r="M2519" i="26"/>
  <c r="M2520" i="26"/>
  <c r="L2522" i="26"/>
  <c r="O2522" i="26" s="1"/>
  <c r="L2524" i="26"/>
  <c r="O2524" i="26" s="1"/>
  <c r="M2526" i="26"/>
  <c r="L2527" i="26"/>
  <c r="O2527" i="26" s="1"/>
  <c r="L2529" i="26"/>
  <c r="O2529" i="26" s="1"/>
  <c r="M2531" i="26"/>
  <c r="M2532" i="26"/>
  <c r="M2534" i="26"/>
  <c r="M2540" i="26"/>
  <c r="M2541" i="26"/>
  <c r="M2542" i="26"/>
  <c r="L2561" i="26"/>
  <c r="O2561" i="26" s="1"/>
  <c r="L2563" i="26"/>
  <c r="O2563" i="26" s="1"/>
  <c r="L2566" i="26"/>
  <c r="O2566" i="26" s="1"/>
  <c r="L2568" i="26"/>
  <c r="O2568" i="26" s="1"/>
  <c r="M2571" i="26"/>
  <c r="M2576" i="26"/>
  <c r="M2579" i="26"/>
  <c r="L2586" i="26"/>
  <c r="O2586" i="26" s="1"/>
  <c r="L2589" i="26"/>
  <c r="O2589" i="26" s="1"/>
  <c r="L2592" i="26"/>
  <c r="O2592" i="26" s="1"/>
  <c r="L2593" i="26"/>
  <c r="O2593" i="26" s="1"/>
  <c r="L2599" i="26"/>
  <c r="O2599" i="26" s="1"/>
  <c r="L2609" i="26"/>
  <c r="O2609" i="26" s="1"/>
  <c r="O2615" i="26"/>
  <c r="M2543" i="26"/>
  <c r="L2588" i="26"/>
  <c r="O2588" i="26" s="1"/>
  <c r="J2509" i="26"/>
  <c r="L2608" i="26"/>
  <c r="O2608" i="26" s="1"/>
  <c r="I2615" i="26"/>
  <c r="K2610" i="26"/>
  <c r="I2509" i="26"/>
  <c r="M2511" i="26"/>
  <c r="M2512" i="26"/>
  <c r="K2537" i="26"/>
  <c r="E2507" i="26"/>
  <c r="G2507" i="26" s="1"/>
  <c r="M2514" i="26"/>
  <c r="I2506" i="26"/>
  <c r="J2506" i="26"/>
  <c r="G2509" i="26"/>
  <c r="G2506" i="26"/>
  <c r="M2522" i="26"/>
  <c r="M2556" i="26"/>
  <c r="M2558" i="26"/>
  <c r="J2525" i="26"/>
  <c r="L2534" i="26"/>
  <c r="O2534" i="26" s="1"/>
  <c r="L2542" i="26"/>
  <c r="O2542" i="26" s="1"/>
  <c r="J2590" i="26"/>
  <c r="G2595" i="26"/>
  <c r="G2615" i="26"/>
  <c r="L2515" i="26"/>
  <c r="O2515" i="26" s="1"/>
  <c r="M2524" i="26"/>
  <c r="J2537" i="26"/>
  <c r="L2544" i="26"/>
  <c r="O2544" i="26" s="1"/>
  <c r="J2545" i="26"/>
  <c r="J2550" i="26"/>
  <c r="M2528" i="26"/>
  <c r="M2530" i="26"/>
  <c r="L2531" i="26"/>
  <c r="O2531" i="26" s="1"/>
  <c r="I2538" i="26"/>
  <c r="J2539" i="26"/>
  <c r="I2540" i="26"/>
  <c r="M2546" i="26"/>
  <c r="M2548" i="26"/>
  <c r="M2552" i="26"/>
  <c r="M2554" i="26"/>
  <c r="J2555" i="26"/>
  <c r="M2563" i="26"/>
  <c r="G2565" i="26"/>
  <c r="M2569" i="26"/>
  <c r="L2571" i="26"/>
  <c r="O2571" i="26" s="1"/>
  <c r="L2572" i="26"/>
  <c r="O2572" i="26" s="1"/>
  <c r="L2573" i="26"/>
  <c r="O2573" i="26" s="1"/>
  <c r="L2574" i="26"/>
  <c r="O2574" i="26" s="1"/>
  <c r="J2575" i="26"/>
  <c r="L2579" i="26"/>
  <c r="O2579" i="26" s="1"/>
  <c r="I2595" i="26"/>
  <c r="G2610" i="26"/>
  <c r="J2615" i="26"/>
  <c r="E2510" i="26"/>
  <c r="K2510" i="26" s="1"/>
  <c r="L2511" i="26"/>
  <c r="O2511" i="26" s="1"/>
  <c r="D2510" i="26"/>
  <c r="L2517" i="26"/>
  <c r="O2517" i="26" s="1"/>
  <c r="L2519" i="26"/>
  <c r="O2519" i="26" s="1"/>
  <c r="J2520" i="26"/>
  <c r="J2536" i="26"/>
  <c r="G2538" i="26"/>
  <c r="I2565" i="26"/>
  <c r="I2585" i="26"/>
  <c r="I2605" i="26"/>
  <c r="I2610" i="26"/>
  <c r="M2615" i="26"/>
  <c r="J2507" i="26"/>
  <c r="D2505" i="26"/>
  <c r="G2513" i="26"/>
  <c r="F2510" i="26"/>
  <c r="J2513" i="26"/>
  <c r="L2521" i="26"/>
  <c r="O2521" i="26" s="1"/>
  <c r="M2521" i="26"/>
  <c r="L2523" i="26"/>
  <c r="O2523" i="26" s="1"/>
  <c r="M2523" i="26"/>
  <c r="L2512" i="26"/>
  <c r="O2512" i="26" s="1"/>
  <c r="I2513" i="26"/>
  <c r="H2510" i="26"/>
  <c r="I2515" i="26"/>
  <c r="J2515" i="26"/>
  <c r="L2516" i="26"/>
  <c r="O2516" i="26" s="1"/>
  <c r="M2516" i="26"/>
  <c r="L2514" i="26"/>
  <c r="O2514" i="26" s="1"/>
  <c r="G2515" i="26"/>
  <c r="L2518" i="26"/>
  <c r="O2518" i="26" s="1"/>
  <c r="L2520" i="26"/>
  <c r="O2520" i="26" s="1"/>
  <c r="G2520" i="26"/>
  <c r="I2520" i="26"/>
  <c r="K2525" i="26"/>
  <c r="L2525" i="26" s="1"/>
  <c r="L2526" i="26"/>
  <c r="O2526" i="26" s="1"/>
  <c r="M2527" i="26"/>
  <c r="M2529" i="26"/>
  <c r="L2530" i="26"/>
  <c r="G2530" i="26"/>
  <c r="E2535" i="26"/>
  <c r="D2535" i="26"/>
  <c r="G2536" i="26"/>
  <c r="F2535" i="26"/>
  <c r="R2535" i="26" s="1"/>
  <c r="G2537" i="26"/>
  <c r="I2537" i="26"/>
  <c r="K2539" i="26"/>
  <c r="G2540" i="26"/>
  <c r="J2540" i="26"/>
  <c r="K2545" i="26"/>
  <c r="M2547" i="26"/>
  <c r="M2549" i="26"/>
  <c r="L2550" i="26"/>
  <c r="O2550" i="26" s="1"/>
  <c r="G2550" i="26"/>
  <c r="I2550" i="26"/>
  <c r="M2550" i="26"/>
  <c r="M2551" i="26"/>
  <c r="M2553" i="26"/>
  <c r="M2557" i="26"/>
  <c r="M2559" i="26"/>
  <c r="K2560" i="26"/>
  <c r="G2560" i="26"/>
  <c r="I2560" i="26"/>
  <c r="M2561" i="26"/>
  <c r="L2565" i="26"/>
  <c r="O2565" i="26" s="1"/>
  <c r="M2565" i="26"/>
  <c r="M2567" i="26"/>
  <c r="L2570" i="26"/>
  <c r="O2570" i="26" s="1"/>
  <c r="G2525" i="26"/>
  <c r="I2525" i="26"/>
  <c r="L2532" i="26"/>
  <c r="O2532" i="26" s="1"/>
  <c r="I2536" i="26"/>
  <c r="H2535" i="26"/>
  <c r="J2538" i="26"/>
  <c r="G2539" i="26"/>
  <c r="I2539" i="26"/>
  <c r="O2540" i="26"/>
  <c r="L2541" i="26"/>
  <c r="O2541" i="26" s="1"/>
  <c r="G2545" i="26"/>
  <c r="I2545" i="26"/>
  <c r="G2555" i="26"/>
  <c r="I2555" i="26"/>
  <c r="G2570" i="26"/>
  <c r="I2570" i="26"/>
  <c r="L2576" i="26"/>
  <c r="O2576" i="26" s="1"/>
  <c r="L2577" i="26"/>
  <c r="O2577" i="26" s="1"/>
  <c r="E2508" i="26"/>
  <c r="D2575" i="26"/>
  <c r="K2513" i="26"/>
  <c r="K2536" i="26"/>
  <c r="M2562" i="26"/>
  <c r="M2564" i="26"/>
  <c r="M2566" i="26"/>
  <c r="M2568" i="26"/>
  <c r="K2580" i="26"/>
  <c r="L2582" i="26"/>
  <c r="O2582" i="26" s="1"/>
  <c r="M2582" i="26"/>
  <c r="G2583" i="26"/>
  <c r="I2583" i="26"/>
  <c r="J2585" i="26"/>
  <c r="M2586" i="26"/>
  <c r="M2589" i="26"/>
  <c r="G2590" i="26"/>
  <c r="I2590" i="26"/>
  <c r="K2590" i="26"/>
  <c r="M2592" i="26"/>
  <c r="M2593" i="26"/>
  <c r="J2595" i="26"/>
  <c r="M2599" i="26"/>
  <c r="I2600" i="26"/>
  <c r="J2605" i="26"/>
  <c r="J2610" i="26"/>
  <c r="M2581" i="26"/>
  <c r="M2584" i="26"/>
  <c r="G2585" i="26"/>
  <c r="K2585" i="26"/>
  <c r="M2587" i="26"/>
  <c r="M2588" i="26"/>
  <c r="M2591" i="26"/>
  <c r="M2594" i="26"/>
  <c r="K2595" i="26"/>
  <c r="M2596" i="26"/>
  <c r="M2597" i="26"/>
  <c r="K2600" i="26"/>
  <c r="M2601" i="26"/>
  <c r="M2602" i="26"/>
  <c r="M2603" i="26"/>
  <c r="M2604" i="26"/>
  <c r="G2605" i="26"/>
  <c r="K2605" i="26"/>
  <c r="M2606" i="26"/>
  <c r="M2607" i="26"/>
  <c r="M2608" i="26"/>
  <c r="M2609" i="26"/>
  <c r="R2510" i="26" l="1"/>
  <c r="J2583" i="26"/>
  <c r="H2580" i="26"/>
  <c r="I2580" i="26" s="1"/>
  <c r="O2530" i="26"/>
  <c r="L2595" i="26"/>
  <c r="O2595" i="26" s="1"/>
  <c r="I2507" i="26"/>
  <c r="F2508" i="26"/>
  <c r="F2580" i="26"/>
  <c r="M2595" i="26"/>
  <c r="M2580" i="26"/>
  <c r="M2600" i="26"/>
  <c r="K2506" i="26"/>
  <c r="M2545" i="26"/>
  <c r="K2507" i="26"/>
  <c r="M2507" i="26" s="1"/>
  <c r="L2538" i="26"/>
  <c r="O2538" i="26" s="1"/>
  <c r="M2590" i="26"/>
  <c r="M2555" i="26"/>
  <c r="M2539" i="26"/>
  <c r="M2525" i="26"/>
  <c r="O2525" i="26"/>
  <c r="M2510" i="26"/>
  <c r="M2610" i="26"/>
  <c r="O2610" i="26"/>
  <c r="K2583" i="26"/>
  <c r="M2583" i="26" s="1"/>
  <c r="L2510" i="26"/>
  <c r="O2510" i="26" s="1"/>
  <c r="L2545" i="26"/>
  <c r="O2545" i="26" s="1"/>
  <c r="L2539" i="26"/>
  <c r="L2555" i="26"/>
  <c r="O2555" i="26" s="1"/>
  <c r="L2537" i="26"/>
  <c r="L2507" i="26" s="1"/>
  <c r="M2537" i="26"/>
  <c r="K2509" i="26"/>
  <c r="L2580" i="26"/>
  <c r="O2580" i="26" s="1"/>
  <c r="M2585" i="26"/>
  <c r="L2585" i="26"/>
  <c r="O2585" i="26" s="1"/>
  <c r="L2600" i="26"/>
  <c r="O2600" i="26" s="1"/>
  <c r="L2590" i="26"/>
  <c r="O2590" i="26" s="1"/>
  <c r="M2536" i="26"/>
  <c r="L2536" i="26"/>
  <c r="O2536" i="26" s="1"/>
  <c r="J2535" i="26"/>
  <c r="I2535" i="26"/>
  <c r="K2535" i="26"/>
  <c r="J2510" i="26"/>
  <c r="I2510" i="26"/>
  <c r="G2510" i="26"/>
  <c r="M2605" i="26"/>
  <c r="L2605" i="26"/>
  <c r="O2605" i="26" s="1"/>
  <c r="M2538" i="26"/>
  <c r="M2513" i="26"/>
  <c r="L2513" i="26"/>
  <c r="I2578" i="26"/>
  <c r="G2578" i="26"/>
  <c r="E2575" i="26"/>
  <c r="L2575" i="26" s="1"/>
  <c r="O2575" i="26" s="1"/>
  <c r="M2560" i="26"/>
  <c r="L2560" i="26"/>
  <c r="O2560" i="26" s="1"/>
  <c r="G2535" i="26"/>
  <c r="K2479" i="26"/>
  <c r="J2479" i="26"/>
  <c r="I2479" i="26"/>
  <c r="G2479" i="26"/>
  <c r="M2478" i="26"/>
  <c r="L2478" i="26"/>
  <c r="O2478" i="26" s="1"/>
  <c r="J2478" i="26"/>
  <c r="I2478" i="26"/>
  <c r="G2478" i="26"/>
  <c r="H2477" i="26"/>
  <c r="E2437" i="26"/>
  <c r="K2476" i="26"/>
  <c r="J2476" i="26"/>
  <c r="I2476" i="26"/>
  <c r="G2476" i="26"/>
  <c r="F2475" i="26"/>
  <c r="D2475" i="26"/>
  <c r="K2474" i="26"/>
  <c r="J2474" i="26"/>
  <c r="I2474" i="26"/>
  <c r="G2474" i="26"/>
  <c r="J2473" i="26"/>
  <c r="I2473" i="26"/>
  <c r="G2473" i="26"/>
  <c r="K2472" i="26"/>
  <c r="J2472" i="26"/>
  <c r="I2472" i="26"/>
  <c r="G2472" i="26"/>
  <c r="K2471" i="26"/>
  <c r="J2471" i="26"/>
  <c r="I2471" i="26"/>
  <c r="G2471" i="26"/>
  <c r="H2470" i="26"/>
  <c r="F2470" i="26"/>
  <c r="R2470" i="26" s="1"/>
  <c r="E2470" i="26"/>
  <c r="K2470" i="26" s="1"/>
  <c r="D2470" i="26"/>
  <c r="K2469" i="26"/>
  <c r="O2469" i="26" s="1"/>
  <c r="J2469" i="26"/>
  <c r="I2469" i="26"/>
  <c r="G2469" i="26"/>
  <c r="M2468" i="26"/>
  <c r="L2468" i="26"/>
  <c r="O2468" i="26" s="1"/>
  <c r="J2468" i="26"/>
  <c r="G2468" i="26"/>
  <c r="M2467" i="26"/>
  <c r="L2467" i="26"/>
  <c r="O2467" i="26" s="1"/>
  <c r="J2467" i="26"/>
  <c r="I2467" i="26"/>
  <c r="G2467" i="26"/>
  <c r="K2466" i="26"/>
  <c r="J2466" i="26"/>
  <c r="I2466" i="26"/>
  <c r="G2466" i="26"/>
  <c r="H2465" i="26"/>
  <c r="F2465" i="26"/>
  <c r="R2465" i="26" s="1"/>
  <c r="E2465" i="26"/>
  <c r="D2465" i="26"/>
  <c r="K2444" i="26"/>
  <c r="J2444" i="26"/>
  <c r="I2444" i="26"/>
  <c r="G2444" i="26"/>
  <c r="H2443" i="26"/>
  <c r="G2443" i="26"/>
  <c r="K2442" i="26"/>
  <c r="J2442" i="26"/>
  <c r="I2442" i="26"/>
  <c r="G2442" i="26"/>
  <c r="K2441" i="26"/>
  <c r="J2441" i="26"/>
  <c r="I2441" i="26"/>
  <c r="G2441" i="26"/>
  <c r="F2440" i="26"/>
  <c r="E2440" i="26"/>
  <c r="D2440" i="26"/>
  <c r="K2504" i="26"/>
  <c r="O2504" i="26" s="1"/>
  <c r="I2504" i="26"/>
  <c r="G2504" i="26"/>
  <c r="K2503" i="26"/>
  <c r="O2503" i="26" s="1"/>
  <c r="I2503" i="26"/>
  <c r="G2503" i="26"/>
  <c r="J2502" i="26"/>
  <c r="E2500" i="26"/>
  <c r="K2501" i="26"/>
  <c r="I2501" i="26"/>
  <c r="G2501" i="26"/>
  <c r="G2491" i="26" s="1"/>
  <c r="H2500" i="26"/>
  <c r="F2500" i="26"/>
  <c r="D2500" i="26"/>
  <c r="K2499" i="26"/>
  <c r="O2499" i="26" s="1"/>
  <c r="I2499" i="26"/>
  <c r="G2499" i="26"/>
  <c r="M2498" i="26"/>
  <c r="K2497" i="26"/>
  <c r="J2497" i="26"/>
  <c r="I2497" i="26"/>
  <c r="G2497" i="26"/>
  <c r="K2496" i="26"/>
  <c r="O2496" i="26" s="1"/>
  <c r="I2496" i="26"/>
  <c r="L2495" i="26"/>
  <c r="H2495" i="26"/>
  <c r="F2495" i="26"/>
  <c r="E2495" i="26"/>
  <c r="D2495" i="26"/>
  <c r="L2494" i="26"/>
  <c r="H2494" i="26"/>
  <c r="F2494" i="26"/>
  <c r="R2494" i="26" s="1"/>
  <c r="E2494" i="26"/>
  <c r="D2494" i="26"/>
  <c r="L2493" i="26"/>
  <c r="H2493" i="26"/>
  <c r="F2493" i="26"/>
  <c r="E2493" i="26"/>
  <c r="D2493" i="26"/>
  <c r="L2492" i="26"/>
  <c r="H2492" i="26"/>
  <c r="F2492" i="26"/>
  <c r="R2492" i="26" s="1"/>
  <c r="D2492" i="26"/>
  <c r="L2491" i="26"/>
  <c r="H2491" i="26"/>
  <c r="F2491" i="26"/>
  <c r="R2491" i="26" s="1"/>
  <c r="E2491" i="26"/>
  <c r="D2491" i="26"/>
  <c r="K1922" i="26"/>
  <c r="J1922" i="26"/>
  <c r="I1922" i="26"/>
  <c r="G1922" i="26"/>
  <c r="K1921" i="26"/>
  <c r="J1921" i="26"/>
  <c r="I1921" i="26"/>
  <c r="G1921" i="26"/>
  <c r="M1920" i="26"/>
  <c r="H1920" i="26"/>
  <c r="G1920" i="26"/>
  <c r="K1919" i="26"/>
  <c r="J1919" i="26"/>
  <c r="I1919" i="26"/>
  <c r="F1918" i="26"/>
  <c r="E1918" i="26"/>
  <c r="D1918" i="26"/>
  <c r="F1917" i="26"/>
  <c r="R1917" i="26" s="1"/>
  <c r="E1917" i="26"/>
  <c r="D1917" i="26"/>
  <c r="F1916" i="26"/>
  <c r="R1916" i="26" s="1"/>
  <c r="E1916" i="26"/>
  <c r="E1881" i="26" s="1"/>
  <c r="D1916" i="26"/>
  <c r="D1881" i="26" s="1"/>
  <c r="E1915" i="26"/>
  <c r="E1880" i="26" s="1"/>
  <c r="D1915" i="26"/>
  <c r="D1880" i="26" s="1"/>
  <c r="F1914" i="26"/>
  <c r="R1914" i="26" s="1"/>
  <c r="E1914" i="26"/>
  <c r="D1914" i="26"/>
  <c r="K1912" i="26"/>
  <c r="J1912" i="26"/>
  <c r="I1912" i="26"/>
  <c r="M1911" i="26"/>
  <c r="H1911" i="26"/>
  <c r="G1911" i="26"/>
  <c r="K1910" i="26"/>
  <c r="H1910" i="26"/>
  <c r="G1910" i="26"/>
  <c r="K1909" i="26"/>
  <c r="I1909" i="26"/>
  <c r="F1908" i="26"/>
  <c r="E1908" i="26"/>
  <c r="K1908" i="26" s="1"/>
  <c r="D1908" i="26"/>
  <c r="M1906" i="26"/>
  <c r="J1906" i="26"/>
  <c r="I1906" i="26"/>
  <c r="G1906" i="26"/>
  <c r="M1905" i="26"/>
  <c r="J1905" i="26"/>
  <c r="I1905" i="26"/>
  <c r="G1905" i="26"/>
  <c r="H1903" i="26"/>
  <c r="F1903" i="26"/>
  <c r="R1903" i="26" s="1"/>
  <c r="E1903" i="26"/>
  <c r="K1903" i="26" s="1"/>
  <c r="D1903" i="26"/>
  <c r="K1902" i="26"/>
  <c r="J1902" i="26"/>
  <c r="I1902" i="26"/>
  <c r="M1901" i="26"/>
  <c r="J1901" i="26"/>
  <c r="G1901" i="26"/>
  <c r="M1900" i="26"/>
  <c r="J1900" i="26"/>
  <c r="G1900" i="26"/>
  <c r="K1899" i="26"/>
  <c r="J1899" i="26"/>
  <c r="I1899" i="26"/>
  <c r="F1898" i="26"/>
  <c r="E1898" i="26"/>
  <c r="K1898" i="26" s="1"/>
  <c r="D1898" i="26"/>
  <c r="K1897" i="26"/>
  <c r="I1897" i="26"/>
  <c r="G1897" i="26"/>
  <c r="K1896" i="26"/>
  <c r="H1896" i="26"/>
  <c r="R1896" i="26" s="1"/>
  <c r="G1896" i="26"/>
  <c r="M1895" i="26"/>
  <c r="L1895" i="26"/>
  <c r="O1895" i="26" s="1"/>
  <c r="I1895" i="26"/>
  <c r="L1894" i="26"/>
  <c r="K1894" i="26"/>
  <c r="I1894" i="26"/>
  <c r="G1894" i="26"/>
  <c r="F1893" i="26"/>
  <c r="E1893" i="26"/>
  <c r="K1893" i="26" s="1"/>
  <c r="D1893" i="26"/>
  <c r="L1892" i="26"/>
  <c r="K1892" i="26"/>
  <c r="I1892" i="26"/>
  <c r="K1891" i="26"/>
  <c r="I1891" i="26"/>
  <c r="G1891" i="26"/>
  <c r="K1890" i="26"/>
  <c r="I1890" i="26"/>
  <c r="G1890" i="26"/>
  <c r="K1889" i="26"/>
  <c r="I1889" i="26"/>
  <c r="H1888" i="26"/>
  <c r="F1888" i="26"/>
  <c r="K1888" i="26"/>
  <c r="D1888" i="26"/>
  <c r="H1887" i="26"/>
  <c r="H1882" i="26" s="1"/>
  <c r="F1887" i="26"/>
  <c r="E1887" i="26"/>
  <c r="D1887" i="26"/>
  <c r="K1886" i="26"/>
  <c r="O1886" i="26" s="1"/>
  <c r="K1885" i="26"/>
  <c r="H1884" i="26"/>
  <c r="H1879" i="26" s="1"/>
  <c r="F1884" i="26"/>
  <c r="R1884" i="26" s="1"/>
  <c r="E1884" i="26"/>
  <c r="D1884" i="26"/>
  <c r="L1881" i="26"/>
  <c r="L1880" i="26"/>
  <c r="H2172" i="26"/>
  <c r="F2172" i="26"/>
  <c r="R2172" i="26" s="1"/>
  <c r="R1887" i="26" l="1"/>
  <c r="R1888" i="26"/>
  <c r="H1915" i="26"/>
  <c r="R1920" i="26"/>
  <c r="F2505" i="26"/>
  <c r="R2508" i="26"/>
  <c r="J1911" i="26"/>
  <c r="R1911" i="26"/>
  <c r="R2493" i="26"/>
  <c r="R2500" i="26"/>
  <c r="J1910" i="26"/>
  <c r="R1910" i="26"/>
  <c r="H2438" i="26"/>
  <c r="R2438" i="26" s="1"/>
  <c r="R2443" i="26"/>
  <c r="H2437" i="26"/>
  <c r="R2437" i="26" s="1"/>
  <c r="R2477" i="26"/>
  <c r="O2513" i="26"/>
  <c r="K2508" i="26"/>
  <c r="R2495" i="26"/>
  <c r="R2580" i="26"/>
  <c r="O2501" i="26"/>
  <c r="K2500" i="26"/>
  <c r="K2465" i="26"/>
  <c r="J2508" i="26"/>
  <c r="J2172" i="26"/>
  <c r="H2168" i="26"/>
  <c r="H2052" i="26"/>
  <c r="D2172" i="26"/>
  <c r="D2168" i="26" s="1"/>
  <c r="E2172" i="26"/>
  <c r="G2172" i="26" s="1"/>
  <c r="F2168" i="26"/>
  <c r="R2168" i="26" s="1"/>
  <c r="H1886" i="26"/>
  <c r="J2580" i="26"/>
  <c r="G2580" i="26"/>
  <c r="M1890" i="26"/>
  <c r="O1890" i="26"/>
  <c r="M1893" i="26"/>
  <c r="O1893" i="26"/>
  <c r="M1894" i="26"/>
  <c r="O1894" i="26"/>
  <c r="M1897" i="26"/>
  <c r="O1897" i="26"/>
  <c r="M1898" i="26"/>
  <c r="O1898" i="26"/>
  <c r="M1899" i="26"/>
  <c r="O1899" i="26"/>
  <c r="M1909" i="26"/>
  <c r="O1909" i="26"/>
  <c r="M1919" i="26"/>
  <c r="O1919" i="26"/>
  <c r="M2474" i="26"/>
  <c r="M2476" i="26"/>
  <c r="O2539" i="26"/>
  <c r="O2507" i="26"/>
  <c r="K1883" i="26"/>
  <c r="O1885" i="26"/>
  <c r="M1888" i="26"/>
  <c r="O1888" i="26"/>
  <c r="M1889" i="26"/>
  <c r="O1889" i="26"/>
  <c r="M1891" i="26"/>
  <c r="O1891" i="26"/>
  <c r="M1892" i="26"/>
  <c r="O1892" i="26"/>
  <c r="M1896" i="26"/>
  <c r="O1896" i="26"/>
  <c r="M1902" i="26"/>
  <c r="O1902" i="26"/>
  <c r="M1903" i="26"/>
  <c r="O1903" i="26"/>
  <c r="M1908" i="26"/>
  <c r="O1908" i="26"/>
  <c r="M1910" i="26"/>
  <c r="O1910" i="26"/>
  <c r="M1912" i="26"/>
  <c r="O1912" i="26"/>
  <c r="M1921" i="26"/>
  <c r="O1921" i="26"/>
  <c r="M1922" i="26"/>
  <c r="O1922" i="26"/>
  <c r="M2497" i="26"/>
  <c r="O2497" i="26"/>
  <c r="M2470" i="26"/>
  <c r="M2472" i="26"/>
  <c r="M2535" i="26"/>
  <c r="M2509" i="26"/>
  <c r="O2509" i="26"/>
  <c r="L2583" i="26"/>
  <c r="O2583" i="26" s="1"/>
  <c r="O2537" i="26"/>
  <c r="J1888" i="26"/>
  <c r="K2436" i="26"/>
  <c r="K2439" i="26"/>
  <c r="M2439" i="26" s="1"/>
  <c r="M2442" i="26"/>
  <c r="K2437" i="26"/>
  <c r="M2477" i="26"/>
  <c r="J2443" i="26"/>
  <c r="I2438" i="26"/>
  <c r="J2477" i="26"/>
  <c r="E1883" i="26"/>
  <c r="G1908" i="26"/>
  <c r="M2578" i="26"/>
  <c r="H2475" i="26"/>
  <c r="R2475" i="26" s="1"/>
  <c r="L2506" i="26"/>
  <c r="O2506" i="26" s="1"/>
  <c r="M2443" i="26"/>
  <c r="K2440" i="26"/>
  <c r="M2441" i="26"/>
  <c r="D1879" i="26"/>
  <c r="F1879" i="26"/>
  <c r="I1901" i="26"/>
  <c r="J1903" i="26"/>
  <c r="H1908" i="26"/>
  <c r="I1908" i="26" s="1"/>
  <c r="F2490" i="26"/>
  <c r="E1879" i="26"/>
  <c r="I1879" i="26" s="1"/>
  <c r="K1914" i="26"/>
  <c r="K1916" i="26"/>
  <c r="K1918" i="26"/>
  <c r="J1920" i="26"/>
  <c r="F1880" i="26"/>
  <c r="H1898" i="26"/>
  <c r="J1898" i="26" s="1"/>
  <c r="J1914" i="26"/>
  <c r="K1915" i="26"/>
  <c r="O1915" i="26" s="1"/>
  <c r="K1917" i="26"/>
  <c r="G2470" i="26"/>
  <c r="E2475" i="26"/>
  <c r="G2475" i="26" s="1"/>
  <c r="M2506" i="26"/>
  <c r="G2508" i="26"/>
  <c r="E2505" i="26"/>
  <c r="I2508" i="26"/>
  <c r="L2535" i="26"/>
  <c r="O2535" i="26" s="1"/>
  <c r="M2575" i="26"/>
  <c r="I2575" i="26"/>
  <c r="G2575" i="26"/>
  <c r="L2578" i="26"/>
  <c r="L2508" i="26" s="1"/>
  <c r="E1882" i="26"/>
  <c r="I1882" i="26" s="1"/>
  <c r="D2490" i="26"/>
  <c r="J2437" i="26"/>
  <c r="J2439" i="26"/>
  <c r="L2441" i="26"/>
  <c r="O2441" i="26" s="1"/>
  <c r="D1883" i="26"/>
  <c r="I2491" i="26"/>
  <c r="I1900" i="26"/>
  <c r="D1913" i="26"/>
  <c r="H2490" i="26"/>
  <c r="J1915" i="26"/>
  <c r="F1913" i="26"/>
  <c r="M2438" i="26"/>
  <c r="F1883" i="26"/>
  <c r="G1885" i="26"/>
  <c r="D1882" i="26"/>
  <c r="F1882" i="26"/>
  <c r="G1888" i="26"/>
  <c r="G1893" i="26"/>
  <c r="G1918" i="26"/>
  <c r="L2490" i="26"/>
  <c r="E2492" i="26"/>
  <c r="E2490" i="26" s="1"/>
  <c r="J2492" i="26"/>
  <c r="G2493" i="26"/>
  <c r="K2493" i="26"/>
  <c r="K2494" i="26"/>
  <c r="G2495" i="26"/>
  <c r="M2499" i="26"/>
  <c r="M2501" i="26"/>
  <c r="M2503" i="26"/>
  <c r="E2435" i="26"/>
  <c r="G2438" i="26"/>
  <c r="K2475" i="26"/>
  <c r="G1886" i="26"/>
  <c r="F1881" i="26"/>
  <c r="J1896" i="26"/>
  <c r="H1893" i="26"/>
  <c r="J1893" i="26" s="1"/>
  <c r="J1886" i="26"/>
  <c r="M2496" i="26"/>
  <c r="K2491" i="26"/>
  <c r="I2500" i="26"/>
  <c r="D2435" i="26"/>
  <c r="L1884" i="26"/>
  <c r="L1879" i="26" s="1"/>
  <c r="J1884" i="26"/>
  <c r="H1885" i="26"/>
  <c r="L1887" i="26"/>
  <c r="L1882" i="26" s="1"/>
  <c r="I1887" i="26"/>
  <c r="G1903" i="26"/>
  <c r="E1913" i="26"/>
  <c r="H1918" i="26"/>
  <c r="J1918" i="26" s="1"/>
  <c r="I1920" i="26"/>
  <c r="I2493" i="26"/>
  <c r="J2494" i="26"/>
  <c r="I2495" i="26"/>
  <c r="G2500" i="26"/>
  <c r="H2440" i="26"/>
  <c r="I2440" i="26" s="1"/>
  <c r="I2443" i="26"/>
  <c r="G2465" i="26"/>
  <c r="M2469" i="26"/>
  <c r="I2470" i="26"/>
  <c r="I2465" i="26"/>
  <c r="G2437" i="26"/>
  <c r="I2437" i="26"/>
  <c r="G2439" i="26"/>
  <c r="I2439" i="26"/>
  <c r="M2444" i="26"/>
  <c r="J2465" i="26"/>
  <c r="M2466" i="26"/>
  <c r="J2470" i="26"/>
  <c r="L2470" i="26"/>
  <c r="O2470" i="26" s="1"/>
  <c r="M2471" i="26"/>
  <c r="L2472" i="26"/>
  <c r="O2472" i="26" s="1"/>
  <c r="M2473" i="26"/>
  <c r="L2474" i="26"/>
  <c r="O2474" i="26" s="1"/>
  <c r="L2476" i="26"/>
  <c r="O2476" i="26" s="1"/>
  <c r="G2477" i="26"/>
  <c r="I2477" i="26"/>
  <c r="O2477" i="26"/>
  <c r="M2479" i="26"/>
  <c r="F2435" i="26"/>
  <c r="G2440" i="26"/>
  <c r="L2442" i="26"/>
  <c r="O2442" i="26" s="1"/>
  <c r="L2444" i="26"/>
  <c r="O2444" i="26" s="1"/>
  <c r="L2466" i="26"/>
  <c r="L2471" i="26"/>
  <c r="O2471" i="26" s="1"/>
  <c r="L2473" i="26"/>
  <c r="L2479" i="26"/>
  <c r="O2479" i="26" s="1"/>
  <c r="J2491" i="26"/>
  <c r="J2493" i="26"/>
  <c r="G2494" i="26"/>
  <c r="I2494" i="26"/>
  <c r="J2495" i="26"/>
  <c r="J2500" i="26"/>
  <c r="G2502" i="26"/>
  <c r="M2504" i="26"/>
  <c r="K2495" i="26"/>
  <c r="I2502" i="26"/>
  <c r="O2502" i="26"/>
  <c r="M1885" i="26"/>
  <c r="M1886" i="26"/>
  <c r="I1884" i="26"/>
  <c r="K1884" i="26"/>
  <c r="K1887" i="26"/>
  <c r="I1888" i="26"/>
  <c r="I1896" i="26"/>
  <c r="I1903" i="26"/>
  <c r="I1910" i="26"/>
  <c r="I1911" i="26"/>
  <c r="G1915" i="26"/>
  <c r="I1916" i="26"/>
  <c r="I1917" i="26"/>
  <c r="G1898" i="26"/>
  <c r="I1914" i="26"/>
  <c r="I1915" i="26"/>
  <c r="I1885" i="26" l="1"/>
  <c r="R1885" i="26"/>
  <c r="J1882" i="26"/>
  <c r="R1882" i="26"/>
  <c r="G1880" i="26"/>
  <c r="R1898" i="26"/>
  <c r="R1893" i="26"/>
  <c r="J2505" i="26"/>
  <c r="R2505" i="26"/>
  <c r="H1913" i="26"/>
  <c r="I1913" i="26" s="1"/>
  <c r="R1915" i="26"/>
  <c r="G1881" i="26"/>
  <c r="R2490" i="26"/>
  <c r="J1879" i="26"/>
  <c r="R1879" i="26"/>
  <c r="H1881" i="26"/>
  <c r="R1881" i="26" s="1"/>
  <c r="R1886" i="26"/>
  <c r="H2048" i="26"/>
  <c r="R2052" i="26"/>
  <c r="R1918" i="26"/>
  <c r="R1908" i="26"/>
  <c r="R2440" i="26"/>
  <c r="O2466" i="26"/>
  <c r="L2465" i="26"/>
  <c r="K2172" i="26"/>
  <c r="L2172" i="26" s="1"/>
  <c r="E2168" i="26"/>
  <c r="I2168" i="26" s="1"/>
  <c r="I2172" i="26"/>
  <c r="J2048" i="26"/>
  <c r="I2048" i="26"/>
  <c r="J2168" i="26"/>
  <c r="O1887" i="26"/>
  <c r="O1884" i="26"/>
  <c r="M1883" i="26"/>
  <c r="J1908" i="26"/>
  <c r="M2495" i="26"/>
  <c r="O2495" i="26"/>
  <c r="L2438" i="26"/>
  <c r="O2438" i="26" s="1"/>
  <c r="O2473" i="26"/>
  <c r="M2494" i="26"/>
  <c r="O2494" i="26"/>
  <c r="O2508" i="26"/>
  <c r="O2578" i="26"/>
  <c r="M1916" i="26"/>
  <c r="O1916" i="26"/>
  <c r="M2440" i="26"/>
  <c r="M2500" i="26"/>
  <c r="O2500" i="26"/>
  <c r="M2465" i="26"/>
  <c r="M2491" i="26"/>
  <c r="O2491" i="26"/>
  <c r="M2493" i="26"/>
  <c r="O2493" i="26"/>
  <c r="M1917" i="26"/>
  <c r="O1917" i="26"/>
  <c r="M1918" i="26"/>
  <c r="O1918" i="26"/>
  <c r="M1914" i="26"/>
  <c r="O1914" i="26"/>
  <c r="M2436" i="26"/>
  <c r="O1883" i="26"/>
  <c r="M1915" i="26"/>
  <c r="K1880" i="26"/>
  <c r="M2475" i="26"/>
  <c r="G1883" i="26"/>
  <c r="G2490" i="26"/>
  <c r="L2437" i="26"/>
  <c r="O2437" i="26" s="1"/>
  <c r="J2490" i="26"/>
  <c r="L2439" i="26"/>
  <c r="O2439" i="26" s="1"/>
  <c r="L2436" i="26"/>
  <c r="O2436" i="26" s="1"/>
  <c r="I1898" i="26"/>
  <c r="H2435" i="26"/>
  <c r="J2435" i="26" s="1"/>
  <c r="M2437" i="26"/>
  <c r="I2475" i="26"/>
  <c r="K1881" i="26"/>
  <c r="J2475" i="26"/>
  <c r="D1878" i="26"/>
  <c r="E1878" i="26"/>
  <c r="I1918" i="26"/>
  <c r="I1893" i="26"/>
  <c r="G2492" i="26"/>
  <c r="I2490" i="26"/>
  <c r="I2492" i="26"/>
  <c r="J2438" i="26"/>
  <c r="L2440" i="26"/>
  <c r="O2440" i="26" s="1"/>
  <c r="F1878" i="26"/>
  <c r="K1913" i="26"/>
  <c r="J1913" i="26"/>
  <c r="I2505" i="26"/>
  <c r="G2505" i="26"/>
  <c r="J2440" i="26"/>
  <c r="K2435" i="26"/>
  <c r="J1885" i="26"/>
  <c r="H1883" i="26"/>
  <c r="R1883" i="26" s="1"/>
  <c r="H1880" i="26"/>
  <c r="R1880" i="26" s="1"/>
  <c r="L1878" i="26"/>
  <c r="G1913" i="26"/>
  <c r="I1886" i="26"/>
  <c r="L2475" i="26"/>
  <c r="O2475" i="26" s="1"/>
  <c r="G2435" i="26"/>
  <c r="O2465" i="26"/>
  <c r="M2502" i="26"/>
  <c r="K2492" i="26"/>
  <c r="O2492" i="26" s="1"/>
  <c r="K1879" i="26"/>
  <c r="O1879" i="26" s="1"/>
  <c r="M1884" i="26"/>
  <c r="M1887" i="26"/>
  <c r="K1882" i="26"/>
  <c r="R1913" i="26" l="1"/>
  <c r="R2435" i="26"/>
  <c r="K2168" i="26"/>
  <c r="L2168" i="26" s="1"/>
  <c r="G2168" i="26"/>
  <c r="M2172" i="26"/>
  <c r="O2172" i="26"/>
  <c r="L2505" i="26"/>
  <c r="M1882" i="26"/>
  <c r="O1882" i="26"/>
  <c r="M2435" i="26"/>
  <c r="M1880" i="26"/>
  <c r="O1880" i="26"/>
  <c r="M1913" i="26"/>
  <c r="O1913" i="26"/>
  <c r="M1881" i="26"/>
  <c r="O1881" i="26"/>
  <c r="I2435" i="26"/>
  <c r="G1878" i="26"/>
  <c r="L2435" i="26"/>
  <c r="O2435" i="26" s="1"/>
  <c r="J1881" i="26"/>
  <c r="I1881" i="26"/>
  <c r="I1880" i="26"/>
  <c r="H1878" i="26"/>
  <c r="R1878" i="26" s="1"/>
  <c r="J1880" i="26"/>
  <c r="J1883" i="26"/>
  <c r="I1883" i="26"/>
  <c r="M2492" i="26"/>
  <c r="K2490" i="26"/>
  <c r="O2490" i="26" s="1"/>
  <c r="M1879" i="26"/>
  <c r="K1878" i="26"/>
  <c r="M2168" i="26" l="1"/>
  <c r="O2168" i="26"/>
  <c r="M1878" i="26"/>
  <c r="O1878" i="26"/>
  <c r="J1878" i="26"/>
  <c r="I1878" i="26"/>
  <c r="M2490" i="26"/>
  <c r="E2665" i="26" l="1"/>
  <c r="H2668" i="26"/>
  <c r="R2668" i="26" s="1"/>
  <c r="G2668" i="26"/>
  <c r="J2662" i="26"/>
  <c r="I2662" i="26"/>
  <c r="G2662" i="26"/>
  <c r="J2657" i="26"/>
  <c r="L2657" i="26" s="1"/>
  <c r="I2657" i="26"/>
  <c r="F2646" i="26"/>
  <c r="R2646" i="26" s="1"/>
  <c r="F2641" i="26" l="1"/>
  <c r="R2641" i="26" s="1"/>
  <c r="J2646" i="26"/>
  <c r="G2646" i="26"/>
  <c r="I2668" i="26"/>
  <c r="H2643" i="26"/>
  <c r="R2643" i="26" s="1"/>
  <c r="E2632" i="26"/>
  <c r="G2641" i="26" l="1"/>
  <c r="J2641" i="26"/>
  <c r="H2775" i="26"/>
  <c r="R2775" i="26" s="1"/>
  <c r="O1718" i="26" l="1"/>
  <c r="O1721" i="26"/>
  <c r="O1723" i="26"/>
  <c r="O1726" i="26"/>
  <c r="J2674" i="26" l="1"/>
  <c r="K1065" i="26" l="1"/>
  <c r="H1067" i="26"/>
  <c r="F1067" i="26"/>
  <c r="R1067" i="26" s="1"/>
  <c r="E1067" i="26"/>
  <c r="D1067" i="26"/>
  <c r="F1066" i="26"/>
  <c r="E1066" i="26"/>
  <c r="D1066" i="26"/>
  <c r="H1065" i="26"/>
  <c r="F1065" i="26"/>
  <c r="E1065" i="26"/>
  <c r="D1065" i="26"/>
  <c r="H1064" i="26"/>
  <c r="F1064" i="26"/>
  <c r="R1064" i="26" s="1"/>
  <c r="E1064" i="26"/>
  <c r="D1064" i="26"/>
  <c r="D1063" i="26" l="1"/>
  <c r="F1063" i="26"/>
  <c r="E1063" i="26"/>
  <c r="J1064" i="26"/>
  <c r="L1065" i="26"/>
  <c r="O1065" i="26" s="1"/>
  <c r="J1065" i="26"/>
  <c r="H1066" i="26"/>
  <c r="J1066" i="26" s="1"/>
  <c r="J1067" i="26"/>
  <c r="G1064" i="26"/>
  <c r="K1064" i="26"/>
  <c r="G1065" i="26"/>
  <c r="M1065" i="26"/>
  <c r="G1066" i="26"/>
  <c r="K1066" i="26"/>
  <c r="G1067" i="26"/>
  <c r="K1067" i="26"/>
  <c r="I1064" i="26"/>
  <c r="I1065" i="26"/>
  <c r="I1067" i="26"/>
  <c r="R1066" i="26" l="1"/>
  <c r="M1066" i="26"/>
  <c r="G1063" i="26"/>
  <c r="J881" i="26"/>
  <c r="I1066" i="26"/>
  <c r="G1000" i="26"/>
  <c r="J1001" i="26"/>
  <c r="M1001" i="26"/>
  <c r="G1001" i="26"/>
  <c r="I1001" i="26"/>
  <c r="J880" i="26"/>
  <c r="M1002" i="26"/>
  <c r="H1063" i="26"/>
  <c r="M1067" i="26"/>
  <c r="M1064" i="26"/>
  <c r="K1063" i="26"/>
  <c r="F998" i="26"/>
  <c r="F878" i="26"/>
  <c r="L1066" i="26"/>
  <c r="O1066" i="26" s="1"/>
  <c r="E998" i="26"/>
  <c r="M1000" i="26"/>
  <c r="L1067" i="26"/>
  <c r="O1067" i="26" s="1"/>
  <c r="L1064" i="26"/>
  <c r="O1064" i="26" s="1"/>
  <c r="I1000" i="26"/>
  <c r="J1063" i="26" l="1"/>
  <c r="I1063" i="26"/>
  <c r="I881" i="26"/>
  <c r="K518" i="26"/>
  <c r="M880" i="26"/>
  <c r="I880" i="26"/>
  <c r="M1063" i="26"/>
  <c r="L1063" i="26"/>
  <c r="O1063" i="26" s="1"/>
  <c r="G880" i="26"/>
  <c r="G881" i="26"/>
  <c r="D998" i="26"/>
  <c r="M879" i="26"/>
  <c r="M881" i="26"/>
  <c r="E878" i="26"/>
  <c r="H878" i="26"/>
  <c r="J878" i="26" s="1"/>
  <c r="G998" i="26"/>
  <c r="M999" i="26"/>
  <c r="K998" i="26"/>
  <c r="H998" i="26"/>
  <c r="R998" i="26" s="1"/>
  <c r="R878" i="26" l="1"/>
  <c r="M998" i="26"/>
  <c r="O998" i="26"/>
  <c r="G878" i="26"/>
  <c r="I878" i="26"/>
  <c r="M882" i="26"/>
  <c r="K878" i="26"/>
  <c r="I998" i="26"/>
  <c r="J998" i="26"/>
  <c r="M878" i="26" l="1"/>
  <c r="L878" i="26"/>
  <c r="O878" i="26" s="1"/>
  <c r="K2674" i="26" l="1"/>
  <c r="I2674" i="26"/>
  <c r="G2674" i="26"/>
  <c r="K2673" i="26"/>
  <c r="J2673" i="26"/>
  <c r="I2673" i="26"/>
  <c r="G2673" i="26"/>
  <c r="J2672" i="26"/>
  <c r="I2672" i="26"/>
  <c r="G2672" i="26"/>
  <c r="K2671" i="26"/>
  <c r="J2671" i="26"/>
  <c r="I2671" i="26"/>
  <c r="H2670" i="26"/>
  <c r="F2670" i="26"/>
  <c r="E2670" i="26"/>
  <c r="D2670" i="26"/>
  <c r="K2669" i="26"/>
  <c r="J2669" i="26"/>
  <c r="I2669" i="26"/>
  <c r="G2669" i="26"/>
  <c r="K2668" i="26"/>
  <c r="K2665" i="26" s="1"/>
  <c r="J2668" i="26"/>
  <c r="J2667" i="26"/>
  <c r="I2667" i="26"/>
  <c r="G2667" i="26"/>
  <c r="J2666" i="26"/>
  <c r="I2666" i="26"/>
  <c r="G2666" i="26"/>
  <c r="H2665" i="26"/>
  <c r="F2665" i="26"/>
  <c r="D2665" i="26"/>
  <c r="K2664" i="26"/>
  <c r="J2664" i="26"/>
  <c r="I2664" i="26"/>
  <c r="G2664" i="26"/>
  <c r="K2663" i="26"/>
  <c r="J2663" i="26"/>
  <c r="I2663" i="26"/>
  <c r="G2663" i="26"/>
  <c r="H2660" i="26"/>
  <c r="F2660" i="26"/>
  <c r="E2660" i="26"/>
  <c r="D2660" i="26"/>
  <c r="K2659" i="26"/>
  <c r="J2659" i="26"/>
  <c r="G2659" i="26"/>
  <c r="K2658" i="26"/>
  <c r="J2658" i="26"/>
  <c r="G2658" i="26"/>
  <c r="K2657" i="26"/>
  <c r="O2657" i="26" s="1"/>
  <c r="G2657" i="26"/>
  <c r="F2655" i="26"/>
  <c r="E2655" i="26"/>
  <c r="D2655" i="26"/>
  <c r="K2654" i="26"/>
  <c r="J2654" i="26"/>
  <c r="I2654" i="26"/>
  <c r="G2654" i="26"/>
  <c r="K2653" i="26"/>
  <c r="J2653" i="26"/>
  <c r="I2653" i="26"/>
  <c r="G2653" i="26"/>
  <c r="J2652" i="26"/>
  <c r="G2652" i="26"/>
  <c r="K2651" i="26"/>
  <c r="J2651" i="26"/>
  <c r="I2651" i="26"/>
  <c r="G2651" i="26"/>
  <c r="H2650" i="26"/>
  <c r="F2650" i="26"/>
  <c r="E2650" i="26"/>
  <c r="D2650" i="26"/>
  <c r="D2645" i="26"/>
  <c r="F2645" i="26"/>
  <c r="K2639" i="26"/>
  <c r="J2639" i="26"/>
  <c r="I2639" i="26"/>
  <c r="G2639" i="26"/>
  <c r="K2638" i="26"/>
  <c r="J2638" i="26"/>
  <c r="I2638" i="26"/>
  <c r="G2638" i="26"/>
  <c r="J2637" i="26"/>
  <c r="I2637" i="26"/>
  <c r="G2637" i="26"/>
  <c r="K2636" i="26"/>
  <c r="J2636" i="26"/>
  <c r="I2636" i="26"/>
  <c r="G2636" i="26"/>
  <c r="H2635" i="26"/>
  <c r="F2635" i="26"/>
  <c r="E2635" i="26"/>
  <c r="D2635" i="26"/>
  <c r="K2634" i="26"/>
  <c r="J2634" i="26"/>
  <c r="I2634" i="26"/>
  <c r="G2634" i="26"/>
  <c r="K2633" i="26"/>
  <c r="J2633" i="26"/>
  <c r="I2633" i="26"/>
  <c r="G2633" i="26"/>
  <c r="H2627" i="26"/>
  <c r="H2622" i="26" s="1"/>
  <c r="F2632" i="26"/>
  <c r="F2627" i="26" s="1"/>
  <c r="F2622" i="26" s="1"/>
  <c r="E2630" i="26"/>
  <c r="D2632" i="26"/>
  <c r="D2627" i="26" s="1"/>
  <c r="D2622" i="26" s="1"/>
  <c r="K2631" i="26"/>
  <c r="J2631" i="26"/>
  <c r="I2631" i="26"/>
  <c r="G2631" i="26"/>
  <c r="K2629" i="26"/>
  <c r="H2629" i="26"/>
  <c r="H2624" i="26" s="1"/>
  <c r="F2629" i="26"/>
  <c r="K2628" i="26"/>
  <c r="H2628" i="26"/>
  <c r="H2623" i="26" s="1"/>
  <c r="F2628" i="26"/>
  <c r="K2626" i="26"/>
  <c r="H2626" i="26"/>
  <c r="H2621" i="26" s="1"/>
  <c r="F2626" i="26"/>
  <c r="O511" i="26"/>
  <c r="O501" i="26"/>
  <c r="O499" i="26"/>
  <c r="O488" i="26"/>
  <c r="O2141" i="26"/>
  <c r="O2077" i="26"/>
  <c r="O2075" i="26"/>
  <c r="O2074" i="26"/>
  <c r="O2072" i="26"/>
  <c r="O2070" i="26"/>
  <c r="O2069" i="26"/>
  <c r="O2067" i="26"/>
  <c r="O2065" i="26"/>
  <c r="O2064" i="26"/>
  <c r="O2062" i="26"/>
  <c r="O2060" i="26"/>
  <c r="O2059" i="26"/>
  <c r="K2779" i="26"/>
  <c r="J2778" i="26"/>
  <c r="I2778" i="26"/>
  <c r="G2778" i="26"/>
  <c r="K2777" i="26"/>
  <c r="K2776" i="26"/>
  <c r="K2774" i="26"/>
  <c r="K2773" i="26"/>
  <c r="J2773" i="26"/>
  <c r="I2773" i="26"/>
  <c r="G2773" i="26"/>
  <c r="K2772" i="26"/>
  <c r="K2771" i="26"/>
  <c r="H2770" i="26"/>
  <c r="F2770" i="26"/>
  <c r="R2770" i="26" s="1"/>
  <c r="E2770" i="26"/>
  <c r="D2770" i="26"/>
  <c r="M2769" i="26"/>
  <c r="H2768" i="26"/>
  <c r="H2765" i="26" s="1"/>
  <c r="F2768" i="26"/>
  <c r="R2768" i="26" s="1"/>
  <c r="D2768" i="26"/>
  <c r="M2767" i="26"/>
  <c r="M2766" i="26"/>
  <c r="F2623" i="26" l="1"/>
  <c r="R2623" i="26" s="1"/>
  <c r="R2628" i="26"/>
  <c r="R2626" i="26"/>
  <c r="R2629" i="26"/>
  <c r="F2621" i="26"/>
  <c r="H2620" i="26"/>
  <c r="K2647" i="26"/>
  <c r="K2642" i="26" s="1"/>
  <c r="O492" i="26"/>
  <c r="K2646" i="26"/>
  <c r="M2646" i="26" s="1"/>
  <c r="K2660" i="26"/>
  <c r="O493" i="26"/>
  <c r="O495" i="26"/>
  <c r="K2649" i="26"/>
  <c r="K2644" i="26" s="1"/>
  <c r="K2775" i="26"/>
  <c r="K2648" i="26"/>
  <c r="I2621" i="26"/>
  <c r="J2621" i="26"/>
  <c r="G2628" i="26"/>
  <c r="G2623" i="26"/>
  <c r="G2629" i="26"/>
  <c r="F2624" i="26"/>
  <c r="R2624" i="26" s="1"/>
  <c r="I2626" i="26"/>
  <c r="F2630" i="26"/>
  <c r="G2630" i="26" s="1"/>
  <c r="H2630" i="26"/>
  <c r="D2625" i="26"/>
  <c r="J2660" i="26"/>
  <c r="D2630" i="26"/>
  <c r="E2645" i="26"/>
  <c r="M2772" i="26"/>
  <c r="M2773" i="26"/>
  <c r="M2777" i="26"/>
  <c r="M2778" i="26"/>
  <c r="O2089" i="26"/>
  <c r="O2112" i="26"/>
  <c r="O475" i="26"/>
  <c r="O476" i="26"/>
  <c r="O484" i="26"/>
  <c r="O486" i="26"/>
  <c r="O515" i="26"/>
  <c r="M2626" i="26"/>
  <c r="M2629" i="26"/>
  <c r="K2630" i="26"/>
  <c r="M2631" i="26"/>
  <c r="K2632" i="26"/>
  <c r="M2633" i="26"/>
  <c r="M2634" i="26"/>
  <c r="K2635" i="26"/>
  <c r="M2636" i="26"/>
  <c r="M2637" i="26"/>
  <c r="M2638" i="26"/>
  <c r="M2639" i="26"/>
  <c r="L2652" i="26"/>
  <c r="M2653" i="26"/>
  <c r="L2654" i="26"/>
  <c r="O2654" i="26" s="1"/>
  <c r="K2655" i="26"/>
  <c r="M2658" i="26"/>
  <c r="L2659" i="26"/>
  <c r="O2659" i="26" s="1"/>
  <c r="M2663" i="26"/>
  <c r="L2664" i="26"/>
  <c r="O2664" i="26" s="1"/>
  <c r="L2666" i="26"/>
  <c r="M2667" i="26"/>
  <c r="L2668" i="26"/>
  <c r="O2668" i="26" s="1"/>
  <c r="M2669" i="26"/>
  <c r="I2670" i="26"/>
  <c r="L2671" i="26"/>
  <c r="O2671" i="26" s="1"/>
  <c r="M2672" i="26"/>
  <c r="M2670" i="26" s="1"/>
  <c r="M2673" i="26"/>
  <c r="K2768" i="26"/>
  <c r="M2771" i="26"/>
  <c r="M2774" i="26"/>
  <c r="M2776" i="26"/>
  <c r="M2779" i="26"/>
  <c r="O2085" i="26"/>
  <c r="O2096" i="26"/>
  <c r="O2105" i="26"/>
  <c r="O2155" i="26"/>
  <c r="O2165" i="26"/>
  <c r="O458" i="26"/>
  <c r="O459" i="26"/>
  <c r="O467" i="26"/>
  <c r="O472" i="26"/>
  <c r="O478" i="26"/>
  <c r="O481" i="26"/>
  <c r="O504" i="26"/>
  <c r="O509" i="26"/>
  <c r="O512" i="26"/>
  <c r="M2628" i="26"/>
  <c r="K2650" i="26"/>
  <c r="M2651" i="26"/>
  <c r="M2674" i="26"/>
  <c r="J2626" i="26"/>
  <c r="J2627" i="26"/>
  <c r="J2628" i="26"/>
  <c r="E2765" i="26"/>
  <c r="K2670" i="26"/>
  <c r="D2765" i="26"/>
  <c r="G2670" i="26"/>
  <c r="J2670" i="26"/>
  <c r="O2076" i="26"/>
  <c r="J2635" i="26"/>
  <c r="G2647" i="26"/>
  <c r="I2652" i="26"/>
  <c r="L2653" i="26"/>
  <c r="O2653" i="26" s="1"/>
  <c r="G2775" i="26"/>
  <c r="O2095" i="26"/>
  <c r="O2100" i="26"/>
  <c r="O510" i="26"/>
  <c r="O469" i="26"/>
  <c r="G2660" i="26"/>
  <c r="L2663" i="26"/>
  <c r="O2054" i="26"/>
  <c r="O2057" i="26"/>
  <c r="G2649" i="26"/>
  <c r="J2650" i="26"/>
  <c r="L2651" i="26"/>
  <c r="L2646" i="26" s="1"/>
  <c r="G2655" i="26"/>
  <c r="L2658" i="26"/>
  <c r="O2658" i="26" s="1"/>
  <c r="G2665" i="26"/>
  <c r="M2666" i="26"/>
  <c r="L2777" i="26"/>
  <c r="O2777" i="26" s="1"/>
  <c r="O2066" i="26"/>
  <c r="O2084" i="26"/>
  <c r="O2087" i="26"/>
  <c r="O2094" i="26"/>
  <c r="O2107" i="26"/>
  <c r="O2110" i="26"/>
  <c r="O2160" i="26"/>
  <c r="O465" i="26"/>
  <c r="J2629" i="26"/>
  <c r="I2650" i="26"/>
  <c r="O2164" i="26"/>
  <c r="J2768" i="26"/>
  <c r="G2770" i="26"/>
  <c r="L2772" i="26"/>
  <c r="O2772" i="26" s="1"/>
  <c r="J2775" i="26"/>
  <c r="O2055" i="26"/>
  <c r="O2071" i="26"/>
  <c r="O2090" i="26"/>
  <c r="O2097" i="26"/>
  <c r="O2099" i="26"/>
  <c r="O2109" i="26"/>
  <c r="O2157" i="26"/>
  <c r="M2655" i="26"/>
  <c r="O461" i="26"/>
  <c r="O464" i="26"/>
  <c r="O470" i="26"/>
  <c r="O482" i="26"/>
  <c r="G2626" i="26"/>
  <c r="E2627" i="26"/>
  <c r="E2622" i="26" s="1"/>
  <c r="I2628" i="26"/>
  <c r="L2628" i="26"/>
  <c r="O2628" i="26" s="1"/>
  <c r="I2629" i="26"/>
  <c r="L2629" i="26"/>
  <c r="O2629" i="26" s="1"/>
  <c r="L2631" i="26"/>
  <c r="O2631" i="26" s="1"/>
  <c r="I2632" i="26"/>
  <c r="L2633" i="26"/>
  <c r="O2633" i="26" s="1"/>
  <c r="G2635" i="26"/>
  <c r="L2639" i="26"/>
  <c r="O2639" i="26" s="1"/>
  <c r="J2643" i="26"/>
  <c r="H2645" i="26"/>
  <c r="J2647" i="26"/>
  <c r="G2648" i="26"/>
  <c r="J2649" i="26"/>
  <c r="G2650" i="26"/>
  <c r="M2652" i="26"/>
  <c r="M2654" i="26"/>
  <c r="M2657" i="26"/>
  <c r="M2659" i="26"/>
  <c r="M2662" i="26"/>
  <c r="M2664" i="26"/>
  <c r="M2668" i="26"/>
  <c r="L2673" i="26"/>
  <c r="O2673" i="26" s="1"/>
  <c r="G2632" i="26"/>
  <c r="J2655" i="26"/>
  <c r="J2665" i="26"/>
  <c r="F2625" i="26"/>
  <c r="G2643" i="26"/>
  <c r="J2632" i="26"/>
  <c r="I2635" i="26"/>
  <c r="I2647" i="26"/>
  <c r="I2649" i="26"/>
  <c r="L2667" i="26"/>
  <c r="O2667" i="26" s="1"/>
  <c r="L2669" i="26"/>
  <c r="O2669" i="26" s="1"/>
  <c r="H2625" i="26"/>
  <c r="L2626" i="26"/>
  <c r="O2626" i="26" s="1"/>
  <c r="L2634" i="26"/>
  <c r="O2634" i="26" s="1"/>
  <c r="L2636" i="26"/>
  <c r="O2636" i="26" s="1"/>
  <c r="L2638" i="26"/>
  <c r="O2638" i="26" s="1"/>
  <c r="I2655" i="26"/>
  <c r="I2660" i="26"/>
  <c r="I2665" i="26"/>
  <c r="L2672" i="26"/>
  <c r="O2672" i="26" s="1"/>
  <c r="L2674" i="26"/>
  <c r="O2674" i="26" s="1"/>
  <c r="O516" i="26"/>
  <c r="O503" i="26"/>
  <c r="O506" i="26"/>
  <c r="O514" i="26"/>
  <c r="O517" i="26"/>
  <c r="O2143" i="26"/>
  <c r="O2092" i="26"/>
  <c r="O2102" i="26"/>
  <c r="O2104" i="26"/>
  <c r="O2154" i="26"/>
  <c r="O2167" i="26"/>
  <c r="I2770" i="26"/>
  <c r="I2775" i="26"/>
  <c r="I2768" i="26"/>
  <c r="J2770" i="26"/>
  <c r="F2765" i="26"/>
  <c r="R2765" i="26" s="1"/>
  <c r="K2770" i="26"/>
  <c r="L2771" i="26"/>
  <c r="O2771" i="26" s="1"/>
  <c r="L2774" i="26"/>
  <c r="O2774" i="26" s="1"/>
  <c r="M2775" i="26"/>
  <c r="L2776" i="26"/>
  <c r="O2776" i="26" s="1"/>
  <c r="L2779" i="26"/>
  <c r="O2779" i="26" s="1"/>
  <c r="G2768" i="26"/>
  <c r="O1516" i="26"/>
  <c r="O1515" i="26"/>
  <c r="G2621" i="26" l="1"/>
  <c r="R2621" i="26"/>
  <c r="O2666" i="26"/>
  <c r="L2665" i="26"/>
  <c r="L2660" i="26"/>
  <c r="O2660" i="26" s="1"/>
  <c r="K2641" i="26"/>
  <c r="K2621" i="26" s="1"/>
  <c r="O498" i="26"/>
  <c r="M2770" i="26"/>
  <c r="O2061" i="26"/>
  <c r="O2130" i="26"/>
  <c r="M2650" i="26"/>
  <c r="M2665" i="26"/>
  <c r="L2647" i="26"/>
  <c r="O2652" i="26"/>
  <c r="M2632" i="26"/>
  <c r="M2630" i="26"/>
  <c r="K2643" i="26"/>
  <c r="O2651" i="26"/>
  <c r="O491" i="26"/>
  <c r="O2137" i="26"/>
  <c r="O2134" i="26"/>
  <c r="O1514" i="26"/>
  <c r="O2129" i="26"/>
  <c r="O2132" i="26"/>
  <c r="M2768" i="26"/>
  <c r="L2655" i="26"/>
  <c r="O2655" i="26" s="1"/>
  <c r="M2635" i="26"/>
  <c r="O466" i="26"/>
  <c r="O2106" i="26"/>
  <c r="K2624" i="26"/>
  <c r="O2663" i="26"/>
  <c r="O2646" i="26"/>
  <c r="O497" i="26"/>
  <c r="O2138" i="26"/>
  <c r="O2135" i="26"/>
  <c r="G2765" i="26"/>
  <c r="L2635" i="26"/>
  <c r="O2635" i="26" s="1"/>
  <c r="M2648" i="26"/>
  <c r="K2645" i="26"/>
  <c r="O508" i="26"/>
  <c r="L2649" i="26"/>
  <c r="L2644" i="26" s="1"/>
  <c r="L2624" i="26" s="1"/>
  <c r="L2641" i="26"/>
  <c r="L2621" i="26" s="1"/>
  <c r="L2648" i="26"/>
  <c r="L2643" i="26" s="1"/>
  <c r="L2623" i="26" s="1"/>
  <c r="J2630" i="26"/>
  <c r="I2630" i="26"/>
  <c r="M2660" i="26"/>
  <c r="L2768" i="26"/>
  <c r="O2768" i="26" s="1"/>
  <c r="O2156" i="26"/>
  <c r="G2645" i="26"/>
  <c r="I2645" i="26"/>
  <c r="M2647" i="26"/>
  <c r="M2649" i="26"/>
  <c r="O2166" i="26"/>
  <c r="M2508" i="26"/>
  <c r="K2505" i="26"/>
  <c r="O2505" i="26" s="1"/>
  <c r="O487" i="26"/>
  <c r="L2650" i="26"/>
  <c r="O2650" i="26" s="1"/>
  <c r="L2630" i="26"/>
  <c r="O2630" i="26" s="1"/>
  <c r="K2627" i="26"/>
  <c r="K2622" i="26" s="1"/>
  <c r="L2632" i="26"/>
  <c r="O2632" i="26" s="1"/>
  <c r="O2079" i="26"/>
  <c r="O483" i="26"/>
  <c r="E2625" i="26"/>
  <c r="I2625" i="26" s="1"/>
  <c r="K2765" i="26"/>
  <c r="O2150" i="26"/>
  <c r="I2765" i="26"/>
  <c r="G2627" i="26"/>
  <c r="J2645" i="26"/>
  <c r="O2152" i="26"/>
  <c r="I2627" i="26"/>
  <c r="I2623" i="26"/>
  <c r="I2643" i="26"/>
  <c r="O477" i="26"/>
  <c r="H2640" i="26"/>
  <c r="O2665" i="26"/>
  <c r="O2149" i="26"/>
  <c r="L2670" i="26"/>
  <c r="O2670" i="26" s="1"/>
  <c r="D2640" i="26"/>
  <c r="D2620" i="26"/>
  <c r="O2082" i="26"/>
  <c r="E2640" i="26"/>
  <c r="O2056" i="26"/>
  <c r="I2642" i="26"/>
  <c r="J2642" i="26"/>
  <c r="G2644" i="26"/>
  <c r="F2640" i="26"/>
  <c r="J2625" i="26"/>
  <c r="M2642" i="26"/>
  <c r="G2642" i="26"/>
  <c r="I2644" i="26"/>
  <c r="J2644" i="26"/>
  <c r="M2644" i="26"/>
  <c r="O513" i="26"/>
  <c r="O2068" i="26"/>
  <c r="O2086" i="26"/>
  <c r="O2111" i="26"/>
  <c r="O2153" i="26"/>
  <c r="O2093" i="26"/>
  <c r="O2101" i="26"/>
  <c r="O2073" i="26"/>
  <c r="O2103" i="26"/>
  <c r="O2063" i="26"/>
  <c r="J2765" i="26"/>
  <c r="L2775" i="26"/>
  <c r="L2773" i="26" s="1"/>
  <c r="O2773" i="26" s="1"/>
  <c r="L2770" i="26"/>
  <c r="O2770" i="26" s="1"/>
  <c r="O2647" i="26" l="1"/>
  <c r="L2642" i="26"/>
  <c r="O2642" i="26" s="1"/>
  <c r="O1508" i="26"/>
  <c r="O2131" i="26"/>
  <c r="O1513" i="26"/>
  <c r="L2627" i="26"/>
  <c r="O2627" i="26" s="1"/>
  <c r="O462" i="26"/>
  <c r="O463" i="26"/>
  <c r="O2151" i="26"/>
  <c r="O471" i="26"/>
  <c r="M2645" i="26"/>
  <c r="O2649" i="26"/>
  <c r="O2644" i="26"/>
  <c r="O2621" i="26"/>
  <c r="O456" i="26"/>
  <c r="O2648" i="26"/>
  <c r="M2765" i="26"/>
  <c r="O502" i="26"/>
  <c r="O505" i="26"/>
  <c r="O2775" i="26"/>
  <c r="O2624" i="26"/>
  <c r="O2641" i="26"/>
  <c r="O489" i="26"/>
  <c r="K2623" i="26"/>
  <c r="O2623" i="26" s="1"/>
  <c r="O2643" i="26"/>
  <c r="O2136" i="26"/>
  <c r="O1510" i="26"/>
  <c r="L2645" i="26"/>
  <c r="O2645" i="26" s="1"/>
  <c r="F2620" i="26"/>
  <c r="M2643" i="26"/>
  <c r="M2641" i="26"/>
  <c r="K2640" i="26"/>
  <c r="O2050" i="26"/>
  <c r="O2133" i="26"/>
  <c r="O485" i="26"/>
  <c r="M2627" i="26"/>
  <c r="G2625" i="26"/>
  <c r="L2765" i="26"/>
  <c r="O2765" i="26" s="1"/>
  <c r="J2623" i="26"/>
  <c r="M2505" i="26"/>
  <c r="G2622" i="26"/>
  <c r="E2620" i="26"/>
  <c r="I2640" i="26"/>
  <c r="G2640" i="26"/>
  <c r="K2625" i="26"/>
  <c r="O2083" i="26"/>
  <c r="O2108" i="26"/>
  <c r="O2091" i="26"/>
  <c r="O2058" i="26"/>
  <c r="O2163" i="26"/>
  <c r="J2624" i="26"/>
  <c r="I2624" i="26"/>
  <c r="M2621" i="26"/>
  <c r="J2640" i="26"/>
  <c r="M2624" i="26"/>
  <c r="G2624" i="26"/>
  <c r="J2622" i="26"/>
  <c r="I2622" i="26"/>
  <c r="O479" i="26"/>
  <c r="O2161" i="26"/>
  <c r="O2098" i="26"/>
  <c r="L2640" i="26" l="1"/>
  <c r="O2640" i="26" s="1"/>
  <c r="M2623" i="26"/>
  <c r="L2622" i="26"/>
  <c r="L2620" i="26" s="1"/>
  <c r="O2128" i="26"/>
  <c r="O473" i="26"/>
  <c r="O2053" i="26"/>
  <c r="K2620" i="26"/>
  <c r="O480" i="26"/>
  <c r="O474" i="26"/>
  <c r="M2640" i="26"/>
  <c r="O460" i="26"/>
  <c r="O2081" i="26"/>
  <c r="M2622" i="26"/>
  <c r="O2148" i="26"/>
  <c r="G2620" i="26"/>
  <c r="O457" i="26"/>
  <c r="M2625" i="26"/>
  <c r="L2625" i="26"/>
  <c r="O2625" i="26" s="1"/>
  <c r="J2620" i="26"/>
  <c r="I2620" i="26"/>
  <c r="O507" i="26"/>
  <c r="O468" i="26"/>
  <c r="O2088" i="26"/>
  <c r="O2622" i="26" l="1"/>
  <c r="O2620" i="26"/>
  <c r="M2620" i="26"/>
  <c r="O2078" i="26"/>
  <c r="O2051" i="26"/>
  <c r="O2162" i="26" l="1"/>
  <c r="O2158" i="26" l="1"/>
  <c r="O2159" i="26" l="1"/>
  <c r="O2049" i="26"/>
  <c r="O2048" i="26"/>
  <c r="D15" i="26" l="1"/>
  <c r="D13" i="26" l="1"/>
  <c r="D518" i="26"/>
  <c r="D708" i="26"/>
  <c r="D14" i="26" l="1"/>
  <c r="D12" i="26" s="1"/>
  <c r="E14" i="26"/>
  <c r="E13" i="26"/>
  <c r="I709" i="26" l="1"/>
  <c r="J709" i="26"/>
  <c r="G709" i="26"/>
  <c r="G712" i="26"/>
  <c r="I712" i="26"/>
  <c r="G522" i="26"/>
  <c r="G521" i="26"/>
  <c r="G520" i="26"/>
  <c r="H16" i="26"/>
  <c r="E16" i="26"/>
  <c r="H15" i="26"/>
  <c r="H14" i="26"/>
  <c r="M709" i="26" l="1"/>
  <c r="O709" i="26"/>
  <c r="M712" i="26"/>
  <c r="O1660" i="26"/>
  <c r="O1666" i="26"/>
  <c r="O1672" i="26"/>
  <c r="O1677" i="26"/>
  <c r="O1682" i="26"/>
  <c r="O1732" i="26"/>
  <c r="O1737" i="26"/>
  <c r="O1744" i="26"/>
  <c r="O1745" i="26"/>
  <c r="O1746" i="26"/>
  <c r="O1665" i="26"/>
  <c r="O1680" i="26"/>
  <c r="O1681" i="26"/>
  <c r="O1684" i="26"/>
  <c r="O1654" i="26"/>
  <c r="O1657" i="26"/>
  <c r="O712" i="26"/>
  <c r="O711" i="26"/>
  <c r="L15" i="26"/>
  <c r="J712" i="26"/>
  <c r="O1710" i="26"/>
  <c r="O1707" i="26"/>
  <c r="O1667" i="26"/>
  <c r="O1656" i="26"/>
  <c r="O1690" i="26"/>
  <c r="O1704" i="26"/>
  <c r="O710" i="26"/>
  <c r="E708" i="26"/>
  <c r="G710" i="26"/>
  <c r="M710" i="26"/>
  <c r="J710" i="26"/>
  <c r="I710" i="26"/>
  <c r="F518" i="26"/>
  <c r="M521" i="26"/>
  <c r="M711" i="26"/>
  <c r="K708" i="26"/>
  <c r="H518" i="26"/>
  <c r="M522" i="26"/>
  <c r="E518" i="26"/>
  <c r="F708" i="26"/>
  <c r="R708" i="26" s="1"/>
  <c r="G711" i="26"/>
  <c r="I520" i="26"/>
  <c r="J520" i="26"/>
  <c r="I521" i="26"/>
  <c r="J521" i="26"/>
  <c r="I522" i="26"/>
  <c r="J522" i="26"/>
  <c r="M520" i="26"/>
  <c r="J711" i="26"/>
  <c r="H708" i="26"/>
  <c r="I711" i="26"/>
  <c r="F15" i="26"/>
  <c r="H12" i="26"/>
  <c r="I13" i="26"/>
  <c r="O1655" i="26"/>
  <c r="O1659" i="26"/>
  <c r="I14" i="26"/>
  <c r="E15" i="26"/>
  <c r="F14" i="26"/>
  <c r="F16" i="26"/>
  <c r="R16" i="26" s="1"/>
  <c r="I16" i="26"/>
  <c r="L14" i="26"/>
  <c r="L16" i="26"/>
  <c r="O1664" i="26"/>
  <c r="O1670" i="26"/>
  <c r="O1685" i="26"/>
  <c r="O1689" i="26"/>
  <c r="O1692" i="26"/>
  <c r="O1712" i="26"/>
  <c r="O1674" i="26"/>
  <c r="O1705" i="26"/>
  <c r="O1676" i="26"/>
  <c r="O1662" i="26"/>
  <c r="O1669" i="26"/>
  <c r="O1675" i="26"/>
  <c r="O1679" i="26"/>
  <c r="O1687" i="26"/>
  <c r="O1711" i="26"/>
  <c r="O1709" i="26"/>
  <c r="O1734" i="26"/>
  <c r="O1739" i="26"/>
  <c r="O1742" i="26"/>
  <c r="O1747" i="26"/>
  <c r="R518" i="26" l="1"/>
  <c r="J15" i="26"/>
  <c r="R15" i="26"/>
  <c r="O1700" i="26"/>
  <c r="O1699" i="26"/>
  <c r="O1702" i="26"/>
  <c r="O1650" i="26"/>
  <c r="O1740" i="26"/>
  <c r="O1678" i="26"/>
  <c r="O1691" i="26"/>
  <c r="O1652" i="26"/>
  <c r="O1649" i="26"/>
  <c r="O1743" i="26"/>
  <c r="G708" i="26"/>
  <c r="L708" i="26"/>
  <c r="O708" i="26" s="1"/>
  <c r="O1653" i="26"/>
  <c r="G16" i="26"/>
  <c r="G14" i="26"/>
  <c r="M708" i="26"/>
  <c r="K14" i="26"/>
  <c r="O14" i="26" s="1"/>
  <c r="J708" i="26"/>
  <c r="I708" i="26"/>
  <c r="L518" i="26"/>
  <c r="I518" i="26"/>
  <c r="J518" i="26"/>
  <c r="M519" i="26"/>
  <c r="G518" i="26"/>
  <c r="O1673" i="26"/>
  <c r="F12" i="26"/>
  <c r="G13" i="26"/>
  <c r="J14" i="26"/>
  <c r="K15" i="26"/>
  <c r="O15" i="26" s="1"/>
  <c r="G15" i="26"/>
  <c r="E12" i="26"/>
  <c r="J16" i="26"/>
  <c r="I15" i="26"/>
  <c r="J13" i="26"/>
  <c r="K16" i="26"/>
  <c r="O16" i="26" s="1"/>
  <c r="K13" i="26"/>
  <c r="O1686" i="26"/>
  <c r="O1729" i="26"/>
  <c r="O1708" i="26"/>
  <c r="O1741" i="26"/>
  <c r="O1663" i="26"/>
  <c r="O1661" i="26"/>
  <c r="J12" i="26" l="1"/>
  <c r="O13" i="26"/>
  <c r="O1706" i="26"/>
  <c r="O1668" i="26"/>
  <c r="O1671" i="26"/>
  <c r="O1701" i="26"/>
  <c r="M518" i="26"/>
  <c r="O518" i="26"/>
  <c r="O1698" i="26"/>
  <c r="O1738" i="26"/>
  <c r="K12" i="26"/>
  <c r="M12" i="26" s="1"/>
  <c r="O1736" i="26"/>
  <c r="O1651" i="26"/>
  <c r="O1647" i="26"/>
  <c r="O1644" i="26"/>
  <c r="O1735" i="26"/>
  <c r="O1658" i="26"/>
  <c r="M16" i="26"/>
  <c r="M13" i="26"/>
  <c r="M15" i="26"/>
  <c r="M14" i="26"/>
  <c r="I12" i="26"/>
  <c r="G12" i="26"/>
  <c r="O1731" i="26"/>
  <c r="O1683" i="26"/>
  <c r="O1703" i="26"/>
  <c r="O1688" i="26"/>
  <c r="O1730" i="26" l="1"/>
  <c r="O1645" i="26"/>
  <c r="O1648" i="26"/>
  <c r="O1728" i="26"/>
  <c r="O1733" i="26"/>
  <c r="L12" i="26"/>
  <c r="O12" i="26" s="1"/>
  <c r="D11" i="26"/>
  <c r="D9" i="26"/>
  <c r="O1646" i="26" l="1"/>
  <c r="O1757" i="26" l="1"/>
  <c r="O1764" i="26"/>
  <c r="O1765" i="26"/>
  <c r="O1759" i="26"/>
  <c r="O1760" i="26"/>
  <c r="O1762" i="26"/>
  <c r="O1767" i="26"/>
  <c r="O1754" i="26"/>
  <c r="O1755" i="26"/>
  <c r="O1761" i="26"/>
  <c r="O1756" i="26" l="1"/>
  <c r="O1763" i="26"/>
  <c r="O1758" i="26"/>
  <c r="O1766" i="26"/>
  <c r="O1637" i="26"/>
  <c r="O1626" i="26"/>
  <c r="O1635" i="26"/>
  <c r="O1634" i="26"/>
  <c r="O1632" i="26"/>
  <c r="O1630" i="26"/>
  <c r="O1629" i="26"/>
  <c r="O1625" i="26"/>
  <c r="O1624" i="26"/>
  <c r="O1622" i="26"/>
  <c r="O1620" i="26"/>
  <c r="O1619" i="26"/>
  <c r="O1617" i="26"/>
  <c r="O1614" i="26"/>
  <c r="O1609" i="26"/>
  <c r="O1607" i="26"/>
  <c r="O1596" i="26"/>
  <c r="O1605" i="26"/>
  <c r="O1604" i="26"/>
  <c r="O1602" i="26"/>
  <c r="O1600" i="26"/>
  <c r="O1599" i="26"/>
  <c r="O1595" i="26"/>
  <c r="O1594" i="26"/>
  <c r="O1592" i="26"/>
  <c r="O1587" i="26"/>
  <c r="O1584" i="26"/>
  <c r="O1579" i="26"/>
  <c r="O1577" i="26"/>
  <c r="O1575" i="26"/>
  <c r="O1574" i="26"/>
  <c r="O1572" i="26"/>
  <c r="O1570" i="26"/>
  <c r="O1569" i="26"/>
  <c r="O1565" i="26"/>
  <c r="O1564" i="26"/>
  <c r="O1562" i="26"/>
  <c r="O1560" i="26"/>
  <c r="O1559" i="26"/>
  <c r="O1557" i="26"/>
  <c r="O1555" i="26"/>
  <c r="O1554" i="26"/>
  <c r="O1550" i="26"/>
  <c r="O1549" i="26"/>
  <c r="O1547" i="26"/>
  <c r="O1545" i="26"/>
  <c r="O1544" i="26"/>
  <c r="O1589" i="26" l="1"/>
  <c r="O1591" i="26"/>
  <c r="O1610" i="26"/>
  <c r="O1615" i="26"/>
  <c r="O1525" i="26"/>
  <c r="O1753" i="26"/>
  <c r="O1502" i="26"/>
  <c r="O1561" i="26"/>
  <c r="O1636" i="26"/>
  <c r="O1616" i="26"/>
  <c r="O1621" i="26"/>
  <c r="O1601" i="26"/>
  <c r="O1576" i="26"/>
  <c r="O1499" i="26"/>
  <c r="O1546" i="26"/>
  <c r="O1540" i="26" l="1"/>
  <c r="O1539" i="26"/>
  <c r="O1606" i="26"/>
  <c r="O1612" i="26"/>
  <c r="O1631" i="26"/>
  <c r="O1597" i="26"/>
  <c r="O1556" i="26"/>
  <c r="O1588" i="26"/>
  <c r="O1571" i="26"/>
  <c r="O1542" i="26"/>
  <c r="O1582" i="26"/>
  <c r="O1627" i="26"/>
  <c r="O1567" i="26"/>
  <c r="O1552" i="26"/>
  <c r="O1611" i="26"/>
  <c r="O1541" i="26"/>
  <c r="O1543" i="26" l="1"/>
  <c r="O1573" i="26"/>
  <c r="O1568" i="26"/>
  <c r="O1598" i="26"/>
  <c r="O1618" i="26"/>
  <c r="O1613" i="26"/>
  <c r="O1563" i="26"/>
  <c r="O1566" i="26"/>
  <c r="O1548" i="26"/>
  <c r="O1551" i="26"/>
  <c r="O1583" i="26"/>
  <c r="O1623" i="26"/>
  <c r="O1593" i="26"/>
  <c r="O1603" i="26"/>
  <c r="O1608" i="26"/>
  <c r="O1633" i="26"/>
  <c r="O1558" i="26"/>
  <c r="O1553" i="26"/>
  <c r="O1628" i="26"/>
  <c r="O1586" i="26"/>
  <c r="O1520" i="26"/>
  <c r="O1498" i="26"/>
  <c r="O1538" i="26" l="1"/>
  <c r="O1581" i="26"/>
  <c r="O1578" i="26"/>
  <c r="D10" i="26"/>
  <c r="O1511" i="26" l="1"/>
  <c r="O1504" i="26" l="1"/>
  <c r="O1505" i="26"/>
  <c r="O1506" i="26"/>
  <c r="O1507" i="26"/>
  <c r="O1503" i="26" l="1"/>
  <c r="O1500" i="26"/>
  <c r="O1501" i="26"/>
  <c r="O1643" i="26" l="1"/>
  <c r="O1795" i="26" l="1"/>
  <c r="O1797" i="26"/>
  <c r="O1794" i="26"/>
  <c r="O1796" i="26" l="1"/>
  <c r="O1793" i="26"/>
  <c r="O1537" i="26" l="1"/>
  <c r="O1536" i="26"/>
  <c r="O1535" i="26"/>
  <c r="O1534" i="26"/>
  <c r="O1532" i="26"/>
  <c r="O1531" i="26"/>
  <c r="O1530" i="26"/>
  <c r="O1529" i="26"/>
  <c r="O1524" i="26"/>
  <c r="O1476" i="26"/>
  <c r="O1480" i="26" l="1"/>
  <c r="O1487" i="26"/>
  <c r="O1489" i="26"/>
  <c r="O1490" i="26"/>
  <c r="O1477" i="26"/>
  <c r="O1486" i="26"/>
  <c r="O1527" i="26"/>
  <c r="O1479" i="26"/>
  <c r="O1485" i="26"/>
  <c r="O1475" i="26"/>
  <c r="O1482" i="26"/>
  <c r="O1474" i="26"/>
  <c r="O1484" i="26"/>
  <c r="O1492" i="26"/>
  <c r="O1481" i="26"/>
  <c r="O1491" i="26"/>
  <c r="O1791" i="26"/>
  <c r="O1781" i="26"/>
  <c r="H11" i="26"/>
  <c r="H9" i="26"/>
  <c r="H8" i="26" l="1"/>
  <c r="O1533" i="26"/>
  <c r="O1519" i="26"/>
  <c r="O1528" i="26"/>
  <c r="O1483" i="26"/>
  <c r="O1478" i="26"/>
  <c r="O1526" i="26"/>
  <c r="O1469" i="26"/>
  <c r="O1472" i="26"/>
  <c r="O1790" i="26"/>
  <c r="O1774" i="26"/>
  <c r="O1782" i="26"/>
  <c r="O1785" i="26"/>
  <c r="E11" i="26"/>
  <c r="O1779" i="26"/>
  <c r="O1776" i="26"/>
  <c r="O1784" i="26"/>
  <c r="O1777" i="26"/>
  <c r="O1780" i="26"/>
  <c r="O1787" i="26"/>
  <c r="O1473" i="26"/>
  <c r="O1488" i="26"/>
  <c r="O1775" i="26"/>
  <c r="O1786" i="26"/>
  <c r="O1789" i="26"/>
  <c r="O1792" i="26"/>
  <c r="H1380" i="26" l="1"/>
  <c r="R1380" i="26" s="1"/>
  <c r="H1383" i="26"/>
  <c r="K8" i="26"/>
  <c r="M2784" i="26" s="1"/>
  <c r="O1470" i="26"/>
  <c r="O1523" i="26"/>
  <c r="O1783" i="26"/>
  <c r="O1522" i="26"/>
  <c r="O1471" i="26"/>
  <c r="O1771" i="26"/>
  <c r="H10" i="26"/>
  <c r="O1752" i="26"/>
  <c r="O1770" i="26"/>
  <c r="O1749" i="26"/>
  <c r="O1468" i="26"/>
  <c r="O1772" i="26"/>
  <c r="O1769" i="26"/>
  <c r="O1465" i="26"/>
  <c r="O1773" i="26"/>
  <c r="O1788" i="26"/>
  <c r="O1778" i="26"/>
  <c r="O1750" i="26"/>
  <c r="I1383" i="26" l="1"/>
  <c r="R1383" i="26"/>
  <c r="J1380" i="26"/>
  <c r="I1380" i="26"/>
  <c r="H1375" i="26"/>
  <c r="R1375" i="26" s="1"/>
  <c r="H1378" i="26"/>
  <c r="R1378" i="26" s="1"/>
  <c r="K2780" i="26"/>
  <c r="O2784" i="26"/>
  <c r="O1466" i="26"/>
  <c r="O1464" i="26"/>
  <c r="L8" i="26"/>
  <c r="O1518" i="26"/>
  <c r="O1467" i="26"/>
  <c r="O1521" i="26"/>
  <c r="L11" i="26"/>
  <c r="O1751" i="26"/>
  <c r="O1768" i="26"/>
  <c r="I1378" i="26" l="1"/>
  <c r="J1378" i="26"/>
  <c r="J1375" i="26"/>
  <c r="I1375" i="26"/>
  <c r="H1373" i="26"/>
  <c r="R1373" i="26" s="1"/>
  <c r="H1350" i="26"/>
  <c r="R1350" i="26" s="1"/>
  <c r="M2780" i="26"/>
  <c r="O2780" i="26"/>
  <c r="O1463" i="26"/>
  <c r="O1748" i="26"/>
  <c r="J1350" i="26" l="1"/>
  <c r="I1350" i="26"/>
  <c r="H1348" i="26"/>
  <c r="R1348" i="26" s="1"/>
  <c r="J1373" i="26"/>
  <c r="I1373" i="26"/>
  <c r="K11" i="26"/>
  <c r="O11" i="26" s="1"/>
  <c r="J1348" i="26" l="1"/>
  <c r="I1348" i="26"/>
  <c r="K9" i="26"/>
  <c r="L10" i="26"/>
  <c r="L9" i="26"/>
  <c r="K10" i="26" l="1"/>
  <c r="F10" i="26" l="1"/>
  <c r="R10" i="26" s="1"/>
  <c r="E9" i="26"/>
  <c r="O9" i="26" s="1"/>
  <c r="E8" i="26"/>
  <c r="O8" i="26" s="1"/>
  <c r="F8" i="26"/>
  <c r="F9" i="26"/>
  <c r="F11" i="26"/>
  <c r="G11" i="26" l="1"/>
  <c r="R11" i="26"/>
  <c r="G8" i="26"/>
  <c r="I11" i="26"/>
  <c r="E10" i="26"/>
  <c r="O10" i="26" s="1"/>
  <c r="I8" i="26" l="1"/>
  <c r="J8" i="26"/>
  <c r="I10" i="26"/>
  <c r="I9" i="26"/>
  <c r="J9" i="26" l="1"/>
  <c r="J11" i="26" l="1"/>
  <c r="G9" i="26" l="1"/>
  <c r="H7" i="26" l="1"/>
  <c r="J10" i="26"/>
  <c r="F7" i="26"/>
  <c r="J7" i="26" l="1"/>
  <c r="M11" i="26" l="1"/>
  <c r="G10" i="26" l="1"/>
  <c r="E7" i="26"/>
  <c r="I7" i="26" l="1"/>
  <c r="M10" i="26"/>
  <c r="G7" i="26"/>
  <c r="M9" i="26" l="1"/>
  <c r="L7" i="26" l="1"/>
  <c r="M8" i="26" l="1"/>
  <c r="K7" i="26" l="1"/>
  <c r="O7" i="26" s="1"/>
  <c r="M7" i="26" l="1"/>
  <c r="D8" i="26"/>
  <c r="D7" i="26" s="1"/>
</calcChain>
</file>

<file path=xl/comments1.xml><?xml version="1.0" encoding="utf-8"?>
<comments xmlns="http://schemas.openxmlformats.org/spreadsheetml/2006/main">
  <authors>
    <author>Сиразова Любовь Алексеевна</author>
    <author>Анастасия Вячеславовна</author>
  </authors>
  <commentList>
    <comment ref="B37" authorId="0">
      <text>
        <r>
          <rPr>
            <b/>
            <sz val="16"/>
            <color indexed="81"/>
            <rFont val="Tahoma"/>
            <family val="2"/>
            <charset val="204"/>
          </rPr>
          <t>Доп ФК 2126</t>
        </r>
      </text>
    </comment>
    <comment ref="B58" authorId="0">
      <text>
        <r>
          <rPr>
            <b/>
            <sz val="16"/>
            <color indexed="81"/>
            <rFont val="Tahoma"/>
            <family val="2"/>
            <charset val="204"/>
          </rPr>
          <t xml:space="preserve">Доп ФК 5102/177
</t>
        </r>
        <r>
          <rPr>
            <sz val="9"/>
            <color indexed="81"/>
            <rFont val="Tahoma"/>
            <family val="2"/>
            <charset val="204"/>
          </rPr>
          <t xml:space="preserve">
</t>
        </r>
      </text>
    </comment>
    <comment ref="B59" authorId="0">
      <text>
        <r>
          <rPr>
            <b/>
            <sz val="16"/>
            <color indexed="81"/>
            <rFont val="Tahoma"/>
            <family val="2"/>
            <charset val="204"/>
          </rPr>
          <t xml:space="preserve">Доп ФК 2109
</t>
        </r>
      </text>
    </comment>
    <comment ref="E2328" authorId="1">
      <text>
        <r>
          <rPr>
            <b/>
            <sz val="9"/>
            <color indexed="81"/>
            <rFont val="Tahoma"/>
            <family val="2"/>
            <charset val="204"/>
          </rPr>
          <t>Анастасия Вячеславовна:</t>
        </r>
        <r>
          <rPr>
            <sz val="9"/>
            <color indexed="81"/>
            <rFont val="Tahoma"/>
            <family val="2"/>
            <charset val="204"/>
          </rPr>
          <t xml:space="preserve">
В ДО утв 1034,32 уточн 1256,82
</t>
        </r>
      </text>
    </comment>
  </commentList>
</comments>
</file>

<file path=xl/sharedStrings.xml><?xml version="1.0" encoding="utf-8"?>
<sst xmlns="http://schemas.openxmlformats.org/spreadsheetml/2006/main" count="4634" uniqueCount="1615">
  <si>
    <t>7.1.</t>
  </si>
  <si>
    <t>4.3.</t>
  </si>
  <si>
    <t>5.4.</t>
  </si>
  <si>
    <t>5.4.2.</t>
  </si>
  <si>
    <t>5.5.</t>
  </si>
  <si>
    <t>5.5.1.</t>
  </si>
  <si>
    <t>19.</t>
  </si>
  <si>
    <t>20.</t>
  </si>
  <si>
    <t>21.</t>
  </si>
  <si>
    <t>22.</t>
  </si>
  <si>
    <t>5.2.</t>
  </si>
  <si>
    <t>5.2.1.</t>
  </si>
  <si>
    <t>Всего по программам муниципального образования город Сургут</t>
  </si>
  <si>
    <t>привлеченные средства</t>
  </si>
  <si>
    <t>Пояснения, ожидаемые результаты</t>
  </si>
  <si>
    <t>6.1.1.</t>
  </si>
  <si>
    <t>№ п/п</t>
  </si>
  <si>
    <t>Источник финансирования</t>
  </si>
  <si>
    <t>бюджет ХМАО - Югры</t>
  </si>
  <si>
    <t>федеральный бюджет</t>
  </si>
  <si>
    <t>привлечённые средства</t>
  </si>
  <si>
    <t>Всего, в том числе:</t>
  </si>
  <si>
    <t>1.</t>
  </si>
  <si>
    <t>Исполнение</t>
  </si>
  <si>
    <t>Фактически
 профинансировано</t>
  </si>
  <si>
    <t>Наименование программы/подпрограммы</t>
  </si>
  <si>
    <t>Исполнено (кассовый расход)</t>
  </si>
  <si>
    <t>2.</t>
  </si>
  <si>
    <t>3.</t>
  </si>
  <si>
    <t>4.</t>
  </si>
  <si>
    <t>4.1.</t>
  </si>
  <si>
    <t>5.</t>
  </si>
  <si>
    <t>5.1.</t>
  </si>
  <si>
    <t>5.1.1.</t>
  </si>
  <si>
    <t>6.</t>
  </si>
  <si>
    <t>6.1.</t>
  </si>
  <si>
    <t>6.2.</t>
  </si>
  <si>
    <t>7.</t>
  </si>
  <si>
    <t xml:space="preserve">бюджет МО </t>
  </si>
  <si>
    <t>8.</t>
  </si>
  <si>
    <t>9.</t>
  </si>
  <si>
    <t>10.</t>
  </si>
  <si>
    <t>12.</t>
  </si>
  <si>
    <t>13.</t>
  </si>
  <si>
    <t>15.</t>
  </si>
  <si>
    <t>17.</t>
  </si>
  <si>
    <t>18.</t>
  </si>
  <si>
    <t>Факт финансирования</t>
  </si>
  <si>
    <t>%  к уточненному плану</t>
  </si>
  <si>
    <t>%  к факту</t>
  </si>
  <si>
    <t>4.3.1.</t>
  </si>
  <si>
    <t>6.2.1.</t>
  </si>
  <si>
    <t>% исполнения к уточненному плану</t>
  </si>
  <si>
    <t>Ожидаемое исполнение до конца года</t>
  </si>
  <si>
    <t>Организация и проведение городских фестивалей (ДО)</t>
  </si>
  <si>
    <t>Подпрограмма 1 «Библиотечное обслуживание населения»</t>
  </si>
  <si>
    <t xml:space="preserve"> Подпрограмма 3 "Дополнительное образование детей в детских школах искусств"</t>
  </si>
  <si>
    <t>Подпрограмма 4 "Организация культурного досуга на базе организаций и учреждений культуры"</t>
  </si>
  <si>
    <t xml:space="preserve"> Подпрограмма 5 "Организация массовых мероприятий"</t>
  </si>
  <si>
    <t xml:space="preserve"> Подпрограмма 6 "Развитие инфраструктуры отрасли культуры "</t>
  </si>
  <si>
    <t>Подпрограмма 7 "Организация отдыха и оздоровления детей и молодёжи в каникулярное время" (на базе учреждений культуры, учреждений дополнительного образования детей)</t>
  </si>
  <si>
    <t xml:space="preserve"> Подпрограмма 1 «Организация занятий физической культурой и массовым спортом»</t>
  </si>
  <si>
    <t>- обеспечение функционирования и развития учреждений, оказывающих муниципальную услугу «Организация занятий физической культурой и массовым спортом» (ДКМПиС)</t>
  </si>
  <si>
    <t>Подпрограмма 2 «Организация дополнительного образования в спортивных школах»</t>
  </si>
  <si>
    <t xml:space="preserve"> - обеспечение функционирования и развития учреждений, оказывающих муниципальную услугу  «Дополнительное образование в спортивных школах» ДКМПиС</t>
  </si>
  <si>
    <t>Подпрограмма 3 «Развитие инфраструктуры спорта».</t>
  </si>
  <si>
    <t xml:space="preserve"> - выполнение работ по  строительству объекта "Спортивный центр с плавательным бассейном на 50 м. в г. Сургуте"</t>
  </si>
  <si>
    <t>Подпрограмма 4 "Организация отдыха  детей и молодёжи в каникулярное время" (на базе учреждений физической культуры и спорта).</t>
  </si>
  <si>
    <t>Мероприятие. Организация работы лагерей дневного пребывания, включая обеспечение питанием (на базе учреждений физической культуры и спорта и учреждений дополнительного образования)</t>
  </si>
  <si>
    <t>4.4.</t>
  </si>
  <si>
    <t>4.4.1.</t>
  </si>
  <si>
    <t>4.4.2.</t>
  </si>
  <si>
    <t>4.5.</t>
  </si>
  <si>
    <t>4.5.1.</t>
  </si>
  <si>
    <t>4.3.3.</t>
  </si>
  <si>
    <t>4.6.1.</t>
  </si>
  <si>
    <t>4.6.</t>
  </si>
  <si>
    <t>4.7.</t>
  </si>
  <si>
    <t>4.7.1.</t>
  </si>
  <si>
    <t>4.8.</t>
  </si>
  <si>
    <t>5.1.2.</t>
  </si>
  <si>
    <t>5.1.2.1.</t>
  </si>
  <si>
    <t>5.1.2.3.</t>
  </si>
  <si>
    <t>5.4.2.1.</t>
  </si>
  <si>
    <t>5.4.2.2.</t>
  </si>
  <si>
    <t>5.4.2.3.</t>
  </si>
  <si>
    <t>29.</t>
  </si>
  <si>
    <t>29.1.</t>
  </si>
  <si>
    <t>29.2.</t>
  </si>
  <si>
    <t>28.1.</t>
  </si>
  <si>
    <t>5.2.2.</t>
  </si>
  <si>
    <t>5.2.2.1.</t>
  </si>
  <si>
    <t>5.2.2.2.</t>
  </si>
  <si>
    <t>Подпрограмма 1. Взаимодействие органов местного самоуправления с институтом гражданского общества в решении вопросов местного значения</t>
  </si>
  <si>
    <t>Подпрограмма 2. Создание условий для расширения доступа населения к информации о деятельности органов местного самоуправления</t>
  </si>
  <si>
    <t>Подпрограмма 3. Поддержка социально ориентированных некоммерческих организаций</t>
  </si>
  <si>
    <t>31.1.</t>
  </si>
  <si>
    <t>31.2.</t>
  </si>
  <si>
    <t>31.2.1.</t>
  </si>
  <si>
    <t>31.1.2.</t>
  </si>
  <si>
    <t>2.1.</t>
  </si>
  <si>
    <t>Подпрограмма 1.  «Обеспечение выполнения функций департамента финансов»</t>
  </si>
  <si>
    <t>2.1.1.</t>
  </si>
  <si>
    <t>2.2.</t>
  </si>
  <si>
    <t>Подпрограмма 2. «Управление муниципальным долгом городского округа город Сургут»</t>
  </si>
  <si>
    <t>2.2.1.</t>
  </si>
  <si>
    <t>2.2.2.</t>
  </si>
  <si>
    <t>2.3.</t>
  </si>
  <si>
    <t>Подпрограмма 3.  «Формирование резервных средств в бюджете города в соответствии с требованиями бюджетного законодательства».</t>
  </si>
  <si>
    <t>2.3.1.</t>
  </si>
  <si>
    <t>2.3.2.</t>
  </si>
  <si>
    <t>2.4.</t>
  </si>
  <si>
    <t>Подпрограмма 4.  «Функционирование и развитие автоматизированных систем управления бюджетным процессом»</t>
  </si>
  <si>
    <t>2.4.1.</t>
  </si>
  <si>
    <t>Всего по программе, в том числе:</t>
  </si>
  <si>
    <t>бюджет ХМАО-Югры</t>
  </si>
  <si>
    <t>Всего по подпрограмме, в том числе:</t>
  </si>
  <si>
    <t>Профилактика правонарушений в общественных местах и в сфере безопасности дорожного движения</t>
  </si>
  <si>
    <t>бюджет МО</t>
  </si>
  <si>
    <t>17.1.</t>
  </si>
  <si>
    <t>17.1.1.</t>
  </si>
  <si>
    <t>Реализация проекта "Растем вместе" (формирование у учащихся культуры толерантности и этнокультурной компетентности)(ДО)</t>
  </si>
  <si>
    <t>Проведение курсов "Развитие языковой, речевой компетентности детей мигрантов, не владеющих русским языком" (ДО)</t>
  </si>
  <si>
    <t>Фестиваль творчества детей с ограниченными возможностями здоровья "Солнце для всех" (ДО)</t>
  </si>
  <si>
    <t>Фестиваль-конкурс детского творчества "Созвездие" для детей сирот и детей, оставшихся без попечения родителей (ДО)</t>
  </si>
  <si>
    <t>Фестиваль детского и юношеского творчества "Радуга детства" (ДО)</t>
  </si>
  <si>
    <t>17.1.2.</t>
  </si>
  <si>
    <t>17.1.3.</t>
  </si>
  <si>
    <t>17.1.4.</t>
  </si>
  <si>
    <t>17.2.</t>
  </si>
  <si>
    <t>17.2.1.</t>
  </si>
  <si>
    <t>Подготовка (переподготовка) специалистов по установленным программам в соответствующих учебных заведениях</t>
  </si>
  <si>
    <t>Улучшение материально-технической базы учреждения</t>
  </si>
  <si>
    <t>Обеспечение функционирования муниципального казенного учреждения "Сургутский спасательный центр", оказывающего муниципальную услугу.</t>
  </si>
  <si>
    <t>Обеспечение условий оказания муниципальной услуги: содержание территории, здания, помещений, оборудования и инвентаря учреждения</t>
  </si>
  <si>
    <t>Создание спасательных постов на местах массового отдыха людей на водных объектах в 
рамках подпрограммы "Организации и обеспечение мероприятий в сфере гражданской обороны, защиты населения и территории ХМАО-Югры 
от чрезвычайных ситуаций" государственной программы "Защита населения и территорий от чрезвычайных ситуаций, обеспечение пожарной безопасности в ХМАО-Югре на 2014-2020 годы"</t>
  </si>
  <si>
    <t>Подготовка (переподготовка) работников по установленным программам в соответствующих учебных заведениях</t>
  </si>
  <si>
    <t>Организация технического обслуживания имеющегося оборудования</t>
  </si>
  <si>
    <t>Организация  сопровождения программного продукта.</t>
  </si>
  <si>
    <t>16.1.</t>
  </si>
  <si>
    <t>16.1.1.</t>
  </si>
  <si>
    <t>16.1.2.</t>
  </si>
  <si>
    <t>16.1.3.</t>
  </si>
  <si>
    <t>16.1.4.</t>
  </si>
  <si>
    <t>16.1.5.</t>
  </si>
  <si>
    <t>16.2.</t>
  </si>
  <si>
    <t>16.2.1.</t>
  </si>
  <si>
    <t>16.2.2.</t>
  </si>
  <si>
    <t>16.2.3.</t>
  </si>
  <si>
    <t>16.2.5.</t>
  </si>
  <si>
    <t>16.3.</t>
  </si>
  <si>
    <t>16.3.1.</t>
  </si>
  <si>
    <t>16.3.2.</t>
  </si>
  <si>
    <t>бюджет ХМАО-Югра</t>
  </si>
  <si>
    <t>Инженерные сети в посёлке Снежный (УКС)</t>
  </si>
  <si>
    <t>11.1.</t>
  </si>
  <si>
    <t>11.1.1.</t>
  </si>
  <si>
    <t>11.1.2.</t>
  </si>
  <si>
    <t>11.1.3.</t>
  </si>
  <si>
    <t>11.1.4.</t>
  </si>
  <si>
    <t>11.2.</t>
  </si>
  <si>
    <t>11.2.1.</t>
  </si>
  <si>
    <t>Подпрограмма 1 "Дошкольное образование в образовательных учреждениях, реализующих программу дошкольного образования"</t>
  </si>
  <si>
    <t>Детский сад "Золотой Ключик" (УКС)</t>
  </si>
  <si>
    <t>Подпрограмма 3 "Дополнительное образование в учреждениях дополнительного образования детей"</t>
  </si>
  <si>
    <t>3.1.</t>
  </si>
  <si>
    <t>3.1.1.</t>
  </si>
  <si>
    <t>30.1.</t>
  </si>
  <si>
    <t>Внедрение института наставничества в рамках Школы муниципального служащего</t>
  </si>
  <si>
    <t>30.2.</t>
  </si>
  <si>
    <t>30.2.1.</t>
  </si>
  <si>
    <t>30.2.2.</t>
  </si>
  <si>
    <t>Всего по мероприятию, в том числе:</t>
  </si>
  <si>
    <t>1. Выполнение функций главного администратора неналоговых поступлений в бюджет городского округа и источников финансирования дефицита бюджета городского округа
2. Выполнение функций, осуществление финансово-хозяйственной деятельности главного распорядителя бюджетных средств</t>
  </si>
  <si>
    <t>25.1.</t>
  </si>
  <si>
    <t>25.2.</t>
  </si>
  <si>
    <t>25.3.</t>
  </si>
  <si>
    <t>25.4.</t>
  </si>
  <si>
    <t>26.</t>
  </si>
  <si>
    <t>4.2.3.</t>
  </si>
  <si>
    <t>4.3.4.</t>
  </si>
  <si>
    <t>4.4.3.</t>
  </si>
  <si>
    <t>4.6.2.</t>
  </si>
  <si>
    <t>6.2.2.</t>
  </si>
  <si>
    <t>6.2.4.</t>
  </si>
  <si>
    <t>Встроенно-пристроенное помещение, расположенное ул.Первопроходцев,18</t>
  </si>
  <si>
    <t>6.3.</t>
  </si>
  <si>
    <t>6.3.1.</t>
  </si>
  <si>
    <t>Пол-ка"Нефтяник"700 пос.мкр.37 (УКС)</t>
  </si>
  <si>
    <t>МБОУ СОШ №18</t>
  </si>
  <si>
    <t>МБОУ СОШ №27</t>
  </si>
  <si>
    <t>МБОУ СОШ №32</t>
  </si>
  <si>
    <t>МБУК "Сургутский краеведческий музей", ул.30 лет Победы, 21/2"</t>
  </si>
  <si>
    <t>22.1.</t>
  </si>
  <si>
    <t>22.1.1.</t>
  </si>
  <si>
    <t>22.1.1.1.</t>
  </si>
  <si>
    <t>22.1.1.2.</t>
  </si>
  <si>
    <t>22.1.2.</t>
  </si>
  <si>
    <t>22.1.2.1.</t>
  </si>
  <si>
    <t>22.1.2.2.</t>
  </si>
  <si>
    <t>22.1.2.3.</t>
  </si>
  <si>
    <t>22.1.2.5.</t>
  </si>
  <si>
    <t>22.1.2.6.</t>
  </si>
  <si>
    <t>8.1.</t>
  </si>
  <si>
    <t>Подпрограмма 1 «Создание условий для обеспечения качественными коммунальными услугами»</t>
  </si>
  <si>
    <t>8.1.1.</t>
  </si>
  <si>
    <t>8.1.2.</t>
  </si>
  <si>
    <t>8.1.3.</t>
  </si>
  <si>
    <t>8.2.</t>
  </si>
  <si>
    <t>Подпрограмма 2 «Обеспечение равных прав потребителей на получение энергетических ресурсов»</t>
  </si>
  <si>
    <t>8.2.1.</t>
  </si>
  <si>
    <t>9.1.</t>
  </si>
  <si>
    <t>9.2.</t>
  </si>
  <si>
    <t>9.3.</t>
  </si>
  <si>
    <t>9.4.</t>
  </si>
  <si>
    <t xml:space="preserve">Оформление землеустроительной документации на земельные участки под нежилыми объектами </t>
  </si>
  <si>
    <t>9.6.</t>
  </si>
  <si>
    <t>9.7.</t>
  </si>
  <si>
    <t>9.8.</t>
  </si>
  <si>
    <t>9.9.</t>
  </si>
  <si>
    <t>9.10.</t>
  </si>
  <si>
    <t>9.11.</t>
  </si>
  <si>
    <t>9.12.</t>
  </si>
  <si>
    <t>Финансовое обеспечение содержания МКУ «Казна городского хозяйства»</t>
  </si>
  <si>
    <t>10.1.</t>
  </si>
  <si>
    <t>В муниципальном секторе</t>
  </si>
  <si>
    <t>10.1.1.</t>
  </si>
  <si>
    <t>10.1.2.</t>
  </si>
  <si>
    <t>10.1.3.</t>
  </si>
  <si>
    <t xml:space="preserve">Оптимизация работы системы электроснабжения зданий учреждений (замена светильников на светильники с энергосберегающими лампами, монтаж системы уравнивания потенциалов).       </t>
  </si>
  <si>
    <t>10.2.</t>
  </si>
  <si>
    <t>В системах коммунальной инфраструктуры</t>
  </si>
  <si>
    <t>10.2.1.</t>
  </si>
  <si>
    <t xml:space="preserve">Реконструкция уличных водопроводных сетей с применением современных материалов </t>
  </si>
  <si>
    <t>10.2.2.</t>
  </si>
  <si>
    <t xml:space="preserve">Внедрение частотных преобразователей на насосном оборудовании водозаборных сооружений </t>
  </si>
  <si>
    <t>10.2.3.</t>
  </si>
  <si>
    <t>10.2.4.</t>
  </si>
  <si>
    <t>Техническое перевооружение магистральных тепловых сетей на основе современных технологий</t>
  </si>
  <si>
    <t>Оптимизация работы системы электроснабжения объектов предприятий (техническое перевооружение внутренних сетей освещения на котельных, замена светильников на светильники с энергосберегающими лампами)</t>
  </si>
  <si>
    <t>12.1.</t>
  </si>
  <si>
    <t>Подпрограмма 1 "Обеспечение жилыми помещениями граждан, проживающих в аварийных, ветхих многоквартирных домах и в жилых помещениях, непригодных для проживания"</t>
  </si>
  <si>
    <t>12.1.1.</t>
  </si>
  <si>
    <t>12.1.2.</t>
  </si>
  <si>
    <t>12.1.3.</t>
  </si>
  <si>
    <t>12.1.4.</t>
  </si>
  <si>
    <t>12.1.5.</t>
  </si>
  <si>
    <t>12.2.</t>
  </si>
  <si>
    <t>Предоставление субсидии на приобретение жилого помещения в собственность на территории муниципального образования городского округа город Сургут</t>
  </si>
  <si>
    <t>13.1.</t>
  </si>
  <si>
    <t>13.1.1.</t>
  </si>
  <si>
    <t>13.1.2.</t>
  </si>
  <si>
    <t>13.1.3.</t>
  </si>
  <si>
    <t>13.1.4.</t>
  </si>
  <si>
    <t>13.1.5.</t>
  </si>
  <si>
    <t>13.1.6.</t>
  </si>
  <si>
    <t>13.1.7.</t>
  </si>
  <si>
    <t>13.1.8.</t>
  </si>
  <si>
    <t>13.2.</t>
  </si>
  <si>
    <t>13.2.1.</t>
  </si>
  <si>
    <t>13.2.2.</t>
  </si>
  <si>
    <t>13.3.</t>
  </si>
  <si>
    <t>13.3.1.</t>
  </si>
  <si>
    <t>14.1.</t>
  </si>
  <si>
    <t>14.2.</t>
  </si>
  <si>
    <t>14.3.</t>
  </si>
  <si>
    <t>15.1.</t>
  </si>
  <si>
    <t>15.2.</t>
  </si>
  <si>
    <t>15.3.</t>
  </si>
  <si>
    <t>15.4.</t>
  </si>
  <si>
    <t>Муниципальная программа «Управление Муниципальной Информационной Системой на 2014-2020 годы» (УСиИ)</t>
  </si>
  <si>
    <t>18.1.</t>
  </si>
  <si>
    <t>18.2.</t>
  </si>
  <si>
    <t>Организация сопровождения отдельных информационных систем</t>
  </si>
  <si>
    <t xml:space="preserve">Централизованное приобретение товаров, выполнение работ, оказания услуг в сфере информатизации </t>
  </si>
  <si>
    <t>27.1.</t>
  </si>
  <si>
    <t>27.2.</t>
  </si>
  <si>
    <t>Подпрограмма "Предоставление субсидий на строительство или приобретение жилья за счет средств местного бюджета"</t>
  </si>
  <si>
    <t>20.1.</t>
  </si>
  <si>
    <t>20.1.1.</t>
  </si>
  <si>
    <t>20.2.</t>
  </si>
  <si>
    <t>20.2.1.</t>
  </si>
  <si>
    <t>20.3.</t>
  </si>
  <si>
    <t>20.3.1.</t>
  </si>
  <si>
    <t xml:space="preserve">Подпрограмма "Обеспечение мерами государственной поддержки по улучшению жилищных условий отдельных категорий граждан в городе Сургуте" </t>
  </si>
  <si>
    <t>1.2.</t>
  </si>
  <si>
    <t>муниципальных учреждений, подведомственных департаменту образования</t>
  </si>
  <si>
    <t>муниципальные предприятия (СГМУП «ГТС», СГМУП «Горводоканал», СГМУЭП «Горсвет», СГМУП «Тепловик», СГМУ Коммунальное предприятие, СГМУП «ДорРемТех»), курируемых департаментом городского хозяйства</t>
  </si>
  <si>
    <t>в муниципальных учреждениях, подведомственных департаменту образования</t>
  </si>
  <si>
    <t>в муниципальных предприятиях (СГМУП «ГТС», СГМУП «Горводоканал», СГМУЭП «ДорРемТех»,  СГМУЭП «РКЦ ЖКХ г. Сургута»), курируемых департаментом городского хозяйства</t>
  </si>
  <si>
    <t>в структурных подразделениях,
не являющиеся юридическими лицами, в части диспансеризации</t>
  </si>
  <si>
    <t>МКУ «Дирекция эксплуатации административных зданий и инженерных систем», подведомственном департаменту городского хозяйства</t>
  </si>
  <si>
    <t>в муниципальных предприятиях  (СГМУП «ГТС», СГМУП «Горводоканал», СГМУЭП «Горсвет», СГМУЭП «ДорРемТех», СГМУП «Тепловик», СГМУ Коммунальное предприятие, СГМУП «РКЦ ЖКХ г. Сургута»), курируемых департаментом городского хозяйства</t>
  </si>
  <si>
    <t>в МКУ «Сургутский спасательный центр», подведомственном управлению
по делам ГО и ЧС</t>
  </si>
  <si>
    <t>муниципальных предприятий (СГМУП «ГТС», СГМУП «Горводоканал», СГМУЭП «Горсвет», СГМУП «ДорРемТех», СГМУП «Тепловик», СГМУ Коммунальное предприятие), курируемых департаментом городского хозяйства</t>
  </si>
  <si>
    <t>МКУ «Хозяйственно-эксплуатационное управление»</t>
  </si>
  <si>
    <t>структурных подразделениях Администрации города, (МФЦ)</t>
  </si>
  <si>
    <t>1.3.</t>
  </si>
  <si>
    <t>1.3.1.</t>
  </si>
  <si>
    <t>1.3.2.</t>
  </si>
  <si>
    <t xml:space="preserve">Предоставление субсидии на выполнение муниципального задания и на иные цели подведомственным учреждениям, оказывающим муниципальную услугу «Общее и дополнительное образование в общеобразовательных учреждениях» </t>
  </si>
  <si>
    <t>Обеспечение деятельности департамента образования,  подведомственных муниципальных казенных учреждений</t>
  </si>
  <si>
    <t>Организация и финансовое обеспечение подвоза обучающихся, проживающих в отдаленных микрорайонах города, на учебные занятия в муниципальные общеобразовательные учреждения</t>
  </si>
  <si>
    <t>Организация и финансовое обеспечение технического обслуживания компьютерной и копировально-множительной техники в муниципальных образовательных учреждениях, подведомственных департаменту образования</t>
  </si>
  <si>
    <t>Финансовое обеспечение предоставления завтраков и обедов в учебное время обучающимся муниципальных  общеобразовательных учреждений, привлекающих для организации питания предприятия общественного питания, в рамках исполнения переданного отдельного  государственного полномочия</t>
  </si>
  <si>
    <t>Финансовое обеспечение организации начисления и выплаты компенсации части родительской платы за присмотр и уход за детьми в образовательных учреждениях, реализующих основную общеобразовательную программу дошкольного образования, в рамках исполнения переданного отдельного  государственного полномочия</t>
  </si>
  <si>
    <t>3.1.2.</t>
  </si>
  <si>
    <t>3.1.3.</t>
  </si>
  <si>
    <t>Развитие инфраструктуры дошкольных образовательных учреждений в целях повышения доступности дошкольного образования</t>
  </si>
  <si>
    <t>3.2.</t>
  </si>
  <si>
    <t>3.2.1.</t>
  </si>
  <si>
    <t>3.2.2.</t>
  </si>
  <si>
    <t>3.2.3.</t>
  </si>
  <si>
    <t>3.3.</t>
  </si>
  <si>
    <t>3.3.1.</t>
  </si>
  <si>
    <t>3.3.2.</t>
  </si>
  <si>
    <t>3.3.3.</t>
  </si>
  <si>
    <t>3.4.</t>
  </si>
  <si>
    <t>3.4.1.</t>
  </si>
  <si>
    <t>3.5.</t>
  </si>
  <si>
    <t>3.5.1.</t>
  </si>
  <si>
    <t>3.5.2.</t>
  </si>
  <si>
    <t>3.5.3.</t>
  </si>
  <si>
    <t>3.5.4.</t>
  </si>
  <si>
    <t>3.5.5.</t>
  </si>
  <si>
    <t>3.5.6.</t>
  </si>
  <si>
    <t>3.5.7.</t>
  </si>
  <si>
    <t>3.5.8.</t>
  </si>
  <si>
    <t>Всего по программе, 
в том числе:</t>
  </si>
  <si>
    <t>Всего по подпрограмме, 
в том числе:</t>
  </si>
  <si>
    <t>Всего по мероприятию, 
в том числе:</t>
  </si>
  <si>
    <t>Оказание услуг по начислению, учету, сбору и перечислению платы за социальный наем муниципальных жилых помещений</t>
  </si>
  <si>
    <t>Организация проведения оценки материального ущерба при пожаре</t>
  </si>
  <si>
    <t>Муниципальная программа «Энергосбережение и повышение энергетической эффективности в городе Сургуте на 2014 — 2020 годы» (ДГХ)</t>
  </si>
  <si>
    <t>Муниципальная программа «Развитие транспортной системы города Сургута на 2014 — 2020 годы» (ДГХ)</t>
  </si>
  <si>
    <t>Подпрограмма 1 «Дорожное хозяйство»</t>
  </si>
  <si>
    <t>Осуществление городских пассажирских  регулярных перевозок (Субсидия на финансовое обеспечение (возмещение затрат) в связи с оказанием услуг по городским пассажирским перевозкам) (ДГХ)</t>
  </si>
  <si>
    <t>11.2.2.</t>
  </si>
  <si>
    <t>11.2.3.</t>
  </si>
  <si>
    <t>Муниципальная программа «Улучшение жилищных условий населения города Сургута на 2014 — 2020 годы» (ДГХ)</t>
  </si>
  <si>
    <t>Обследование жилых домов на предмет признания их аварийными или жилых помещений непригодными для проживания (ДГХ)</t>
  </si>
  <si>
    <t>Оценка рыночной стоимости квартир (ДГХ)</t>
  </si>
  <si>
    <t>Выплата выкупной цены за изымаемое жилое помещение собственникам жилых помещений (ДГХ)</t>
  </si>
  <si>
    <t>Снос домов, подлежащих выводу из эксплуатации с последующим демонтажем строительных конструкций, в связи с переселением из них граждан (ДГХ)</t>
  </si>
  <si>
    <t>Подпрограмма 1 "Безопасная среда" (ДГХ)</t>
  </si>
  <si>
    <t>Ликвидация несанкционированных свалок в районах застройки муниципального и бесхозяйного жилищного фонда (в рамках муниципальной работы «Обеспечение комфортных и безопасных условий проживания в жилищном фонде»)</t>
  </si>
  <si>
    <t>Выполнение работ по содержанию пожарных водоёмов (в рамках муниципальной работы «Обеспечение комфортных и безопасных условий проживания в жилищном фонде»)</t>
  </si>
  <si>
    <t>Выполнение работ по промывке систем теплоснабжения в ветхом жилищном фонде (в рамках муниципальной работы «Обеспечение комфортных и безопасных условий проживания в жилищном фонде»)</t>
  </si>
  <si>
    <t>Выполнение работ  по содержанию водопропускных канав (в рамках муниципальной работы «Обеспечение комфортных и безопасных условий проживания в жилищном фонде»)</t>
  </si>
  <si>
    <t>Выполнение работ по зимнему содержанию проездов к жилым строениям и строениям, приспособленным для проживания (в рамках муниципальной работы «Обеспечение комфортных и безопасных условий проживания в жилищном фонде»)</t>
  </si>
  <si>
    <t>Предоставление управляющим организациям субсидии на возмещение недополученных доходов в связи с оказанием услуг теплоснабжения населению, проживающему во временных поселках</t>
  </si>
  <si>
    <t>Подпрограмма 2 "Капитальный ремонт и благоустройство жилищного фонда"</t>
  </si>
  <si>
    <t>Подпрограмма 3 "Обеспечение отлова, содержания и утилизации безнадзорных животных" (ДГХ)</t>
  </si>
  <si>
    <t>Муниципальная программа «Организация ритуальных услуг и содержание объектов похоронного обслуживания в городе Сургуте на 2014 — 2020 годы» (ДГХ)</t>
  </si>
  <si>
    <t>Услуги по транспортировке тел умерших в медучреждения (ДГХ)</t>
  </si>
  <si>
    <t>21.1.</t>
  </si>
  <si>
    <t>21.1.1.</t>
  </si>
  <si>
    <t>21.2.</t>
  </si>
  <si>
    <t>21.2.1.</t>
  </si>
  <si>
    <t>21.2.1.1.</t>
  </si>
  <si>
    <t>21.2.1.2.</t>
  </si>
  <si>
    <t>21.2.2.</t>
  </si>
  <si>
    <t>21.3.</t>
  </si>
  <si>
    <t>21.3.1.</t>
  </si>
  <si>
    <t>21.4.</t>
  </si>
  <si>
    <t>21.4.1.</t>
  </si>
  <si>
    <t>21.5.</t>
  </si>
  <si>
    <t>21.5.1.</t>
  </si>
  <si>
    <t>22.2.</t>
  </si>
  <si>
    <t>22.3.</t>
  </si>
  <si>
    <t>22.4.</t>
  </si>
  <si>
    <t>Расходы на обеспечение выполнения функций учреждения осуществляются по мере необходимости в течение года.</t>
  </si>
  <si>
    <t>19.2.1.</t>
  </si>
  <si>
    <t>19.2.</t>
  </si>
  <si>
    <t>19.3.</t>
  </si>
  <si>
    <t>19.3.1.</t>
  </si>
  <si>
    <t>19.4.</t>
  </si>
  <si>
    <t>19.4.1.</t>
  </si>
  <si>
    <t>Подпрограмма 2.  «Организация мероприятий по охране окружающей среды»</t>
  </si>
  <si>
    <t>Подпрограмма 3. «Благоустройство рекреационных зон»</t>
  </si>
  <si>
    <t>19.3.2.</t>
  </si>
  <si>
    <t>Подпрограмма 4. «Обустройство, использование, защита и охрана городских лесов»</t>
  </si>
  <si>
    <t>19.5.</t>
  </si>
  <si>
    <t>Подпрограмма 5. «Функционирование управления по природопользованию и экологии»</t>
  </si>
  <si>
    <t>19.5.1.</t>
  </si>
  <si>
    <t>Предоставление ежеквартальной выплаты компенсации на проезд в городском пассажирском транспорте общего пользования (в том числе услуги по доставке выплат получателям)</t>
  </si>
  <si>
    <t>Предоставление единовременной выплаты ко Дню Победы в Великой Отечественной войне 1941 - 1945 годов</t>
  </si>
  <si>
    <t>Ремонт квартир одиноко проживающих граждан старшего поколения</t>
  </si>
  <si>
    <t>Предоставление компенсации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t>
  </si>
  <si>
    <t>26.1.</t>
  </si>
  <si>
    <t>26.2.</t>
  </si>
  <si>
    <t>1.1.</t>
  </si>
  <si>
    <t>1.1.1.</t>
  </si>
  <si>
    <t>1.1.2.</t>
  </si>
  <si>
    <t>1.1.3.</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</si>
  <si>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t>
  </si>
  <si>
    <t>1.2.1.</t>
  </si>
  <si>
    <t>Проведение  образовательных мероприятий для субъектов малого и среднего предпринимательства и иных организаций.</t>
  </si>
  <si>
    <t>1.2.2.</t>
  </si>
  <si>
    <t>Стимулирование развития молодежного предпринимательства.</t>
  </si>
  <si>
    <t>1.2.3.</t>
  </si>
  <si>
    <t>1.2.4.</t>
  </si>
  <si>
    <t xml:space="preserve">Гранты в форме субсидий социального предпринимательства </t>
  </si>
  <si>
    <t>Гранты на организацию Центра времяпрепровождения детей</t>
  </si>
  <si>
    <t>Гранты  в форме субсидий начинающим предпринимателям</t>
  </si>
  <si>
    <t>1.3.2.1.</t>
  </si>
  <si>
    <t>1.3.2.2.</t>
  </si>
  <si>
    <t>1.3.2.3.</t>
  </si>
  <si>
    <t>1.3.2.4.</t>
  </si>
  <si>
    <t>1.3.2.5.</t>
  </si>
  <si>
    <t>1.3.2.6.</t>
  </si>
  <si>
    <t>1.3.2.7.</t>
  </si>
  <si>
    <t>1.3.2.8.</t>
  </si>
  <si>
    <t>1.3.2.9.</t>
  </si>
  <si>
    <t>1.3.2.10.</t>
  </si>
  <si>
    <t>1.3.2.11.</t>
  </si>
  <si>
    <t>1.3.2.12.</t>
  </si>
  <si>
    <t>Проведение медицинских осмотров работников, диспансеризации</t>
  </si>
  <si>
    <t>1.3.2.13.</t>
  </si>
  <si>
    <t>Обучение работников
по пожарно-техническому минимуму</t>
  </si>
  <si>
    <t>1.3.2.14.</t>
  </si>
  <si>
    <t xml:space="preserve">Приобретение смывающих и обезвреживающих  средств для работников  МКУ «Дирекция дорожного-транспорта и жилищно-коммунального комплекса» </t>
  </si>
  <si>
    <t xml:space="preserve">Приобретение  медицинских аптечек для оказания первой  помощи работникам  </t>
  </si>
  <si>
    <t>Приобретение оборудования
и приспособлений для проведения работ повышенной опасности СГМУП «ГТС», курируемым департаментом городского хозяйства</t>
  </si>
  <si>
    <t xml:space="preserve">Обслуживание средств пожарной безопасности (перезарядка огнетушителей, проверка пожарных гидрантов) на объектах СГМУЭП «Тепловик», СГМУП «Горводоканал», курируемых  департаментом городского хозяйства </t>
  </si>
  <si>
    <t>Проведение производственного контроля на объектах СГМУЭП «Горсвет»</t>
  </si>
  <si>
    <t>Подпрограмма 2. «Общее и дополнительное образование в общеобразовательных учреждениях»</t>
  </si>
  <si>
    <t>Подпрограмма 4. «Организация и обеспечение отдыха и оздоровления детей»</t>
  </si>
  <si>
    <t>Подпрограмма 5. «Функционирование департамента образования»</t>
  </si>
  <si>
    <t>Обеспечение функционирования и развития учреждений, оказывающих муниципальную услугу «Библиотечное обслуживание населения»</t>
  </si>
  <si>
    <t>Реализация мероприятий государственной программы ХМАО-Югры «Развитие культуры и туризма в ХМАО-Югре на 2014 – 2020 годы»
- формирование информационных ресурсов общедоступных библиотек Югры
- модернизация программно-аппаратных комплексов общедоступных библиотек;
- деятельность информационно-ресурсного центра по менеджменту качества для учреждений культуры</t>
  </si>
  <si>
    <t>Реализация мероприятий государственной программы "Развитие образования в Ханты-Мансийском автономном округе – Югре" на 2014-2020 годы» - «Допризывная подготовка молодёжи».
- краеведческий проект «Солдат Отечества»</t>
  </si>
  <si>
    <t>Обеспечение функционирования и развития учреждений, оказывающих муниципальную услугу «Дополнительное образование детей в детских школах искусств»</t>
  </si>
  <si>
    <t>Реализация мероприятий государственной программы ХМАО-Югры «Развитие культуры и туризма в ХМАО-Югре на 2014 – 2020 годы»</t>
  </si>
  <si>
    <t>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организация досуга, самодеятельное народное творчество и народные художественные промыслы</t>
  </si>
  <si>
    <t>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профессиональное искусство</t>
  </si>
  <si>
    <t>Обеспечение функционирования и развития учреждений, оказывающих муниципальную услугу «Организация массовых мероприятий»</t>
  </si>
  <si>
    <t>Организация работы лагерей дневного пребывания, включая обеспечение питанием (на базе учреждений культуры, учреждений дополнительного образования детей)</t>
  </si>
  <si>
    <t>Реализация мероприятий по развитию физической культуры и массового спорта</t>
  </si>
  <si>
    <t xml:space="preserve">Обеспечение функционирования и развития учреждений, оказывающих муниципальную услугу «Организация занятий физической культурой и массовым спортом» </t>
  </si>
  <si>
    <t>Реализация мероприятий с участием обучающихся спортивных школ и спортивного  резерва</t>
  </si>
  <si>
    <t>Обеспечение функционирования и развития учреждений, оказывающих муниципальную услугу  «Дополнительное образование в спортивных школах»</t>
  </si>
  <si>
    <t>Обеспечение функционирования и развития учреждений, оказывающих муниципальную услугу</t>
  </si>
  <si>
    <t>Организация работы лагерей дневного пребывания, включая обеспечение питанием</t>
  </si>
  <si>
    <t>Обеспечение функций управления</t>
  </si>
  <si>
    <t xml:space="preserve">Предоставление субсидий на строительство или приобретение жилья участникам подпрограммы </t>
  </si>
  <si>
    <t>Выполнение полномочий департаментом архитектуры и градостроительства</t>
  </si>
  <si>
    <t>Выполнение муниципальной работы "Декоративно-художественное и праздничное оформление города"</t>
  </si>
  <si>
    <t>Организация работы по разработке и утверждению проектов планировок и проектов межевания территорий города</t>
  </si>
  <si>
    <t>Организация работы по выполнению научно-исследовательской работы: "Совершенствование системы управления градостроительным развитием городского округа города Сургута"</t>
  </si>
  <si>
    <t>Организация работы по формированию земельных участков на аукцион и под ИЖС для льготных категорий граждан</t>
  </si>
  <si>
    <t>Реконструкция объектов социальной сферы и административных зданий, оснащение переносным оборудованием и приспособлениями объектов инфраструктуры города</t>
  </si>
  <si>
    <t xml:space="preserve">Повышение эффективности взаимодействия органов местного самоуправления с гражданами в реализации социально значимых инициатив (мероприятий) </t>
  </si>
  <si>
    <t>Обеспечение выполнения функций МКУ «Наш город» в рамках комплексной работы с населением (МКУ "Наш город")</t>
  </si>
  <si>
    <t>Организация благотворительных акций по месту жительства для детей и подростков (ДКМПиС)</t>
  </si>
  <si>
    <t xml:space="preserve"> Совершенствование системы изучения и формирования общественного мнения по актуальным вопросам жизнеобеспечения (информирование населения), предоставление органам местного самоуправления аналитической информации о ситуации в городе</t>
  </si>
  <si>
    <t>Организация социологических исследований и информирование населения города по социально значимым вопросам (МКУ "Наш город")</t>
  </si>
  <si>
    <t xml:space="preserve">Совершенствование механизма поддержки ТОС и вовлечение граждан по месту жительства в решение проблем местного сообщества </t>
  </si>
  <si>
    <t>Методическая, организационная, материально-техническая и финансовая поддержка деятельности ТОС (МКУ "Наш город")</t>
  </si>
  <si>
    <t>Обеспечение и реализация информационной политики органов муниципальной власти</t>
  </si>
  <si>
    <t>Формирование и использование информационных ресурсов для обеспечения жителей города общественно значимой информацией</t>
  </si>
  <si>
    <t>Информационное обеспечение органов местного самоуправления в электронных СМИ (телевидение) (УИП)</t>
  </si>
  <si>
    <t>Информационное обеспечение органов местного самоуправления  в электронных СМИ (радиовещание) (УИП)</t>
  </si>
  <si>
    <t>Информационное обеспечение органов местного самоуправления в печатных СМИ (УИП)</t>
  </si>
  <si>
    <t>Подготовка и издание еженедельной официальной газеты органов местного самоуправления (УИП)</t>
  </si>
  <si>
    <t>Поддержка и развитие социальной рекламы</t>
  </si>
  <si>
    <t>Подготовка и проведение конкурса социальной рекламы «Простые правила» (УИП)</t>
  </si>
  <si>
    <t>Создание и реализация проектов социальной рекламы (УИП)</t>
  </si>
  <si>
    <t>Поддержка издательской деятельности в части издания презентационной и краеведческой литературы</t>
  </si>
  <si>
    <t>Создание и реализация презентационных и краеведческих издательских проектов (УИП)</t>
  </si>
  <si>
    <t>Содействие формированию открытой и конкурентной системы поддержки социально ориентированных некоммерческих организаций</t>
  </si>
  <si>
    <t>Проведение городской выставки социальных проектов некоммерческих организаций  (УОС)</t>
  </si>
  <si>
    <t>Привлечение социально ориентированных некоммерческих организаций к реализации городских мероприятий</t>
  </si>
  <si>
    <t>Проведение городских мероприятий (конференций, круглых столов, встреч, общественных слушаний) с участием социально ориентированных некоммерческих организаций (УОС)</t>
  </si>
  <si>
    <t>Строительство внутриквартальных объектов инженерной инфраструктуры</t>
  </si>
  <si>
    <t>Выполнение строительно-монтажных работ по магистральным инженерным сетям</t>
  </si>
  <si>
    <t>Организация мероприятий, направленных на улучшение условий труда, профилактику производственного травматизма и профессиональной заболеваемости</t>
  </si>
  <si>
    <t>МКУ «Дирекция дорожного-транспорта и жилищно-коммунального комплекса», подведомственного департаменту городского хозяйства</t>
  </si>
  <si>
    <t>СГМУП «ГТС», СГМУП «Горводоканал», курируемых  департаментом городского хозяйства</t>
  </si>
  <si>
    <t xml:space="preserve">Устройство новых и переоборудование  имеющихся средств коллективной и индивидуальной защиты работников СГМУП «ГТС» от воздействия вредных и опасных производственных факторов </t>
  </si>
  <si>
    <t>Обеспечение гарантий, предусмотренных федеральным законодательством  за работу во вредных и опасных условиях труда для работников СГМУП «Горводоканал», СГМУП  «ГТС», курируемых департаментом городского хозяйства</t>
  </si>
  <si>
    <t>Предоставление социальной поддержки гражданам, которым присвоено звание «Почетный гражданин города Сургута»</t>
  </si>
  <si>
    <t>Компенсация расходов почетных граждан города Сургута и совместно проживающих с ними членов семьи на оплату за пользование (за наем) жилого помещения, за содержание и текущий ремонт общего имущества в многоквартирных домах и за коммунальные услуги.</t>
  </si>
  <si>
    <t>Компенсация расходов в размере 100% абонентной платы за телефон.</t>
  </si>
  <si>
    <t>Компенсация за проезд на городском автомобильном пассажирском транспорте (кроме такси).</t>
  </si>
  <si>
    <t>Социальная поддержка в виде оплаты проезда к месту проведения мероприятий и обратно воздушным и железнодорожным транспортом Почетным гражданам города Сургута, проживающим за его пределами и приглашенным Главой города на торжественные мероприятия городского, межмуниципального, международного значения, проводимые в Ханты-Мансийском автономном округе - Югре.</t>
  </si>
  <si>
    <t>Оплата гостиницы (в сутки на одного человека) Почетным гражданам города Сургута, проживающим за его пределами и приглашенным Главой города на торжественные мероприятия городского, межмуниципального, международного значения, проводимые в Ханты-Мансийском автономном округе - Югре.</t>
  </si>
  <si>
    <t>Оплата услуг по погребению Почетного гражданина города Сургута, также оплата поминальных обедов в день похорон на территории города.</t>
  </si>
  <si>
    <t>Создание условий для строительства объектов</t>
  </si>
  <si>
    <t>Регулирование градостроительной деятельности</t>
  </si>
  <si>
    <t>Создание и ведение информационной системы градостроительной деятельности</t>
  </si>
  <si>
    <t>Территориальное планирование, градостроительное зонирование и планировка территории</t>
  </si>
  <si>
    <t>Организация предоставления муниципальных услуг (выполнения работ) в области архитектуры и градостроительства</t>
  </si>
  <si>
    <t>Подпрограмма 1.  «Организация мероприятий по работе с детьми и молодёжью»</t>
  </si>
  <si>
    <t>Организация комплексного содержания объектов (Администрация города - ДГХ)</t>
  </si>
  <si>
    <t>Подпрограмма 2.  «Развитие инфраструктуры сферы молодежной политики"</t>
  </si>
  <si>
    <t>Подпрограмма 3.  «Организация отдыха детей и молодёжи в каникулярное время» (на базе учреждений молодёжной политики)</t>
  </si>
  <si>
    <t>Средства планируется освоить в течение года.</t>
  </si>
  <si>
    <t>Приобретение спецодежды и других средств индивидуальной защиты для:</t>
  </si>
  <si>
    <t>Организация технической защиты сведений, отнесенных к государственной тайне</t>
  </si>
  <si>
    <t xml:space="preserve">Подпрограмма "Улучшение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t>
  </si>
  <si>
    <t>Государственная поддержка развития животноводства</t>
  </si>
  <si>
    <t>Государственная поддержка рыбохозяйственного комплекса</t>
  </si>
  <si>
    <t>Проведение семинаров по вопросам профилактики экстремизма (Администрация города)</t>
  </si>
  <si>
    <t>Издание информационного журнала "Семейный вопрос" (Администрация города - КОиП)</t>
  </si>
  <si>
    <t>Обеспечение выполнения выданного муниципального задания(Администрация города - МБУ "Дворец торжеств")</t>
  </si>
  <si>
    <t>30.</t>
  </si>
  <si>
    <t>31.</t>
  </si>
  <si>
    <t>Строительство объекта «Общественный центр в поселке Снежном» (ДАиГ)</t>
  </si>
  <si>
    <t>1.3.2.4.1.</t>
  </si>
  <si>
    <t>1.3.2.4.2.</t>
  </si>
  <si>
    <t>1.3.2.4.3.</t>
  </si>
  <si>
    <t>1.3.2.4.4.</t>
  </si>
  <si>
    <t>1.3.2.5.1.</t>
  </si>
  <si>
    <t>1.3.2.5.2.</t>
  </si>
  <si>
    <t>1.3.2.6.1.</t>
  </si>
  <si>
    <t>1.3.2.8.1.</t>
  </si>
  <si>
    <t>24.</t>
  </si>
  <si>
    <t>27.</t>
  </si>
  <si>
    <t>28.</t>
  </si>
  <si>
    <t>Всего по задаче, в том числе:</t>
  </si>
  <si>
    <t>Всего по объекту, в том числе:</t>
  </si>
  <si>
    <t>Всего по отдельному мероприятию, в том числе:</t>
  </si>
  <si>
    <t>Всего по мероприятиям, в том числе:</t>
  </si>
  <si>
    <t>Всего по проекту, в том числе:</t>
  </si>
  <si>
    <t>Распространение лучших практик социально ориентированных некоммерческих организаций</t>
  </si>
  <si>
    <t>Содействие повышению эффективности и профессионализма в деятельности социально ориентированных некоммерческих организаций</t>
  </si>
  <si>
    <t>Подпрограмма 1. "Выполнение аварийно-спасательных работ и обучение населения в области гражданской обороны".</t>
  </si>
  <si>
    <t>Подпрограмма 2. "Сбор и обмен информацией в области защиты населения и территории городского округа от чрезвычайных ситуаций, обеспечение своевременного оповещения и информирования населения об угрозе возникновения или о возникновении чрезвычайных ситуаций".</t>
  </si>
  <si>
    <t>Подпрограмма  функционирования 3. "Обеспечение деятельности управления по делам гражданской обороны и чрезвычайным ситуациям Администрации города".</t>
  </si>
  <si>
    <t>Подпрограмма 1. «Обеспечение деятельности управления связи и информатизации»</t>
  </si>
  <si>
    <t>18.1.1.</t>
  </si>
  <si>
    <t>18.1.2.</t>
  </si>
  <si>
    <t>18.2.1.</t>
  </si>
  <si>
    <t>18.2.2.</t>
  </si>
  <si>
    <t>Ул. Маяковского от ул.30 лет Победы до ул. Университетской</t>
  </si>
  <si>
    <t>-организация комплексного содержания объектов муниципальных учреждений, подведомственных департаменту культуры, молодёжной политики и спорта (предоставление коммунальных услуг, услуг по содержанию муниципального имущества) ДГХ - Администрация города</t>
  </si>
  <si>
    <t>Обеспечение деятельности муниципального казенного учреждения "Управление капитального строительства"</t>
  </si>
  <si>
    <t>Организация работы по разработке, совершенствованию и внедрению программного обеспечения АСУП ИСОГД для автоматизации процессов предоставления муниципальных услуг и исполнения муниципальных функций ДАиГ.</t>
  </si>
  <si>
    <t>Организация и проведение обучающих семинаров для учителей и специалистов психолого-педагогического сопровождения детей мигрантов(ДО)</t>
  </si>
  <si>
    <t>Фестиваль детского творчества "Звездная капель" (ДО)</t>
  </si>
  <si>
    <t>Муниципальная программа «Защита населения и территории города Сургута от чрезвычайных ситуаций и совершенствование гражданской обороны на 2014 — 2016 годы» (УГОиЧС)</t>
  </si>
  <si>
    <t>Муниципальная программа «Доступная среда города Сургута на 2014 — 2020 годы» (ДАиГ)</t>
  </si>
  <si>
    <t>Муниципальная программа «Проектирование и строительство объектов инженерной инфраструктуры на территории города Сургута в 2014 — 2020 годах» (ДАиГ)</t>
  </si>
  <si>
    <t>Средства на исполнение обязательств по муниципальным заимствованиям планируется использовать в течение года в соответствии с графиками возврата кредита и уплаты процентных платежей за пользование кредитом.</t>
  </si>
  <si>
    <t>8.1.2.1.</t>
  </si>
  <si>
    <t>8.1.3.1.</t>
  </si>
  <si>
    <t>Средства предусмотрены на реализацию мероприятий с участием обучающихся МБУ ЦФП "Надежда".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</si>
  <si>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Средства предусмотрены на обеспечение функционирования и развития МАУ "ГДКП".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</si>
  <si>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Средства предусмотрены на обеспечение функционирования и развития 2-х муниципальных учреждений профессионального искусства (МАУ "Сургутская филармония, МАУ "ТАиК "Петрушка").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</si>
  <si>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Средства предусмотрены на обеспечение функционирования и развития 4-х муниципальных учреждений (МАУ "ГКЦ", МАУ "МКДЦ", МАУ "ГПКиО", МБУ ИКЦ "Старый Сургут").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</si>
  <si>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 xml:space="preserve"> - организация комплексного содержания объектов муниципальных учреждений, подведомственных департаменту культуры, молодёжной политики и спорта (предоставление коммунальных услуг, услуг по содержанию муниципального имущества)  (ДГХ - Администрация города)</t>
  </si>
  <si>
    <t xml:space="preserve"> - организация  установки и обслуживания временных мобильных туалетов при проведении городских массовых мероприятий (ДГХ - Администрация) города</t>
  </si>
  <si>
    <t>Предоставление субсидии на выполнение муниципального задания и на иные цели подведомственным учреждениям, оказывающим муниципальную услугу «Дополнительное образование в учреждениях дополнительного образования детей»</t>
  </si>
  <si>
    <t>Организация участия педагогов и других специалистов, работающих с обучающимися с ОВЗ, в семинарах, тренингах, курсах(ДО)</t>
  </si>
  <si>
    <t xml:space="preserve">Выполнение функций управления с целью исполнения мероприятий по гражданской обороне и  предупреждению чрезвычайных ситуаций </t>
  </si>
  <si>
    <t>26.1.1.</t>
  </si>
  <si>
    <t>Предоставление ежеквартальной выплаты компенсации на проезд в городском пассажирском транспорте общего пользования</t>
  </si>
  <si>
    <t>Услуги организации по доставке получателям выплаты компенсации на проезд в городском пассажирском транспорте общего пользования</t>
  </si>
  <si>
    <t>Социальная поддержка в виде погашения задолженности по оплате содержания жилья и коммунальным услугам, в котором проживают исключительно дети-сироты, дети, оставшиеся без попечения родителей, а также лица из числа детей-сирот, детей, оставшиеся без попечения родителей, оказавшихся в трудной жизненной ситуации.</t>
  </si>
  <si>
    <t>Услуги организации по оформлению и начислению компенсаций гражданам, проживающим в бесхозяйных жилых помещениях и временном жилищном фонде</t>
  </si>
  <si>
    <t xml:space="preserve">Социальная поддержка детей-инвалидов, состоящих на учете в муниципальных бюджетных учреждениях здравоохранения города Сургута, в форме приобретения и предоставления санаторно-курортных путевок по типу «Мать и дитя» для лечения </t>
  </si>
  <si>
    <t>Социальная поддержка в виде материально-технического обеспечения социального общежития для лиц из числа детей-сирот и детей оставшихся без попечения родителей</t>
  </si>
  <si>
    <t>Обеспечение функционирования и развития учреждений, оказывающих муниципальную услугу «Библиотечное обслуживание населения»(Администрация города - ДГХ)</t>
  </si>
  <si>
    <t>Обеспечение функционирования и развития учреждений, оказывающих муниципальную услугу «Сохранение и популяризация историко-культурного наследия»</t>
  </si>
  <si>
    <t>Обеспечение функционирования и развития учреждений, оказывающих муниципальную услугу «Сохранение и популяризация историко-культурного наследия» (Администрация города - ДГХ)</t>
  </si>
  <si>
    <t>Обеспечение функционирования и развития учреждений, оказывающих муниципальную услугу «Дополнительное образование детей в детских школах искусств»(Администрация города - ДГХ)</t>
  </si>
  <si>
    <t>Подпрограмма 2 "Сохранение и популяризация историко-культурного наследия"</t>
  </si>
  <si>
    <t>Совершенствование информационного и методического обеспечения профилактики правонарушений, повышение правосознания граждан</t>
  </si>
  <si>
    <t>Разработка инструкций по охране труда, приобретение методической литературы по охране труда, пожарной безопасности. Оформление уголков по охране труда, изготовление табличек, наклеек муниципальными предприятиями (СГМУП «ГТС», СГМУП «Горводоканал», СГМУЭП «Горсвет», СГМУП «ДорРемТех», СГМУП «Тепловик»,  СГМУ Коммунальным предприятием, СГМУЭП «РКЦ ЖКХ г. Сургута»), курируемыми департаментом городского хозяйства</t>
  </si>
  <si>
    <t>Проект межевания и проект планировки территории п. Юность в городе Сургуте</t>
  </si>
  <si>
    <t>Зд. адм. Сургута, ул. Энгельса,8 (УКС)</t>
  </si>
  <si>
    <t>Всего по программе, в  том числе.:</t>
  </si>
  <si>
    <t>Всего по мероприятию, в  том числе.:</t>
  </si>
  <si>
    <t>Всего по подпрограмме, в  том числе.:</t>
  </si>
  <si>
    <t>Всего по задаче, в  том числе.:</t>
  </si>
  <si>
    <t>Организация и проведение информационных мероприятий (пресс-конференций, брифингов, выходов к прессе, пресс-туров и т.д.), специализированных журналистских (профессиональных) конкурсов (УИП)</t>
  </si>
  <si>
    <t>Проведение конкурса на предоставление субсидий некоммерческим организациям в целях поддержки общественно значимых инициатив (УОС)</t>
  </si>
  <si>
    <t>Предоставление субсидий на возмещение затрат (погашение задолженности) по оплате жилищно-коммунальных услуг социально ориентированным некоммерческим организациям, объединяющим инвалидов и защищающим их права и интересы, предоставляющим услуги для инвалидов по проведению культурно-досуговых мероприятий  (УОС)</t>
  </si>
  <si>
    <t>Оказание поддержки в области подготовки, переподготовки и повышения квалификации дополнительного профессионального образования работников и добровольцев социально ориентированных некоммерческих организаций  (УОС)</t>
  </si>
  <si>
    <t>Оказание финансовой поддержки социально ориентированным некоммерческим организациям путем предоставления субсидий на конкурсной основе (УОС)</t>
  </si>
  <si>
    <t>Предоставление гарантированного перечня ритуальных услуг по погребению и кремации (ДГХ)</t>
  </si>
  <si>
    <t>Обеспечение комплексного содержания зданий  муниципальных казенных учреждений, подведомственных департаменту образования (ДГХ)</t>
  </si>
  <si>
    <t>Обеспечение комплексного содержания зданий муниципальных образовательных учреждений, реализующих образовательную программу дошкольного образования (ДГХ)</t>
  </si>
  <si>
    <t>Обеспечение комплексного содержания зданий муниципальных образовательных  учреждений дополнительного образования детей, подведомственных департаменту образования (ДГХ)</t>
  </si>
  <si>
    <t>Обеспечение функционирования и развития учреждений, оказывающих муниципальную услугу «Организация массовых мероприятий»
- организация установки и обслуживания временных мобильных туалетов при проведении мероприятий
(Администрация города - ДГХ)</t>
  </si>
  <si>
    <t>5.1.2.4.</t>
  </si>
  <si>
    <t>Средства предусмотрены на реализацию мероприятий с участием обучающихся 7-ми спортивных школ.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</si>
  <si>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6.1.3.</t>
  </si>
  <si>
    <t>Обеспечение условий для реализации муниципальной услуги (коммунальные услуги) (ДГХ)</t>
  </si>
  <si>
    <t>Обеспечение деятельности МКУ «Наш город» в сфере коммунального обслуживания (ДГХ)</t>
  </si>
  <si>
    <t>Магистральный водовод в ВЖР от ул.9П (Нефтеюганское шоссе) по ул. Рационализаторов до ВК-сущ.</t>
  </si>
  <si>
    <t>тыс. руб.</t>
  </si>
  <si>
    <t>Средства предусмотрены на обеспечение деятельности МКУ "УКС".</t>
  </si>
  <si>
    <t>5.2.2.3.</t>
  </si>
  <si>
    <t>12.3.</t>
  </si>
  <si>
    <t xml:space="preserve">Организация проведения оценки рыночной стоимости объектов </t>
  </si>
  <si>
    <t xml:space="preserve">Освобождение муниципальных жилых помещений от выморочного имущества  </t>
  </si>
  <si>
    <t xml:space="preserve">Возмещение затрат по содержанию сетей газоснабжения и газового оборудования </t>
  </si>
  <si>
    <t>6.1.4.</t>
  </si>
  <si>
    <t xml:space="preserve"> 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 организация комплексного содержания объектов муниципальных учреждений, подведомственных департаменту культуры, молодёжной политики и спорта (Администрация города - ДГХ)</t>
  </si>
  <si>
    <t>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 организация установки и обслуживания временных мобильных туалетов (ДГХ)</t>
  </si>
  <si>
    <t>Обеспечение комплексного содержания зданий муниципальных образовательных учреждений, реализующих основную общеобразовательную программу (ДГХ)</t>
  </si>
  <si>
    <t>19.4.2.</t>
  </si>
  <si>
    <t xml:space="preserve"> </t>
  </si>
  <si>
    <t>11.</t>
  </si>
  <si>
    <t>14.</t>
  </si>
  <si>
    <t>Приобретение жилых помещений для обеспечения граждан жильем, а также для формирования маневренного жилищного фонда (ДАиГ)</t>
  </si>
  <si>
    <t>Подпрограмма 2 «Автомобильный транспорт»</t>
  </si>
  <si>
    <t>Ремонт муниципальных жилых помещений, предназначенных для повторного предоставления гражданам по договорам найма муниципального жилого помещения</t>
  </si>
  <si>
    <t>Организация работы по перевозке детей, в том числе оставшихся без попечения родителей: транспортировка детей с сопровождающим к месту дальнейшего устройства, к месту постоянного жительства одного из родителей, родственников или в распоряжение органов опеки и попечительства.</t>
  </si>
  <si>
    <t xml:space="preserve">Подпрограмма  «Улучшение условий и охраны труда в городе Сургуте» </t>
  </si>
  <si>
    <t>12.3.1.</t>
  </si>
  <si>
    <t>Организация установки и обслуживания временных мобильных туалетов при проведении городских массовых мероприятий (ДГХ)</t>
  </si>
  <si>
    <t>Устройство посадочных площадок на остановочных пунктах на автодорогах местного значения</t>
  </si>
  <si>
    <t>Оборудование регулируемых пешеходных переходов табло обратного отсчета времени и звуковой сигнализацией</t>
  </si>
  <si>
    <t xml:space="preserve">Поэтапная замена городских автобусов на  низкопольные автобусы, адаптированные для перевозки инвалидов и  маломобильных групп населения, осуществляющих перевозку пассажиров на 5 регулярных автобусных маршрутах       </t>
  </si>
  <si>
    <t>Иные расходы на реализацию мероприятий в составе муниципальной программы (ДГХ)</t>
  </si>
  <si>
    <t>23.</t>
  </si>
  <si>
    <t>23.1.2.</t>
  </si>
  <si>
    <t>23.1.3.</t>
  </si>
  <si>
    <t>23.4.</t>
  </si>
  <si>
    <t>24.2.</t>
  </si>
  <si>
    <t>24.3.</t>
  </si>
  <si>
    <t>25.1.1.</t>
  </si>
  <si>
    <t>25.1.2.</t>
  </si>
  <si>
    <t>25.4.1.</t>
  </si>
  <si>
    <t>25.4.2.</t>
  </si>
  <si>
    <t>25.4.3.</t>
  </si>
  <si>
    <t>25.4.4.</t>
  </si>
  <si>
    <t>25.4.5.</t>
  </si>
  <si>
    <t>25.4.6.</t>
  </si>
  <si>
    <t>25.5.</t>
  </si>
  <si>
    <t>25.6.</t>
  </si>
  <si>
    <t>25.7.</t>
  </si>
  <si>
    <t>25.7.1.</t>
  </si>
  <si>
    <t>25.7.2.</t>
  </si>
  <si>
    <t>25.8.</t>
  </si>
  <si>
    <t>25.9.</t>
  </si>
  <si>
    <t>25.10.</t>
  </si>
  <si>
    <t>25.11.</t>
  </si>
  <si>
    <t>25.12.</t>
  </si>
  <si>
    <t>26.2.1.</t>
  </si>
  <si>
    <t>26.2.2.</t>
  </si>
  <si>
    <t>26.2.3.</t>
  </si>
  <si>
    <t>27.3.</t>
  </si>
  <si>
    <t>27.4.</t>
  </si>
  <si>
    <t>30.1.1.</t>
  </si>
  <si>
    <t>30.1.1.1.</t>
  </si>
  <si>
    <t>30.1.1.2.</t>
  </si>
  <si>
    <t>30.1.1.3.</t>
  </si>
  <si>
    <t>30.1.1.4.</t>
  </si>
  <si>
    <t>30.1.2.</t>
  </si>
  <si>
    <t>30.1.2.1.</t>
  </si>
  <si>
    <t>30.1.3.</t>
  </si>
  <si>
    <t>30.1.3.1.</t>
  </si>
  <si>
    <t>30.2.1.1.</t>
  </si>
  <si>
    <t>30.2.2.1.</t>
  </si>
  <si>
    <t>30.2.2.2.</t>
  </si>
  <si>
    <t>30.2.2.3.</t>
  </si>
  <si>
    <t>30.2.2.4.</t>
  </si>
  <si>
    <t>30.2.3.</t>
  </si>
  <si>
    <t>30.2.3.1.</t>
  </si>
  <si>
    <t>30.2.3.2.</t>
  </si>
  <si>
    <t>30.2.4.</t>
  </si>
  <si>
    <t>30.2.4.1.</t>
  </si>
  <si>
    <t>30.3.</t>
  </si>
  <si>
    <t>30.3.1.</t>
  </si>
  <si>
    <t>30.3.1.1.</t>
  </si>
  <si>
    <t>30.3.1.1.1.</t>
  </si>
  <si>
    <t>30.3.1.1.2.</t>
  </si>
  <si>
    <t>30.3.2.</t>
  </si>
  <si>
    <t>30.3.2.1.</t>
  </si>
  <si>
    <t>30.3.3.</t>
  </si>
  <si>
    <t>30.3.3.1.</t>
  </si>
  <si>
    <t>30.3.4.</t>
  </si>
  <si>
    <t>30.3.4.1.</t>
  </si>
  <si>
    <t>Мероприятия по ликвидации несанкционированных свалок в промышленных районах и местах общего пользования</t>
  </si>
  <si>
    <t>19.2.2.</t>
  </si>
  <si>
    <t>19.2.3.</t>
  </si>
  <si>
    <t>19.2.4.</t>
  </si>
  <si>
    <t>8.1.1.2.</t>
  </si>
  <si>
    <t>11.1.5.</t>
  </si>
  <si>
    <t>Мероприятия по очистке акваторий реки Черная, реки Оби и прилегающих береговых полос от затонувших судов</t>
  </si>
  <si>
    <t>Подпрограмма 1. «Обеспечение деятельности Администрации города»</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</si>
  <si>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t>
  </si>
  <si>
    <t>МКУ «Многофункциональный центр предоставления государственных и муниципальных услуг города Сургута»</t>
  </si>
  <si>
    <t>3.2.4.</t>
  </si>
  <si>
    <t xml:space="preserve">          </t>
  </si>
  <si>
    <t>Обеспечение функционирования МКУ "ЕДДС города Сургута", оказывающего муниципальную услугу</t>
  </si>
  <si>
    <t>15.5.</t>
  </si>
  <si>
    <t>Выплата земельного налога за участок, разрешенный для строительства нового кладбища</t>
  </si>
  <si>
    <t>примечания из аип, факт финансирования=кассе</t>
  </si>
  <si>
    <t xml:space="preserve">Текущие расходы на обеспечение функционирования и развития учреждений.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t>
  </si>
  <si>
    <t>Муниципальная программа «Создание условий для развития муниципальной политики в отдельных секторах экономики города Сургута на 2014 — 2020 годы» (ДЭП)</t>
  </si>
  <si>
    <t>Муниципальная программа функционирования «Управление муниципальными финансами 
города Сургута на 2014-2020 годы» (ДФ)</t>
  </si>
  <si>
    <t>Муниципальная программа «Развитие образования города Сургута на 2014 — 2020 годы» (ДО)</t>
  </si>
  <si>
    <t>Муниципальная программа «Развитие культуры и туризма в городе Сургуте на 2014-2020 годы» (ДКМПиС)</t>
  </si>
  <si>
    <t>Муниципальная программа "Развитие физической культуры и спорта в городе Сургуте на 2014-2020 годы" (ДКМПиС)</t>
  </si>
  <si>
    <t>Муниципальная программа "Молодёжная политика Сургута на 2014 - 2020 годы" (ДКМПиС)</t>
  </si>
  <si>
    <t>Муниципальная программа «Обеспечение деятельности департамента культуры, молодёжной политики и спорта Администрации города на 2014-2020 годы» (ДКМПиС)</t>
  </si>
  <si>
    <t>Муниципальная программа «Развитие коммунального комплекса в городе Сургуте на 2014-2020 годы"</t>
  </si>
  <si>
    <t xml:space="preserve"> Муниципальная программа «Управление муниципальным имуществом в сфере жилищно-коммунального хозяйства в городе Сургуте на 2014 — 2020 годы» (ДГХ)</t>
  </si>
  <si>
    <t>Муниципальная программа «Комфортное проживание в городе Сургуте на 2014 — 2020 годы» (ДГХ)</t>
  </si>
  <si>
    <t>Муниципальная программа функционирования «Обеспечение деятельности  департамента городского хозяйства в сфере дорожно-транспортного и жилищно-коммунального комплекса на 2014 — 2020 годы» (ДГХ)</t>
  </si>
  <si>
    <t>Муниципальная программа «Профилактика правонарушений в городе Сургуте на 2014 — 2020 годы» (ООБ)</t>
  </si>
  <si>
    <t>Муниципальная программа «Охрана окружающей среды города Сургута на 2014 — 2020 годы» (УПиЭ)</t>
  </si>
  <si>
    <t>Муниципальная программа "Обеспечение жильем отдельных категорий граждан, проживающих в городе Сургуте, на 2014 - 2020 годы и на период до 2018 года" (УУиРЖ)</t>
  </si>
  <si>
    <t>Муниципальная программа «Обеспечение деятельности департамента архитектуры и градостроительства на 2014 — 2020 годы» (ДАиГ)</t>
  </si>
  <si>
    <t>Муниципальная программа "Управление муниципальным имуществом и земельными ресурсами в городе Сургуте на 2014-2020 год" (ДИиЗО)</t>
  </si>
  <si>
    <t>Муниципальная программа "Развитие агропромышленного комплекса в городе Сургуте на 2014-2020 годы" (ДИиЗО)</t>
  </si>
  <si>
    <t>Муниципальная программа «Дополнительные меры социальной поддержки отдельных категорий граждан муниципального образования городской округ город Сургут на 2014 — 2020 годы» (УБУиО)</t>
  </si>
  <si>
    <t>Муниципальная программа "Реализация отдельных государственных полномочий в сфере опеки и попечительства на 2014 – 2020 годы" (КОиП)</t>
  </si>
  <si>
    <t>Муниципальная программа "Профилактика экстремизма в городе Сургуте на 2014-2020 годы" (ООБ)</t>
  </si>
  <si>
    <t>Муниципальная программа "Сургутская семья на 2014-2020 годы" (МБУ "Дворец торжеств")</t>
  </si>
  <si>
    <t xml:space="preserve"> Муниципальная программа «Развитие муниципальной службы в городе Сургуте на 2014 — 2020 годы»</t>
  </si>
  <si>
    <t>Муниципальная программа «Развитие гражданского общества в городе Сургуте на 2014 — 2020 годы» (МКУ "Наш город")</t>
  </si>
  <si>
    <t>Расходы будут произведены по мере необходимости, носят не системный характер.</t>
  </si>
  <si>
    <t>Предоставление компенсаций расходов по оплате содержания, текущего ремонта жилых помещений и коммунальных услуг отдельным категориям граждан (ДХГ)</t>
  </si>
  <si>
    <t>Возмещение расходов на оплату стоимости найма жилых помещений приглашенным врачам - специалистам государственных учреждений здравоохранения.</t>
  </si>
  <si>
    <t>Предоставление компенсации расходов на покупку и подключение электрических плит отдельным категориям граждан, проживающих в многоквартирных домах, подлежащих переводу с газоснабжения на электроснабжение</t>
  </si>
  <si>
    <t>Обеспечение страховой защиты муниципального имущества</t>
  </si>
  <si>
    <t xml:space="preserve">Улучшение жилищных условий молодых семей в соответствии с федеральной целевой программой "Жилище" </t>
  </si>
  <si>
    <t xml:space="preserve">  </t>
  </si>
  <si>
    <t>20.4.</t>
  </si>
  <si>
    <t>Подпрограмма  "Улучшение жилищных условий ветеранов ВОВ"</t>
  </si>
  <si>
    <t>Создание условий деятельности народных дружин (Наш город)</t>
  </si>
  <si>
    <t>Реализация переданного отдельного государственного полномочия по образованию и организации деятельности комиссий по делам несовершеннолетних и защите их прав (содержание аппарата управления)»</t>
  </si>
  <si>
    <t>17.1.3.1</t>
  </si>
  <si>
    <t>Содержание аппарата управления связи и информатизации</t>
  </si>
  <si>
    <t>Расходы на содержание управления связи и информатизации за 2015 год</t>
  </si>
  <si>
    <t>18.1.2.1</t>
  </si>
  <si>
    <t>Осуществление отдельных государственных полномочий по созданию и обеспечению деятельности административных комиссий</t>
  </si>
  <si>
    <t>18.1.2.2</t>
  </si>
  <si>
    <t>Организация деятельности по опеке и попечительству</t>
  </si>
  <si>
    <t>18.1.2.3</t>
  </si>
  <si>
    <t>Организация деятельности комиссии по делам несовершеннолетних и защите их прав</t>
  </si>
  <si>
    <t>18.1.3</t>
  </si>
  <si>
    <t>18.2.2.1</t>
  </si>
  <si>
    <t>Приобретение товаров, выполнение работ, оказание услуг  в сфере информатизации для нужд органов местного самоуправления  и муниципальных учреждений</t>
  </si>
  <si>
    <t>18.2.2.2</t>
  </si>
  <si>
    <t>18.2.2.3</t>
  </si>
  <si>
    <t>18.2.2.4</t>
  </si>
  <si>
    <t>18.2.2.5</t>
  </si>
  <si>
    <t>Осуществление полномочий                                                по государственному управлению охраной труда</t>
  </si>
  <si>
    <t>18.2.2.6</t>
  </si>
  <si>
    <t>Осуществление полномочий по государственной регистрации актов гражданского состояния</t>
  </si>
  <si>
    <t>18.2.3</t>
  </si>
  <si>
    <t>18.2.3.1</t>
  </si>
  <si>
    <t>Обеспечение защиты информации в органах местного самоуправления и муниципальных учреждениях</t>
  </si>
  <si>
    <t>18.2.3.2</t>
  </si>
  <si>
    <t xml:space="preserve">Осуществление отдельных государственных полномочий по созданию  и обеспечению деятельности административных комиссий </t>
  </si>
  <si>
    <t>Осуществление полномочий по государственному управлению охраной труда</t>
  </si>
  <si>
    <t>Приобретение, разработка  и модернизация информационных систем, направленных на автоматизацию деятельности структурных подразделений Администрации города (департамент имущественных  и земельных отношений, департамент по экономической политике, управление кадров и муниципальной службы, правовое управление)</t>
  </si>
  <si>
    <t>Подпрограмма 2 "Обеспечение эффективного функционирования Муниципальной Информационной Системой"</t>
  </si>
  <si>
    <t>"Обеспечение защиты информации в Муниципальной Информационной Системе"</t>
  </si>
  <si>
    <t>Задача 1.1.Обеспечение выполнения функций департамента финансов в целях решения вопросов местного значения по установлению, изменению и отмене местных налогов и сборов, составлению и рассмотрению проекта бюджета городского округа, утверждению и исполнению бюджета городского округа, осуществлению контроля за его исполнением, составлению и утверждению отчета об исполнении бюджета городского округа</t>
  </si>
  <si>
    <t xml:space="preserve">Задача 2.1. Поддержание муниципального долга на экономически безопасном уровне, обеспечение полного и своевременного исполнения обязательств по муниципальным заимствованиям </t>
  </si>
  <si>
    <t xml:space="preserve">Задача 2.2. Организация предоставления муниципальных гарантий с соблюдением установленных требований Бюджетного кодекса Российской Федерации и муниципальных правовых актов
</t>
  </si>
  <si>
    <t>Задача 3.1. Обеспечение формирования и использования средств резервного фонда Администрации города в соответствии с требованиями, установленными Бюджетным Кодексом Российской Федерации и муниципальным правовым актом</t>
  </si>
  <si>
    <t>Формирование в бюджете города резервного фонда Администрации города в соответствии с требованиями Бюджетного кодекса Российской Федерации</t>
  </si>
  <si>
    <t xml:space="preserve">Резервирование бюджетных ассигнований с целью последующего их распределения между главными распорядителями бюджетных средств
</t>
  </si>
  <si>
    <t>Задача 4.1. Обеспечение функционирования и развития автоматизированных систем управления бюджетным процессом, в том числе в целях функционирования  Интернет-портала «Бюджет для граждан»</t>
  </si>
  <si>
    <t>Модернизация автоматизированных систем управления бюджетным процессом с учётом изменений действующего законодательства и в целях усовершенствования отдельных технологических процессов обработки информации</t>
  </si>
  <si>
    <t>2.4.2.</t>
  </si>
  <si>
    <t>Формирование открытого информационного пространства в сфере управления муниципальными финансами</t>
  </si>
  <si>
    <t>Мероприятие 1.1.1 Выполнение функций департамента финансов:  
- по обеспечению установления, изменения и отмены местных налогов и сборов;
- по осуществлению в рамках компетенции нормативно - правового регулирования по вопросам организации бюджетного процесса;
- по формированию проекта бюджета города, внесению изменений в бюджет города;
- по организации исполнения бюджета города;
- по формированию и предоставлению отчетности об исполнении бюджета города;
- по осуществлению кассового обслуживания бюджетных и автономных учреждений;
- по обеспечению открытости информации о бюджете и бюджетном процессе города;
- по администрированию автоматизированных систем управления бюджетным процессом;
- главного администратора бюджетных средств</t>
  </si>
  <si>
    <t>Организация мероприятий экологической направленности</t>
  </si>
  <si>
    <t>Привлечение населения к практической природоохранной деятельности</t>
  </si>
  <si>
    <t>Обеспечение деятельности и развития учреждения, выполняющего муниципальную работу «Благоустройство рекреационных зон» в т.ч.: - содержание территорий общего пользования, занятых зелеными насаждениями; - содержание объектов благоустройства (парки, скверы и набережные)</t>
  </si>
  <si>
    <t>19.3.2.1.</t>
  </si>
  <si>
    <t>Сквер в микрорайоне 40</t>
  </si>
  <si>
    <t>Сквер в 31 мкр.</t>
  </si>
  <si>
    <t>Сквер "Старожилов"</t>
  </si>
  <si>
    <t>Парк "За Саймой"</t>
  </si>
  <si>
    <t>Обеспечение деятельности и развития учреждения, выполняющего муниципальную работу «Обустройство, использование, защита и охрана городских лесов» в т.ч.: - содержание зеленых зон активного отдыха населения на территории городских лесов; - патрулирование территории городских лесов</t>
  </si>
  <si>
    <t>Санитарные рубки и рубки по очистке леса от захламленности</t>
  </si>
  <si>
    <t>19.4.3.</t>
  </si>
  <si>
    <t>19.3.2.2.</t>
  </si>
  <si>
    <t>19.3.2.3.</t>
  </si>
  <si>
    <t>19.3.2.4.</t>
  </si>
  <si>
    <t>Оформление участка городских лесов города Сургута в муниципальную собственности</t>
  </si>
  <si>
    <t>Содержание аппарата управления по природопользованию и экологии</t>
  </si>
  <si>
    <t>19.6.</t>
  </si>
  <si>
    <t>Подпрограмма 6 "Организация сбора, вывоза, утилизации и переработки твердых бытовых и промышленных отходов"</t>
  </si>
  <si>
    <t>19.6.1.</t>
  </si>
  <si>
    <t>Приобретение жилья(ДАиГ)</t>
  </si>
  <si>
    <t>12.1.6.</t>
  </si>
  <si>
    <t>Поселок Кедровый База ОРСа</t>
  </si>
  <si>
    <t xml:space="preserve"> Приобретение жилых помещений для предоставления участникам программы на условиях договора коммерческого найма</t>
  </si>
  <si>
    <t>Поселок Звездный</t>
  </si>
  <si>
    <t>Территория линии охранной зоны ВЛ-110-кВ в поселке Кедровый-1</t>
  </si>
  <si>
    <t>Поселок Кедровый-2</t>
  </si>
  <si>
    <t>Поселок РЭБ флота</t>
  </si>
  <si>
    <t>Поселок СМП-330 улица Чернореченская</t>
  </si>
  <si>
    <t>Поселок Таежный улицы Железнодорожная и Тупиковая</t>
  </si>
  <si>
    <t>Поселок Юность улица Линейная</t>
  </si>
  <si>
    <t>12.1.6.1.</t>
  </si>
  <si>
    <t>12.2.1.</t>
  </si>
  <si>
    <t>─ сети электроснабжения (КЛ-0,4 кВ)  от ТП-275 до административного здания Управления Федерального Казначейства по ХМАО - Югре по проспекту  Ленина, 48</t>
  </si>
  <si>
    <t>8.1.1.1</t>
  </si>
  <si>
    <t xml:space="preserve"> Реконструкция,  расширение, модернизация  объектов коммунального комплекса  </t>
  </si>
  <si>
    <t>─ наружные сети электроснабжения больничного комплекса МГБ-1</t>
  </si>
  <si>
    <t>8.1.1.3.</t>
  </si>
  <si>
    <t>─ трансформаторная  подстанция  ТП-238</t>
  </si>
  <si>
    <t>─ КЛ-10 кВ ПС-Северная РП-129</t>
  </si>
  <si>
    <t>8.1.2.2</t>
  </si>
  <si>
    <t>─ наружные сети холодного водоснабжения и теплоснабжения.  Участок от УТ-2 сущ. до ТК-3 поселок Лунный.</t>
  </si>
  <si>
    <t>─ КНС. Поселок Мостотряд-94</t>
  </si>
  <si>
    <t>Выполнение капитального ремонта объектов коммунального комплекса</t>
  </si>
  <si>
    <t>Предоставление субсидии на капитальный ремонт (с заменой) газопроводов, систем теплоснабжения, водоснабжения  и водоотведения  для подготовки к осенне-зимнему периоду</t>
  </si>
  <si>
    <t>─ групповые установки сжиженного газа № 11, № 15 (демонтаж)</t>
  </si>
  <si>
    <t>8.1.1.4.</t>
  </si>
  <si>
    <t>Возмещение недополученных доходов организациям, осуществляющим реализацию населению сжиженного газа   по социально-ориентированным розничным ценам, в том числе:</t>
  </si>
  <si>
    <t>8.2.1.1.</t>
  </si>
  <si>
    <t>Предоставление субсидии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t>
  </si>
  <si>
    <t>8.3.</t>
  </si>
  <si>
    <t>Подпрограмма 3 «Технологические разработки»</t>
  </si>
  <si>
    <t>8.3.1.</t>
  </si>
  <si>
    <t xml:space="preserve"> Разработка схем водоснабжения и водоотведения муниципального образования городской округ город Сургут</t>
  </si>
  <si>
    <t xml:space="preserve">Содержание аппарата управления департамента городского хозяйства 
</t>
  </si>
  <si>
    <t>Затраты на содержание ДГХ</t>
  </si>
  <si>
    <t xml:space="preserve">Обеспечение объектов социальной сферы услугами нормативного качества, надежной  и эффективной работы коммунальной инфраструктуры </t>
  </si>
  <si>
    <t xml:space="preserve"> Обеспечение надежного, устойчивого и безопасного функционирования объектов дорожного  хозяйства, городского пассажирского транспорта и объектов жилищно-коммунального комплекса</t>
  </si>
  <si>
    <t>Содержание объектов похоронного обслуживания (кладбища, крематорий, колумбарий с автостоянкой) (ДГХ)</t>
  </si>
  <si>
    <t>Развитие общественной инфраструктуры и реализация приоритетных направлений развития
Новое кладбище «Чернореченское-2» в городе Сургуте. I пусковой комплекс. 1 этап строительства
(ДГХ)</t>
  </si>
  <si>
    <t xml:space="preserve"> Организация изготовления, корректировки и внесения изменений в техническую документацию длительного хранения на объекты муниципального имущества</t>
  </si>
  <si>
    <t xml:space="preserve">Возмещение затрат на содержание муниципальных жилых и нежилых помещений </t>
  </si>
  <si>
    <t>Возмещение затрат на проведение работ по постановке на государственный кадастровый учет многоквартирных домов в части муниципальной собственности</t>
  </si>
  <si>
    <t>Подпрограмма 1: «Осуществление отдельных государственных полномочий  по опеке и попечительству на 2014 – 2020 годы»</t>
  </si>
  <si>
    <t>26.1.1.1</t>
  </si>
  <si>
    <t>Содержание аппарата комитета по опеке и попечительству</t>
  </si>
  <si>
    <t>Подпрограмма 2: «Предоставление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приемным родителям за счет средств субвенций, поступающих из федерального бюджета, бюджета Ханты-Мансийского автономного округа – Югры на 2014 – 2020 годы»</t>
  </si>
  <si>
    <t>26.2.1.1</t>
  </si>
  <si>
    <t>26.2.1.2</t>
  </si>
  <si>
    <t>26.2.1.3</t>
  </si>
  <si>
    <t>Производство ремонта жилых помещений, единственными собственниками которых либо собственниками выделенных в натуре долей в которых являются дети-сироты и дети, оставшиеся без попечения родителей, за исключением помещений, предоставленных собственниками в пользование гражданам, юридическим лицам в соответствии с законодательством Российской Федерации</t>
  </si>
  <si>
    <t>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детей-сирот и детей, оставшихся без попечения родителей</t>
  </si>
  <si>
    <t>Выполнение работ по летнему содержанию проездов к жилым строениям и строениям, приспособленным для проживания (в рамках муниципальной работы «Обеспечение комфортных и безопасных условий проживания в жилищном фонде»)</t>
  </si>
  <si>
    <t xml:space="preserve">Содействие проведению капитального ремонта многоквартирных домов </t>
  </si>
  <si>
    <t xml:space="preserve"> Организация и обеспечение условий для проведения капитального ремонта общего имущества в многоквартирных домах</t>
  </si>
  <si>
    <t xml:space="preserve"> Обеспечение осуществления отлова, транспортировки, учета, содержания, умерщвления, утилизации безнадзорных и бродячих животных:</t>
  </si>
  <si>
    <t>13.3.1.1</t>
  </si>
  <si>
    <t xml:space="preserve"> - субсидия на возмещение затрат по отлову и содержанию безнадзорных  животных</t>
  </si>
  <si>
    <t>13.3.1.2</t>
  </si>
  <si>
    <t xml:space="preserve"> - оплата труда муниципального служащего органов местного самоуправления, осуществляющего переданное отдельное государственное полномочие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(с учетом страховых взносов на оплату труда в государственные внебюджетные фонды)</t>
  </si>
  <si>
    <t>9.5.</t>
  </si>
  <si>
    <t>11.1.1.1.</t>
  </si>
  <si>
    <t>" Объездная автомобильная дорога к дачным кооперативам "Черемушки", "Север-1", "Север-2" в обход гидротехнических сооружений ГРЭС-1 и ГРЭС-2</t>
  </si>
  <si>
    <t xml:space="preserve"> Строительство дорог общего пользования местного значения, в том числе:</t>
  </si>
  <si>
    <t xml:space="preserve"> Выполнение работ по строительству внутриквартальных проездов, в том числе:</t>
  </si>
  <si>
    <t>11.1.2.1.</t>
  </si>
  <si>
    <t>Внутриквартальные проезды в микрорайоне 31 г. Сургута</t>
  </si>
  <si>
    <t>Капитальный ремонт и ремонт автомобильных дорог</t>
  </si>
  <si>
    <t xml:space="preserve"> Капитальный ремонт линий уличного освещения
</t>
  </si>
  <si>
    <t xml:space="preserve"> Обеспечение комплексного содержания автомобильных дорог, искусственных сооружений в соответствии с требованиями к эксплуатационному состоянию, допустимому по условиям обеспечения безопасности дорожного движения</t>
  </si>
  <si>
    <t>Обследование пассажиропотока на городских пассажирских регулярных перевозках</t>
  </si>
  <si>
    <t xml:space="preserve"> Изготовление и размещение маршрутных указателей на остановочных пунктах общественного транспорта</t>
  </si>
  <si>
    <t>Задача 1: Осуществление возложенных на Администрацию города отдельных вопросов местного значения (части вопросов местного значения) в соответствии с уставом города, положениями о структурных подразделениях Администрации города и переданных в установленном порядке отдельных государственных полномочий (УБУиО)</t>
  </si>
  <si>
    <t>1.1.1.1.</t>
  </si>
  <si>
    <t>Мероприятие 1.1. Содержание аппарата управления структурных подразделений Администрации города без образования юридического лица</t>
  </si>
  <si>
    <t>1.1.1.2.</t>
  </si>
  <si>
    <t>Мероприятие 1.2. Обеспечение взаимосвязанности документов стратегического планирования, характеризующих приоритеты социально-экономического развития  Российской Федерации, субъекта Российской Федерации в рамках реализации полномочий в сфере экономики, прогнозирования социально-экономического развития, стратегического развития  города</t>
  </si>
  <si>
    <t>1.1.1.3.</t>
  </si>
  <si>
    <t>Мероприятие 1.7.1. Осуществление полномочий по организации сбора и обработки информации о состоянии условий и охраны труда у работодателей</t>
  </si>
  <si>
    <t>1.1.1.4.</t>
  </si>
  <si>
    <t>1.1.1.5.</t>
  </si>
  <si>
    <t>Мероприятие 1.14. Обеспечение деятельности Администрации города в сфере международных, межмуниципальных, общественных связей</t>
  </si>
  <si>
    <t>1.1.1.6.</t>
  </si>
  <si>
    <t>Мероприятие 1.18. Оформление и ведение учета правоустанавливающих документов на жилые помещения муниципального жилищного фонда</t>
  </si>
  <si>
    <t>1.1.1.7.</t>
  </si>
  <si>
    <t>Мероприятие 1.19.1. Реализация переданных государственных полномочий  в области государственной регистрации актов гражданского состояния: рождения, смерти, заключения брака, расторжения брака, установления отцовства, усыновления (удочерения), перемены имени</t>
  </si>
  <si>
    <t>1.1.1.8.</t>
  </si>
  <si>
    <t>1.1.1.9.</t>
  </si>
  <si>
    <t xml:space="preserve">Мероприятие 1.20. Обеспечение   единства  правовой  политики  и  законности Администрации города и ее структурных подразделениях       </t>
  </si>
  <si>
    <t>1.1.1.10.</t>
  </si>
  <si>
    <t>Мероприятие  1.22. Обеспечение  ведения бюджетного учета  и  иной отчетности, предусмотренной Бюджетным кодексом Российской Федерации в Администрации города</t>
  </si>
  <si>
    <t>1.1.1.11.</t>
  </si>
  <si>
    <t>Мероприятие  1.26. Осуществление деятельности по исполнению наградного законодательства РФ и ХМАО-Югры, муниципальных правовых актов по награждению наградами городского округа</t>
  </si>
  <si>
    <t>1.1.1.12.</t>
  </si>
  <si>
    <t>Мероприятие 1.31. Проведение муниципальных выборов</t>
  </si>
  <si>
    <t>1.1.1.13.</t>
  </si>
  <si>
    <t>Мероприятие 1.32. Муниципальное негосударственное пенсионное обеспечение работников органов местного самоуправления и муниципальных организаций города Сургута</t>
  </si>
  <si>
    <t>Задача 2: Развитие материально-технической базы органов местного самоуправления</t>
  </si>
  <si>
    <t>1.1.2.1.</t>
  </si>
  <si>
    <r>
      <t xml:space="preserve">Мероприятие 2.1. 
Обеспечение деятельности  муниципального казенного учреждения </t>
    </r>
    <r>
      <rPr>
        <b/>
        <i/>
        <sz val="14"/>
        <rFont val="Times New Roman"/>
        <family val="1"/>
        <charset val="204"/>
      </rPr>
      <t>"Хозяйственно-эксплуатационное управление"</t>
    </r>
  </si>
  <si>
    <t>1.1.2.2.</t>
  </si>
  <si>
    <t>Мероприятие 2.3. Осуществление отдельных государственных полномочий по созданию и обеспечению деятельности административных комиссий</t>
  </si>
  <si>
    <t>1.1.2.2.1.</t>
  </si>
  <si>
    <t>Мероприятие 2.3.1. Материально-техническое обеспечение деятельности  по осуществлению отдельных государственных полномочий по созданию и обеспечению деятельности административных комиссий</t>
  </si>
  <si>
    <t>1.1.2.4.</t>
  </si>
  <si>
    <t xml:space="preserve">Мероприятие 2.4. Организация деятельности по опеке и попечительству </t>
  </si>
  <si>
    <t>1.1.2.5.</t>
  </si>
  <si>
    <t>Мероприятие 2.5. Осуществление полномочий по государственному управлению охраной труда</t>
  </si>
  <si>
    <t>1.1.2.6.</t>
  </si>
  <si>
    <t>Мероприятие 2.6. Осуществление отдельных государственных полномочий в области архивного дела</t>
  </si>
  <si>
    <t>1.1.2.7.</t>
  </si>
  <si>
    <t>Мероприятие 2.7. Материально-техническое обеспечение деятельности по осуществлению полномочий по образованию и организации деятельности комиссий по делам несовершеннолетних и защите их прав</t>
  </si>
  <si>
    <t>1.1.2.8.</t>
  </si>
  <si>
    <t>Мероприятие 2.9. 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</si>
  <si>
    <t>1.1.2.9.</t>
  </si>
  <si>
    <t>Мероприятие 2.10. Иные расходы на  материально-техническое обеспечение деятельности органов местного самоуправления</t>
  </si>
  <si>
    <t>1.1.3.1.</t>
  </si>
  <si>
    <t>Мероприятие 3.1. Обеспечение деятельности  муниципального казенного учреждения "Многофункциональный центр предоставления государственных и муниципальных услуг города Сургута"</t>
  </si>
  <si>
    <t>Финансовая поддержка</t>
  </si>
  <si>
    <t>1.2.4.1.</t>
  </si>
  <si>
    <t>Финансовая поддержка организаций, осуществляющих оказание субъектам поддержки по бизнес-инкубированию, проведению выставок, ярмарок, конференций и иных мероприятий, направленных на продвижение товаров, работ, услуг на региональные и международные рынки, подготовку, переподготовку и повышение квалификации кадров субъектов и организаций</t>
  </si>
  <si>
    <t>1.2.4.2.</t>
  </si>
  <si>
    <t xml:space="preserve">Финансовая поддержка Субъектов, осуществляющих производство, реализацию товаров и услуг в социально значимых видах деятельности, определённых в приложении 3 к программе, в части компенсации арендных платежей за нежилые помещения и по предоставленным консалтинговым услугам </t>
  </si>
  <si>
    <t>1.2.4.3.</t>
  </si>
  <si>
    <t>Финансовая поддержка субъектов по обязательной и добровольной сертификации пищевой продукции и продовольственного сырья</t>
  </si>
  <si>
    <t>1.2.4.4.</t>
  </si>
  <si>
    <t>Финансовая поддержка субъектов по приобретению оборудования (основных средств) и лицензионных программных продуктов</t>
  </si>
  <si>
    <t>1.2.4.5.</t>
  </si>
  <si>
    <t>Создание условий для развития субъектов, осуществляющих деятельность в направлениях: экология, быстровозводимое домостроение, крестьянские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</si>
  <si>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1.2.4.6.</t>
  </si>
  <si>
    <t>Возмещение затрат социальному предпринимательству и семейному бизнесу</t>
  </si>
  <si>
    <t>1.2.4.7.</t>
  </si>
  <si>
    <t>1.2.4.8.</t>
  </si>
  <si>
    <t>1.2.4.9.</t>
  </si>
  <si>
    <t>Осуществление полномочий по государственному управлению охраной труда.</t>
  </si>
  <si>
    <t>Осуществление методического руководства работой служб охраны труда и организаций города</t>
  </si>
  <si>
    <t>Обучение  по охране труда руководителей и специалистов:</t>
  </si>
  <si>
    <t>1.3.2.2.1.</t>
  </si>
  <si>
    <t xml:space="preserve">МКУ "Управление капитального строительства", подведомственного департаменту архитектуры и градостроительства </t>
  </si>
  <si>
    <t>1.3.2.2.2.</t>
  </si>
  <si>
    <t>1.3.2.2.3.</t>
  </si>
  <si>
    <t>1.3.2.2.4.</t>
  </si>
  <si>
    <t>1.3.2.2.5.</t>
  </si>
  <si>
    <t>в муниципальных учреждениях, подведомственных департаменту культуры, молодежной политики и спорта</t>
  </si>
  <si>
    <t>Организация проведения специальной оценки условий труда:</t>
  </si>
  <si>
    <t>1.3.2.3.1.</t>
  </si>
  <si>
    <t>1.3.2.3.2.</t>
  </si>
  <si>
    <t>1.3.2.3.3.</t>
  </si>
  <si>
    <t>в муниципальных учреждениях, подведомственных департаменту городского хозяйства</t>
  </si>
  <si>
    <t>1.3.2.3.4.</t>
  </si>
  <si>
    <t>1.3.2.3.5.</t>
  </si>
  <si>
    <t>Освоение средств планируется на 4 квартал.</t>
  </si>
  <si>
    <t>1.3.2.4.5.</t>
  </si>
  <si>
    <t>1.3.2.4.6.</t>
  </si>
  <si>
    <t>в департаменте архитектуры и градостроительства</t>
  </si>
  <si>
    <t>1.3.2.4.7.</t>
  </si>
  <si>
    <t>в МКУ "Управление капитального строительства", подведомственном департаменту архитектуры и градостроительства</t>
  </si>
  <si>
    <t>1.3.2.4.8.</t>
  </si>
  <si>
    <t>1.3.2.5.3</t>
  </si>
  <si>
    <t>1.3.2.5.4.</t>
  </si>
  <si>
    <t>1.3.2.5.5.</t>
  </si>
  <si>
    <t>МКУ "Управление капитального строительства", подведомственного департаменту архитектуры и градостроительства</t>
  </si>
  <si>
    <t>1.3.2.5.6.</t>
  </si>
  <si>
    <t>Муниципальных учреждений, подведомственных департаменту культуры, молодежной политики и спорта</t>
  </si>
  <si>
    <t>Перезарядка огнетушителей, проверка пожарных гидрантов, техническое обслуживание охранно-пожарной сигнализации в  МКУ "Управление капитального строительства", подведомственном департаменту архитектуры и градостроительства</t>
  </si>
  <si>
    <t>Предоставление субсидии на выполнение муниципального задания и на иные цели подведомственным учреждениям, оказывающим муниципальную услугу «Дошкольное образование в образовательных учреждениях, реализующих основную образовательную программу дошкольного образования»</t>
  </si>
  <si>
    <t>Детский сад в микрорайоне ПИКС г. Сургута</t>
  </si>
  <si>
    <t>Детский сад №1 на 300 мест в микрорайоне № 24 г. Сургута</t>
  </si>
  <si>
    <t xml:space="preserve">Детский сад в микрорайоне 37 г. Сургута </t>
  </si>
  <si>
    <t>Предоставление субсидий на возмещение затрат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возмещение затрат по созданию условий для организации образовательного процесса, обеспечению безопасности обучающихся</t>
  </si>
  <si>
    <t>Развитие инфраструктуры образовательных учреждений, реализующих основную общеобразовательную программу:</t>
  </si>
  <si>
    <t>Выполнение работ по строительству МБОУ СОШ №10 (пристрой)</t>
  </si>
  <si>
    <t>Выполнение работ по строительству МБОУ СОШ №20 (столовая)</t>
  </si>
  <si>
    <t xml:space="preserve">Повышение оплаты труда педагогических работников муниципальных образовательных организаций дополнительного образования </t>
  </si>
  <si>
    <t>Организация отдыха и оздоровления детей, проживающих в городе Сургуте</t>
  </si>
  <si>
    <t>Финансовое обеспечение и выплата стипендий им. А.С. Знаменского учащимся муниципальных образовательных учреждений города Сургута за отличные успехи в учебе, за достижение высоких показателей в интеллектуальной, научной, творческой деятельности, за достижение высоких результатов в соревновательной деятельности, назначенных приказом департамента образования</t>
  </si>
  <si>
    <t>4.1.1.</t>
  </si>
  <si>
    <t>Повышение оплаты труда педагогических работников муниципальных образовательных организаций дополнительного образования детей</t>
  </si>
  <si>
    <t>4.4.4.</t>
  </si>
  <si>
    <t>«Строительство объектов, предназначенных для размещения муниципальных учреждений культуры»</t>
  </si>
  <si>
    <t xml:space="preserve">Хореографическая школа в микрорайоне ПИКС </t>
  </si>
  <si>
    <t>Детская школа искусств, мкр.ПИКС</t>
  </si>
  <si>
    <t>«Реконструкция и капитальный ремонт объектов, предназначенных для размещения муниципальных учреждений культуры»</t>
  </si>
  <si>
    <t>Выполнение работ по капитальному ремонту внутренних инженерных систем отопления объекта МАУ «Городской культурный центр»</t>
  </si>
  <si>
    <t xml:space="preserve">Выполнение работ по капитальному ремонту объекта «Библиотека по адресу: Комсомольский,12» </t>
  </si>
  <si>
    <t>Подпрограмма «Развитие внутреннего и въездного туризма»</t>
  </si>
  <si>
    <t>Создание условий для развития туризма в Сургуте, расширения спектра туристических услуг для жителей и гостей города</t>
  </si>
  <si>
    <t>Средства предусмотрены на обеспечение функционирования и развития 7-х спортивных школ.</t>
  </si>
  <si>
    <t>Повышение оплаты труда педагогических работников муниципальных образовательных организаций дополнительного образования детей (в сфере физической культуры и спорта) (государственная программа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2014–2020 годы»</t>
  </si>
  <si>
    <t xml:space="preserve">Строительство, реконструкция и капитальный ремонт объектов физической культуры и спорта </t>
  </si>
  <si>
    <t>Устройство фундамента для установки модульного здания лыжной базы в мкр. Жд</t>
  </si>
  <si>
    <t>Средства запланированы на:
 Выполнение работ на устройство фундамента для установки модульного здания лыжной базы в мкр. жд.. - 271,15 тыс. руб. (МБОУ ДОД СДЮСШОР "Кедр")</t>
  </si>
  <si>
    <t xml:space="preserve">Установка ограждения на объекте «Лыжная трасса» </t>
  </si>
  <si>
    <t>Средства предусмотрены на организацию работы лагерей дневного пребывания, включая обеспечение питанием на базе 9-х учреждений (7 спортивных школ, 2 учреждения физической культуры и спорта).</t>
  </si>
  <si>
    <t xml:space="preserve">Средства предусмотрены на обеспечение функционирования и развития 3-х учреждений молодёжной политики
</t>
  </si>
  <si>
    <t>Выполнение работ по капитальному ремонту объекта «Встроенно-пристроенное помещение, ул. Просвещения, 29»</t>
  </si>
  <si>
    <t>Выполнение работ по строительству объекта «Мототрасса на «Заячьем острове»</t>
  </si>
  <si>
    <t xml:space="preserve">Содержание аппарата управления департамента культуры, молодёжной политики и спорта </t>
  </si>
  <si>
    <t>7.2.</t>
  </si>
  <si>
    <t xml:space="preserve">Реализация переданного органу местного самоуправления отдельного государственного полномочия по присвоению спортивных разрядов и квалификационных категорий спортивных судей </t>
  </si>
  <si>
    <t>Оптимизация работы системы тепло-, водоснабжения зданий учреждений (модернизация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(реконструкция фасадов, кровель и чердаков, замена оконных блоков)</t>
  </si>
  <si>
    <t>Капитальный ремонт объектов физической культуры и спорта</t>
  </si>
  <si>
    <t>МБОУ СДЮСШОР "Аверс", 50 лет ВЛКСМ, 1а</t>
  </si>
  <si>
    <t>Капитальный ремонт объектов молодежной политики.</t>
  </si>
  <si>
    <t>МАУ ПРСМ "Наше время"</t>
  </si>
  <si>
    <t>22.1.3.</t>
  </si>
  <si>
    <t>Капитальный ремонт объектов культуры и искусства</t>
  </si>
  <si>
    <t>22.1.3.1.</t>
  </si>
  <si>
    <t>22.1.3.5.</t>
  </si>
  <si>
    <t>22.1.3.6.</t>
  </si>
  <si>
    <t>22.1.3.7.</t>
  </si>
  <si>
    <t>22.1.3.8.</t>
  </si>
  <si>
    <t>22.1.3.10.</t>
  </si>
  <si>
    <t>22.1.4.</t>
  </si>
  <si>
    <t>Капитальный ремонт зданий и помещений административного назначение</t>
  </si>
  <si>
    <t>22.1.4.1.</t>
  </si>
  <si>
    <t>Оснащение образовательных учреждений специальным оборудованием, приспособлениями, программными комплексами для создания универсальной безбарьерной среды (ДО)</t>
  </si>
  <si>
    <t>22.4.2.</t>
  </si>
  <si>
    <t>22.4.3.</t>
  </si>
  <si>
    <t>22.4.4.</t>
  </si>
  <si>
    <t>Подпрограмма 1 «Пропаганда семейных ценностей в учреждениях образования, культуры и искусства»</t>
  </si>
  <si>
    <t>28.1.1.</t>
  </si>
  <si>
    <t>Поведение в образовательных организациях мероприятия, посвященные "Дню ребенка" (ДО)</t>
  </si>
  <si>
    <t>28.1.2.</t>
  </si>
  <si>
    <t>28.1.2.1.</t>
  </si>
  <si>
    <t>28.1.2.2.</t>
  </si>
  <si>
    <t>28.1.2.3.</t>
  </si>
  <si>
    <t>28.1.2.4.</t>
  </si>
  <si>
    <t>28.1.3.</t>
  </si>
  <si>
    <t>28.1.4.</t>
  </si>
  <si>
    <t>Организация и проведение церемонии награждения Городского конкурса «Семья года» (муниципальный этап окружного конкурса)</t>
  </si>
  <si>
    <t>Подпрограмма 2. "Организация торжественных церемоний и культурных, досуговых мероприятий".</t>
  </si>
  <si>
    <t>31.1.1.</t>
  </si>
  <si>
    <t xml:space="preserve">Инженерные сети в посёлке Снежный (кварталы С46,С47) </t>
  </si>
  <si>
    <t>31.2.2.</t>
  </si>
  <si>
    <t>Организация праздничного оформления города (в т.ч. изготовление и размещение социальной рекламы и информации,  и  новогоднего оформления города)</t>
  </si>
  <si>
    <t>Изготовление и установка  монументальных и скульптурно-декоративных объектов (в том числе мемориальных досок)</t>
  </si>
  <si>
    <t>Организация и проведение творческих конкурсов</t>
  </si>
  <si>
    <t>Изготовление и установка в городской среде объектов для размещения социальной рекламы и информации</t>
  </si>
  <si>
    <t>Предоставление субсидии на возмещение затрат по световому оформлению улиц города</t>
  </si>
  <si>
    <t>Проекты планировки и проекты межеваний территорий индустриальных парков</t>
  </si>
  <si>
    <t>Мероприятие 1.11 . Осуществление муниципального контроля за соблюдением требований законодательства в области розничной продажи алкогольной продукции в части соблюдения требований законодательства, определяющего границы прилегающих территорий к организациям и (или) объектам, на которых не допускается розничная продажа алкогольной продукции</t>
  </si>
  <si>
    <t>Подпрограмма 2. "Развитие малого и среднего предпринимательства"</t>
  </si>
  <si>
    <t>104,00 тыс. руб. - средства предназначенные на проведение медосвидетельствований. Оплата будет производиться в течение года по факту оказания услуг;
37,89 тыс. руб. - средства предназначены на проведение медосмотров. Оплата будет производиться в течение года по факту оказания услуг.</t>
  </si>
  <si>
    <t xml:space="preserve">Задача 3.2. Управление бюджетными ассигнованиями, иным образом зарезервированными в бюджете города
</t>
  </si>
  <si>
    <t>Приобретение объектов общего образования: Средняя школа на 801 учащегося в 40 микрорайоне г. Сургута</t>
  </si>
  <si>
    <t xml:space="preserve">Внутриквартальные проезды для обеспечения подъезда к общеобразовательным учреждениям в микрорайоне 24 в г. Сургуте                       </t>
  </si>
  <si>
    <t>Материальное стимулирование граждан, являющихся членами народных дружин, участвующих в мероприятиях по охране общественного порядка на территории муниципального образования городской  округ   город Сургут</t>
  </si>
  <si>
    <t>Проектирование, обустройство (строительство) объектов благоустройства (парки, скверы и набережные), в том числе</t>
  </si>
  <si>
    <t>Сбор, вывоз и утилизация твердых бытовых отходов от муниципальных учреждений, подведомственных департаментам образования, культуры, молодежной политики и спорта и МКУ "ХЭУ"</t>
  </si>
  <si>
    <t>МБОУ ДОД СДЮШОР "Ермак", СОК "Энергетик", ул. Энергетиков, 47</t>
  </si>
  <si>
    <t>МБОУ ДОД "ДХШ ДПИ" ул. Ленинградская, 10а</t>
  </si>
  <si>
    <t>МБОУ ДОД "ДХШ №1 им.Л.А.Горды", ул. Энгельса, 7</t>
  </si>
  <si>
    <t>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t>
  </si>
  <si>
    <t>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включая выплату единовременного пособия при передаче ребенка на воспитание в семью (усыновлении (удочерении), установлении опеки или попечительства, передаче на воспитание в приемную семью)</t>
  </si>
  <si>
    <t>Ожидаемый остаток средств на 01.01.2016</t>
  </si>
  <si>
    <r>
      <t xml:space="preserve">Финансовые затраты на реализацию программы в </t>
    </r>
    <r>
      <rPr>
        <u/>
        <sz val="14"/>
        <rFont val="Times New Roman"/>
        <family val="1"/>
        <charset val="204"/>
      </rPr>
      <t>2015</t>
    </r>
    <r>
      <rPr>
        <sz val="14"/>
        <rFont val="Times New Roman"/>
        <family val="1"/>
        <charset val="204"/>
      </rPr>
      <t xml:space="preserve"> г.  </t>
    </r>
  </si>
  <si>
    <t xml:space="preserve">Утвержденный план 
на 2015 год </t>
  </si>
  <si>
    <t xml:space="preserve">Уточненный план 
на 2015 год </t>
  </si>
  <si>
    <t>Пояснения представлены в соответствии с информацией СПАГ.</t>
  </si>
  <si>
    <r>
      <t xml:space="preserve">Задача 3. Оптимизация предоставления  государственных и муниципальных услуг, в том числе путем организации их предоставления по принципу "одного окна" </t>
    </r>
    <r>
      <rPr>
        <b/>
        <i/>
        <sz val="14"/>
        <rFont val="Times New Roman"/>
        <family val="1"/>
        <charset val="204"/>
      </rPr>
      <t>(МФЦ)</t>
    </r>
  </si>
  <si>
    <t>18.2.4.</t>
  </si>
  <si>
    <t>Расходы за 2015 год  на обеспечение выполнения функций "МКУ "УИТС г. Сургута"</t>
  </si>
  <si>
    <t>18.2.3.3.</t>
  </si>
  <si>
    <t>18.2.3.4.</t>
  </si>
  <si>
    <t>18.2.3.5.</t>
  </si>
  <si>
    <t>Содержание аппарата управления административной комиссии</t>
  </si>
  <si>
    <t>16.2.4.</t>
  </si>
  <si>
    <t>Модернизации существующей системы оповещения населения города.</t>
  </si>
  <si>
    <t>Подпрограмма 3 "Ликвидация и расселение приспособленных для проживания строений" (ДГХ)</t>
  </si>
  <si>
    <t>Подпрограмма 2 "Адресная подпрограмма по переселению граждан из аварийного жилищного фонда на 2013-2017 годы"</t>
  </si>
  <si>
    <t xml:space="preserve"> Приобретение жилых помещений у застройщиков 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t>
  </si>
  <si>
    <t>УБУиО – 29,30 тыс.руб. планируются к освоению в 4 квартале  2014 на оплату труда работнику за выполнение функции по учету. Срок оплаты - декабрь 2015 года.</t>
  </si>
  <si>
    <t>Денежные средства будут освоены в течение года.</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</si>
  <si>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в соответствии с законодательством Российской Федерации</t>
  </si>
  <si>
    <t>Оплата расходов за услуги по организации и проведению городских мероприятий, встреч, официальных делегаций производится планомерно в течение года.</t>
  </si>
  <si>
    <t>Мероприятие 1.19.2. Создание надлежащих условий для реализации переданных государственных полномочий по государственной регистрации актов гражданского состояния (комплексное содержание объекта)(ДГХ)</t>
  </si>
  <si>
    <t>Оплата расходов по исполнительным документам производится по мере поступления в течение года.</t>
  </si>
  <si>
    <t>Заключены муниципальные контракты и договора на первоочередные работы, услуги, закупку товаров.  Закупки на поставку товаров, выполнение работ, оказание услуг запланированных на 2015 год осуществляются  в соответствии  с планом-графиком.</t>
  </si>
  <si>
    <t xml:space="preserve"> Закупки на поставку товаров, выполнение работ, оказание услуг запланированных на 2015 год осуществляются  в соответствии  с планом-графиком.</t>
  </si>
  <si>
    <t>С учетом запланированных средств и максимальной суммы субсидии в год для 1 субъекта (200 тыс. руб.) поддержка будет оказана не менее чем 1 субъекту МСП. Заявлений на получение поддержки не поступало, ведется работа по информированию субъектов МСП о возможности получения поддержки по данному  направлению.</t>
  </si>
  <si>
    <t>1.3.1.1.</t>
  </si>
  <si>
    <t>Проведение церемонии награждения конкурса "Журналист года - 2014" (вручение призов в денежной форме).</t>
  </si>
  <si>
    <t>Опубликование информационных материалов в газете "Сургутская трибуна", "Новый город".</t>
  </si>
  <si>
    <t>Печать и доставка до почтовых ящиков жителей города газеты "Сургутские ведомости".</t>
  </si>
  <si>
    <t>Средства планируется освоить в 4 квартале.</t>
  </si>
  <si>
    <t>Приобретение объектов недвижимого имущества для размещения дошкольных учреждений, в том числе:</t>
  </si>
  <si>
    <t>Курсы повышения квалификации, плановые семинары (в т.ч.. Обучение в рамках Школы муниципального служащего)</t>
  </si>
  <si>
    <t xml:space="preserve">Информационное обслуживание ОМС в рамках заключенных контрактов по результатам проведения ОК: выпуск программ "Новости Сургута" и "Итоги недели", "ТОН" и "В центре событий". </t>
  </si>
  <si>
    <t>Информационное обслуживание ОМС в рамках заключенных контрактов по результатам проведения ОК: выпуск программы "Новости" на "Русское радио в Сургуте".</t>
  </si>
  <si>
    <t>Жилой дом №32 в мкр.18-19-20 г. Сургут. Корректировка. Встроенно-пристроенные помещения детского сада на 71 место</t>
  </si>
  <si>
    <t>13.2.3.</t>
  </si>
  <si>
    <t>13.2.4.</t>
  </si>
  <si>
    <t>Мероприятие 2.1.5. Приобретение и установка спортивных площадок</t>
  </si>
  <si>
    <t>Мероприятие 2.1.4. Приобретение и установка детских площадок</t>
  </si>
  <si>
    <t>Возмещение затрат по благоустройству дворовых территорий</t>
  </si>
  <si>
    <t>9.13.</t>
  </si>
  <si>
    <t>Накопление взносов на капитальный ремонт многоквартирных домов в части муниципальной собственности</t>
  </si>
  <si>
    <t>9.14.</t>
  </si>
  <si>
    <t xml:space="preserve"> Ремонт муниципальных жилых помещений для детей-сирот и детей, оставшихся без попечения родителей</t>
  </si>
  <si>
    <t>9.15.</t>
  </si>
  <si>
    <t>Возмещение затрат по установке общедомовых приборов учета потребления коммунальных ресурсов в многоквартирных домах в части муниципальной собственности</t>
  </si>
  <si>
    <t xml:space="preserve">Обеспечение пожарной безопасности нанимателей в специализированом жилищном фонде </t>
  </si>
  <si>
    <t>9.16.</t>
  </si>
  <si>
    <t xml:space="preserve">Внедрение частотных преобразователей на котельном оборудовании </t>
  </si>
  <si>
    <t xml:space="preserve">В 2015 году предусмотрены средства на  оплату проезда к месту проведения мероприятий, приуроченных к празднованию 50-летия  преобразования рабочего поселка Сургут в город окружного подчинения и 70-й годовщины Победы в Великой Отечественной войне 1941 – 1945 годов. Почетные граждане официально были приглашены на празднование данных мероприятий, но по субъективным причинам присутствовать на них не смогли. </t>
  </si>
  <si>
    <t>25</t>
  </si>
  <si>
    <t>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Для получения субсидии органы местного самоуправления направляют в департамент жилищно-коммунального комплекса и энергетики ХМАО-Югры в срок до 30 ноября заявку с приложением подтверждающих документов, в том числе подтверждающих полноту оплаты в рамках договора на разработку схем водоснабжения и водоотведения, т.е. 100% оплату расходов за счет средств местного бюджета. 
После поступления окружных средств и замещения ими городских средств (софинансирование - 60% окружной бюджет, 40% местный бюджет), высвободившиеся средства местного бюджета будут перераспределены. Плановые окружные ассигнования будут уточнены в случае поступления соответствующих уведомлений от Департамента финансов ХМАО-Югры.</t>
  </si>
  <si>
    <t>Закупки на поставку товаров, выполнение работ, оказание услуг запланированных на 2015 год осуществляются  в соответствии  с планом-графиком.</t>
  </si>
  <si>
    <t>в структурных подразделениях,
не являющихся юридическими лицами</t>
  </si>
  <si>
    <t>Мероприятие выполнено.</t>
  </si>
  <si>
    <t>Выкуп встроенного помещения для размещения детского сада выполнен в полном объеме (МК№3/2015 от 31.03.2015 года с ООО"Запсибинтерстрой")</t>
  </si>
  <si>
    <t>Поддержка кадетских классов муниципальных бюджетных общеобразовательных организаций, реализующих в образовательной и воспитательной деятельности культурно-исторические традиции российского казачества</t>
  </si>
  <si>
    <t xml:space="preserve">Проведение государственной итоговой аттестации обучающихся и других процедур оценки качества </t>
  </si>
  <si>
    <t>3.2.5.</t>
  </si>
  <si>
    <t>3.2.6.</t>
  </si>
  <si>
    <t>3.2.6.1.</t>
  </si>
  <si>
    <t>3.2.6.2.</t>
  </si>
  <si>
    <t>3.2.6.3.</t>
  </si>
  <si>
    <t>Субсидия на выполнение мероприятия по реализации муниципальной программы "Сургутская семья" на организацию и проведение Городского фестиваля "Семья года" использована в полном объеме, а именно приобретение материалов для художественного оформления, пригласительных билетов и цветов</t>
  </si>
  <si>
    <t>Реализация проектов социальной рекламы: печать баннеров, плакатов, стикеров.</t>
  </si>
  <si>
    <t>Издание книги "Фамилии Победы".</t>
  </si>
  <si>
    <t>31.2.3.</t>
  </si>
  <si>
    <t>Инженерные сети и внутриквартальные проезды п. Лунный</t>
  </si>
  <si>
    <t>31.2.4.</t>
  </si>
  <si>
    <t>Инженерные сети и внутриквартальные проезды п.Кедровый-1</t>
  </si>
  <si>
    <t>Улица Киртбая от ул.1"З" до ул.3"З"</t>
  </si>
  <si>
    <t>Улица 5"З" от Нефтеюганского шоссе до ул.39"З"</t>
  </si>
  <si>
    <t>Выполнение проектно-изыскательских работ на объекты строительства: автомобильные дороги, улицы, транспортные сооружения, в том числе:</t>
  </si>
  <si>
    <t>11.1.1.2</t>
  </si>
  <si>
    <t>11.1.3.1.</t>
  </si>
  <si>
    <t>11.1.3.2.</t>
  </si>
  <si>
    <t>11.1.3.3.</t>
  </si>
  <si>
    <t>11.1.6.</t>
  </si>
  <si>
    <t>В связи с увеличением стоимости работ по капитальному ремонту объекта и переносом срока размещения закупки на 2016 г., средства в размере 10 000,000 тыс. руб. не востребованы. Средства перераспределены на заседании ДГ, которое состоялось в июне.</t>
  </si>
  <si>
    <t>Проезд в мкр. 20"А" г. Сургута</t>
  </si>
  <si>
    <t>─Сети теплоснабжения, водоснабжения по ул. Таежной, 6-й линии, 10-й линии в поселке Лунный</t>
  </si>
  <si>
    <t>─Сети теплоснабжения, водоснабжения по ул. Лесной, 12-й линии, 10-й линии в поселке Лунный</t>
  </si>
  <si>
    <t>8.1.1.5.</t>
  </si>
  <si>
    <t>8.1.1.6.</t>
  </si>
  <si>
    <t>Оплата труда муниципальных служащих органов местного самоуправления, осуществляющих переданное отдельное государственное полномочие по предоставлению субсидии на возмещение недополученных доходов организациям, осуществляющим реализацию населению ХМАО-Югры сжиженного газа по социально-ориентированным розничным ценам</t>
  </si>
  <si>
    <t>8.2.1.2.</t>
  </si>
  <si>
    <t>10.2.5.</t>
  </si>
  <si>
    <t>В жилищном фонде</t>
  </si>
  <si>
    <t>10.3.</t>
  </si>
  <si>
    <t>10.3.1.</t>
  </si>
  <si>
    <t xml:space="preserve">Установка (замена) индивидуальных приборов учета холодной и горячей воды, электрической энергии в части муниципальной собственности   </t>
  </si>
  <si>
    <t>Мероприятие  1.1.4.  Автомобильная дорога к новому кладбищу</t>
  </si>
  <si>
    <t>11.1.1.3</t>
  </si>
  <si>
    <t>Объездная автомобильная дорога к дачным кооперативам "Черемушки", "Север-1", "Север-2" в обход гидротехнических сооружений ГРЭС-1 и ГРЭС-2</t>
  </si>
  <si>
    <t>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</si>
  <si>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"Черемушки", "Север-1", "Север-2" в обход гидротехнических сооружений ГРЭС-1 и ГРЭС-2 (2 этап. Автодорога от Восточной объездной дороги до СНТ №49 "Черемушки". ПК54+08,16-ПК70+66,38 (конец трассы))</t>
  </si>
  <si>
    <t>Объездная автомобильная дорога к дачным кооперативам "Черемушки", "Север-1", "Север-2" в обход гидротехнических сооружений ГРЭС-1 и ГРЭС-2 (3 этап. Автодорога к СТ "Старожил-1"и  ПСОК "Многодетная семья")</t>
  </si>
  <si>
    <t>Объездная автомобильная дорога к дачным кооперативам "Черемушки", "Север-1", "Север-2" в обход гидротехнических сооружений ГРЭС-1 и ГРЭС-2 (4 этап. Автодорога к СОТ "Север 1" и СОТ "Север 2")</t>
  </si>
  <si>
    <t>В 2015 году предусмотрены средства на  оплату гостиницы Почетным гражданам, приглашенным на празднование мероприятий, приуроченных к 50-летию  преобразования рабочего поселка Сургут в город окружного подчинения и 70-й годовщины Победы в Великой Отечественной войне 1941 – 1945 годов. Почетные граждане официально были приглашены на празднование данных мероприятий, но по субъективным причинам присутствовать на них не смогли.</t>
  </si>
  <si>
    <t>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10,72 тыс. руб. Оплата произведена в полном объеме</t>
  </si>
  <si>
    <t xml:space="preserve"> Проектно-изыскательские работы выполняются в соответствии с  заключенным МК с ООО "Стройуслуга" №15/П-2014 от 01.10.2014 на сумму 948,02323 тыс.руб. Срок выполнения работ - 01.07.2015г  Работы предусмотренные на 2014 год в сумме 670,550 тыс.руб. выполнены и оплачены. Работы  2015 года приняты и оплачены   </t>
  </si>
  <si>
    <t>Выполнение работ по формированию и проведению государственного кадастрового учета земельных участков, на которых расположены 20 аварийных многоквартирных домов (ДГХ)</t>
  </si>
  <si>
    <t>Зарегистрированы бюджетные обязательства на сумму 99,33 тыс.руб. (оказание услуг по изготовлению межевых планов земельных участков под многоквартирными жилыми домами (МКД). Срок оказания услуг с 19.03.2015-11.05.2015). Расходы выполнены и оплачены на сумму 99,33 тыс.руб.
Мероприятие выполнено- 100%.</t>
  </si>
  <si>
    <t>Организация обеспечения граждан, проживающих в жилищном фонде с централизованной системой холодного водоснабжения, не соответствующего требованиям СаНПиН, питьевой водой</t>
  </si>
  <si>
    <t>Заключен и исполнен договор от 13.07.2015 № 20-180/с  Югорским фондом капитального ремонта многоквартирных домов на предоставление в 2015 году субсидии на безвозмездной и безвозвратной основе на финансовое обеспечение (возмещение) затрат по капитальному ремонту многоквартирных домов, включенных в окружной и муниципальный краткосрочные планы капитального ремонта на сумму 7 968,86 тыс.руб.
Мероприятие выполнено - 100%.</t>
  </si>
  <si>
    <t>Предоставление детям-сиротам и детям, оставшимся без попечения родителей, лицам из числа детей-сирот и детей, оставшихся без попечения родителей, обучающимся в общеобразова-тельных организациях (за исключением находящихся в организациях автономного округа для детей-сирот и детей, оставшихся без попечения родителей, и обучающихся в профессиональных образовательных организациях автономного округа или образовательных организациях высшего образования автономного округа), путевок в оздоровительные лагеря или санаторно-курортные организации (при наличии медицинских пока-заний) и по оплате проезда к месту лечения (оздоровления) и обратно</t>
  </si>
  <si>
    <t>Контроль за сохранностью и целевым использованием  муниципального имущества</t>
  </si>
  <si>
    <t>Обеспечение достоверности и актуализации сведений реестра муниципального имущества</t>
  </si>
  <si>
    <t xml:space="preserve"> Приведение структуры и состава муниципального имущества  в соответствие вопросам местного значения</t>
  </si>
  <si>
    <t>Приватизация объектов муниципальной собственности</t>
  </si>
  <si>
    <t>Осуществление муниципального земельного контроля</t>
  </si>
  <si>
    <t>23.1.1.1</t>
  </si>
  <si>
    <t>23.1.1.2</t>
  </si>
  <si>
    <t>23.1.1.3</t>
  </si>
  <si>
    <t>23.1.1.4</t>
  </si>
  <si>
    <t>23.1.1.5</t>
  </si>
  <si>
    <t>С учетом запланированных средств поддержка будет оказана не менее чем 1 организации. Ведется работа по информированию о возможности получения поддержки.</t>
  </si>
  <si>
    <t>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 на финансовое обеспечение (возмещение) затрат по предоставлению дошкольного образования</t>
  </si>
  <si>
    <t>3.1.4.</t>
  </si>
  <si>
    <t>3.1.4.1.</t>
  </si>
  <si>
    <t>3.1.4.2.</t>
  </si>
  <si>
    <t>3.1.4.2.2.</t>
  </si>
  <si>
    <t>3.1.4.2.3.</t>
  </si>
  <si>
    <t>3.1.4.2.4.</t>
  </si>
  <si>
    <t>3.1.4.2.6.</t>
  </si>
  <si>
    <t>Иные межбюджетные трансферты поступили в соответствии со справками Департамента финансов ХМАО-Югры  от 22.04.2015 № 230/04/15 на основании приказа Департамента образования и молодежной политики ХМАО-Югры от 15.04.2015 № 466 "Об итогах конкурса по вопросам развития казачьих кадетских классов на базе муниципальных общеобразовательных организаций в ХМАО-Югре".
Договоры будут заключены и оплачены в плановом порядке в 4 квартале 2015 года.</t>
  </si>
  <si>
    <t>Средства планируется освоить в 3,4 кварталах на повышение оплаты труда работников муниципальных учреждений дополнительного образования.</t>
  </si>
  <si>
    <t>5.1.3.</t>
  </si>
  <si>
    <t>Участие в межрегиональных и всероссийских соревнованиях</t>
  </si>
  <si>
    <t>6.2.3.</t>
  </si>
  <si>
    <t>Выполнение работ по проектированию объекта "Мототрасса на "Заячьем острове"</t>
  </si>
  <si>
    <t>30.2.5.</t>
  </si>
  <si>
    <t xml:space="preserve">Опубликование списков кандидатов в присяжные заседатели федеральных судов общей юрисдикции </t>
  </si>
  <si>
    <t>«Проведение работ по капитальному ремонту в целях приведения объектов муниципального имущества в соответствие с требованиями надзорных органов (СанПиН и противопожарной безопасности)»</t>
  </si>
  <si>
    <t>Входная группа нежилых помещений по адресу: 
г. Сургут, ул. Крылова, 21</t>
  </si>
  <si>
    <t>23.5.</t>
  </si>
  <si>
    <t>23.5.1.</t>
  </si>
  <si>
    <t>Строительные работы выполнены согласно инвестиционному договору с ООО СК "СОК" №13/2014 г. от 03.07.2014г. Сумма договора - 38 789,580 тыс. руб.  В 2014 году возмещены  затраты инвестора в сумме 21 427,852 тыс.руб. 
Разрешение на ввод объекта в эксплуатацию от 13.07.2015 г. №86-ru86310000-46-2015</t>
  </si>
  <si>
    <t>11.1.2.1.1.</t>
  </si>
  <si>
    <t>11.1.2.1.2.</t>
  </si>
  <si>
    <t>11.1.2.1.3.</t>
  </si>
  <si>
    <t>11.1.2.1.4.</t>
  </si>
  <si>
    <t>11.1.2.1.5.</t>
  </si>
  <si>
    <t>Заключен муниципальный контракт с ООО "НЕСТОР-Автодор" от 20.04.2015 № 11-ГХ на оказание услуг по ликвидации несанкционированных свалок на территории г. Сургута на сумму 347,56 тыс.руб. со сроком исполнения с 21.04.15-20.10.15. Работы выполнены и оплачены на сумму 347,56 тыс.руб. 
Мероприятие выполнено - 100%.</t>
  </si>
  <si>
    <t>Аукцион состоялся. Заключен муниципальный контракт с ООО "СпецТрансАвто" от 30.03.2015 №08-ГХ на сумму 697,15 тыс.руб. на выполнение работ по противопаводковым мероприятиям в жилом секторе на территории г. Сургута с 30.03.15 г.-01.06.15 г. Работы выполнены и оплачены на сумму 697,15 тыс.руб. 
Мероприятие выполнено - 100%.</t>
  </si>
  <si>
    <t>«Размещение (в том числе разработки проектов, приобретения, установки, монтажа, подключения) в наиболее криминогенных общественных местах и на улицах населенных пунктов, местах массового пребывания граждан систем видео обзора, с установкой мониторов для контроля за обстановкой и оперативного реагирования,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информирования населения о системах, необходимости соблюдения правил дорожного движения (в том числе санкциях за их нарушение) с целью избежания детского дорожно-транспортного травматизма»</t>
  </si>
  <si>
    <t>Проведение взвешенной долговой политики, надлежащее исполнение обязательств по муниципальным заимствованиям</t>
  </si>
  <si>
    <t>Соблюдение процедур предоставления муниципальных гарантий с последующим соблюдением условий договоров о предоставлении муниципальных гарантий</t>
  </si>
  <si>
    <t xml:space="preserve">40,00 тыс. руб. - средства освоены </t>
  </si>
  <si>
    <t>50 тыс. руб. - средства планируется освоить в 4 квартале 2015 года в период проведения фестиваля</t>
  </si>
  <si>
    <t xml:space="preserve">68,52 тыс. руб. - средства освоены </t>
  </si>
  <si>
    <t xml:space="preserve">118,62 тыс. руб. - средства освоены </t>
  </si>
  <si>
    <t>28.2.</t>
  </si>
  <si>
    <t>28.2.1.</t>
  </si>
  <si>
    <t>28.2.2.</t>
  </si>
  <si>
    <t>Заработная плата, страховые взносы, выплаты социального характера за текущий период выплачены в полном объеме. Закупки на поставку товаров, выполнение работ, оказание услуг запланированных на 2015 год осуществляются  в соответствии  с планом-графиком.</t>
  </si>
  <si>
    <t>Заключены контракты: 
 1) На оказание услуг по сопровождению системы учета отдельных категорий населения в 2015 году (ИС КДН), №0187300006514002211/ 17-10-3273/5 от 27.02.15; сумма 440 тыс. руб., оплата 220,00 тыс. руб., 
2) На оказание услуг по сопровождению системы учета отдельных категорий населения в 2015 году (ИС ОПЕКА)  № 0187300006514002210/17-10-3274/5 от 27.02.15, 726 тыс.руб.,  оплата 363 тыс., руб., 
3) На оказание услуг по сопровождению системы учета отдельных категорий населения в 2015 году (ИС Административная комиссия) № 0187300006514002212/17-10-3272/5 от 27.02.15, 230 тыс.руб., оплата115,00 тыс., руб.  по условиям контрактов оплата производится ежемесячно, по факту оказанных услуг. Срок оказания услуг с 01.03.2015 по 31.12.2015 г.</t>
  </si>
  <si>
    <t>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21,44 тыс. руб. Оплата произведена в полном объеме
2.  Заключен МК на поставку лицензионного программного обеспечения Secret Net, ключ активации для АПКШ на сумму 46,46 тыс.руб. Оплата произведена в полном объеме</t>
  </si>
  <si>
    <t>29.2.1</t>
  </si>
  <si>
    <t>Организация дополнительного образования работников ОМС</t>
  </si>
  <si>
    <t>1.3.2.3.6.</t>
  </si>
  <si>
    <t xml:space="preserve">Заключено соглашение от 13.04.2015 № 25-15 на предоставление субсидии из бюджета Ханты-Мансийского автономного округа - Югры муниципальному образованию на софинансирование мероприятий на капитальный ремонт (с заменой) газопроводов, систем теплоснабжения, водоснабжения и водоотведения для подготовки к осенне-зимнему периоду 2015-2016 годов. 
Департаментом ЖККиЭ ХМАО-Югры согласовано перераспределение финансирования с объекта "КНС. Поселок Мостоотряд-94" на объект "Наружные сети холодного водоснабжения и теплоснабжения. Участок  от УТ - 2 сущ. до ТК-3 поселок Лунный" с общей сметной стоимостью 8 887,28 тыс.руб., в том числе средства округа  - 4 291,90 тыс.руб. (письмо от 08.05.2015 № 33-Исх-2117). Заключено дополнительное соглашение от 10.07.2015 №1 к соглашению № 25- 15 с учетом внесения соответствующих изменений. </t>
  </si>
  <si>
    <t>8.2.2.</t>
  </si>
  <si>
    <t>Предоставление субсидии на возмещение части затрат на уплату процентов по привлекаемым заемным средствам на оплату  задолженности за энергоресурсы</t>
  </si>
  <si>
    <t>8.4.</t>
  </si>
  <si>
    <t>8.4.1.</t>
  </si>
  <si>
    <t>Подпрограмма 4 «Поддержка частных инвестиций в жилищно-коммунальном комплексе»</t>
  </si>
  <si>
    <t xml:space="preserve">Предоставление субсидии на возмещение части затрат на уплату процентов организациям жилищно-коммунального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получаемая ранее в соответствии с постановлением Правительства Ханты-Мансийского автономного округа - Югры от 26 ноября 2010 года №313-п </t>
  </si>
  <si>
    <t>Субсидия предоставляется на основании заключенного договора в соответствии с Порядком реализации мероприятия 3.3 "Предоставление субсидии из бюджета автономного округа бюджетам муниципальных образований автономного округа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соответствии с постановлением Правительства автономного округа № 313-п".
По состоянию на 01.09.2015 проект договора для заключения из округа не поступил.</t>
  </si>
  <si>
    <t>13.1.9.</t>
  </si>
  <si>
    <t>Выполнение работ (оказание услуг) по предупреждению и ликвидации чрезвычайных ситуаций в жилищном фонде города</t>
  </si>
  <si>
    <t>21.2.1.3.</t>
  </si>
  <si>
    <t>21.2.1.4.</t>
  </si>
  <si>
    <t>Разработка градостроительных планов земельных участков</t>
  </si>
  <si>
    <t xml:space="preserve"> Проектно-изыскательские работы выполняются в соответствии с заключенным муниципальным контрактом с ООО "Стройуслуга" №13/П-2014 от 11.08.2014г.Сумма по контракту - 905,47883 тыс.руб. , сумма выполненных и оплаченных в 2014г работ  - 500,0 тыс.руб. Работы выполнены и оплачены</t>
  </si>
  <si>
    <t>Заключен муниципальный контракт от 27.05.2015 № 16-ГХ с ООО "ЮВиС" на сумму 1 824,68 тыс.руб. на выполнение работ по обустройству посадочных площадок на остановочных пунктах на автодорогах местного значения с 27.05.15-10.07.15. 
21,95 тыс.руб. - экономия сложившаяся по фактическим расходам. 
Мероприятие выполнено - 100 %</t>
  </si>
  <si>
    <t>Заключен муниципальный контракт от 23.06.2015 № 24-ГХ с СГМУЭП "Горсвет" на сумму 231,87 тыс.руб. на выполнение работ по оборудованию регулируемых пешеходных переходов табло обратного отсчета времени и звуковой сигнализацией с 23.06.15- 22.07.15. Работы выполнены, оплата произведена 27.07.2015. 
0,11 тыс. руб. - экономия в результате уточнения стоимости объекта. 
Мероприятие выполнено - 100 %.</t>
  </si>
  <si>
    <t>Заключен инвестиционный договор №03/2014 г. от 12.05.14 г. с ООО "ВОРТ" для реализации инвестиционного проекта по созданию объекта. Сумма договора 
104 542,280. Реализация проекта до 15.07.2015г. 
Готовность объекта -100%. Разрешение на ввод объекта в эксплуатацию от 13.08.2015 г. №86-ru86310000-55-2015</t>
  </si>
  <si>
    <t>11,21 тыс.руб. - зарегистрированы бюджетные обязательства и оплачены (МКУ "ДДТиЖКК"). Заключен договор от 13.07.2015 №37/15 с Сургутский филиал ЗАО "ПКФ "Спецмонтаж-2" на сумму 12,53 тыс.руб. на поставку спецодежды и хозяйственных товаров с 13.07.15 г. - 01.08.15г., из них на мероприятие  - 7,39 тыс.руб.
Заключен договор с ООО "ТД Офис Плюс" от 06.08.2015 №40/15 на сумму 3,82 тыс.руб. Работы выполнены.</t>
  </si>
  <si>
    <t>Средства предусмотренные на оплату работ по санитарным рубкам и отчистке леса от захламленности. По итогам проведения Аукциона в электронной форме заключен контракт на сумму 549,24 тыс.руб. оплата будет произведена по факту выполненных работ. Экономия в результате проведения аукциона в электронной форме перераспределена на другие цели. Утверждённый план на 2015 год в денежном выражении по данному показателю будет скорректирован в течение года в соответствии с фактической суммой заключенного договора.</t>
  </si>
  <si>
    <t>Проект планировки и проект межевания пос. Дорожный</t>
  </si>
  <si>
    <t>Средства предусмотрены для доработки схем межевания пос. Дорожный до проекта межевания территории и разработки проекта планировки территории поселка в части "красных линий" в связи с несоответствием имеющихся схем требованиям Градостроительного Кодекса РФ. Освоение средств запланировано на  квартал 2015 года.</t>
  </si>
  <si>
    <t>19.3.3.</t>
  </si>
  <si>
    <t xml:space="preserve">Организация проведения оплачиваемых общественных работ для не занятых трудовой деятельностью и безработных граждан </t>
  </si>
  <si>
    <t>Организация временного трудоустройства безработных граждан, испытывающих трудности в поиске работы</t>
  </si>
  <si>
    <t>19.3.4.</t>
  </si>
  <si>
    <t>19.3.5.</t>
  </si>
  <si>
    <t>Проведение конкурса отменено. Средства перераспределены на заседание ДГ, которое состоялось в сентябре 2015г.</t>
  </si>
  <si>
    <t>Услуги по подготовке схем расположения земельных участков на кадастровом плане (договор с  ООО "Сургуткадастрсъемка". Сумма - 29,0845 тыс.руб) выполнены и оплачены. 
Электронный аукцион на оказание услуг по межеванию и постановке земельных участков на государственный кадастровый учет состоялся. Победитель ООО "Сургуткадастрсъемка". Сумма  - 200,472334 тыс.руб. Муниципальный контракт в стадии заключения. Образовавшаяся экономия в результате проведенных торгов будет предложена к перераспределению.</t>
  </si>
  <si>
    <t xml:space="preserve">Проектно-изыскательские работы выполняются в соответствии с заключенным МК с ООО "ПромНефтеСтрой" №12/П-2014 от 11.08.2014 на сумму 373,340 тыс.руб. Срок выполнения работ - 11 месяцев (11.07.2015 г.)
Работы выполнены и оплачены. Заказчиком ведется претензионная работа в связи со срывом Подрядчиком сроков работ. </t>
  </si>
  <si>
    <t xml:space="preserve">Работы выполняются в соответствии с заключенным  МК с ООО СК "ВОРТ" №15/2014 от 10.09.2014. Сумма по контракту - 101569,68775 тыс.руб., сумма выполненных и оплаченных в 2014г работ  - 61027,0 тыс.руб.                                                                                            Готовность объекта - 100%. 
Работы по строительству объекта завершены. Ведется работа по оформлению документации о вводе объекта в эксплуатацию.    </t>
  </si>
  <si>
    <t>Заключен договор с ООО ИПЦ "Авангард" от 13.04.2015 № 46 на сумму 327,85 тыс.руб. на выполнение ПИР по реконструкции сетей электроснабжения (КЛ-0,4кВ) по объекту "Сети электроснабжения (КЛ-0,4 кВ) от ТП-275 до административного здания Управления Федерального Казначейства по ХМАО-Югре по проспекту Ленина, 48". Срок оказания услуг с 13.04.2015-27.05.2015.  Работы выполнены и оплачены в сумме 327,85 тыс.руб.
Заявка на проведение аукциона на выполнение работ по реконструкции на 1 234,46 тыс.руб. размещена на электронной площадке 24.07.2015, конкурс состоялся 10.08.2015., определен победитель - ООО "Горэлектросервис". Заключен контракт от 24.08.2015 № 89 на сумму 897,54 тыс.руб. Срок выполнения работ с 24.08.2015-20.11.2015. Кабель проложен 100%. Осталось выполнить подключение и пуско-наладочные работы.
9,07 тыс.руб. - экономия по результатам проведения конкурса.</t>
  </si>
  <si>
    <t>2,60 тыс.руб. - расходы для осуществления переданного государственного полномочия, средства запланированы на декабрь 2015 (УБУиО).</t>
  </si>
  <si>
    <t>Зарегистрированы бюджетные обязательства на сумму 34,5 тыс.руб.(оценка работ и материалов, необходимых для устранения ущерба, причиненного конструктивным элементам строений и подвергнувшихся воздействию пожара. Срок оказания услуг 10.02.2015-25.12.2015).
Расходы запланированы на 4 квартал 2015.</t>
  </si>
  <si>
    <t>Средства включены в муниципальную программу по решению Думы от 07.05.2015 №696-V ДГ. В соответствии с заключением правового управления, муниципальная программа не приведена в соответствие утверждённому решению Думы города. Средства сняты по решению Думы города от 23.09.2015 № 765-V ДГ.</t>
  </si>
  <si>
    <t>Извещение о проведении конкурса по подбору инвестора для реализации инвестиционного проекта по созданию объекта размещено 06.04.2015. Вскрытие конвертов состоялось 27.04.2015. По результатам процедуры вскрытия подана одна заявка  от ООО "Сибпромстрой-Югория". На основании  протокола подведения итогов открытого конкурса  от 08.05.2015 № ИК/3 конкурс признан несостоявшимся, т.к. поступило менее двух конкурсных предложений.
ООО "Сибпромстрой-Югория" письмом от 20.07.2015  проинформировали о намерении создать объект за счет собственных средств с последующей реализацией (продажей) в муниципальную собственность путем заключения контракта  с единственным поставщиком. Заключение муниципального контракта на выкуп объекта после регистрации собственности на объект застройщиком, ориентировочно - ноябрь 2015. Однако средства будут использованы только в 2016 году, проектом бюджета перенесены на 2016 год.</t>
  </si>
  <si>
    <t>Утвержден постановлением Администрации города от 26.01.2015 № 410 Порядок предоставления субсидии на финансовое обеспечение (возмещение) затрат по содержанию и капитальному ремонту линии уличного освещения. 
Работы носят сезонный характер. Расходы были запланированы на 4 квартал 2015. В связи с сокращением лимитов бюджетных ассигнований на сумму 
7 398,05 тыс.руб. согласно приказу департамента финансов Администрации города от 16.01.2015 №3, работы не будут выполнены в 2015 году.
Средства сняты по решению Думы от 23.09.2015 №765-V ДГ.</t>
  </si>
  <si>
    <t>12.3.1.1.</t>
  </si>
  <si>
    <t>12.3.1.2.</t>
  </si>
  <si>
    <t>12.3.2.</t>
  </si>
  <si>
    <t>12.3.2.1.</t>
  </si>
  <si>
    <t>12.3.3.</t>
  </si>
  <si>
    <t>12.3.3.1.</t>
  </si>
  <si>
    <t>12.3.3.2.</t>
  </si>
  <si>
    <t>12.3.4.</t>
  </si>
  <si>
    <t>12.3.4.1.</t>
  </si>
  <si>
    <t>12.3.4.2.</t>
  </si>
  <si>
    <t>12.3.5.</t>
  </si>
  <si>
    <t>12.3.5.1.</t>
  </si>
  <si>
    <t>12.3.5.2.</t>
  </si>
  <si>
    <t>12.3.6.</t>
  </si>
  <si>
    <t>12.3.6.1.</t>
  </si>
  <si>
    <t>12.3.6.2.</t>
  </si>
  <si>
    <t>12.3.7.</t>
  </si>
  <si>
    <t>12.3.7.1.</t>
  </si>
  <si>
    <t>12.3.7.2.</t>
  </si>
  <si>
    <t>12.3.8.</t>
  </si>
  <si>
    <t>12.3.8.1.</t>
  </si>
  <si>
    <t>12.3.8.2.</t>
  </si>
  <si>
    <t>12.3.9.</t>
  </si>
  <si>
    <t>Ликвидация и расселение приспособленных для проживания строений, попавших в границы зон чрезвычайной ситуации</t>
  </si>
  <si>
    <t>Средства доведены справкой Департамента финансов ХМАО-Югры №500/08/212 от 25.08.2015 "Об изменении показателей сводной бюджетной росписи расходов на 2015 финансовый год и плановый период 2016 и 2017 годов". Доля средств местного бюджета предусмотрена на ДГ заседание которой состоялось в сентябре 2015г.</t>
  </si>
  <si>
    <t>Доведены субсидии окружного бюджета на расселения жителей данного поселка  (уведомление о лимитах №500/03/111 от 19.03.2015)  Электронные аукционов на приобретение жилых помещений признаны несостоявшимися. Повторное размещение, согласно утвержденного плана-графика - август 2015.
На приобретение жилых помещений для участников программы: 2 031,55 тыс.руб - средства местного бюджета, 8025,65 тыс.руб средства окружного бюджета.
На выплату субсидии участникам программы: 4 267,37 тыс.руб. средства местного бюджета, 22 025,34 тыс.руб. - средства окружного бюджета. Частично произведена оплата субсидии, остальные будут оплачены по мере подготовки Департаментом городского хозяйства Постановлений о предоставлении субсидии на приобретение жилого помещения.</t>
  </si>
  <si>
    <t>Доведены субсидии окружного бюджета на расселение жителей данного поселка (уведомление о лимитах №500/03/111 от 19.03.2015).                                                                                         
Средства окружного бюджета использованы на выплату субсидий участникам программы.  Оплата субсидий произведена в полном объеме.                                                                                                          В настоящее время ведется работа с округом по перераспределению средств на расселение жителей других поселков.</t>
  </si>
  <si>
    <t xml:space="preserve">В соответствии с приказом департамента строительства ХМАО-Югры от 16.01.2015 №4-п муниципальному образованию предусмотрено выделение субсидии на реализацию данного мероприятия. Предусмотрена доля местного бюджета в целях софинансирования расходов. </t>
  </si>
  <si>
    <t>Заключенный контракт МК05/ЭА-15 от 08.04.2015 с АНО ДПО "Тюменский Межрегиональный Центр охраны труда", по результатам проведенного аукциона, исполнен в июне 2015г. - количественный  показатель программного мероприятия  исполнен на 100%  (обучено 86 человек).</t>
  </si>
  <si>
    <t>МКУ «Сургутский спасательный центр», 
МКУ «Единая диспетчерская служба», подведомственных Управлению по делам ГО и ЧС</t>
  </si>
  <si>
    <t>Заключены муниципальные контракты №19 от 17.07.15г. на сумму 288,14 тыс. руб. и  №20 от 17.07.15г. на сумму 211,00 тыс. руб. Средства планируется освоить в следующих отчетных периодах: 
- 499,14  тыс. руб. - 4 квартал 2015 года</t>
  </si>
  <si>
    <t xml:space="preserve">В соответствии с решением Думы города от 31.03.2015 № 673-V ДГ «О внесении изменений в решение Думы города от 26.10.2013 № 408-V ДГ «О дополнительных мерах социальной поддержки детей-сирот и детей, оставшихся без попечения родителей, лиц из числа детей-сирот и детей, оставшихся без попечения родителей, на 2014-2016 годы» мероприятие исключено из перечня дополнительных мер социальной поддержки. Средства перераспределены на сентябрьском заседании Думы города (решение Думы города от 23.09.2015 № 765-V ДГ). </t>
  </si>
  <si>
    <t>20.1.2.</t>
  </si>
  <si>
    <t>Улучшение жилищных условий молодых учителей (УУиРЖ)</t>
  </si>
  <si>
    <t xml:space="preserve">Средства планируется освоить в 4 квартале (на возмещение затрат частным организациям ООО "НДУ-ЦРР "Гулливер", ООО МИП "Центр развития талантов ребенка", НП "Центр временного пребывания детей", осуществляющим деятельность по реализации образовательных программ дошкольного образования, для финансового обеспечения государственных гарантий на получение дошкольного образования в частных организациях; по выплате компенсации родителям части родительской платы за присмотр и уход за детьми (в части администрирования государственного полномочия); на возмещение затрат по созданию условий для организации образовательного процесса (оплата коммунальных услуг)). </t>
  </si>
  <si>
    <t>Иные межбюджетные трансферты поступили в соответствии со справками Департамента финансов ХМАО-Югры  от 10.04.2015 № 230/04/06 на основании приказа Департамента образования и молодежной политики ХМАО-Югры от 19.03.2015 № 298 "Об открытии лимитов".
99,94 тыс. руб. - освоено;
0,06 тыс. руб. - экономия, сложившаяся по итогам заключения договоров, возвращена в бюджет автономного округа (письмо на возврат в Департамент финансов Администрации города от 27.08.2015 № 12-15-4727/15-0-0).</t>
  </si>
  <si>
    <t>Средства планируется освоить в  4 квартале</t>
  </si>
  <si>
    <t>Реализации инвестиционного проекта по созданию объекта велась в соответствии с заключенным  инвестиционным договором № 09/2014 от 23.05.2014 г. с ООО "ВОРТ" . Сумма договора 76 637,128 тыс. руб.
Готовность объекта -100%. Разрешение на ввод в эксплуатацию объекта от 21.08.2015г №86-ru86310000-59-2015.</t>
  </si>
  <si>
    <t xml:space="preserve">
Средства планируется освоить в 4 квартале.</t>
  </si>
  <si>
    <t>Обеспечение выполнения функций МКУ «УИТС г. Сургута"»</t>
  </si>
  <si>
    <t>18.2.3.6.</t>
  </si>
  <si>
    <t>40 тыс. руб. освоено (договоры на приобретение блокнотов, баннеров от 23.04.2015  №26, 25 соответственно).</t>
  </si>
  <si>
    <t>195,63 тыс. руб. - освоено (договоры на оказание услуг по проведению курсов от 02.02.2015 № 11,12,13,14; от 10.03.2015 № 20,21; от 31.03.2015 № 182,183);
0,03 тыс. руб. - экономия, сложившаяся по результатам заключения договоров, подлежащая возврату в бюджет города</t>
  </si>
  <si>
    <t xml:space="preserve">Извещения о проведении конкурса по подбору инвестора для реализации инвестиционного проекта по созданию объекта размещено 06.04.2015 г. Вскрытие конвертов состоялось 27.04.2015г. По результатам процедуры вскрытия подана одна заявка  от ООО "СоюзСтрой". На основании  протокола подведения итогов открытого конкурса  от 08.05.2015г. №ИК/3 конкурс признан несостоявшимся, т.к. поступило менее двух конкурсных предложений. В связи с изменением законодательства в части расчета стоимости СМР (применение ФЕР), стоимость работ по завершению строительства объекта возросла, утвержденных лимитов бюджетных обязательств не достаточно для проведения аукциона. Увеличение расходов по данному объекту включено в перечень принимаемых (увеличение действующих) обязательств на 2016 год. Средства 2015 года перераспределены на заседании Думы города которое состоялось в сентябре 2015 года.        </t>
  </si>
  <si>
    <t>Состоялось три семинара, два из которых были проведены вне плана, на бесплатной основе.
В IV квартале 2015 года согласно заключенному контракту будет проведен еще один семинар для НКО</t>
  </si>
  <si>
    <t>Заключены договоры на изготовление технических планов, оценку муниципального имущества  на общую  сумму  485,135 тыс.руб. со сроком исполнения до конца 2015 года.
Исполнены договоры на общую сумму 473,738 руб.</t>
  </si>
  <si>
    <t>Заключены договоры на аренду помещения для размещения пункта участковой полиции на сумму 243,439 тыс. руб. со сроком исполнения до конца 2015 года. Договоры исполнен на сумму 159,394 тыс.руб.</t>
  </si>
  <si>
    <t>Средства предусмотрены на обеспечение функционирования и развития МБУК "ЦБС".</t>
  </si>
  <si>
    <t>5.2.2.4.</t>
  </si>
  <si>
    <t xml:space="preserve">Обеспечение учащихся спортивных школ спортивным оборудованием, экипировкой и инвентарем, проведение тренировочных сборов и участие в соревнованиях </t>
  </si>
  <si>
    <t>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11,91 тыс. руб. Оплата произведена в полном объеме</t>
  </si>
  <si>
    <t>Заключен договор с ООО ИЦ "Сургутстройцена"  от 29.05.2015 № 24 на выполнение работ по перерасчету смет. Срок выполнения работ с 29.05.2015-31.12.2015 на сумму 10,50 тыс.руб., из них на мероприятие  4,50 тыс.руб. Работы выполнены и оплачены в сумме 4,50 тыс.руб. 
Заключен договор с ООО "Горэлектросервис" от 05.05.2015 № 58 на выполнение работ по реконструкции объекта энергохозяйства Трансформаторная подстанция № 238 на сумму 4 723,16 тыс.руб. Срок выполнения работ с 05.05.2015-25.09.2015. Работы выполнены и оплачены в сумме 4727,66 тыс.руб.
Мероприятие выполнено - 100%.</t>
  </si>
  <si>
    <t>После проведения конкурса СГМУП "Тепловик" заключил договор на выполнение работ по капитальному ремонту  сетей теплоснабжения и водоснабжения от 18.07.2015 № 211/2015 с победителем ООО "Сантехремстрой". СМР выполнены 100%. 
Заключено соглашение от 28.08.2015 № 29 со СГМУП "Тепловик" на предоставление субсидии на финансовое обеспечение(возмещение) затрат по капитальному ремонту систем теплоснабжения, водоснабжения и водоотведения для подготовки к осенне-зимнему периоду с 18.07.15 г.-01.10.15 г. на сумму 8 555,93 тыс.руб.
Субсидия предоставлена в полном объеме - 8 855,93 тыс.руб.
31,35 тыс.руб. - экономия по итогам проведения конкурса.
Мероприятие выполнено - 100%.</t>
  </si>
  <si>
    <t>Отклонение уточненного плана от утвержденного на 3 317,68 тыс.руб. добавлены в бюджетную роспись ДГХ согласно п. 2.3. приказа ДФ от 10.03.2011 № 23 (с изменениями), приказа ДФ от 19.10.2015 №261, от 21.10.2015 №267, средства на предоставление субсидии на возмещение части затрат на уплату процентов организациям жилищно-коммунального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получаемая ранее в соответствии с постановлением Правительства Ханты-Мансийского автономного округа - Югры от 26 ноября 2010 года №313-п. В настоящее время проходит процедуру согласования порядок предоставления субсидии. Ожидаемый срок исполнении мероприятия - декабрь 2015.</t>
  </si>
  <si>
    <t>Отклонение уточненного плана от утвержденного на сумму 104,19 тыс.руб. в соответствии с приказом ДФ от 07.08.2015 № 188. 
Заключен муниципальный контракт от 24.08.2015 № 48-ГХ с ООО "МАРС" на выполнение работ по ремонту 1 муниципального жилого помещения (ул. Крылова, 19-4) на сумму 249,99 тыс.руб. Срок выполнения работ 26.08.15-20.11.15. Работы выполнены и оплачены на сумму 249,99 тыс.руб.
Заключен муниципальный контракт от 19.10.2015 № 61-ГХ с ООО "КомСервис" на выполнение работ по ремонту жилых помещений на сумму 300,21 тыс.руб. (ул. Островского,21/1-74). Срок  выполнения работ 19.10.15 -27.11.15.
80,25 тыс.руб. - экономия по итогам проведения торгов.</t>
  </si>
  <si>
    <t>Утвержден постановлением Администрации города от 26.01.2015 № 411 Порядок предоставления субсидии на возмещение затрат по содержанию сетей газоснабжения и газового оборудования. Соглашение заключено от 03.03.2015 № 9 со СГМУП "Тепловик" со сроком исполнения 31.12.2015. 
2 850,09 тыс.руб. - предоставлена субсидия за январь-июнь 2015.
Мероприятие выполнено - 100%.</t>
  </si>
  <si>
    <t xml:space="preserve">Отклонение уточненного плана от утвержденного 483,98 тыс.руб. согласно п.3.3. приказа ДФ от 10.03.2011 №23 (с изменениями), распоряжению Администрации города от 12.10.2015 № 2426, приказу ДФ от 06.10.2015 № 08-П-251.
Осуществление финансового обеспечения содержания МКУ "Казна городского хозяйства". </t>
  </si>
  <si>
    <t xml:space="preserve">Всего произведена оплата на сумму 12 866,14 тыс.руб., в том числе 8 028,29 тыс.руб. - кредиторская задолженность 2014 года,  оплачены работы по отсыпке и планировке на сумму 4 837,85 тыс.руб.
2 622,69 тыс.руб. - экономия.
Мероприятие выполнено - 100%. </t>
  </si>
  <si>
    <t xml:space="preserve">По результатам проведенного конкурса определен победитель ООО "ЮграЭнергоСервис", заключен договор от 15.05.2015 № 3479/2015. Работы ведутся согласно графика производства работ. Начало работ с 15.05.2015, окончание работ - 31 декабря 2015. Оплачены работы на сумму 4 984,88 тыс.руб.
102,69 тыс.руб. - экономия.
Мероприятие выполнено - 100%. </t>
  </si>
  <si>
    <t>По решению закупочной комиссии, протокол от 30.04.2015, на поставку материалов и электрооборудования для техперевооружения внутренних, наружных сетей освещении, определен победитель ООО ГК "СургутЭнерго", заключен договор от 15.05.2015 № 116/1 на сумму 2 803,19 тыс.руб., со сроком действия до 31.12.2015. Материалы и оборудование поставлены частично.
Выполнена корректировка проектов ООО "ЭнергоРемНаладка" по договорам от 07.02.2015 № 7-15 на сумму 97,59  тыс.руб, от 04.07.2015 № 11-15 на сумму 30,27 тыс. руб. Выполнение СМР собственными силами.
761,59 тыс.руб. -  экономия, договор заключен на более выгодных условиях.</t>
  </si>
  <si>
    <t>Отклонение уточненного плана от утвержденного плана на 11,85 тыс.руб. согласно п.2.3. приказа ДФ от 10.03.2011 №23 (с изменениями), приказу ДФ от 14.07.2015 №153.
Работы носят сезонный характер и связаны с подготовкой системы теплоснабжения ветхого жилищного фонда к отопительному сезону. Оплата производится по факту выполненных работ. Работы выполнены и оплачены 100%. 0,010 тыс.руб. - экономия по факту выполненных работ.
Мероприятие выполнено - 100%.</t>
  </si>
  <si>
    <t>Работы носят сезонный характер.
Зарегистрированы бюджетные обязательства на сумму 512,87 тыс.руб. Выполнены и оплачены работы на сумму 512,87 тыс.руб.
Мероприятие выполнено - 100%.</t>
  </si>
  <si>
    <t>Отклонение уточненного плана от утвержденного плана на 11,85 тыс.руб. согласно п.2.3. приказа ДФ от 10.03.2011 №23 (с изменениями), приказу ДФ от 14.07.2015 №153.
Утвержден постановлением Администрации города от 17.02.2015 № 1029 Порядок предоставления из местного бюджета субсидии на возмещение недополученных доходов в связи с оказанием услуг теплоснабжения населению, проживающему во временных поселках. 
Заключено соглашение от 03.04.2015 № 16  со СГМУП "Тепловик" на предоставление субсидии на возмещение недополученных доходов в связи с оказанием услуг теплоснабжения населению, проживающему во временных поселках (за 2 полугодие 2014 года) на сумму 2 699,65 тыс.руб. Субсидия предоставлена в размере 2 699,65 тыс.руб.
Заключено соглашение от 11.08.2015 № 25  со СГМУП "Тепловик" Предоставление субсидии на возмещение недополученных доходов в связи с оказанием услуг теплоснабжения населению, проживающему во временных поселках (за 1 полугодие 2015 года) на сумму 3 446,60 тыс.руб. Субсидия предоставлена в размере 3 446,60 тыс.руб.
Мероприятие выполнено - 100%.</t>
  </si>
  <si>
    <t>Постановлением Администрации города  от 05.08.2015 № 5396 утвержден порядок предоставления субсидии на финансовое обеспечение (возмещение) затрат на приобретение и установку спортивных сооружений, распоряжением Администрации города от 02.09.2015 № 2157 утвержден перечень получателей субсидии, заключен договор от 28.09.2015 № 30 с ООО УК "Гравитон" на сумму 1 795,46 тыс.руб. со сроком исполнения до 31.12.2015. Субсидия предоставлена на сумму 1 792,42 тыс.руб. 
0,04 тыс.руб. - уточнение расчетов.
Мероприятие выполнено - 100%.</t>
  </si>
  <si>
    <t>Постановлением Администрации города от 01.07.2015 № 4518 утвержден порядок предоставления субсидии на финансовое обеспечение (возмещение) затрат на приобретение и установку спортивных сооружений. Согласовано распоряжение Администрации об утверждении перечня получателей субсидий от 27.07.2015 № 1993, заключен договор от 26.08.2015 № 27 с ООО УК "ДЕЗ ВЖР" на сумму 45,64 тыс.руб. со сроком исполнения до 31.12.2015. Субсидия предоставлена. 
Мероприятие выполнено - 100%.</t>
  </si>
  <si>
    <t>Благоустройство домовых территорий</t>
  </si>
  <si>
    <t>13.2.5.</t>
  </si>
  <si>
    <t>Проект распоряжения "Об утверждении Плана мероприятий на 2015 год по благоустройству дворовых территорий МКД" подготовлен   и находится на согласовании в Администрации города. После выхода распоряжения будет утвержден перечень получателей субсидий и заключено соответствующее соглашение. Ожидаемое исполнение мероприятия - декабрь 2015.</t>
  </si>
  <si>
    <t xml:space="preserve">Затраты на содержание МКУ "ДЭАЗиИС". 
</t>
  </si>
  <si>
    <t>9 451,63 тыс.руб. уплата земельного налога за 1-3 кварталы 2015.
Мероприятие выполнено 100%.</t>
  </si>
  <si>
    <t>16.</t>
  </si>
  <si>
    <t>Средства предусмотренные на организацию мероприятий по привлечению населения к практической природоохранной деятельности: 177,6 тыс. руб. - Оказание услуг по организации городских экологических акций и конкурсов. Контракт исполнен.</t>
  </si>
  <si>
    <t>Средства субсидий на осуществление капитальных вложений в объекты капитального строительства муниципальной собственности. Средства частично будут освоены в течение года. Часть средств планируется расходовать в 2016 году по условиям заключённых в 2015 году договоров ГПХ по итогам размещения муниципального заказа.</t>
  </si>
  <si>
    <t>Сквер в 20А мкр.</t>
  </si>
  <si>
    <t>Средства выделены решением Думы города № 765-V ДГ от 23.09.2015 «О внесении изменений в решение Думы города от 23.12.2014 № 636-V ДГ «О бюджете городского округа город Сургут на 2015 год и плановый период 2016 – 2017 годов» на проведение ПИР. 
В настоящее время аукционная документация направлена в уполномоченный орган ДЭП Администрации города Сургута. Аукцион планируется провести в 2015 году. Срок оказания услуг в 2016 году, оплата по фактически выполненным объёмам работ в 2016 году.</t>
  </si>
  <si>
    <t xml:space="preserve">В 2015 году будут оплачены работы по корректировке проектно-сметной документации по данному объекту.
Ведётся работа по размещению аукциона в электронной форме на обустройство (строительство) линии наружного освещения парка "За Саймой. Ботанический сад." и проведения строительного контроля выполненных работ на общую сумму 12 553 006 руб. Аукцион на выполнение работ по обустройству планируется провести в 2015 году. Оплата в 2016 году по фактически выполненным объёмам работ </t>
  </si>
  <si>
    <t>Парк в 11Б мкр</t>
  </si>
  <si>
    <t>МБУ "УЛПхиЭБ" заключили договора с КУ ХМАО-Югры "Сургутский центр занятости населения" о совместной деятельности по организации временного трудоустройства граждан в рамках данной программы. Мероприятие профинансировано в соответствии с заключёнными договорами согласно актов сверки взаиморасчётов. 
Плановый показатель будет уточнён на сумму 17,48  тыс.руб. .при корректировке государственной программы ХМАО-Югры «Содействие занятости населения в Ханты-Мансийском автономном округе – Югре на 2014-2020 годы» в ноябре 2015 г. (письмо от 22.10.2015 № 17/11-исх.-3790)</t>
  </si>
  <si>
    <t>МБУ "УЛПХиЭБ" заключило договор от 21.04.2015г. №82/01 с КУ ХМАО-Югры "Сургутский центр занятости населения" о совместной деятельности по организации временного трудоустройства граждан сроком на три месяца. В рамках реализации данного мероприятия  трудоустройство граждан не производилось. Плановый показатель будет уточнён при корректировке государственной программы ХМАО-Югры «Содействие занятости населения в Ханты-Мансийском автономном округе – Югре на 2014-2020 годы» в ноябре 2015 г. (письмо от 22.10.2015 № 17/11-исх.-3790)</t>
  </si>
  <si>
    <t>1. Отклонение уточненного плана от утверждённого обусловлено внесением изменений в сводную бюджетную роспись в соответствии со ст.217 БК РФ в целях обеспечения своевременной выплаты работникам единовременной выплаты на оздоровление за счет экономии по расходам на оплату услуг по сопровождению системы АЦК, приобретению и сопровождению АИС "Открытый бюджет", сложившейся по результатам осуществления закупок. 
 2. Средства, предусмотренные на обеспечение функций департамента финансов, планируется использовать в течение года.</t>
  </si>
  <si>
    <t xml:space="preserve">Отклонения уточненного плана от утвержденного обусловлено выделением средств из резервного фонда Администрации города в соответствии с Постановлениями Администрации города  "О выделении средств из бюджета города":
Постановление АГ от 02.02.15 № 577,  Постановление АГ от 27.04.15 № 2813, Постановление АГ от 19.05.15 № 3255, Постановление АГ от 19.06.15 № 4235 (с изменениями от 02.07.2015 № 4574), Постановление АГ от 14.07.15 № 4901,  Постановление АГ от 15.07.15 № 4938., Постановление АГ от 31.07.15 № 5343, Постановление АГ от 05.08.15 № 5395, Постановление АГ от 20.08.15 № 5789; Постановление АГ от 16.10.15 №7322.
</t>
  </si>
  <si>
    <t xml:space="preserve">Отклонение уточненного плана от утверждённого обусловлено внесением изменений в сводную бюджетную роспись в соответствии со ст.217 БК РФ, п.24 решения Думы города от 23.12.2014 № 636-V ДГ "О бюджете городского округа город Сургут на 2015 год и плановый период 2016-2017 годов", путем направления зарезервированных бюджетных ассигнований в бюджетные росписи главных распорядителей бюджетных средств при наступлении соответствующих оснований:
- на обеспечение расходных обязательств, возникающих после ввода в эксплуатацию нового здания "Детской хореографической школы №1" в районе ПИКС (пр.ДФ от 25.09.15 № 231);
- на уплату налога на имущество (пр.ДФ от 30.09.15 № 246). 
</t>
  </si>
  <si>
    <t>1. Отклонение уточненного плана от утверждённого обусловлено внесением изменений в сводную бюджетную роспись в соответствии со ст.217 БК РФ в связи с направлением бюджетных ассигнований на иные выплаты за счет экономии по расходам на оплату услуг по сопровождению системы АЦК, сложившейся по результатам осуществления закупок.
2. Заключен муниципальный контракты на оказание услуг по сопровождению автоматизированной системы планирования и исполнения бюджета города на основании программного обеспечения "АЦК" на сумму - 1 747,2 тыс. рублей. (оплата услуг осуществляется ежеквартально; исполнение по состоянию на 01.11.15- 1 310,4 тыс.руб.).</t>
  </si>
  <si>
    <t>1. Отклонение уточненного плана от утверждённого обусловлено внесением изменений в сводную бюджетную роспись в соответствии со ст.217 БК РФ в связи с направлением бюджетных ассигнований на иные выплаты за счет экономии по расходам на приобретение и сопровождение АИС "Открытый бюджет", сложившейся по результатам осуществления закупок.
2. Заключен муниципальный контракт на выполнение услуг по доработке автоматизированной системы планирования и исполнения бюджета города на основе программного обеспечения "АЦК" в части автоматизации процесса размещения информации о бюджете города в доступной для граждан форме на отдельном информационном портале "Бюджет для граждан" в сети Интернет с предоставлением прав на использование нового функционала системы - 2 820,8 тыс. руб., (исполнение на 01.11.2015 - 2 194,0 тыс.руб.).</t>
  </si>
  <si>
    <t>В соответствии с приказом ДФ от 20.02.2015г. № 20, денежные средства в размере 182,29 тыс. руб. переданы от МКУ "ССЦ" в МКУ "ЕДДС" (в связи с экономией по МК № 1 от 06.11.2015г. - оказание услуг по уборке административных и бытовых помещений; МК № 3 от 12.01.2015г. - оказание услуг по зимнему содержанию территории). 
-  182,29 тыс. руб. - сняты приказом ДФ от 20.02.2015г. № 20
-  190,25 тыс.руб. - сняты решением Думы города от 23.09.2015 № 765-V ДГ.
+  59,05 тыс.руб. - изменение кассового плана, уведомление № ДГ-3 от 06.10.2015г.</t>
  </si>
  <si>
    <t>Заключено муниципальных контрактов и договоров на сумму  5 129,28 тыс. руб. исполнено на сумму  4 400,65  тыс. руб. (без учета затрат на заработную плату, налоги и прочие расходы).                                                                           
В октябре: оплата за услуги связи составила 13,13 тыс. руб.; оплата за услуги по содержанию имущества учреждения (ТО и ремонт автотранспорта, ТО абон. устройств, уборка помещений, ТО и рем. видеонаблюдения, ТО и рем. автошлагбаума, ТО и рем. охранно-пож. сигнал. и др.) составила 390,43 тыс. руб.; оплата за прочие работы, услуги (организация горячего питания, страховка и.др.) составила 102,50 тыс. руб.; оплата за приобретение материальных запасов (ГСМ, вода, хоз. товары) составила 433,1 тыс. руб.
Планируется к заключению в 4 квартале 2015г.  контрактов и договоров на сумму 580,56 тыс. руб.
В соответствии с приказом ДФ от 20.02.2015г. № 20, денежные средства в размере 182,29 тыс. руб. переданы от МКУ "ССЦ" в МКУ "ЕДДС" (в связи с экономией по МК № 1 от 06.11.2015г. - оказание услуг по уборке административных и бытовых помещений; МК № 3 от 12.01.2015г. - оказание услуг по зимнему содержанию территории).
-  182,29 тыс. руб. - сняты приказом ДФ от 20.02.2015г. № 20
-  190,25 тыс.руб. - сняты решением Думы города от 23.09.2015 № 765-V ДГ.
+  59,05 тыс.руб. - изменение кассового плана, уведомление № ДГ-3 от 06.10.2015г.</t>
  </si>
  <si>
    <t>Подготовка (переподготовка) работников запланирована на 2 квартал  2015 года.                                                                                      
  - № 107 от 18.05.2015 на 15,5 тыс. руб. Договор исполнен и оплата произведена 100%.</t>
  </si>
  <si>
    <t>Заключен МК №14/2015 от 22.07.2015 г. Сроки выполнения работ 10.12.2015</t>
  </si>
  <si>
    <t>Согласно постановления Администрации города от 19.12.2013 № 9236 "Об утверждении порядка предоставления мер социальной поддержки гражданам, которым присвоено звание "Почетный гражданин города Сургута" данная выплата носит заявительный характер. По состоянию на 01.11.2015 поступило 4 заявления, произведена компенсация расходов за I-IV кварталы 2015 года.</t>
  </si>
  <si>
    <t>5 969,79 тыс. руб. - оплачен заключенный контракт с ООО "Тюменьзарубежтур" от 19.04.2014 № 102/15 на оказание услуг по организации санаторно-курортного лечения детей-инвалидов (приобретение путевок);
30,21 тыс. руб. - экономия, сложившаяся после заключения контракта.</t>
  </si>
  <si>
    <t xml:space="preserve">Проектно-изыскательские работы выполняются в соответствии с выполняются в соответствии с заключенным МК с ООО "ПромНефтеСтрой" №12/П-2014 от 11.08.2014 на сумму 373,330 тыс.руб. Срок выполнения работ - 11 месяцев (11.07.2015 г.).
Подрядчиком не предоставлена в срок проектно-сметная документация. Заказчиком ведется претензионная работа в связи со срывом Подрядчиком сроков работ. Запланированные работы будут приняты и оплачены в ноябре 2015г.        </t>
  </si>
  <si>
    <t>Мероприятие не будет исполнено</t>
  </si>
  <si>
    <t xml:space="preserve">Проектно-изыскательские работы выполняются  с заключенным МК с ООО "ПромНефтеСтрой" №12/П-2014 от 11.08.2014 на сумму 373,330 тыс.руб. Срок выполнения работ - 11 месяцев.
Подрядчиком не предоставлена в срок проектно-сметная документация. Заказчиком ведется претензионная работа в связи со срывом Подрядчиком сроков работ. Запланированные работы будут приняты и оплачены в ноябре 2015г.     </t>
  </si>
  <si>
    <t>В связи с изменением формы проведения выборов Главы города Сургута (решение Думы города 29.04.2015 № 678-V ДГ "О внесении изменений в Устав муниципального образования городской округ город Сургут Ханты-Мансийского автономного округа – Югры") средства перераспределены на другие статьи расходов.</t>
  </si>
  <si>
    <t xml:space="preserve">
Закупки на поставку товаров, выполнение работ, оказание услуг запланированных на 2015 год осуществляются  в соответствии  с планом-графиком.</t>
  </si>
  <si>
    <t>С учетом запланированных средств и максимальной суммы субсидии в год для 1 субъекта (300 тыс. руб.) поддержка оказана 2 субъектам предпринимательства, 6 субъектам подготовлены отказы. Получено дополнительное финансирования по данному мероприятию, поддержка будет оказана не менее чем 2 субъектам предпринимательства.</t>
  </si>
  <si>
    <t>1.3.2.3.7.</t>
  </si>
  <si>
    <t>МКУ "УИТС г. Сургута"</t>
  </si>
  <si>
    <t>8,18 тыс. руб. - расходы запланированы на 3 квартал 2015 (МКУ "ДЭАЗиИС").
4 258,25 тыс. руб. мероприятие планируется к исполнению в 4 квартале 2015. Ожидаемая экономия составит 380,30 тыс. руб.</t>
  </si>
  <si>
    <t>2,58 тыс. руб.  - средства предназначенные для приобретения спец. одежды и др. ср-в. индивидуальной защиты. Оплата произведена в во 2 квартале.</t>
  </si>
  <si>
    <t xml:space="preserve">Заключенный контракт МК06/ЭА-15 от 08.04.2015 с АНО ДПО "Тюменский Межрегиональный Центр охраны труда", по результатам проведенного аукциона, исполнен в июне 2015 г. - количественный показатель программного мероприятия 8.14. МП исполнен на 100% (обучено 105 человек). </t>
  </si>
  <si>
    <t>Улучшение материально-технической базы по итогам конкурса «Лучший оздоровительный лагерь Ханты — Мансийского автономного округа — Югры»</t>
  </si>
  <si>
    <t xml:space="preserve">Работы выполняются в соответствии с заключенным МК с ООО "ЮграСтройиндустрия" №19/2014 от 23.10.2014 на сумму 14821,49 тыс. руб. Сумма выполненных и оплаченных в 2014 году работ - 6896,75 тыс. руб. Срок выполнения работ - 30.08.2015 г.                                                                           Заказчиком ведется претензионная работа в связи со срывом Подрядчиком сроков выполнения работ. </t>
  </si>
  <si>
    <t>Средства будут освоены в течение года. За отчетный месяц средства были перечислены в полном объеме МБУ "Дворец торжеств".</t>
  </si>
  <si>
    <t>Зарегистрированы бюджетные обязательства на сумму 2 625,73 тыс.руб.
Всего оплачено расходов на сумму 1 752,79 тыс.руб., в том числе:
688,55 тыс.руб. - оплачены коммунальные услуги за январь-сентябрь 2015 года.
1 064,24 тыс.руб. - оплачены расходы по содержанию инженерных систем здания "Дворец бракосочетания в городе Сургуте" за январь-сентябрь 2015 года.
Оплата работ осуществляется в соответствии с заключенными муниципальными контрактами.</t>
  </si>
  <si>
    <t xml:space="preserve">Отклонение между утвержденным и уточненным планами связано с перемещением бюджетных ассигнований из бюджетной росписи департамента в бюджетную роспись Администрации города в связи с внесением изменений в штатное расписание Администрации города (переход отдела муниципального земельного контроля в Администрацию города).
</t>
  </si>
  <si>
    <t xml:space="preserve">Работы выполняются в соответствии с заключенным муниципальным контрактом с ООО "СК СОК" от 03.07.2014 № 12/2014.  Сумма по контракту - 429 464,05162 тыс.руб.  Срок выполнения работ по 30.11.2015г.
Готовность объекта - 50%. В связи с необходимостью корректировки ПСД и увеличением стоимости материалов и оборудования, в сентябре 2015 г. планируется расторжение МК №12/2014 от 03.07.2014 г. Генподрядчик обязуется завершить работы по возведению коробки здания и по устройству наружных инженерных сетей (за исключением сетей теплоснабжения) на общую сумму - 17 928,580 тыс. руб. Корректировку ПИР планируется выполнить в 4 квартале 2015 г. Завершения работ по строительству объекта планируется в 2016 г. Ориентировочная стоимость завершения СМР по объекту - 400 386,000 тыс. руб.
По результатам проведенных с мая по июнь 2015 г. аукционов на право заключения контрактов на поставку оборудования для комплектации и ввода в эксплуатацию объекта заключены муниципальные контракты на общую сумму 29 353,36575 тыс. руб. Сроки поставки оборудования - 15.11.2015г. Постановлением Правительства ХМАО-Югры от 21.08.2015г №274-П средства окружного бюджета перераспределены. Получена справка ДФ ХМАО-Югры  №500/09/98 от 18.09.2015 о снятии  222948,8 тыс.руб окружного бюджета. </t>
  </si>
  <si>
    <t>Заключен контракт № 11-К от 24.08.2015 на установку устройства ограждения на объекте "Спортивное ядро, мкр 35 А г. Сургута (3й пусковой комплекс: Лыжная трасса)".  По условиям контракта срок выполнения работ по 30.10.15. Оплата за выполненные работы по факту в течении 15 рабочих дней.</t>
  </si>
  <si>
    <t>5.4.2.4.</t>
  </si>
  <si>
    <t>Проектно-изыскательские работы по устройству наружных сетей электроснабжения к модулю лыжной базы в 43 мкр.</t>
  </si>
  <si>
    <t>В связи с тем, что расходы в сумме 1 053 тыс.руб., предусмотренные на проектно-изыскательские работы по устройству наружных сетей электроснабжения к модулю лыжной базы в 43 мкр. и устройство наружных сетей электроснабжения объекта к модулю лыжной базы в 43 мкр., были выполнены за счет спонсорской помощи ООО "Сургутские городские электрические сети", потребность в денежных средствах на данные работы отсутствует. Средства подлежат возврату в доход бюджета города.</t>
  </si>
  <si>
    <t>Устройство наружных сетей электроснабжения объекта к модулю лыжной базы в 43 мкр.</t>
  </si>
  <si>
    <t>5.4.2.5.</t>
  </si>
  <si>
    <t xml:space="preserve">Заключены договоры с ООО "СпецТрансАвто": 
 - от 17.02.2015 №09/15 на сумму 31,12 тыс.руб.;
-  от 30.03.2015 №07-ГХ на сумму 620,24 тыс.руб., из них на мероприятие  - 9,29 тыс.руб. 
40,41 тыс.руб. - оплачены услуги по установке  и обслуживанию временных мобильных туалетов при проведении городских спортивных массовых мероприятий.
Мероприятие выполнено - 100%.
</t>
  </si>
  <si>
    <t>Снос планируется произвести в IV квартале 2015 года.</t>
  </si>
  <si>
    <t>Аукцион состоялся, заключен муниципальный контракт  с ООО СпецТрансАвто" от 30.03.2015 №07-ГХ на сумму 620,24 тыс.руб., зарегистрированы бюджетные обязательства по данному контракту в рамках данной программы на сумму 387,97 тыс.руб. Соглашение о расторжение от 14.09.2015 на сумму 570,67 тыс.руб., из них на мероприятие - 366,29 тыс.руб.
366,29 тыс.руб. -  оплачены услуги за предоставление, установку и обслуживание биотуалетов при проведении городских мероприятий. Мероприятие выполнено - 100%.
21,68 тыс.руб. - экономия по результатам проведенного конкурса, расторжение контракта. К использованию не планируется.</t>
  </si>
  <si>
    <t>Уточненный план на 2015 год в соответствии с подписанным соглашением о сотрудничестве в сфере реализации государственных программ Ханты-Мансийского автономного округа – Югры  между департаментом культуры Ханты-Мансийского автономного округа - Югры и Администрацией муниципального образования городской округ город Сургут.</t>
  </si>
  <si>
    <t xml:space="preserve">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№500/17/30, 500/16/14 от 18.08.2015.  
Средства субвенции по предоставлению завтраков и обедов обучающимся общеобразовательных организаций планируется освоить до конца 2015 года.
223 537,58 - средства освоены: 
Средства планируется освоить:
95 632,97 - на оплату услуг по организации горячего питания для муниципальных бюджетных общеобразовательных учреждений по МК №142/15 от 06.07.2015, в период с 01.09.2015 по 31.12.2015.
18 928,92 - остаток средств после подготовки и размещения конкурсной документации будет направлен на оплату услуг по организации горячего питания.    </t>
  </si>
  <si>
    <t xml:space="preserve">587,38 тыс.руб. - договор на оказание услуг по техническому обслуживанию технических средств в муниципальных образовательных учреждений, срок оказания услуг 05.05.2015 - 30.11.2015. Оплата услуг по факту выполнения работ.
83,91  тыс.руб. - экономия сложившаяся по итогам проведения открытого аукциона в электронной форме. </t>
  </si>
  <si>
    <t>3.3.4.</t>
  </si>
  <si>
    <t>Государственная поддержка системы дополнительного образования детей</t>
  </si>
  <si>
    <t>345,0 тыс. руб. - иные межбюджетные трансферты, поступившие в соответствии со справками Департамента финансов ХМАО-Югры  от 04.06.2015 № 230/06/02 на основании приказа Департамента образования и молодежной политики ХМАО-Югры от 28.05.2015 № 726 "О перечислении иных межбюджетных трансфертов из бюджета ХМАО-Югры бюджетам городских округов и муниципальных районов ХМАО-Югры на оказание государственной поддержки системы дополнительного образования детей". Средства освоены на приобретение компьютерной, оргтехники и программного обеспечения).</t>
  </si>
  <si>
    <t xml:space="preserve">Мероприятия по выкупу объекта предложена на финансирование в рамках программы "Сотрудничество".       
</t>
  </si>
  <si>
    <t>По результатам проведенного аукциона заключен МК с ООО "ЭКО-СИСТЕМА" (протокол №ЭА-766(2) от 22.07.2015г.) №27/2015 от 04.08.2015г.Сумма по контракту - 18997,61365 тыс.руб. Срок выполнения работ - 31.10.2015г. Заключено 3 контракта на поставку оборудования на общую сумму 4105,52451 тыс.руб. Поставка специализированной системы для детей с нарушениями опорно-двигательного аппарата (ООО "Центр слуха и речи ВЕРБОТОН-М+" , 3 961,2375 тыс. руб., МК №29/2015 от 25.08.2015 г.) задержана по причине задержки оборудования на таможне. Срок поставки по контракту - до 15.09.2015 г. Произведена оплата за ПИР в сумме 544,25376 тыс.руб согласно МК №09/П-2014 от 11.08.2014г.                Остаток исполнения в сумме 42,55 тыс.руб - экономия в результате проведенных торгов, будет предложена к перераспределению.</t>
  </si>
  <si>
    <t xml:space="preserve">Проектно-изыскательские работы по МК №09/П-2014 от 11.08.2014 г. выполнены и оплачены.
</t>
  </si>
  <si>
    <t>Работы выполняются в соответствии с заключенным муниципальным контрактом с ООО "Строительная компания СОК"  №01/2014 от 03.02.2014г. Сумма по контракту - 517 700,0 тыс.руб. Срок выполнения работ по контракту - 15.12.2015г.
Процент готовности объекта - 99%. 
Ведутся отделочные работы.
Оплата за осуществление технологического присоединения объекта к электрическим сетям в размере 7,79036 тыс. руб. будет осуществляться согласно договора от 28.02.2013 г. № 46/2013/ТП.
Срок размещения извещений о проведении закупок у единственного исполнителя на оказание услуг по подключению объекта к сетям водоснабжения  (1 717,60446 тыс. руб.), к сетям водоотведения 
(2 811,10622тыс. руб.) согласно утвержденного плана-графика перенесен на ноябрь 2015 г. в связи с согласованием заявок на присоединение  в СГМУП "Горводоканал" (решается вопрос о точке присоединения). Ориентировочный срок заключения контрактов - ноябрь 2015 г.                                                                                                  По результатам проведенных в октябре 2015 г. аукционов на право заключения контрактов на поставку оборудования для комплектации и ввода в эксплуатацию объекта заключены 7 муниципальных контракта на общую сумму 82 475,17005 тыс. руб. Сроки поставки оборудования - 01.12.2015г.   
13  контрактов на общую сумму  - 46 929,70089 тыс.руб. - находятся  в стадии заключения. По 47-ми аукционам на общую сумму - 253 503,80657 тыс.руб. - опубликованы извещения.  Документация по 12-ти аукционам на общую сумму - 58089,00486 тыс. руб. находится на согласовании. На сегодняшний день экономия по итогам проведенных торгов составила 19957,83354 тыс.руб.  Направлены письма на ДЭР ХМАО и Департамент здравоохранения ХМАО-Югры (01-11-7359 от 30.10.2015) о  сложившейся экономии средств.</t>
  </si>
  <si>
    <t xml:space="preserve">Извещение на проведение аукциона на выполнение работ по капитальному ремонту  объекта опубликовано - 31.08.2015 г. Дата проведения аукциона 14.09.2015 г. НМЦК - 2 777,61057 тыс. руб.  Аукцион не состоялся, т.к. не подано ни одной заявки (Протокол № ЭА-1226 (1) от 11.09.2015г.) Для повторного проведения аукциона необходимо уточнить виды работ по данному объекту.                                                                                                            12,66 тыс. руб. - средства на заключение договора на проверку сметной документации по строительству объекта.
</t>
  </si>
  <si>
    <t xml:space="preserve">По итогам заседаний координационного совета по вопросам ТОС от 29.01.2015 , 13.04.2015, 26.06.2015 предусмотрено выделение субсидии ТОСам в размере 22 812 100 тыс. руб. К настоящему времени произведено 100% перечисление  субсидии за 1 квартал, 100% субсидии за 2 квартал. Остальные средства будут перечислены в 4 квартале, в соответствии с Порядком предоставления субсидий ТОС и графиками перечисления средств субсидии. Заключены МК №26, 28 по услугам аренды помещений, оплата производится ежемесячно по факту оказания услуг. </t>
  </si>
  <si>
    <t>Отклонение уточненного плана от утвержденного составили 4,33 тыс.руб. в связи со снятием средств уведомлением об изменении бюджетных назначений согласно приказа ДФ от 18.08.2015 № 199. 
Зарегистрированы бюджетные обязательства на сумму 2 572,17 тыс.руб.
Всего произведено финансирование на сумму 1 753,59 тыс.руб., в том числе:  
688,55 тыс.руб. - оплачены коммунальные услуги за январь-сентябрь 2015 года.
1 065,04 тыс.руб. - оплачены расходы по содержанию объектов соц. сферы за январь-сентябрь 2015 года. 
Оплата работ осуществляется в соответствии с заключенными муниципальными контрактами.</t>
  </si>
  <si>
    <t>МКУ «УИТС г. Сургута"</t>
  </si>
  <si>
    <t>Средства в размере 4831,02 тыс. руб. запланированы на обучение по охране труда руководителей и специалистов. 295, 15 тыс. руб. перераспределены на приобретение специальной одежды, обуви и СИЗ и будут освоены в 4 квартале</t>
  </si>
  <si>
    <t>Снос объектов недвижимости. Нежилое здание расположенное по адресу: ХМАО-Югра, Тюменской области, город Сургут, п.Юность, ул. Саянская, дом 6 "Б" (библиотека №5)</t>
  </si>
  <si>
    <t>Зарегистрированы бюджетные обязательства на сумму 40 041,78 тыс.руб.
Всего профинансировано с начала года 25 247,31 тыс.руб., в том числе:
14 625,32 тыс.руб. - коммунальные услуги за январь-сентябрь 2015 года.
10 621,99 тыс.руб. - расходы по содержанию объектов соц. сферы за январь-сентябрь 2015 года.
Оплата работ осуществляется в соответствии с заключенными муниципальными контрактами.</t>
  </si>
  <si>
    <t>По решению закупочной комиссии, протокол от 14.05.2015, на выполнение работ по тех.перевооружению магистральных тепловых сетей определен победитель - ООО "Сибстройтеплоремонт", заключен договор от 20.05.2015 № 122/1 на сумму 35 743,95 тыс.руб, начало производства работ с июня 2015, окончание работ - октябрь 2015, оплата по договору согласно графика финансирования работ - до 31.03.2016. Произведена оплата 26327,90 тыс.руб. СМР выполнены в полном объеме, ведутся работы по благоустройству.
По решению закупочной комиссии от 09.07.2015 заключен договор от 21.07.2015 № 17-2015 на проведение экспертизы промышленной безопасности проектной (рабочей) документации с ООО "ИТЦ Регионтехэксперт" на сумму 108,56 тыс.руб. 
253,13 тыс.руб. - экономия, договор заключен на более выгодных условиях.</t>
  </si>
  <si>
    <t>Работы носят сезонный характер. Расходы запланированы на 3 квартал 2015. 
1) заключены и исполнены договоры на сумму 194,39 тыс.руб. - выполнены работы  по проверке смет по объектам:
- ремонт Югорского тракта на участке от ул. Ф.Показаньева до спортивной базы "Здоровье", ул. Сосновая на участке от ул. Щепеткина до ТЦ "Витьба", ул. Геодезистов (п. Снежный);
- ремонт по проспекту Комсомольский (на участке от ул. Геологической до ул. Фёдорова);
- по ремонт участка проезда от ул. Геологическая между ТЦ "Славянский" и жилым домом № 69 по ул. Фёдорова до жилого дома № 67 по ул. Фёдорова;
- ремонт проезда между жилыми домами 37/1 и 37/2 ул.30 лет Победы и до ул. Быстринской 18/4,на ремонт проезда от ул. Пушкина 17 и до ул. Пушкина 18;
- ремонт автомобильной дороги от ул. Прибрежной до СОТ "Прибрежный" на участке от ул. Прибрежной до СОТ "Энергостроитель".
2) заключены контракты:
- на выполнение работ по ремонту проезда от ул. Пушкина 17 до ул. Пушкина 18  с ООО "СтройАльянс" от 17.06.2015 № 19-ГХ на сумму 671,78 тыс.руб. Срок выполнения работ 17.06.2015-31.07.2015. Работы выполнены и  оплачены на 100%  - 671,78 тыс.руб.
 - на выполнение работ по ремонту проезда между жилыми домами 37/1 и 37/2 ул.30 лет Победы и до ул. Быстринской 18/4 с ООО "МегаСтрой" от 17.06.2015  № 20-ГХ на сумму 1 590,56 тыс.руб. Срок выполнения работ 17.06.2015-31.07.2015. Работы выполнены и оплачены 100% - 1 590,56  тыс.руб.
- на выполнение работ по капитальному ремонту дороги  по ул. Грибоедова (ул. Крылова до ул. Привокзальная) с ООО "СК ЮВиС" от 30.06.2015 № 29-ГХ на сумму 104 543,39 тыс.руб. Срок выполнения работ 30.06.2015-15.11.2015. Работы оплачены на сумму 89633,20 тыс.руб.
- на выполнение работ по ремонту дороги  по пр. Комсомольский (на участке от ул. Геологической до ул. Фёдорова) с ОА "АВТОДОРСТРОЙ"  от 30.06.2015 № 31-ГХ на сумму 79 767,93 тыс.руб. Срок выполнения работ  30.06.2015-20.11.2015. Работы оплачены на сумму 70030,10 тыс.руб.
 - на выполнение работ по ремонту ул. Геодезистов с ООО "Автодорсевер" от 07.07.2015 №33-ГХ на сумму 14 421,18 тыс.руб. Срок выполнения работ 07.07.2015-04.09.2015. Работы оплачены на 100%  - 14 421,18 тыс.руб.
-  на выполнение по ремонту ул. Сосновая на участке от ул. Щепёткина за ТЦ "Витьба" с ООО "Автодорсевер" от 14.07.2015 № 37-ГХ на сумму 4 686,81 тыс.руб. Срок выполнения работ 14.07.2015-01.09.2015. Работы выполнены и  оплачены на 100%  - 4 686,81  тыс.руб.
-  на выполнение работ по ремонту участка проезда от ул. Геологическая между ТД "Славянский" и жилым домом № 69, по ул. Фёдорова до жилого дома № 67 по ул. Фёдорова от 26.06.2015 № 23-ГХ от 26.06.2015 на сумму 2 613,47 тыс.руб. Срок выполнения работ 26.06.2015-23.09.2015.  Работы выполнены и оплачены на 100% - 2 613,47  тыс.руб.    
 - на выполнение работ по восстановлению асфальтобетонного покрытия с ООО "Автодорсевер" от 01.07.2015 № 28-ГХ на сумму 19 898,01 тыс.руб. Срок выполнения работ  01.07.2015-29.08.2015.Работы выполнены и оплачены на 100%  - 19 898,01 тыс.руб.
 - на выполнение работ по восстановлению асфальтобетонного покрытия с АО "ГК Северавтодор" от 30.06.2015 №30-ГХ на сумму 54 458,71 тыс.руб. Срок выполнения работ 30.06.2015-28.08.2015. Работы выполнены и оплачены на 100%  - 54 458,71 тыс.руб.
- на выполнение работ по ремонту Югорского тракта на участке от ул.Флегонта Показаньева до спортивной базы "Здоровье" с АО "Автодорстрой" от  03.08.2015 на сумму 44 418,78 тыс.руб. Срок выполнения работ 03.08.2015-31.10.2015. Работы оплачены на сумму 400880,15 тыс.руб.
- на выполнение работ по ремонту автодороги от. Прибрежный до СОТ "Прибрежный"  с АО "Автодорстрой" от 07.09.2015 № 54-ГХна сумму 15 887,06 тыс.руб. Срок выполнения работ с 07.09.15-05.11.15. Работы выполнены и оплачены на 100% - 15887,06 тыс. руб.
- на выполнение работ по устранению повреждений дорожных покрытий литым асфальтобетоном с ООО СК "ЮВиС" от 21.07.2015 № 38-ГХ на сумму 77 939,73 тыс.руб.. Срок выполнения работ 28.08.2015-15.11.2015. Оплата запланирована в 2016 году.
3) Заявки поданы на муниципальный заказ:
-  на выполнение ПИР по капитальному ремонту дороги от дома №28 по ул. Привокзальной к МБОУ СОШ №29 на сумму 846,15 тыс.руб., дата проведения аукциона 15.07.2015. Аукцион признан не состоявшимся в связи с отсутствием заявок. Заявка размещалась повторно, аукцион признан не состоявшимся.
4) 1 976,98 тыс.руб. -  экономия по результатам проведения конкурса, уточнение сметной стоимости;
48,03 тыс.руб. - расторжение контракта.</t>
  </si>
  <si>
    <t>Отклонение уточненного плана от утвержденного плана 161,80 тыс.руб. согласно  распоряжению АГ от 05.06.2015 № 1496 (средства перераспределены на мероприятие 10.2. программы).
Заключен муниципальный контракт с ИП Шишминцевым А.С. от 26.05.2015 № 17-ГХ на сумму 294,00 тыс.руб. на выполнение работ по изготовлению, замене и установке маршрутных указателей на остановочных пунктах общественного транспорта г. Сургута со сроком выполнения работ 26.05.2015-10.07.2015. Доп. соглашение №1 от 10.07.2015 на сумму 292,17 тыс. руб. Работы выполнены и оплачены.
Мероприятие выполнено - 100%.</t>
  </si>
  <si>
    <t>Зарегистрировано бюджетных обязательств на сумму 2 518,58 тыс.руб.
Всего оплачено расходов на сумму  1 637,06 тыс.руб., в том числе:
855,51 тыс.руб. - оплачены коммунальные услуги за январь-сентябрь 2015 года.
781,55 тыс.руб. - оплачены расходы по содержанию объектов соц. сферы за январь-сентябрь 2015 года.
Оплата работ осуществляется в соответствии с заключенными муниципальными контрактами.
205,0 тыс.руб. - уменьшены лимиты бюджетных ассигнований согласно приказу департамента финансов Администрации города от 16.01.2015 №3. Средства сняты по решению Думы города от 23.09.2015 № 765-V ДГ.</t>
  </si>
  <si>
    <t>Финансовые средства на 2015 год не предусмотрены</t>
  </si>
  <si>
    <t>Заключен контракт
1. на поставку программного продукта для анализа финансового состояния предприятия в контрольно-счетной палате г. Сургута сумма 126 тыс. руб., оплата в след отчетном периоде (нарушение условий МК Поставщиком).
2. Интеграция Системы электронного документооборота Администрации города (веб-версия) с КАС "ЗИО г. Сургута сума 380,00 тыс.руб. оплата в след отчетном периоде
3. Планируется заключить МК  на: 
- поставку и внедрение системы планирования и контроля закупок "АЦК-МС КС" для Администрации города Сургута ", на сумму 1800 тыс. руб.  
 -"реализацию программных мероприятий по предпроектному обследованию бизнес-процессов департамента городского хозяйства и департамента образования Администрации города", сумма: 
1 016 тыс. руб.                                    
 -выполнение работ по разработке, поставке, внедрению, дальнейшей модернизации и гарантийному обслуживанию комплексной автоматизированной системы формирования и мониторинга целевых программ, показателей социально-экономического развития города "Аналитический центр города Сургута", на сумму 900 тыс. руб.   
4. Разработка и внедрение КАС «ЗИО г. Сургута» на. сумму  2 000 тыс. руб.</t>
  </si>
  <si>
    <t>Согласно Постановления Восьмого арбитражного апелляционного суда от 31.07.2015 года с МБУ «УЛПХиЭБ» взыскано 2 173 505 руб. по исполнительному листу № 08-В-3662/15-0-0 от 28.09.15. Оплата будет произведена в установленные сроки.
Неосвоенные и не перераспределённые бюджетные ассигнования в сумме 2 264 182 руб. будут возвращены в бюджет городского округа город Сургут.</t>
  </si>
  <si>
    <t>Содействие временному трудоустройству в организациях коммерческого сегмента рынка труда лиц, освобождённых их учреждений, исполняющих наказания в виде лишения свободы</t>
  </si>
  <si>
    <t>МБУ "УЛПхиЭБ" заключило договор от 29.04.2015г. №92/01 с КУ ХМАО-Югры "Сургутский центр занятости населения" о совместной деятельности по организации временного трудоустройства граждан. В период с 05.05.15г. по 30.10.15г. планировалось организовать 1 временное рабочее место для трудоустройства 1 гражданина. В рамках реализации данного мероприятия центром занятости граждане не направлялись. Плановый показатель будет уточнён при корректировке государственной программы ХМАО-Югры «Содействие занятости населения в Ханты-Мансийском автономном округе – Югре на 2014-2020 годы» в ноябре 2015 г. (письмо от 22.10.2015 № 17/11-исх.-3790)</t>
  </si>
  <si>
    <t>Поддержка оказана - 2 субъектам МСП.                                                              
1) Перечислены средства в сумме 950,00 тыс.руб. (остатки 2014 года), зарегистрированные в качестве обязательств в отношении ООО МИП Центр развития талантов ребенка.                                                                                   
2) С целью реализации средств организован повторный приме заявлений, поступило 3 заявления, заседание комиссии состоялось 09.11.2015 года. По результатам заседания по данному направлению принято решение о предоставлении поддержки 1 субъекту МСП на сумму 1 000,00 тыс. руб. В настоящее время осуществляется подготовка НПА.                                                      
3) Для реализации остатка средств будет объявлен прем заявлений на получение гранта.</t>
  </si>
  <si>
    <t>Поддержка оказана - 6 субъектам МСП.                                                          
1) По итогам заседания Комиссии по предоставлению поддержки (13.08.15) на основании Протокола подготовлен проект ПАГ о предоставлении субсидий в форме грантов для 5 субъектов МСП на общую сумму 1 391,4 тыс. руб.                   
2) С целью реализации остатка средств организован повторный приме заявлений. Поступило 2 заявления, заседание комиссии состоялось 09.11.2015 года. По результатам заседания по данному направлению принято решение о предоставлении поддержки 1 субъекту МСП на сумму 300,00 тыс. руб. В настоящее время осуществляется подготовка НПА.                                                  
3) Для реализации остатка средств будет объявлен прем заявлений на получение гранта.</t>
  </si>
  <si>
    <t>Информация о реализации муниципальных программ города Сургута  на 01.12.2015 года</t>
  </si>
  <si>
    <t>на 01.12.2015 года</t>
  </si>
  <si>
    <t>В соответствии с Административным регламентом, принятым постановлением Администрации города от 13.01.2014 № 139 «Об утверждении административного регламента предоставления муниципальной услуги «Предоставление мер дополнительной социальной поддержки в виде денежной компенсации расходов на проезд в городском пассажирском транспорте общего пользования отдельным категориям населения» произведена выплата за I-IV кварталы 2015 года, согласно полученных  на 01.12.2015 заявлений  граждан для назначения данной выплаты.</t>
  </si>
  <si>
    <t>Сформирован и утвержден адресный список проведения ремонта в квартирах ветеранов. Количество квартир согласно обращений ветеранов - 11, из них:
-  по 4 квартирам (ул. Геологическая 15, ул. Мира 24,  ул. 30 лет Победы 62, пр. Комсомольский 90) - заявка на сумму 607,38 тыс.руб., аукцион состоялся 29.06.2015, аукцион признан состоявшимся, заключен муниципальный контракт от 14.07.2015 № 35-ГХ с ООО "МАРС" на сумму 450,57 тыс.руб. Соглашение на расторжение по факт выполненных работ - 442,55 тыс.руб.,   срок выполнение работ  с 14.07.15 - 01.10.15. Работы выполнены и оплачены на сумму 442,55 тыс.руб.
- по 4 квартирам (ул.Дзержинского 13, пр.Комсомольский 14/4, ул.Энергетиков 11, наб. Ивана Кайдалова 28) - заявка на сумму 622,19 тыс.руб., аукцион состоялся 10.08.2015, аукцион признан состоявшимся, заключен муниципальный контракт от 21.08.2015 № 46-ГХ с ООО "МАРС" на сумму 622,19 тыс.руб., срок выполнения работ с 24.08.2015-01.11.2015. Работы оплачены частично - 84,10 тыс.руб.
- по 2 квартирам ( ул. Просвещения 27,  ул. Декабристов 2) - заявка на сумму 169,74 тыс. руб., аукцион состоялся 07.09.2015, аукцион признан состоявшимся, заключен муниципальный контракт от 15.09.2015 № 55-ГХ с ООО ТСК "ТОРУС" на сумму 169,74 тыс.руб., срок выполнения работ с 17.09.2015 - 26.10.2015. Работы выполнены и оплачены на сумму 169,74 тыс.руб.
- по 1 квартире  (ул. Дружбы 12) на сумму  165,16 тыс. руб. - работы  заявлены на муниципальный заказ, аукцион состоялся 05.10.2015, аукцион признан состоявшимся, заключен муниципальный контракт от 19.10.2015 № 62-ГХ с ООО "КомСервис" на сумму 140,39 тыс.руб., срок выполнения работ с 19.10.15-22.11.15.
Всего ожидаемый остаток средств на 01.01.2016 составляет 237,89 тыс.руб., в том числе:
181,58 тыс.руб. - экономия по результатам проведения торгов;
8,02 тыс.руб. - расторжение под факт выполненных работ;
48,29 тыс.руб. - экономия  в связи с отсутствием в утвержденном списке кандидатов на получение социальной поддержки по ремонту квартир.</t>
  </si>
  <si>
    <t>87,84 тыс.руб. - отклонение уточненного плана от утвержденного в связи с уменьшением ассигнований по приказам ДФ от 07.05.2015 № 188, от 20.11.2015 № 296.
Зарегистрированы бюджетные обязательств на сумму 462,06 тыс.руб.
418,81 тыс.руб. - предоставлена компенсация расходов за жилищно-коммунальные услуги за декабрь 2014 года, январь-октябрь 2015 года.
Оплата производится ежемесячно согласно ведомостям начисления, предоставляемым управляющими организациями в соответствии с заключенными договорами.</t>
  </si>
  <si>
    <t>Согласно постановления Администрации города от 19.12.2013 №9236 "Об утверждении порядка предоставления мер социальной поддержки гражданам, которым присвоено звание "Почетный гражданин города Сургута" данная выплата носит заявительный характер. По состоянию на 01.12.2015 поступило 3 заявления, произведена компенсация расходов за январь-ноябрь 2015 года.</t>
  </si>
  <si>
    <t>Произведена оплата в виде погашения заложенности по оплате жилья и коммунальным услугам лицам из числа детей-сирот и детей, оставшихся без попечения родителей, на основании поступивших заявлений в соответствии с установленным порядком. По состоянию на 01.12.2015 поступило 2 заявления.</t>
  </si>
  <si>
    <t>118,96 тыс.руб. - предоставлена компенсация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 за декабрь 2014, январь-октябрь 2015.</t>
  </si>
  <si>
    <t>Зарегистрированы бюджетные обязательств на сумму 10,44 тыс.руб.
7,14 тыс.руб. - оплачены  услуги организации по оформлению и начислению компенсаций гражданам, проживающим в бесхозяйных жилых помещениях и временном жилищном фонде, в том числе погашена кредиторская задолженность 2014 года  - 0,63 тыс.руб.</t>
  </si>
  <si>
    <t>87,84 тыс.руб. - отклонение уточненного плана от утвержденного в связи с уменьшением ассигнований по приказам ДФ от 07.05.2015 № 188, от 20.11.2015 № 296.
Зарегистрировано бюджетных обязательств на сумму 96 839,79 тыс.руб. для предоставления компенсации на оплату жилищно-коммунальных услуг отдельным категориям граждан.
Всего профинансировано на сумму 76 501,00 тыс.руб., в том числе:
- компенсация расходов по оплате содержания и текущего ремонта жилых помещений отдельным категориям граждан  на сумму 21 359,12  тыс.руб., 
- компенсация по оплате коммунальных услуг отдельным категориям граждан  на сумму 55 141,88 тыс.руб.
Оплата производится ежемесячно согласно реестров начисления, предоставляемым управляющими организациями в соответствии с заключенными договорами.</t>
  </si>
  <si>
    <t>В соответствии с Порядком предоставления данная выплата носит заявительный характер. По состоянию на 01.12.2015 произведена компенсация за ноябрь-декабрь 2014 года, январь-октябрь 2015 года согласно поступивших заявлений.</t>
  </si>
  <si>
    <t>Постановлением Администрации города от 24.06.2015 № 4291 внесены  изменения в постановление  Администрации города от 13.11.2014 № 7605 «Об утверждении порядка предоставления  дополнительной меры социальной поддержки в виде компенсации расходов на покупку и подключение электрических плит отдельным категориям граждан, проживающих в многоквартирных домах, подлежащих переводу с газоснабжения  на электроснабжение». 
По состоянию на 01.12.2015 выполнены работы по замене газовых плит электрическими по ул. Нагорная, 13,15, ул. Республики, 74, 76, ул. Энергетиков, 39, 41, 43 в 532 квартирах. 
8 683,58 тыс.руб. - предоставлена управляющим организациям компенсация расходов на покупку и подключение электрических плит отдельным категориям граждан, проживающих в многоквартирных домах, подлежащих переводу с газоснабжения на электроснабжение.</t>
  </si>
  <si>
    <t xml:space="preserve">На 01.12.2015 в рамках переходящих обязательств с 2014 года произведена социальная выплата одной молодой семье на приобретение жилого помещения. 31.08.2015 между Департаментом строительства ХМАО - Югры и Администрацией города заключено Соглашение о порядке финансирования данного мероприятия на 2015 год, где предусмотрено софинансирование  средств бюджетной системы, а именно:  фед. бюд. - 694 тыс.руб, окр.бюд. - 5 965 тыс.руб., мест.бюд. - 350 тыс.руб. С учетом средств, предусмотренных на реализацию мероприятия в 2015 году, предполагается произвести социальную выплату на приобретение жилых помещений 7 молодым семьям - участникам подпрограммы. На 01.12.2015 по соглашению 2015: социальная выплата перечислена 2 молодым семьям.                                </t>
  </si>
  <si>
    <t>С учетом выделенных средств на реализацию подпрограммы в 2015 году ориентировочно планируется предоставить субсидии на приобретение жилья 20 семьям. Постановлением Администрации города от 27.02.2015 № 1370 утверждены списки граждан, состоящих на учете для получения дополнительных мер социальной поддержки в виде предоставления субсидий на строительство или приобретение жилья, на 2015 год. Постановлением Администрации города от 23.03.2015 № 1936 утвержден план по распределению субсидий на строительство или приобретение жилья за счет средств бюджета города на 2015 год. Заместителем Администрации города (Базаров В.В.) утверждены основные и дополнительные списки получателей субсидии в 2015 году. Гражданам, включенным в соответствующие списки, направлены уведомления о необходимости предоставления документов для рассмотрения и принятия решения о выдаче субсидии в текущем году. На 01.12.2015 субсидия перечислена 20 гражданам на общую сумму -  16 409,13 тыс. руб., из них: 313,48 тыс. рублей (по переходящим обязательствам 2014 г.) и 16 095,65 тыс. руб. (по получателям 2015 г.).</t>
  </si>
  <si>
    <t>Материальное стимулирование граждан членов народных дружин, осуществляется в соответствии с муниципальной программой «Профилактика правонарушений в городе Сургуте на 2014-2020 годы» Выплата производиться ежеквартально. За 1 квартал выплата произведена в апреле 2015 года. По состоянию на 01.12.2015 осуществлены выплаты за 3 квартал.</t>
  </si>
  <si>
    <t>Оплата на организацию работы комиссии осуществляется ежемесячно по текущему финансированию.
Произведена выплата за январь -ноябрь 2015 г.
Средства планируется освоить в течение года.</t>
  </si>
  <si>
    <t>Оплата на организацию работы комиссии осуществляется ежемесячно по текущему финансированию.
Произведена выплата за  январь -ноябрь 2015 года.
Средства планируется освоить в течение года.</t>
  </si>
  <si>
    <t>Остаток средств будет освоен в декабре 2015 года</t>
  </si>
  <si>
    <t>Средства на обучение по охране труда руководителей и специалистов не востребованы, так как состав членов комиссии по охране труда не поменялся. Средства перераспределены на медицинский осмотр</t>
  </si>
  <si>
    <t>818,5 тыс. руб. - освоено;
38,7 тыс. руб. - средства планируется освоить в плановом порядке в декабре. Показатель планируется исполнить на 100%</t>
  </si>
  <si>
    <t xml:space="preserve">Мероприятие планируется к исполнению в 4 квартале 2015. </t>
  </si>
  <si>
    <t xml:space="preserve">Средства в размере 193,5 тыс.руб. запланированы на обучение  по охране труда руководителей и специалистов. Исполнение по бюджетным ассигнованиям на 30.11.2015 составляет 82,88%. План на 2015 год по показателю - 43 человека, фактическое значение на 30.11.2015 - 27 человек. Освоение средств и показателей в полном объеме будет произведено до конца 2015 года. </t>
  </si>
  <si>
    <t xml:space="preserve">Средства в размере 186 935,004 предусмотрены на обеспечение деятельности учреждения. Средства будут освоены в течение  2015 года. Из них: 
- на выплату заработной платы, социальных выплат и налогов -122 316,557 тыс. руб. 
- на приобретение товаров, работ, услуг  - 61 633,3 тыс.руб. из них: 
- путем заключения договоров ГПХ до 100 т.р. - 4993,03 тыс. руб.,
- путем проведения аукционов в эл. форме - 56640,27 тыс.руб.
По состоянию на 01.12.2015:
- заключено договоров  ГПХ до 100 т.р. на сумму  4337,69тыс. руб. Исполнено обязательств по договорам ГПХ до 100 т.р. в размере 3 831,07 тыс. руб.
- заключено договоров по итогам проведения аукциона в электронной форме на сумму 49545,84 тыс.руб. Исполнено обязательств по контрактам в размере 42 085,25 тыс. руб. </t>
  </si>
  <si>
    <t xml:space="preserve">Средства в размере 13 543,75 тыс. руб. предусмотрены на обеспечение деятельности учреждений. Средства будут освоены до конца  2015 года. Из них: 
 - на выплату заработной платы, социальных выплат и налогов -11 190,022 тыс. руб., 
- на приобретение товаров, работ, услуг  - 2 865,14 тыс. руб. из них: 
- путем заключения договоров ГПХ до 100 т.р. - 372,917 тыс. руб.,
- путем проведения аукционов в эл. форме - 2 492,22 тыс. руб.
По состоянию на 01.12. 2015:
- заключено договоров  ГПХ до 100 т.р. на сумму 372,917 тыс. руб. Исполнено обязательств по договорам ГПХ до 100 т.р. в размере  344,863 тыс. руб.
-  заключено договоров по итогам проведения аукциона в электронной форме на сумму 2 486,425тыс. руб. Исполнено обязательств по контрактам в размере 2 240,34 тыс. руб. </t>
  </si>
  <si>
    <t xml:space="preserve"> Заключены контракты:
1. Контракт на оказание услуг телематических служб на сумму 6,48 тыс.руб. Произведена оплата: 5,4 тыс. руб., (по условиям МК оплата ежемесячно)
2. Контракты на оказание услуг по ТО СВТ КМТи Перо. На сумму: 25,62 тыс.руб.,  произведена оплата: 21,35 тыс. руб., (по условиям МК оплата ежемесячно) 
3.Контракт на оказание услуг по сопровождению раннее установленной справочно-правовой системы КонсультантПлюс На сумму: 204,63 тыс.руб.,  произведена оплата:170,53 тыс. руб., (по условиям МК оплата ежемесячно) 
4. Заключены договоры на услуги по передаче экземпляров программы для ЭВМ "Кодекс: Потоковое сканирование" на сумму 109,0 тыс.руб. Оплата в следующем отчетном периоде.
5.  Контракты на поставку оригинальных расходных материалов и комплектующих для копировально-множительной техники и периферийного оборудования на общую сумму 
1992,89 тыс.руб. Оплата произведена в размере 1987,69 тыс.руб.
6.  Контракт на поставку тех.средств на сумму 2882,31 тыс.руб, оплата произведена в размере 2826,93 тыс.руб.</t>
  </si>
  <si>
    <t>Заключены контракты:
1. Контракт на оказание услуг по предоставлению доступа СПД на сумму 70,8 тыс.руб. Произведена оплата: 59,0 тыс. руб., (по условиям МК оплата ежемесячно)
2. Контракты на оказание услуг по ТО СВТ КМТи Перо. На сумму: 6,3 тыс.руб.,  произведена оплата: 5,22 тыс. руб., (по условиям МК оплата ежемесячно)
3.Контракт на оказание услуг по сопровождению ранее установленных комплектов справочно-правовой системы ГАРАНТ На сумму: 39,6 тыс.руб.,  произведена оплата: 33,0 тыс. руб., (по условиям МК оплата ежемесячно) 
4. Контракт на поставку оригинальных расходных материалов  для копировально-множительной техники и периферийного оборудования на общую сумму 53,66 тыс.руб. Оплата произведена в полном объеме.
5.  Контракт на поставку тех.средств на сумму 205,24 тыс.руб, оплата произведена в полном объеме</t>
  </si>
  <si>
    <t>Заключен контракт на поставку оригинальных расходных материалов  для копировально-множительной техники и периферийного оборудования на общую сумму 99,52 тыс.руб. Оплата произведена в полном объеме</t>
  </si>
  <si>
    <t>597,4  тыс. руб. - освоено; 
141,9 тыс. руб. - средства планируется освоить в декабре</t>
  </si>
  <si>
    <t>МКУ "КГХ" - 111,08 тыс.руб.: зарегистрированы бюджетные обязательства на сумму 106,33 тыс.руб., оказаны услуги по специальной оценке условий труда на сумму 106,33 тыс.руб. 4,75 тыс.руб. - экономия в связи со снижением начальной цены договора.
МКУ "ДЭАЗиИС" - 98,8 тыс.руб.: зарегистрированы бюджетные обязательства на сумму 99,8 тыс.руб, оказаны услуги по специальной оценке условий труда на сумму 99,8 тыс.руб. 
1 132,0 тыс.руб. мероприятие планируется к исполнению в 4 квартале 2015. Ожидаемая экономия по мероприятию на конец года составит 332,0 тыс.руб.</t>
  </si>
  <si>
    <t>Средства в размере 1 154,023 тыс.руб. запланированы на организацию проведения специальной оценки условий труда. Исполнение по бюджетным ассигнованиям на 30.11.2015 составляет 51,2%. План на 2015 год по показателю - 717 рабочих мест, фактическое значение на 30.11.2015 - 415 рабочих мест. Освоение средств и показателей будет произведено до конца 2015 года. Средства в объеме 90 тыс перемещены на мероприятие 8.12.</t>
  </si>
  <si>
    <t>МКУ "ДЭАЗиИС" - 8,18 тыс.руб.: медицинские осмотры проведены и оплачены в рамках муниципальной программы функционирования. Средства в сумме 8,18 тыс.руб. не будут освоены.
МКУ "ДДТиЖКК" - 46,55 тыс.руб.: заключен договор от 06.11.2015 № 69/15 на сумму 44,55 тыс.руб. на проведение медицинского осмотра работников МКУ "ДДТиЖКК" в количестве 15 человек с 09.11.15-10.12.15. 2,0 тыс.руб. - уточнение стоимости работ.
4 258,25 тыс.руб. мероприятие планируется к исполнению в 4 квартале 2015. Ожидаемая экономия по мероприятию на конец года составит 380,3 тыс.руб.</t>
  </si>
  <si>
    <t>Заключен муниципальный контракт №11 от 05.05.15г. на сумму 127,65 тыс. руб. Соглашение о расторжении (исполнен на сумму 116,14 тыс. руб.) в связи с долгим больничным листом и увольнением 4  работников. Показатель исполнен на 92%. Средства будут освоены в декабре 2015.</t>
  </si>
  <si>
    <t>Оплата будет производиться в течении года по факту оказания услуг.
Заключен МК №8/2015 от 26.01.2015 г. с Депфин Югры (БУ "Сургутская городская клиническая поликлиника № 1" л/с 620.34.332.0) на оказание медицинских услуг по проведению предрейсовых (межрейсовых, послерейсовых) медицинских освидетельствований шоферов. Сумма МК - 99,954 тыс. руб. Срок оказания услуг до 31.12.2015 г.
Заключен МК №37/2015 от 10.04.2015 ООО "ПрофЭнергоМед-ЛДЦ" на оказание услуг по проведению периодического медицинского осмотра работников (муж). Сумма по МК - 24,030 тыс. руб. Срок оказания услуг по 30.05.2015 г.
Заключен МК №25/2015 от 16.03.2015г. с УФК по Ханты-Мансийскому автономному округу - Югре (Департамент Здравоохранения Ханты-Мансийского автономного округа  -  Югры, л/с 04872029900) на оказание платных медицинских услуг по проведению профилактического приема (осмотр, консультацию) врача-психиатра и врача психиатра-нарколога. Сумма МК 2,508 тыс. руб. Срок оказания услуг по 30.11.2015 г.
Заключен МК №27/2015 от 12.03.2015г. с УФК по Ханты-Мансийскому  автономному округу-Югре (Сургутская больница ФГБУЗ  ЗСМЦ ФМБА России, л/с 20876Х06330) на оказание услуг по проведению медицинских осмотров работников (водителей) с выдачей справки на право управления транспортным средством. Сумма по контракту 10,224 тыс. руб.Срок оказания услуг по 30.11.2015 г.
Заключен МК № 67/2015 от 26.10.2015 на оказание услуг по проведению мед. осмотров работников (уборщики), согласно аттестации рабочего места по условиям труда, на сумму 9,285 тыс. руб. Период оказания услуг с 26.10.2015 по 30.11.2015 г.</t>
  </si>
  <si>
    <t xml:space="preserve">Заключен договор с ООО ИПЦ "Авангард" от 20.04.2015 № 50 на сумму 365,0 тыс.руб.  на выполнение ПИР по реконструкции объектов энергохозяйства (замена оборудования ТП "Поликлиники Нефтяник") по объекту "Реконструкция наружных сетей электроснабжения больничного комплекса МГБ-1". Срок оказания услуг с 20.04.2015 - 03.06.2015. Работы выполнены и оплачены в сумме 365,0 тыс.руб.
Заявка на проведение конкурса на выполнение работ по реконструкции на сумму 2 442,56 тыс.руб. размещена на электронной площадке в июле 2015, конкурс не состоялся по причине не допуска к участию всех подавших заявки претендентов. В план-график внесены изменения, повторное размещение  в августе 2015. Конкурс состоялся. Заключен контракт с ООО "Горэлектросервис" от 21.09.2015 № 107  на сумму 2 406,95 Срок выполнения работ с 22.09.2015 - 30.11.2015. Объект передан на реконструкцию. Трансформаторы замены. Работы по монтажу оборудования завершены. Оплата будет произведена в декабре 2015.
35,61 тыс.руб. - экономия по итогам проведения конкурса. </t>
  </si>
  <si>
    <t>Заключен договор с ООО ИЦ "Сургутстройцена"  от 29.05.2015 № 24 на выполнение работ по перерасчету смет. Срок выполнения работ с 29.05.2015-31.12.2015 на сумму 10,50 тыс.руб., из них на мероприятие  6,0  тыс.руб. Работы выполнены и оплачены - 100%.
Заключен договор с ООО "ЮграГеоЦентр" от 09.11.2015 № 123 наказание услуг по выполнению топографической съемки объекта "КЛ-10 кВ ПС-Северная РП-129" на сумму 23,48 тыс.руб. Срок оказания услуг с 10.11.2015 - 07.12.2015. Работы выполнены и оплачены - 100%. 
Заключен договор с ООО "БИН-Север" от 27.04.2015 № 53 на выполнение работ по реконструкции сетей электроснабжения "КЛ-10 кВ ПС-Северная-РП-129" на сумму 800,54 тыс.руб. Срок выполнения работ 27.04.2015-23.10.2015. Проложена траншея - 100%, выполнен водоотлив. Объект введен в эксплуатацию. Работы оплачены в сумме 680,69 тыс.руб.
119,85 тыс.руб. - экономия по факту выполненных работ.</t>
  </si>
  <si>
    <t>Заключен договор от 04.09.2015 №45/15 с ООО "Акрополь" на выполнение проектно-изыскательских работ по объекту "Сети теплоснабжения, водоснабжения по ул.Таежной 6-й линии,10-й линии в поселке Лунный" на сумму 31,22 тыс.руб. Срок выполнения работ  04.09.15-01.11.15. Работы выполняются с нарушением сроков. Проведена претензионная работа, подрядчику наложены штрафные санкции согласно условиям договора.</t>
  </si>
  <si>
    <t>Заключен договор от 04.09.2015 №45/15 с ООО "Акрополь" на выполнение проектно-изыскательских работ по объекту "Сети теплоснабжения, водоснабжения по ул. Таёжной 6-й линии,10-й линии в поселке Лунный" на сумму 77,12 тыс.руб. Срок выполнения работ  04.09.15 г.-01.11.15. Работы выполняются с нарушением сроков. Проведена претензионная работа, подрядчику наложены штрафные санкции согласно условиям договора.</t>
  </si>
  <si>
    <t>После проведения конкурса СГМУП "Тепловик" заключил договор на выполнение работ от 18.07.2015 № 212/2015 с победителем ООО "Сантехремстрой".
Заключено соглашение от 28.08.2015 № 29 со СГМУП "Тепловик" на предоставление субсидии на финансовое обеспечение(возмещение) затрат по капитальному ремонту систем теплоснабжения, водоснабжения и водоотведения для подготовки к осенне-зимнему периоду с 18.07.15-01.10.15 на сумму 3 084,75 тыс.руб. Работы выполнены. Ведется оформление исполнительной документации.
2 954,61 тыс.руб. - работы оплачены. 130,14 тыс.руб. - экономия.</t>
  </si>
  <si>
    <t xml:space="preserve">Отклонение уточненного плана от утвержденного на 176,76 тыс.руб. согласно приказу ДФ от 30.10.2015 №277.
Заключен договор с ООО СК "Гелион" от 05.05.2015 № 49 на выполнение работ по ликвидации (демонтаж) газораспределительных установок ГРУ № 11 и газопровода низкого давления от ГРУ до жилых домов № 6, № 7 по ул. Юности на сумму 866,17 тыс.руб.  Срок выполнения работ 05.05.2015-29.05.2015. Работы выполнены и оплачены на сумму 799,15 тыс.руб. Заключено дополнительное соглашение от 22.06.2015 №1 на сумму 799,15 тыс.руб.
Аукцион состоялся. Заключен договор с ООО СК "Гелион от 29.06.2015 № 69 на выполнение работ по ликвидации (демонтаж) газораспределительных установок ГРУ № 15 и на сумму 1 350,64 тыс.руб. Соглашение о расторжении от 24.09.2015 на сумму 1 173,91 тыс.руб. Срок выполнения работ 29.06.2015-30.09.2015. Работы выполнены и оплачены на сумму 1 173,91 тыс.руб.
Заключен договор с ООО СК "Гелион" от 01.09.2015 № 104 на хранение металлических подземных резервуаров на сумму 52,49 тыс.руб., срок оказания услуг 01.09.2015-30.11.2015г. </t>
  </si>
  <si>
    <t>Утверждён распоряжением Администрации от 26.01.2015 № 167 перечень получателей субсидий и объема предоставляемых субсидий.     
Зарегистрированы бюджетные обязательства для погашения кредиторской задолженности 2014 года  в сумме 1 081,25 тыс.руб. 
Между ОАО «Сургутгаз» и муниципальным образованием заключен договор на  предоставление субсидии на возмещение недополученных доходов организациям, осуществляющим реализацию населению сжиженного газа от 02.02.2015 № 3, к которому заключено дополнительное соглашение от 10.08.2015 на сумму 24 857,46 тыс.руб. Оплачены фактические расходы ОАО «Сургутгаз» в сумме 25 802,68 тыс.руб., в том числе кредиторская задолженность 2014 года  - 1 081,25 тыс.руб.
Заключен договор с ОАО "Сжиженный углеводородный газ "ТМРГ" на предоставление субсидии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на сумму 5 038,49 тыс.руб. Срок оказания услуг с 01.06.2015 по 31.12.2015.
Согласно справки департамента финансов ХМАО-Югры от 17.11.2015 № 500/19/02 сняты 14 568,50 тыс.руб., соответствующие изменения будут внесены в бюджетную роспись департамента городского хозяйства в декабре. 
142,70 тыс.руб. – средства, предусмотренные на заключение дополнительного соглашения с ОАО "Сургутгаз".</t>
  </si>
  <si>
    <t>Согласно справок департамента финансов ХМАО-Югры от 24.11.2015 № 500/11/217, 200/11/218 внесены изменения в показатели сводной бюджетной росписи расходов на 2015 год, сумма субсидии по мероприятию составила 15 817,20 тыс.руб. Изменения в бюджетную роспись департамента городского хозяйства будут внесены в декабре. 
Платежным поручением от 25.11.2015 № 8381 перечислены средства окружного бюджета в бюджет муниципального образования в сумме 12 214,28 тыс.руб. 
Средства на предоставление субсидии на возмещение части затрат на уплату процентов по привлекаемым заемным средствам на оплату задолженности за энергоресурсы.
Постановлением Администрации города от 06.10.2015 № 7001 утвержден порядок предоставления субсидии на возмещение части затрат на уплату процентов по привлекаемым заемным средствам на оплату задолженности за энергоресурсы. Распоряжением Администрации города от 27.10.2015 №2583 утверждён перечень получателей субсидии. 
Заключено соглашение с СГМУП "Городские тепловые сети" от 10.11.2015 № 42 на предоставление субсидии на возмещение части затрат на уплату процентов по привлекаемым заемным средствам на оплату задолженности за энергоресурсы с 01.01.2015 по 31.12.2015 на сумму 6 927,68 тыс.руб.
80,89 тыс.руб. - средства предусмотрены для заключения соглашения после добавления в бюджетную роспись департамента городского хозяйства средств окружного бюджета.</t>
  </si>
  <si>
    <t>На муниципальный заказ работы заявлены на сумму 19 353,33 тыс.руб. Конкурс состоялся 28.01.2015. По результатам конкурса определен победитель - ООО "Невская Энергетика", о чем был проинформирован ДЖККиЭ (письмо ДГХ от 05.02.2015 №09-02-713/15). Заключен муниципальный контракт от 10.02.2015 №06-ГХ на сумму 10 000,00 тыс.руб. Срок выполнения работ  - до 30.10.2015. Работы завершены. Осуществляется сдача-приемка выполненных работ и передача отчетной документации. Разработчиком произведено обучение пользователей работе с электронной моделью схем водоснабжения и водоотведения.        
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Таким образом 6 000,00 тыс.руб. будут возмещены из окружного бюджета после предъявления фактически произведенных расходов за счет средств местного бюджета.
Письмом ДГХ от 23.11.2015 № 09-02-8371/15 направлены документы в ДЖККиЭ ХМАО-Югры для получения субсидии из окружного бюджета (60%).</t>
  </si>
  <si>
    <t>Отклонение уточненного плана от утвержденного 1 128,43 тыс.руб. согласно распоряжению АГ от 29.05.2015 № 1441.
Зарегистрированы бюджетные обязательства на сумму 1 698,28 тыс.руб.  
1 489,83 тыс.руб. - оплачены расходы за оказанные услуг по начислению, учету, сбору и перечислению платежей за социальный наем муниципальных помещений за январь-октябрь 2015 года.
50,37 тыс.руб. - экономия в связи с уменьшением количества муниципальных жилых помещений, переданных гражданам в наем, в связи с приватизацией и выкупом квартир.</t>
  </si>
  <si>
    <t>Отклонение уточненного плана от утвержденного 1 773,12 тыс.руб. согласно приказам ДФ от 10.03.2015 № 115, от 30.10.2015 № 277, распоряжениям АГ от 29.05.2015 № 1441, 15.06.2015 № 1544, 12.10.2015 № 2426, от 30.10.2015 № 2617.
Зарегистрированы бюджетные обязательства на сумму 1 337,78 тыс.руб.  
1 337,78 тыс.руб. - оплачены расходы за выполнение работ по изготовлению технических планов по объектам, расположенным по адресу: ул. Мечникова,11, изготовление техдокументации по др. объектам.</t>
  </si>
  <si>
    <t>Отклонение уточненного плана от утвержденного 217,87 тыс.руб. согласно приказу ДФ от 10.03.2015 № 115, приказу ДФ №08-П-251 от 06.10.2015.
Зарегистрированы бюджетные обязательства на сумму 75,83 тыс.руб.  
56,70 тыс.руб. - оказаны услуги по выполнению горизонтальной съемки под ТП с изготовлением схем земельных участков.
Мероприятие выполнено на 100%.</t>
  </si>
  <si>
    <t>Отклонение уточненного плана от утвержденного на сумму 100,00 тыс. руб. в соответствии с приказом ДФ от 07.08.2015 № 188 и распоряжением АГ от 18.08.2015 № 2051.
Заключен договор от 15.06.2015 № 1115 с ООО "Компания РАДАС" на оказание услуг по определению. рыночной стоимости имущества на сумму 6,00 тыс.руб. Срок оказания услуг 15.06.2015-31.07.2015. Услуги оказаны и оплачены.
Заключен договор от 22.07.2015 № 1267  с ООО "Компания РАДАС" на оказание услуг по оценке рыночной стоимости имущества (малые архитектурные формы) на сумму 24,50 тыс. руб.  Работы выполнены и оплачены.
Заключен договор от 05.08.2015 № 1176  с ООО "Компания РАДАС" на оказание услуг по оценке рыночной стоимости имущества (малые архитектурные формы) на сумму 5,0 тыс. руб. Работы выполнены и оплачены.
Заключен договор от 10.09.2015 № 1180 с ООО "Компания РАДАС" на оказание услуг по оценке рыночной стоимости имущества на сумму 29,0 тыс. руб. Срок выполнения работ 10.09.2015-31.10.2015. Работы выполнены и оплачены.
Заключен договор от 12.10.2015 № 1199 с ООО "Компания РАДАС" на оказание услуг по оценке рыночной стоимости имущества на сумму 36,5 тыс. руб. Срок выполнения работ 12.10.2015-30.11.2015. Работы выполнены и оплачены.</t>
  </si>
  <si>
    <t>Отклонение уточненного плана от утвержденного на сумму 182,99 тыс.руб. в соответствии с распоряжением АГ от 18.08.2015 № 2051,  приказом ДФ №08-П-251 от 06.10.2015.
Зарегистрированы бюджетные обязательства на сумму 231,83 тыс.руб. (выполнение работ по вскрытию входных дверей и  замены дверного замка в муниципальных жилых и нежилых помещениях, по освобождению  и утилизации выморочного имущества умерших нанимателей муниципальных жилых помещений. Срок 26.01.2015-31.12.2015). Работы оплачены на сумму 219,13 тыс.руб.
До конца года планируется заключение договора по освобождению муниципальных квартир на сумму 37,93 тыс.руб.</t>
  </si>
  <si>
    <t>Отклонение уточненного плана от утвержденного на 917,87 тыс.руб. согласно приказу ДФ от 30.10.2015 № 277.
Зарегистрированы бюджетные обязательства на сумму 14 740,55 тыс.руб.  
12 858,38 тыс.руб. - оплачены расходы за содержание муниципальных помещений.
Мероприятие носит заявительный характер и зависит от внешнего фактора. Возмещение затрат производится по факту обращения управляющих организаций в МКУ "Казна городского хозяйства". 
1 700,00 тыс.руб. - экономия в связи с уменьшением количества объектов муниципального жилого фонда, предъявляемых управляющими компаниями для оплаты расходов (выявление незаконного проживания, инвентаризация, приватизация).</t>
  </si>
  <si>
    <t>Отклонение уточненного плана от утвержденного на 95,12 тыс.руб. согласно приказу ДФ №08-П-251 от 06.10.2015,  распоряжению Администрации города от 12.10.2015 № 2426.
Возмещение затрат в части муниципальной собственности (муниципальная доля) за работы по благоустройству, выполненные в 2014 году.
Заключены договоры от 22.06.2015 № 76 с ООО "УК ДЕЗ ВЖР" на сумму 60,02 тыс.руб., от 30.06.2015 № 134 с ООО УК "Гравитон" на сумму 67,58 тыс.руб. со сроком до 31.12.2015, от 11.11.2015 № 125 с ООО "УК ДЕЗ ЦЖР" на сумму 95,12 тыс.руб. Срок действия договоров до 31.12.2015.
114,86 тыс.руб. - выплачена  доля обязательных расходов по благоустройству дворовых территорий многоквартирных домов в части муниципальной собственности.</t>
  </si>
  <si>
    <t>Отклонение уточнённого плана от утвержденного на 1 357,71 тыс.руб. согласно приказам ДФ от 07.08.2015 № 188, от 30.10.2015 № 277.
Зарегистрированы бюджетные обязательства на сумму 27 371,71 тыс.руб.  
24 855,35 тыс.руб. - внесены взносы на капитальный ремонт в части муниципальной собственности.</t>
  </si>
  <si>
    <t>Отклонение уточнённого плана от утвержденного на199,88 тыс.руб. в соответствии приказу ДФ от 30.10.2015 № 277.</t>
  </si>
  <si>
    <t xml:space="preserve">Средства включены в бюджетную роспись департамента городского хозяйства согласно распоряжению АГ от 15.06.2015 №1544, от 30.10.2015 №2617.
Заключен договор от 04.08.2015 № 88 со СГМУП "Городские тепловые сети" на возмещение затрат по установке общедомовых приборов учета в многоквартирных домах в части жилых и нежилых помещений, являющихся муниципальной собственностью. Срок возмещения затрат с 30.11.2013-30.08.2015. Документы сданы на оплату. ДФ не произвело оплату по основаниям несоответствия предмета договора. Соглашение о расторжении от 30.08.2015.
Проводится работа по заключению договоров и оплате расходов СГМУП «ГТС» по установке  общедомовых приборов учета в МКД, в части муниципальной собственности:
- на сумму 102,316 тыс.руб. (пр. Мира,д.17, пр. Мира, д.7, ул. Гагарина, д.30, ул. Маяковского, д.16, ул. Крылова, д. 43/1, ул. Губкина, д.21, ул. Просвещения, д.49);
- на сумму 15,656 тыс.руб. (ул.Лермонтова, д.5/2, ул. Лермонтова,д.7/2, ул. Чехова, д.14/1). </t>
  </si>
  <si>
    <t>Средства включены в бюджетную роспись департамента городского хозяйства согласно распоряжению  Администрации города от 12.10.2015 № 2426. Заключен договор от 14.10.2015 № 101 с ООО "СеверСпас" на выполнение работ (монтаж и пусконаладочные работы объектового оборудования радиосистемы передачи извещения) на сумму 65,05 тыс.руб. Срок выполнения работ 14.10.2015-31.10.2015. работы выполнены и оплачены.
Мероприятие выполнено - 100%</t>
  </si>
  <si>
    <t>Отклонение уточненного плана от утвержденного на 290,67 тыс.руб. согласно уведомлению об изменений бюджетных ассигнований и лимитов бюджетных обязательств от 18.09.2015 № 221.
МКУ "ХЭУ" -   по результатам электронного аукциона определён победитель ИП Кейглер С.М.,  заключен муниципальный контракт от 01.06.2015 № 158-МК на сумму 44,33 тыс.руб. со сроком оказания услуг до 30.11.2015.
Мероприятие выполнено - 100%.</t>
  </si>
  <si>
    <t xml:space="preserve">Отклонение уточненного плана от утвержденного на 1 042,42 тыс.руб. согласно уведомлению об изменений бюджетных ассигнований и лимитов бюджетных обязательств от 18.09.2015 № 221.
По МКУ "ДЭАЗиИС" - 33 032,5 тыс.руб. из них:
1)  по МБОУ "Утиное гнездышко" зарегистрированы бюджетные обязательства в размере 17 000,00 тыс.руб., из них: 
-  муниципальной контракт от 18.09.2014 № 44-МЗ с ООО "Сибирьэнергопром" на сумму 3 784,29 тыс.руб. Дополнительное соглашение о расторжении от 26.06.2015 на сумму 3 267,42 тыс.руб. Исполнение по контракту - 3 267,42 тыс.руб.;
- муниципальный контракт от 20.01.2015 № 49-МЗ с ООО "ЮграСтройиндустрия" на сумму 13 215,71 тыс.руб. Дополнительное соглашение на сумму 13 732,58 тыс.руб. Исполнение по контракту - 11 987,97 тыс.руб. 
2) по МБОУ СОШ № 19 зарегистрированы бюджетные обязательства  в размере 16 032,5 тыс.руб., из них:
- 9 787,49 тыс.руб. - по муниципальному контракту от 07.10.2015 № МК-36-15 с ООО "Евро-Строй", срок выполнения работ с 07.10.2015 по 22.07.2016.
- 6 245,01 тыс.руб. - по муниципальному контракту от 08.09.2015 № МК-28-15 с ООО "Строительные ресурсы", срок выполнения работ с 08.09.2015 по 06.11.2015, исполнение 3 951,83 тыс.руб.
По МКУ "ХЭУ"- 2 631,78 тыс.руб.: 
1) Заключен договор № 82 от 24.04.2015 с ООО "НППК "Прогресс+" на  разработку проектной документации по модернизации системы теплоснабжения по объекту: Гаражи, ул. 30 лет Победы, 19Б  на сумму 98,5 тыс. руб., со сроком исполнения до 30.06.15, работы выполнены в срок, оплата  по договору произведена в полном объеме. 
2) Подписан муниципальный контракт с  ИП Цветков С.А. от 02.07.2015  № 172-МК по замене ворот в гаражных боксах по ул. 30 лет Победы 19Б, на сумму 1 733,04 тыс.руб. со сроком исполнения работ до 30.09.15, работы ведутся с нарушением сроков, подана претензия о штрафных санкциях.
3) В план-график внесены изменения на выполнение работ по замене оконных блоков на сумму 800,24 тыс.руб., размещение заявки - 23.09.2015, дата проведения аукциона 12.10.2015, заключен муниципальный контракт № 191 - МК с ООО "Новатор" на сумму 367,99 тыс.руб. Срок выполнения работ  - 30.11.2015. Работы выполнены и оплачены  - 100%. - 367,99 тыс.руб. 
432,25 тыс.руб.  - экономия по итогам проведения конкурса. Средства не будут использованы до конца года.
</t>
  </si>
  <si>
    <t>Отклонение уточненного плана от утвержденного на 1 333,09 тыс.руб. согласно уведомлению об изменений бюджетных ассигнований и лимитов бюджетных обязательств от 18.09.2015 № 221.
МКУ "ХЭУ":
1) подготовлена конкурсная документация, заявка размещена на сайте АИС "Горзакупки Сургут" - 12.05.2015, торги состоялись 01.06.2015, определен победитель - ООО "Электромонтажник" (г. Тверь), заключен муниципальный контракт на поставку светильников от 07.06.2015 № 163-МК на сумму 1 222,10 тыс.руб. Работы выполнены и оплачены в полном объеме.
2) 2 132,97 тыс.руб. - заявка на поставку светильников в октябре 2015, аукцион состоялся, в стадии заключения муниципальный контракт от № 193 С ООО "ТК ЛЭП" на сумму 918,46 тыс.руб. Срок поставки - 30.11.2015. Работы выполнены и оплачены в полном объеме.
1 214,51 тыс.руб.  - экономия по итогам проведения конкурса. Средства не будут использованы до конца года.</t>
  </si>
  <si>
    <t>По решению закупочной комиссии, протокол от 26.05.2015, на поставку частотного преобразователя определен победитель ООО "Триол-Электрик", договор от 16.06.2015 №ТРЭ-470/15 на сумму 880,0 тыс.руб., срок действия  до 31.12.2015. Выполнен монтаж собственными силами, работы оплачены.
По СГМУП "Тепловик": приобретена трубная доска для работ по тех.перевооружению котлов на котельной № 11 в пос. Снежный на сумму 60, 61 тыс.руб. Работы выполнены в полном объеме собственными силами. Окончание режимно-наладочных работ и закрытие 15.12.2015. 
4 028,60 тыс.руб. - экономия.</t>
  </si>
  <si>
    <t>По решению закупочной комиссии, протокол от 30.04.2015, на поставку материалов и электрооборудования для техперевооружения внутренних, наружных сетей освещении, определен победитель ООО ГК "СургутЭнерго", заключен договор от 15.05.2015 № 116/1 на сумму 2 803,19 тыс.руб., со сроком действия до 31.12.2015. Материалы и оборудование поставлены в полном объеме.
Выполнена корректировка проектов ООО "ЭнергоРемНаладка" по договорам от 07.02.2015 № 7-15 на сумму 97,59  тыс.руб, от 04.07.2015 № 11-15 на сумму 30,27 тыс. руб. Выполнение СМР собственными силами.
761,59 тыс.руб. -  экономия.</t>
  </si>
  <si>
    <t>Выполнена  корректировка  сметной документации согласно заключенного МК №02/П-2015 от 10.07.2014 г. ( 97,22250 тыс. руб.)</t>
  </si>
  <si>
    <t>Выполнена корректировка  сметной документации согласно заключенного МК №02/П-2015 от 10.07.2014 г. ( 87,77750 тыс. руб.)</t>
  </si>
  <si>
    <t xml:space="preserve">380,27126 тыс. руб. - средства необходимые для исполнения обязательств по контракту от 23.06.2014 г. №06/П-2014 на проведение главгосэкспертизы проектно-сметной документации. Срок действия контракта - до 30.06.2015 г. Причиной неосвоения является отказ в приеме проектной документации Ханты-Мансийским   филиалом ГГЭ в связи с отсутствием в наименовании объекта упоминания о газопроводе (опасный производственный объект)  и с отсутствием письма от ФАУ "Главгосэкспертиза России"  о  согласовании места проведения главгосэкспертизы (ответ на запрос МКУ "УКС" направлен почтой). В связи с окончанием срока действия МК №06/П-2014 от 23.06.2014 г. (30.06.2015г.) сторонами подписано Соглашение о расторжении МК от 29.06.2015г.  Для проведении главгосэкспертизы планируется заключить договор с единственным исполнителем в декабре  2015 г. Стоимость госэкспертизы с учётом пересчёта в тек. цены по состоянию на 2 кв. 2015 г. составляет 538,27410 тыс.руб. Порядок оплаты - 100% предоплата.       </t>
  </si>
  <si>
    <t>Срок размещения извещения о проведении закупки у единственного исполнителя по проведению государственной экспертизы проектной документации по 3 этапу согласно утвержденного план-графика - ноябрь 2015 года.  Стоимость закупки - 138,6028 тыс. руб. Извещение о проведении закупки опубликовано 25.11.2015 г.  Ориентировочный срок заключения контракта - 01.12.2015 года. Порядок оплаты - 100 % предоплата.
 Заключен МК 03/П-2015 от 17.09.2015 г. на сумму 76,697тыс. руб. с ООО "ИЦ "Сургутстройцена"  на проведение работ по корректировке сметной документации по 3 этапу. Срок выполнения работ с 17.09.2015 г. по 15.12.2015 г.                                                                                                                                     59,7532 тыс.руб - образовавшаяся экономия средств.</t>
  </si>
  <si>
    <t>Срок размещения извещения о проведении закупки у единственного исполнителя по проведению государственной экспертизы проектной документации по 4 этапу согласно утвержденного план-графика - ноябрь 2015 года.  Стоимость закупки - 300,30882 тыс. руб. Ориентировочный срок заключения контракта - ноябрь 2015 года. Порядок оплаты - 100 % предоплата. Извещение о проведении закупки опубликовано 18.11.2015 г.  Ориентировочный срок заключения контракта - 30.11.2015 года.                                              94,9412 тыс.руб - образовавшаяся экономия средств.</t>
  </si>
  <si>
    <t>ООО "Сибпромстрой-Югория" письмом от 20.07.2015  проинформировали о намерении создать объект за счет собственных средств с последующей реализацией (продажей) в муниципальную собственность путем заключения контракта  с единственным поставщиком. Заключение муниципального контракта на выкуп объекта после регистрации собственности на объект застройщиком, ориентировочно - декабрь 2015.</t>
  </si>
  <si>
    <t>178,74 тыс.руб. - уменьшение ассигнований от утвержденного  бюджета по корректировке проекта организации дорожного движения (снятие экономии по результатам проведения конкурсных процедур, на оплату прочих расходов по учреждению, приказ ДФ от 27.02.2015 № 25, приказ ДФ от 20.11.2015 № 298).
Зарегистрированы бюджетные обязательства на сумму 866 129,27 тыс.руб. Работы ведутся согласно графика выполнения работ.
2 480,17 тыс.руб. - экономия.</t>
  </si>
  <si>
    <t>Отклонение уточненного плана от утверждённого на 545,72 тыс.руб. согласно П.2.3. приказа ДФ от 10.03.2011 №23 (с изменениями), приказ ДФ от 10.02.2015 №12.
Утвержден постановлением Администрации города от 26.01.2015 №414 Порядок предоставления субсидии на финансовое обеспечение (возмещение) затрат в связи с оказанием услуг по городским пассажирским перевозкам.
Зарегистрированы бюджетные обязательства на сумму 696 279,39 тыс.руб. 
542 361,04 тыс.руб. – предоставлена субсидия на оказание услуг по городским пассажирским перевозкам за январь-октябрь, аванс за ноябрь 2015, в том числе погашена кредиторская задолженность 2014 – 2 797,52 тыс.руб.
43 098,87 тыс.руб. – оплата согласно исполнительного листа АС № 005162613 от 06.11.14, исполнительного листа ФС № 005013794 от 06.05.15, ФС № 005017386 от 04.08.15
Возмещение затрат осуществляется согласно графика выполнения работ.</t>
  </si>
  <si>
    <t>Отклонение уточненного плана от утвержденного плана 161,80 тыс.руб. согласно  распоряжению АГ от 05.06.2015 № 1496 (средства перераспределены с мероприятия 11.1. программы).
Заключен муниципальный контракт на выполнение работ по обследованию пассажиропотока по регулярным городским автобусным маршрутам от 27.07.2015 № 41-ГХ на сумму 859,02 тыс. руб. с ООО "Южный Научно-Исследовательский Союз". Срок выполнения работ  - по 10 ноября 2015 года. Работы выполнены и оплачены  - 100%.</t>
  </si>
  <si>
    <t>Зарегистрированы бюджетные обязательства на сумму 1 652,08 тыс.руб.
1 408,58 тыс.руб. - оплачены услуги по содержанию и техническому обслуживанию пожарных водоемов за январь-октябрь 2015.</t>
  </si>
  <si>
    <t>Работы носят сезонный характер.
Зарегистрированы бюджетные обязательства на сумму 4 212,08 тыс.руб.
2 767,22 тыс.руб. – оплачены работы по зимнему содержанию проездов к жилым строениям и строениям, приспособленным для проживания, за январь-апрель 2015. 
1 444,86 тыс.руб. - средства на выполнение работ по зимнему содержанию проездов за октябрь-декабрь 2015.
1 470,44 тыс.руб. - экономия по итогам проведения торгов, расторжение контракта.</t>
  </si>
  <si>
    <t>Утверждены постановлением Администрации города от 17.02.2015 № 1029 Порядок предоставления субсидии на возмещение недополученных доходов в связи с оказанием услуг водоснабжения населению, проживающему в жилищном фонде с централизованным водоснабжением, не соответствующим требованиям СанПиН, распоряжением Администрации города от 10.03.2015 № 834 Перечень получателей субсидии и объема предоставляемой субсидии на возмещение недополученных доходов в связи с оказанием услуг водоснабжения населению, проживающему в жилищном фонде с централизованным водоснабжением, не соответствующим требованиям СаНПиН.
Зарегистрированы бюджетные обязательства на сумму  3 476,29 тыс.руб. 
1404,72 тыс.руб. - предоставлена субсидия за период январь-октябрь2015, в том числе погашена кредиторская задолженность 2014 - 77,03 тыс.руб. 
1472,84 тыс.руб. - экономия (субсидия носит сезонный характер)</t>
  </si>
  <si>
    <t>Средства местного бюджета включены в бюджетную роспись департамента городского хозяйства согласно п.п. 2.3.13. приказа ДФ от 10.03.2011 №23 (с изменениями), постановлениям АГ от 19.06.2015 № 4235, от 14.07.2015 № 4901, 20.08.2015 № 5789, от 16.10.2015 №7322.
Средства окружного бюджета включены в бюджетную роспись департамента городского хозяйства согласно п.п. 2.3.13. приказа ДФ от 10.03.2011 №23 (с изменениями), постановлению АГ от 14.07.2015 № 4901.
Заключен муниципальный контракт от 16.07.2015 № 1-ГХ с ООО "СпецТрансАвто" на сумму 2 983,47 тыс.руб. на выполнение аварийно-спасательных и аварийно-восстановительных работ в зоне чрезвычайной ситуации  (зоне бедствия), противопаводковые мероприятия. Срок выполнения работ с 12.06.2015 по 31.07.2015. Работы выполнены и оплачены 100%.
Заключен муниципальный контракт от 28.08.2015 № 2-ГХ с ООО "СпецТрансАвто" на сумму 1 266,45 тыс.руб. на выполнение аварийно-спасательных и аварийно-восстановительных работ в зоне чрезвычайной ситуации  (зоне бедствия), противопаводковые мероприятия. Срок оказания услуг с 07.07.2015 по 19.07.2015. Работы выполнены и оплачены 100%.
Заключен муниципальный контракт от 13.11.2015 № 3-ГХ с ООО "Сантехремстрой" на сумму 850,00 тыс.руб. на выполнение аварийно-спасательных и аварийно-восстановительных работ в зоне чрезвычайной ситуации (зоне бедствия) по устройству защитной насыпи вокруг подтопленной территории жилого дома по адресу: п. Юность, ул. Линейная, дом 15/1 и поднятию насыпи существующей дороги по ул. Линейной. Срок выполнения работ до 30.11.2015. Работы выполнены. Ведётся оформление исполнительной документации. Оплата - декабрь.</t>
  </si>
  <si>
    <t>Заключен договор от 31.07.2015 № 271 с ООО "ИЦ Сургутстройцена" на сумму 2,93 тыс.руб. на выполнение работ по составлению смет. Работы выполнены и оплачены- 100%.
Заключен договор от 16.10.2015 № 112 с ООО "Сантехремстрой" на сумму 2 593,29 тыс.руб. на Выполнение работ по капитальному ремонту многоквартирных домов. Срок выполнения работ с 16.10.2015-10.12.2015.  Работы оплачены частично в сумме 373,54 тыс.руб. 150,18 тыс.руб. - электронный аукцион на выполнение работ по дому 3А по ул. Шушенская не состоялся. Средства не будут освоены до конца года.</t>
  </si>
  <si>
    <t>ДГХ – 11 373,92 тыс.руб.: Утверждены постановлением Администрации города от 26.01.2015 № 409 Порядок предоставления субсидии на возмещение затрат по  отлову и содержанию безнадзорных животных, распоряжением Администрации города от 17.02.2015 № 503 Перечень получателей субсидии и объема предоставляемой субсидии на возмещение затрат по отлову и содержанию безнадзорных животных. Соглашение на предоставление субсидии на возмещение затрат по отлову и содержанию безнадзорных животных на сумму 11 373,92 тыс.руб. (в том числе: ОБ - 917,90 тыс.руб., МБ - 10 456,02 тыс.руб.) заключено от 02.03.2015 №7. Срок  исполнения соглашения  - 31.12.2015. 
6 684,50 тыс.руб. – предоставлена субсидия на выполнение работ по отлову и содержанию безнадзорных животных за январь-октябрь 2015.</t>
  </si>
  <si>
    <t>Отклонение уточненного плана от утвержденного плана 724,46 тыс.руб. согласно приказам ДФ от 10.02.2015 № 12, от 27.02.2015 № 25, ДФ от 20.11.2015 № 298.
Затраты на содержание МКУ "ДДТиЖКК".</t>
  </si>
  <si>
    <t>Отклонение уточненного плана от утвержденного плана 2 153,98 тыс.руб. согласно приказу ДФ от 10.03.2011 №23 (с изменениями), распоряжению АГ от 17.02.2015 № 494 (перераспределено на мероприятие 2.2. программы).
Утверждены постановлением Администрации города от 26.01.2015 № 412 Порядок предоставления субсидии на возмещение затрат по  содержанию кладбищ, крематория, колумбария и автостоянки на кладбище, распоряжением Администрации города от 04.03.2015 № 788 Перечень получателей субсидии и объема предоставляемой субсидии на возмещение затрат по  содержанию кладбищ, крематория, колумбария и автостоянки на кладбище.
Соглашение заключено от 16.03.2015 № 12 на сумму 93 993,22 тыс.руб.
72 602,57 тыс.руб. - предоставлена субсидия за январь-октябрь 2015, в том числе 337,06 тыс.руб. - погашена кредиторская задолженность 2014.
4 597,82 тыс.руб. - экономия, планируется направить на выполнение мероприятия 2.2. Предоставление гарантированного перечня ритуальных услуг по погребению и кремации.</t>
  </si>
  <si>
    <t xml:space="preserve">Зарегистрированы бюджетные обязательства на сумму 6 590,0 тыс.руб.
5488,65 тыс.руб. – оплачены услуги по транспортировке тел умерших за январь-октябрь 2015.
</t>
  </si>
  <si>
    <t>Отклонение уточненного плана от утвержденного плана 2 153,98 тыс.руб. согласно приказу ДФ от 10.03.2011 №23 (с изменениями), распоряжению АГ от 17.02.2015 № 494 (перераспределено с мероприятия 1.1. программы).
Утверждены постановлением Администрации города от 17.02.2015 № 1030 Порядок предоставления субсидии на возмещение затрат по  погребению согласно гарантированному перечню ритуальных услуг, распоряжением Администрации города от 10.03.2015 № 832 Перечень получателей субсидии и объема предоставляемой субсидии на возмещение затрат по  погребению согласно гарантированному перечню ритуальных услуг.
Заключено соглашение от 20.03.2015 №24 на сумму 10 296,57 тыс.руб.
9 014,61 тыс.руб. - предоставлена субсидия за январь-октябрь 2015.</t>
  </si>
  <si>
    <t>Аукцион состоялся, определен победитель - ООО "ВОРТ", заключен муниципальный контракт от 21.04.2015 № 12-ГХ на сумму 59 701,20 тыс.руб. (ОБ - 48 598,60 тыс.руб., МБ - 11 102,60 тыс.руб.) на строительство  объекта "Новое кладбище "Чернореченское-2" I пусковой комплекс. I этап строительства. Срок выполнения работ с 21.04.2015  по 20.10.2015. Работы выполняются с нарушением сроков. Готовится претензия с наложением штрафных санкций. 59 700,64 тыс.руб. - оплачены работы по строительству объекта. 0,56 тыс.руб. - экономия по факту выполненных работ.
Заключены договоры с ООО "ВОРТ":
- от 14.09.2015 № 49/15 на выполнение работ по устройству барьерного ограждения временной (вспомогательной) дороги на расстоянии 5м от полотна дороги до оттяжки опоры № 40 ВЛ 500 кВ СГРЭС-2-Сомкинская по объекту: Строительство "Новое кладбище "Чернореченское-2" I пусковой комплекс. I этап строительства с 14.09.15г.-15.10.15 г. на сумму 93,07 тыс.руб. Работы выполнены и оплачены.
- от 14.09.2015 № 50/15 на выполнение работ по устройству футляра и гильз в местах пересечения временной (вспомогательной) дороги с напорной хозбытовой канализацией по объекту: Строительство "Новое кладбище"Чернореченское-2"I пусковой комплекс.I этап строительства с 14.09.15 г.-15.10.15 г. на сумму 99,43 тыс.руб. работы выполнены и оплачены.</t>
  </si>
  <si>
    <t>По состоянию на 01.12.2015 года обучено 9 сотрудников (договор №10/62-В от 10.03.2015 на сумму 30,0 тыс. руб. ,  договор № 16 от 16.02.2015 на сумму 41,00 тыс. руб., договор  №03-ЮР от 26.01.2015 на сумму 15,66 тыс. руб., договор № 2015/30 от 03.08.2015г.на сумму 30,78 тыс. руб., договор № 25/314-В от 14.09.2015г. на сумму 30,0 тыс. руб., договор № НОУ-80 от 08.10.2015г. на сумму 88,50 тыс. руб.).                                                                                                 
Экономия бюджетных ассигнований по данному мероприятию в размере 0,3 тыс. руб. сложилась по договору №16 от 16.02.2015г. план. 41,3 тыс. руб. по средней цене (3 ком. пред.) по факту заключен договор на сумму 41,00 тыс. руб.                                                                                                                     
В июле 2015 года направлены на обучение 2 сотрудника (договор № 13/2015 от 26.06.2015г., срок обучение с 01.07.2015г. по 15.12.2015г.) на сумму 84,00 тыс. руб.                                                                                                                         
В 4 квартале 2015 года запланировано обучение на сумму 19,00 руб.</t>
  </si>
  <si>
    <t xml:space="preserve">По состоянию на 01.12.2015 года  приобретены запасные части для автотранспорта на сумму 137,62 тыс. руб. (договор № 9 от 13.04.2015г.), приобретены запасные части для лодочных моторов на сумму 159,00 тыс. руб. (контракт № 7 от 30.03.2015г.); приобретена насосная станция на сумму 173,14 тыс. руб. (договор № 15 от 08.06.2015г.), приобретены запасные части для катера на сумму 16,95 тыс. руб. (договор № 28/15 от 02.06.2015г.), приобретен топливомер на сумму 11,80 тыс. руб. (договор № 71 от 15.06.2015г.). Приобретены МФУ, принтер на сумму 8,4 тыс. руб. (договор №36 от 02.03.2015), приобретены моноблоки на сумму 36,99 тыс. руб. (договор №Б00016659 от 17.02.2015г.). Приобретен пилон на сумму  96,8 тыс. руб. (договор № 42 от 07.04.2015г.), приобретение альпинистского снаряжения на сумму 103,53 тыс.руб. (договор № 21 от 29.07.2015г.).                                                                                
Приобретены комплектующих части для компрессорной станции на сумму 723,94 тыс. руб. (МК. № 16 от 09.06.15г.), приобретены запчасти и компл. для системы воздухоснаб. барокамеры и наполнения баллонов возд.на сумму 402,39 тыс. руб. (МК.№ 17 от 22.06.15г.).
Приобретены автошины на сумму 76,58 тыс. руб. (МК № 26 от 09.11.2015г.).
Заключен: муниципальный контракт № 14 от 08.06.2015г. на сумму 948,02 тыс. руб. на поставку компрессора, срок выполнения работ 30.11.2015г., оказания услуг согласно обязательств; муниципальный контракт № 28 от 23.11.2015г. на сумму 81,24 тыс. руб. на поставку сигнальных и спасательных средств для судов, срок выполнения работ 30.11.2015г.
В 4 квартале 2015 года запланировано приобретение основных средств и материальных запасов на сумму 97,05 тыс. руб. </t>
  </si>
  <si>
    <t>1) Заключены договора и контракт на оказание услуг по техническому обслуживанию устройств оповещения автоматизированного комплекса прогнозирования и оповещения населения города Сургута (АКПО): 
 - № 33/15 от 01.01.2015 на 99,67 тыс. руб. Договор исполнен и оплата произведена 100 %;
 - № 34/15 от 26.01.2015 на 74,81 тыс. руб. Договор исполнен и оплата произведена 100 %;
- № 2-15-МК от 11.03.2015 на сумму 1 744,83 тыс.руб. Период оказания услуг: с 11.03.2015 по 31.12.2015. Оплата производится ежемесячно в размере 174,5 тыс. руб. (1744833,30 руб.). На 01.12.2015 произведена оплата в размере: 1 395,78 тыс. руб.
2) Заключён контракт на сезонное обслуживанию метеостанции, средств радиосвязи и антенно-фидерных устройств АКПО:
 - № 12-15-МК от 18.08.2015 на 194,79 тыс. руб. Контракт исполнен  и оплата произведена 100 %.</t>
  </si>
  <si>
    <t>1) Для оказания услуг по сопровождению автоматизированного комплекса прогнозирования и оповещения города заключены следующие договора и контракты:
- № 879/14 от 01.01.2015 на 55,00 тыс. руб. Период оказания услуг: 01.01.2015-31.01.2015. Договор исполнен 100%. Оплата произведена 100%, но согласно финансовым кодом данная сумма разбита на 2 части:  40,00 тыс.руб. по данному мероприятию, а 15 тыс. руб. по мероприятию п. 16.2.5;
- № 32/15 от 26.01.2015 на 55,00 тыс. руб. Период оказания услуг: 01.02.2015-28.02.2015. Договор исполнен 100%. Оплата произведена 100%, но согласно финансовым кодом данная сумма разбита на 2 части:  40,00 тыс.руб. по данному мероприятию, а 15 тыс. руб. по мероприятию п. 16.2.5;
- № 3-15-МК от 03.03.2015 на 499,01 тыс. руб.,  из них 375,17 тыс. руб. по данному мероприятию, а 123,84 тыс. руб. по мероприятию п. 16.2.5. Период оказания услуг: с 03.03.2015 по 31.12.2015. Оплата по данному мероприятию производится ежемесячно в размере 37,51 тыс. руб.
На 01.12.2015 произведена оплата в размере: 300,14 тыс. руб.
2) Для оказания услуги по технической поддержки специализированного программного обеспечения СПО "ИСТОК-СМ" заключён договор № 841/14 от 01.01.2015 на сумму 99,80 тыс. руб. Период оказания услуг:  01.01.2015 - 31.12.2015. Оплата производится ежеквартально в размере 24,95 тыс. руб.
На 01.12.2015 произведена оплата в размере: 74,85 тыс. руб.
3) Заключён договор № 424 от 01.08.2015 на интеграцию программного обеспечения АКПО и ТАСЦО на сумму 93,70 тыс. руб. Срок выполнения работ 30.09.2015. На 01.12.2015 произведена оплата в размере 93,70  тыс. руб.</t>
  </si>
  <si>
    <t xml:space="preserve">Расходы на обеспечение деятельности МКУ "ЕДДС города Сургута" осуществляются согласно поквартальному распределению 2015 года (содержание службы, заработная плата). Оплата произведена за период с 01.01.2015 по 31.11.2015.      </t>
  </si>
  <si>
    <t>Обеспечение деятельности управления (заработная плата). Оплата произведена за период с 01.01.2015 по 31.11.2015</t>
  </si>
  <si>
    <t>Средства планируются к использованию при возникновении гарантийных случаев по представленным муниципальным гарантиям</t>
  </si>
  <si>
    <t>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№500/17/30, 500/16/14 от 18.08.2015.  
Средства планируется освоить в 4 квартале. 
(заработная плата; начисления на выплаты по оплате труда; приобретение учебных пособий, игрового оборудования, уличного игрового оборудования, расходных материалов, спортивного инвентаря).
Неизрасходованный остаток профинансированных средств 26417,64 тыс. руб. - срок выплаты заработной платы и начислений на выплаты по оплате труда до 15 числа месяца, следующего за расчетным.
Средства в сумме 393,34 тыс. руб., поступившие иные межбюджетные трансферты в соответствии со справками Департамента финансов ХМАО-Югры  от 20.07.2015 № 500/07/181, от 12.10.2015 № 500/10/37 на реализацию наказов избирателей депутатам Думы ХМАО-Югры,  будут освоены в декабре 2015 года (на приобретение мебели, технологического оборудования и его установку).</t>
  </si>
  <si>
    <t>Отклонение уточненного плана от утвержденного на 177,64 тыс. руб. согласно приказу ДФ от 02.11.2015 № 280.
Зарегистрированы бюджетные обязательства на сумму 289965,17 тыс.руб.
Всего оплачены работы на сумму 196731,50 тыс.руб., в том числе:
95533,71 тыс.руб. - коммунальные услуги за январь-октябрь 2015 года, в том числе 431,54  тыс.руб. погашена кредиторская задолженность 2014 года.
83992,88 тыс.руб. - расходы по содержанию объектов соц.сферы за январь-октябрь 2015 года. 
16246,69 тыс.руб. - работы по капитальному ремонту МБДОУ № 83 «Утиное гнездышко», МБДОУ № 57«Дюймовочка».
958,22 тыс.руб. -  работы по устройству теневых навесов МБДОУ N83 "Утиное гнездышко".
Оплата работ осуществляется в соответствии с заключенными муниципальными контрактами.</t>
  </si>
  <si>
    <t>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№500/17/30, 500/16/14 от 18.08.2015.  
Средства планируется освоить в 4 квартале.
(заработная плата (в том числе за классное руководство); начисления на выплаты по оплате труда, приобретение учебных пособий, расходных материалов, спортивного инвентаря, робототехники, программного обеспечения)
Неизрасходованный остаток профинансированных средств 38758,19 тыс. руб. - срок выплаты заработной платы и начислений на выплаты по оплате труда до 15 числа месяца, следующего за расчетным.
Средства в сумме 4 654,58 тыс. руб., поступившие иные межбюджетные трансферты в соответствии со справками Департамента финансов ХМАО-Югры  от 20.07.2015 № 500/07/181, 12.10.2015 № 500/10/37 на реализацию наказов избирателей депутатам Думы ХМАО-Югры,  будут освоены в плановом порядке в 4 квартале 2015 года (на приобретение мебели, технологического оборудования и его установку, оргтехники, организацию поездки детей в детский лагерь, приобретение парадной формы, ремонт актового зала).
Отклонение уточненного плана от утвержденного обусловлено увеличением бюджетных ассигнований для финансового обеспечения уплаты налогов на имущество муниципальных образовательных учреждений.
Средства планируется освоить в 4 квартале.</t>
  </si>
  <si>
    <t>Отклонение уточненного плана от утвержденного на 13550,87 тыс. руб. согласно постановлению АГ от 02.02.2015 № 577, распоряжению АГ от 07.07.2015 № 1766, согласно приказу ДФ от 02.11.2015 № 280.
Зарегистрированы бюджетные обязательства на сумму 347114,22 тыс.руб.
Всего оплачены работы на сумму 250927,65 тыс.руб., в том числе:
92672,167 тыс.руб. - коммунальные услуги за январь-октябрь 2015 года.
125926,55 тыс.руб. - расходы по содержанию объектов соц.сферы за январь-октябрь 2015 года. 
15 155,61 тыс.руб. - работы по ликвидации ЧС МБОУ "СОШ № 44".
17038,377 тыс.руб. - работы по ремонту объектов соц.сферы.
134,96 тыс.руб. - проектные работы, услуги по проверке смет.</t>
  </si>
  <si>
    <t xml:space="preserve">Заключен инвестиционный договор № 10/2014 от 23.05.2014 ООО "Сургутстройцентр"  для реализации инвестиционного проекта по созданию объекта. Сумма договора 291005,0 тыс. руб. Реализация проекта  до 30.09.2015 г.  В связи с   несоблюдением поставщиками условий договоров по поставке  технологического оборудования  сроки  реализации инвестиционного проекта были сорваны.
На основании уведомления № 549 о проведении проверки при строительстве объекта капитального строительства от 18.11.2015 проводится проверка (оценка соответствия объекта требованиям технических регламентов (норм и правил), иных нормативных правовых актов и проектной документации) в период с 23.11.2015г.по 18.12.2015 г.
Ввод объекта в эксплуатацию планируется в декабре. </t>
  </si>
  <si>
    <t>- 72,69 тыс. руб. - иные межбюджетные трансферты, поступившие в соответствии со справками Департамента финансов ХМАО-Югры  от 27.05.2015 № 500/05/04 на письма КУ ХМАО-Югры "Сургутский центр занятости населения" от 08.07.2015 № 17/11-исх-2325 в выделении средств федерального бюджета МБОУ ДО "СЮН". Средства будут освоены в плановом порядке в 4 квартале 2015 года.
- 57,63 тыс. руб. -  иные межбюджетные трансферты, поступившие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округе-Югре на 2014-2020 годы".
- 1 970 тыс. руб. - поступлением иных межбюджетных трансфертов в соответствии со справками Департамента финансов ХМАО-Югры  от 20.07.2015 № 500/07/181 на реализацию наказов избирателей депутатам Думы ХМАО-Югры. Средства в сумме 1 308,35 тыс. руб. освоены. 661,65 тыс. руб. будут освоены в плановом порядке в 4 квартале 2015 года (на реконструкцию системы водоподготовки и водоочистки).
Средства планируется освоить в 4 квартале</t>
  </si>
  <si>
    <t>Отклонение уточненного плана от утвержденного на сумму 1427,10 тыс. руб. согласно приказу ДФ от 06.10.2015 № 08-И-251.
Зарегистрированы бюджетные обязательства на сумму 8 526,75тыс.руб.
Всего оплачены работы на сумму 6831,00 тыс.руб., в том числе:
3608,07 тыс.руб. - коммунальные услуги за январь-октябрь 2015 года.
2495,98 тыс.руб. - расходы по содержанию объектов соц.сферы за январь-октябрь 2015 года. 
726,95 тыс.руб. - расходы по ремонту помещений МБОУ ДО "СЮТ".
Оплата работ осуществляется в соответствии с заключенными муниципальными контрактами.</t>
  </si>
  <si>
    <t>Заключено Соглашение № с-17/15 от 30.01.2015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субсидии на оплату стоимости питания детям в возрасте от 6 до 17 лет (включительно) в оздоровительных лагерях с дневным пребыванием детей, в возрасте от 8 до 17 лет (включительно) в палаточных лагерях.
29 017,43 тыс. руб. - освоено;
246,3 тыс. руб. - уменьшение доведенного объёма средств субсидии на оплату стоимости питания детям школьного возраста в оздоровительных лагерях с дневным пребыванием детей на основании справок Департамента социального развития Ханты-Мансийского автономного округа - Югры № 500/11/31);
101,48 тыс. руб. - средства подлежащие освоению в 2015 году;
422,71 тыс. руб. - экономия, сложившаяся по причине снижения фактических затрат.</t>
  </si>
  <si>
    <t>Средства на выплату стипендий за высокие достижения в учебе планируется освоить согласно кассового плана:
4 квартал - 617,69 тыс. руб.</t>
  </si>
  <si>
    <t xml:space="preserve">Зарегистрированы бюджетные обязательства на сумму 3 662,66  тыс.руб.
Всего оплачены работы в сумме 2508,82 тыс.руб., в том числе:
1546,76  тыс.руб. - оплачены коммунальные услуги за январь-октябрь 2015 года.
962,06 тыс.руб. - оплачены расходы по содержанию объектов соц.сферы за январь-октябрь 2015 года. 
Оплата работ осуществляется в соответствии с заключенными муниципальными контрактами. </t>
  </si>
  <si>
    <t>Средства будут израсходованы до конца 2015 года на компенсацию части родительской платы за присмотр и уход за детьми в образовательных организациях, реализующих образовательные программы дошкольного образования и администрирование госполномочия.                                                                                                                                                        План: 
- 141 608,0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-8 112,11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Профинансировано:
- 122 445,0 тыс. руб. компенсация части родительской платы за присмотр и уход за детьми в образовательных учреждениях, реализующих программу дошкольного образования; 
- 6 711,97 тыс, руб. - средства на администрирование госполномочия. 
Освоено:
- 103 298,22 тыс. руб. на выплату компенсации части родительской платы за присмотр и уход за детьми в образовательных организациях;
-5 259,3 тыс. руб. на администрирование госполномочия.
Неизрасходовано:
- 340,93 тыс. руб. - экономия в связи со снижением фактических затрат по компенсации части родительской платы по причине уменьшения планируемого размера начисленной родительской платы по причине уменьшения фактического количества дней посещения детьми образовательных учреждений (отсутствие по причине болезни);
- 837,68  тыс. руб. - срок выплаты заработной платы и начислений на выплаты по оплате труда до 15 числа месяца, следующего за расчетным.</t>
  </si>
  <si>
    <t>5,33 тыс.руб. - расходы запланированы на 3 квартал 2015 (МКУ "ДДТиЖКК"</t>
  </si>
  <si>
    <t>Зарегистрированы бюджетные обязательства на сумму 210,86 тыс.руб.
Заключен муниципальный контракт от 06.04.2015 № 10-ГХ с ООО "ПСК "Мегаполис" на обследование 25 домов на сумму 83,86 тыс.руб. Работы выполнены и оплачены 100% - 83,86 тыс.руб.
Заключен договор от 12.05.2015 № 21/15 с ООО "ПСК "Мегаполис" на обследование 2 домов на сумму 23,12 тыс.руб. Работы выполнены и оплачены 100% - 23,12 тыс.руб. Заключен муниципальный контракт от 22.07.2015 № 39-ГХ с ООО "Юнайтед" на обследование 4 домов на сумму 39,47 тыс.руб. Работы выполнены и оплачены 100% - 39,47 тыс.руб.
Заключен муниципальный контракт от 09.11.2015 № 64-ГХ с ООО "ИТК "Феникс" на обследование 4 домов на сумму 64,41  тыс.руб. Срок выполнения работ до  08.12.15.
180,89 тыс.руб. - экономия по результатам размещения муниципального заказа.</t>
  </si>
  <si>
    <t>Отклонение уточненного плана от утвержденного плана 572,49 тыс.руб. согласно приказу ДФ от 10.03.2011 №23 (с изменениями), приказу ДФ от 15.10.2015 №257(перераспределено с мероприятия 1.1.6 подпрограммы).
Зарегистрированы бюджетные ассигнования на 53,82 тыс.руб. (оказание услуг по определению рыночной стоимости 15 жилых помещений, находящихся в муниципальной собственности. Срок оказания услуг с 01.01. по 31.12.2015). Услуги выполнены и оплачены на сумму 30,0 тыс.руб.
Подготовлена документация по оценке 202 жилых помещений на сумму 639,67 тыс.руб. заявка размещена, конкурс состоялся, определен победитель - ООО "ЗСК-Центр" ведется процедура заключения договора на сумму 127,98 тыс.руб. 
511,69 тыс.руб. - экономия по итогам проведения конкурса.</t>
  </si>
  <si>
    <t xml:space="preserve">Поступило 4 заявления от граждан на сумму 9 263,0 тыс.руб. 
Заключены и оплачены договоры от 31.08.2015 № 40,41, от 19.10.2015 № 43 за изымаемое для муниципальных нужд недвижимое имущество с выплатой возмещения стоимости недвижимого имущества на сумму 7 543,00 тыс.руб.  </t>
  </si>
  <si>
    <t>Отклонение уточненного плана от утвержденного плана 605,67 тыс.руб. согласно приказу ДФ от 10.03.2011 №23 (с изменениями), приказу ДФ от 15.10.2015 №257.
Заключены муниципальные контракты:
- от 15.08.2015 № 45-ГХ с ИП Ганиев Х.Н. на снос 10 домов на сумму 1 299,58 тыс.руб., срок выполнения работ до 15.11.2015. Работы выпилены  и оплачены  100%.
- от 08.09.2015 № 52-ГХ с ООО "НЕСТОР-Автодор" на снос 7 домов на сумму 1 529,77 тыс.руб., срок выполнения работ до 15.11.2015. Работы выполнены и оплачены  100%.
- от 10.11.2015 № 63-ГХ с ИП Нестеренко Д.В. на снос 3 домов на сумму 1 835,43 тыс.руб., срок выполнения работ до 30.11.2015;
- от 17.11.2015 № 65-ГХ С ООО "НЕСТОР-Автодор" на снос 4 домов на сумму 2 008,98 тыс.руб., срок выполнения работ до 06.12.2015;
- от 23.11.2015 № 66-ГХ с ООО "НЕСТОР-Автодор" на снос 3 домов  на сумму 640,22 тыс.руб., срок выполнения работ до 30.11.2015
Заключены договоры от 19.10.2015 № 57/15,58/15,59/15,60/15,61/15,62/15,70/15 на снос (демонтажу фундаментов) 8 домов на сумму 582,18 тыс.руб., срок выполнения работ до 15.11.2015. Работы выполнены и оплачены на сумму 482,17 тыс.руб.
5 727,81 тыс.руб. - экономия по итогам проведения торгов.</t>
  </si>
  <si>
    <t>В рамках данной программы приобретены жилые помещения для участников программы с участием средств фонда:18 кв. - трехкомнатных (1281,2 м2, 66 159,92 тыс.руб), 22 кв. - однокомнатных (950,8 м2, 50 039,65 тыс.руб), 59 кв. - двухкомнатных (3960,6 м2,                       208 442,42 тыс.руб).
Без участия средств фонда приобретены жилые помещения для участников программы: 30 кв. - 1 комн., (1301,2 м2, 68 470,33 тыс.руб) ,  34 кв. -2 комн. (2282,8 м2, 120 141,48 тыс.руб) , 10 кв. - 3 комн. (672 м2, 35 366,67 тыс.руб). Жилые помещения для участников программы приобретены в полном объеме. Оплата будет произведена после регистрации жилых помещений в муниципальную собственность.</t>
  </si>
  <si>
    <t xml:space="preserve">По итогам электронных аукционов на приобретение жилых помещений состоявшихся в апреле заключены МК на приобретение: 48 - 1 комнатных (2083,2 м2, 109 636,73 тыс.руб), 23 -2х комнатных (1550,2м2, 81 585,48), 37- 3х комнатных (2486,4м2, 130 856,74 тыс.руб). Произведена оплата в размере 100% . 
В августе проведены аукционы и заключены МК на приобретение 33-х однокомнатных (75 375,25 тыс.руб, 1432,2 м2), 44-х двухкомнатных (156 076,56 тыс.руб, 2857,6 м2)  и 18 трехкомнатных квартир (163 660,04 тыс.руб, 1209,6м2). В сентябре  приобретены 77 - 1 комнатных (3697,7 м2, 194 516,78 тыс.руб) и 30 - 2-х комнатных квартир (1905,7м2, 100 293,51 тыс.руб.). По результатам проведенных аукционов образовалась экономия средств. Приобретены 2 -однокомнатных квартиры (100,8 м2, 5 326,05 тыс.руб.), 2 - трехкомнатных (163,24м2, 8 591,16 тыс.руб). </t>
  </si>
  <si>
    <t xml:space="preserve">При издании информационного журнала "Семейный вопрос" используются средства субвенций на осуществление деятельности по опеке и попечительству в рамках переданных  отдельных государственных полномочий по опеке и попечительству. На выполнение работ по печати трех номеров информационного журнала «Семейный вопрос» с ООО «Аксиома» (г. Тюмень) заключен муниципальный контракт от 30.06.2015 № 0187300006515000563_47043 (дополнительное соглашение от 22.07.2015).  Общая цена Контракта составляет 119 490, 39 рублей.             В соответствии с муниципальным контрактом издание журнала проводиться в 3 этапа:  I этап – июль 2015; II этап – август 2015; III этап – декабрь 2015.  В июле 2015 года получен 1 номер информационного журнала "Семейный вопрос", услуги оплачены 04.08.2015 года в размере 39 830,13 рублей.    
В августе 2015 получен 2 номер информационного журнала "Семейный вопрос", услуги оплачены 01.09.2015 в размере 39 830,13. Всего по контракту получены услуги в размере 79 660,26 рублей.                                                                                                            Третий номер журнала будет издан в декабре 2015 года.         </t>
  </si>
  <si>
    <t>Денежные средства будут израсходованы в декабре  в соответствии с заключенным контрактом от 06.07.2015 № 37-2015 на оказание услуги по наставничеству.</t>
  </si>
  <si>
    <t>МКУ "ДДТиЖКК" - 5,33 тыс.руб.
Заключен договор от 13.07.2015 №37/15 с Сургутский филиал ЗАО "ПКФ "Спецмонтаж-2" на сумму 12,53 тыс.руб. на поставку спецодежды и хозяйственных товаров с 13.07.15г. - 01.08.15г., из них на мероприятие - 5,14 тыс.руб. Работы выполнены и оплачены. 0,19 тыс.руб. - экономия, договор заключен на более выгодных условиях.
7 614,11 тыс.руб. мероприятие планируется к исполнению в 4 декабре 2015 года.</t>
  </si>
  <si>
    <t>Заключен муниципальный контракт №201-МК  от 23.11.2015г. с ООО "ПК Профессиональная одежда" на поставку спецодежды  на сумму 114 597,30 рублей. По условиям контракта поставка будет произведена в декабре 2015 года, оплата по факту поставки товара.</t>
  </si>
  <si>
    <t>Мероприятие планируется к исполнению в декабре ожидаемая экономия 28,91 тыс.руб</t>
  </si>
  <si>
    <t>Мероприятие выполнено</t>
  </si>
  <si>
    <t xml:space="preserve">Контракт на оказание услуг по техническому обслуживанию охранно-пожарной сигнализации заключен, оплата по факту оказания услуг. </t>
  </si>
  <si>
    <t>Мероприятие планируется к исполнению в декабре 2015.</t>
  </si>
  <si>
    <t>В связи с реоргагизацией комитета по опеке и попечительству и изменением штатного расписания сотрудников,  в бюджет автономного округа в декабре 2015 года будут возвращены 10 988 400,00  рублей. До конца 2015 года планируется исполнение субвенции на 100%.</t>
  </si>
  <si>
    <t>11 679,51 тыс.руб. - освоены средства по заключенным контрактам на оказание услуг по организации отдыха и оздоровления детей-сирот и детей, оставшихся без попечения родителей в период летних школьных каникул 2015 года (приобретение путевок);
1 070,49 тыс. руб. - осуществляется подготовка конкурсной документации на оказание услуг по организации отдыха и оздоровления детей-сирот и детей, оставшихся без попечения родителей в период зимних школьных каникул (приобретение путевок).</t>
  </si>
  <si>
    <t>Отклонение уточненного плана от утвержденного на 1 526,99 тыс.руб. согласно уведомлению об изменении бюджетных назначений от 13.11.2015 № 163+, приказу ДФ  от 13.11.2015 № 291.
1) Заключены и исполнены договоры с ООО "Инжиниринговый центр "Сургутстройцена" на выполнение работ по проверке смет на ремонт жилых помещений, расположенных по адресам по ул.Ленина д. 65/1 кв.115, ул.Крылова д.7 кв.109, ул. Маяковского д. 26 кв.87, ул.Энтузиастов д.44 кв.24, пр.Комсомольский 44/1 кв.27, пр. Ленина д.61/2, кв.109  на сумму 25,59  тыс.руб.  
2) Заключены и исполнены:
- муниципальный контракт с ООО "Бригадир" от 16.06.2015 № 21-ГХ на выполнение работ по ремонту жилого помещения (Ленина д. 65/1, кв. 115), срок выполнения работ  17.06.15 г.-22.07.15 г., на сумму 200,00 тыс.руб.;
- муниципальный контракт с ООО "МАРС" от 14.07.2015 № 36-ГХ на выполнение работ по ремонту жилых помещений (ул. Крылова, д. 7, кв. 109, ул. Маяковского, д. 26, кв. 87), срок выполнения работ с 14.07.15г. - 21.09.15г., на сумму 699,73 тыс.руб.;
- муниципальный контракт с ООО "ВЖК Артель-Индустрия "от 24.09.2015 №57-ГХ на выполнение работ по ремонту жилого помещения (ул.Комсомольская, д.44/1 кв.27), срок выполнения работ с 24.09.15-02.12.15, на сумму 304,06 тыс.руб.;
- договор с ООО "КомСервис" от 20.10.2015 № 63/15 на выполнение работ по ремонту жилого помещения  (замена оконных рам по ул. Энтузиастов 44-24), срок выполнения работ с 20.10.15 г.-09.11.15  на сумму 87,47 тыс.руб.
3) Заключен муниципальный контракт с ООО "КомСервис" от 22.09.2015 № 56-ГХ на сумму 675,29 тыс.руб., срок выполнения работ с 23.09.15-01.12.15 (ремонт муниципальных жилых помещений по адресам: ул.Ленина, д.61/2 кв.109, ул.Энтузиастов, д. 44 кв.24).
1,62 тыс.руб. - экономия, расторжение контракта.</t>
  </si>
  <si>
    <t xml:space="preserve">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производились по мере поступления заявлений. С 01.07.2015 данный вид выплат передан КУ "Центр социальных выплат Югры" филиала в г.Сургуте. </t>
  </si>
  <si>
    <t>Комментарии отсутствуют в предоставленном отчете</t>
  </si>
  <si>
    <t>102 232,2 тыс.руб. - средства на обеспечение функционирования аппарата ДКМПиС.
Межбюджетные трансферты 292,7 тыс.руб. - субвенция на осуществление переданного отдельного государственного полномочия по присвоению спортивных разрядов и квалификационных категорий спортивных судей (Постановление Администрации города от 09.10.2014 №6903 "Об организации деятельности по осуществлению передаваемого органу местного самоуправления отдельного государственного полномочия по присвоению спортивных разрядов и квалификационных категорий спортивных судей"):
 - оплата труда муниципального служащего по исполнению переданного полномочия по присвоению спортивных разрядов и квалификационных категорий спортивных судей - 152,2 тыс.руб.;
- начисления на оплату труда муниципального служащего по исполнению переданного полномочия по присвоению спортивных разрядов и квалификационных категорий спортивных судей - 46 тыс.руб.;
- приобретение значков и книжек на исполнение переданного полномочия по присвоению спортивных разрядов и квалификационных категорий спортивных судей - 94,5 тыс.руб. Освоение средств планируется до конца 2015 года.</t>
  </si>
  <si>
    <t>Данное мероприятие включает объекты:  1. "Праздничное оформление города". Средства б Работы по  МК №200/2014 от 09.12.2014 с ИП Шишминцев в сумме 3719,5 тыс.руб, по  МК  №7/2015 от 18.05.15 с ИП Шишминцев в сумме  2475,0 тыс.руб. выполнены и оплачены. Заключен МК №31/2015 от 02.11.2015г с ИП Шишминцев на сумму 8946,0 тыс.руб. Сумма 2015 года - 2900,0 тыс.руб. Срок выполнения работ - 15.09.2016г. 2."Новогоднее оформление города"  Выполнены и оплачены работы в сумме 1690 тыс.руб. согласно заключенных МК №94,95 от 17.11.2014г с ИП Шишминцев, №93/14 от 05.11.14г с ООО "Индустрия рекламы". Заключены МК №27/2015 с ИП Шишминцев, 28/2015, 29/2015 с ООО "СК "Ермак" от 27.10.2015г . Сумма средств на 2015 год - 10440 тыс.руб. Срок выполнения работ 15.12.2015г.                                                                                     2567,65 тыс.руб - экономия в результате проведенных торгов.</t>
  </si>
  <si>
    <t>Работы выполнены и оплачены (МК №15/2015 с ООО Рекламно-производственная компания "Феникс" от 24.07.2015 г.)</t>
  </si>
  <si>
    <t xml:space="preserve"> Возмещение расходов производится по факту. На 2015 год предусмотрена сумма в размере 4430,78 тыс.руб, средства запланированы на декабрь 2015г.  </t>
  </si>
  <si>
    <t>Заключен контракт на разработку проекта №11/2015 от 02.06.15 с ОАО Сибирский научно-исследовательский проектный институт градостроительства. Сумма по контракту- 369,79918 тыс.руб. Срок выполнения работ - 30.09.15г. В связи со срывом срока выполнения работ Подрядчиком, ведется претензионная работа.                                                                                    Произведено возмещение расходов из средств окружного бюджета. Освободившиеся средства местного бюджета будут предложены к перераспределению.</t>
  </si>
  <si>
    <t>Средства предусмотрены на выполнение градостроительных планов земельных участков под строящиеся объекты. Заключен договор с ООО "Гео-Зем-Консалтинг" №25 от 19.11.2015, сумма 93,25188 тыс.руб.  Освоение средств запланировано на IV квартал 2015 года.</t>
  </si>
  <si>
    <t>Работы выполняются  в соответствии с заключенным МК №133/2013 от 16.08.2013г с ООО "ИТП "Град". Сумма по контракту - 62012,0167 тыс.руб. В 2013-2014 годах были выполнены и оплачены работы на сумму 30 000,0 тыс.руб. 
Произведено возмещение расходов из средств окружного бюджета. Освободившиеся средства местного бюджета будут предложены к перераспределению.</t>
  </si>
  <si>
    <t>Заключен МК №12/2015 от 18.06.2015г с ООО "ИТП"Град". Сумма по контракту 8999,397 тыс.руб. Сумма на 2015год - 2999,799 тыс.руб. Срок выполнения работ - 30.11.2017 года.                                                                                        Произведено возмещение расходов из средств окружного бюджета. Освободившиеся средства местного бюджета будут предложены к перераспределению.</t>
  </si>
  <si>
    <t>Проектно-изыскательские работы выполнялись в соответствии МК с ООО "Сибпроектстрой1" №17/П-2014 от 23.12.2014 на сумму 475,01493 тыс.руб.  Работы выполнены и оплачены.</t>
  </si>
  <si>
    <t xml:space="preserve">Средства  освоены
</t>
  </si>
  <si>
    <t xml:space="preserve">В связи с увеличением стоимости государственной экспертизы проектной документации и результатов инженерных изысканий , пересчитанной в текущих ценах по состоянию на 2 кв. 2015 г. (стоимость  589 091,40 руб.), средства 2015 года, предусмотренные на заключение договора с единственным Исполнителем - не востребованы. 
Средства в размере 511,558 тыс. руб. предложены к снятию на Заседание Думы города в декабре 2015 г.
 0,21021 тыс.руб. - произведена оплата авансового платежа за технологическое присоединение объекта к электрическим сетям согласно договора от 26.12.2014 №345/2014/ТП.   </t>
  </si>
  <si>
    <t>Заключен МК на выполнение работ по строительству объекта с ООО "СК СОК" №03/2015 от 19.05.2015. Сумма по контракту - 423186,003 тыс.руб, на 2015 год - 82829,0 тыс.руб. Срок выполнения работ - 30 сентября 2016 года.
Готовность объекта 11,5 %. Выполняются следующие виды работ: устройство земляного полотна, работы по устройству сетей дождевой канализации,  сетей водоснабжения и теплоснабжения, дополнительные работы по водопонижению. Работы, принятые  в ноябре на сумму 33 945,59690 тыс.руб. будут оплачены в декабре 2015 года</t>
  </si>
  <si>
    <t xml:space="preserve">Средства предусмотрены для исполнения обязательств по МК №02/П-2014 от 09.01.2014г с ООО "Севердорпроект" на проведение госэкспертиза проектно-сметной документации. Срок действия контракта - до 30.06.2015г.    Средства неосвоены  в связи с отсутствием утвержденной в установленном порядке документации по планировке территории и проекта межевания посёлка Лунный. Подписано Соглашении о расторжении контракта от 26.06.2015г.
Размещение извещения о проведении закупки у единственного исполнителя на проведение главгосэкспертизы, согласно утвержденного плана-графика перенесено - декабрь 2015 г. Стоимость госэкспертизы с учётом пересчёта в тек. цены по состоянию на 2 кв. 2015г. составляет 702,07994 тыс. руб.       </t>
  </si>
  <si>
    <t xml:space="preserve">Средства предусмотрены для исполнения обязательств по МК №02/П-2014 от 09.01.2014г с ООО "Севердорпроект" на проведение госэкспертиза проектно-сметной документации. Срок действия контракта - до 30.06.2015г.    Средства неосвоены  в связи с отсутствием утвержденной в установленном порядке документации по планировке территории и проекта межевания посёлка Лунный. Подписано Соглашении о расторжении контракта от 26.06.2015г.
Размещение извещения о проведении закупки у единственного исполнителя на проведение главгосэкспертизы, согласно утвержденного плана-графика перенесено - декабрь 2015 г. Стоимость госэкспертизы с учётом пересчёта в тек. цены по состоянию на 2 кв. 2015г. составляет 702,07994 тыс. руб.  </t>
  </si>
  <si>
    <t>Зарегистрировано бюджетных обязательств на сумму 7 056,95 тыс.руб.
Всего оплачены расходы на сумму 4 763,51 тыс.руб., в том числе:
2 744,05 тыс.руб. - оплачены коммунальные услуги за январь-октябрь 2015 года, в том числе 16,94  тыс.руб. погашена кредиторская задолженность 2014 года.
2 019,46 тыс.руб. - оплачены расходы по содержанию объектов соц.сферы за январь-октябрь 2015 года.
Оплата работ осуществляется в соответствии с заключенными муниципальными контрактами.</t>
  </si>
  <si>
    <t>4.1.2.</t>
  </si>
  <si>
    <t>4.1.3.</t>
  </si>
  <si>
    <t>В соответствии с подписанным соглашением о сотрудничестве в сфере реализации государственных программ Ханты-Мансийского автономного округа – Югры  между департаментом культуры Ханты-Мансийского автономного округа - Югры и Администрацией муниципального образования городской округ город Сургут от б/д № б/н средства предусмотрены на комплектование книжных фондов.
Учреждением заключены договоры №183-15 от 23.11.2015, №179-15 от 11.11.2015, №180-15 от 23.11.2015, №182-15 от 23.11.2015, №178-15 от 11.11.2015, оплата будет произведена до конца года в полном объеме.</t>
  </si>
  <si>
    <t>4.2.</t>
  </si>
  <si>
    <t>4.2.1.</t>
  </si>
  <si>
    <t>4.2.2.</t>
  </si>
  <si>
    <t>Средства предусмотрены на обеспечение функционирования и развития 3-х муниципальных учреждений (МБУК "СХМ", МБУК "СКМ", МБУК "ГСИ "Стерх").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В настоящее время все проходит в соответствии с планом-графиком.</t>
  </si>
  <si>
    <t>Зарегистрировано бюджетных обязательств на сумму 7 755,72 тыс.руб.
Всего оплачены расходы в сумме 6 140,49 тыс.руб., в том числе:
3 752,52 тыс.руб. - оплачены коммунальные услуги за январь-октябрь 2015 года.
2 387,97 тыс.руб. - оплачены расходы по содержанию объектов соц.сферы за январь-октябрь 2015 года.
Оплата работ осуществляется в соответствии с заключенными муниципальными контрактами.</t>
  </si>
  <si>
    <t>4.3.2.</t>
  </si>
  <si>
    <t xml:space="preserve">Средства предусмотрены на обеспечение функционирования и развития 7-ми муниципальных учреждений (детских школ искусств).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t>
  </si>
  <si>
    <t>До конца 2015 года денежные средства будут израсходованы на оплату труда педагогических работников муниципальных образовательных организаций дополнительного образования детей (в сфере культуры)</t>
  </si>
  <si>
    <t>Зарегистрировано бюджетных обязательств на сумму 10 714,58 тыс.руб.
Всего оплачено расходов на сумму 7 798,42 тыс.руб., в том числе:
2 940,59 тыс.руб. - оплачены коммунальные услуги за январь-октябрь 2015 года.
4 857,82 тыс.руб. - оплачены расходы по содержанию объектов соц.сферы за январь-октябрь 2015 года.
Оплата работ осуществляется в соответствии с заключенными муниципальными контрактами.</t>
  </si>
  <si>
    <t>В соответствии с подписанным соглашением о сотрудничестве в сфере реализации государственных программ Ханты-Мансийского автономного округа – Югры  между департаментом культуры Ханты-Мансийского автономного округа - Югры и Администрацией муниципального образования городской округ город Сургут от б/д № б/н средства предусмотрены на приобретение музыкальных инструментов.
На приобретение музыкальных инструментов МБУ ДО "ДШИ №1" заключены договоры: №64/15 от 02.10.2015, №65/15 от 02.10.2015. По условиям договора поставка и прием товара осуществляется до 20.12.2015. Оплата будет произведена по факту поставки до конца 2015 года.</t>
  </si>
  <si>
    <t>Зарегистрировано бюджетных обязательств на сумму 6 160,79 тыс.руб.
Всего оплачено расходов в сумме 4 001,29 тыс.руб., в том числе: 
2 156,33 тыс.руб. - оплачены коммунальные услуги за январь-октябрь 2015 года.
1 844,96 тыс.руб. - оплачены расходы по содержанию объектов соц.сферы за январь-октябрь 2015 года.
Оплата работ осуществляется в соответствии с заключенными муниципальными контрактами.</t>
  </si>
  <si>
    <t>Аукцион состоялся, заключен муниципальный контракт  с ООО СпецТрансАвто" от 30.03.2015 № 07-ГХ на сумму 620,24 тыс.руб., из них на мероприятие  - 192,01 тыс.руб. Соглашение о расторжение от 14.09.2015 на сумму 570,67 тыс.руб., из них на мероприятие - 164,14 тыс.руб.
164,04 тыс.руб. -  оплачены услуги за предоставление, установку и обслуживание биотуалетов при проведении городских мероприятий. Мероприятие выполнено - 100%.
27,87 тыс.руб. -  экономия по результатам проведенного конкурса, расторжение контракта. К использованию не планируется.</t>
  </si>
  <si>
    <t>4.5.2.</t>
  </si>
  <si>
    <t>4.6.1.1.</t>
  </si>
  <si>
    <t>4.6.1.2.</t>
  </si>
  <si>
    <t>4.6.2.1.</t>
  </si>
  <si>
    <t>4.6.2.2.</t>
  </si>
  <si>
    <t>4.6.3.</t>
  </si>
  <si>
    <t xml:space="preserve">Работы ведутся с отставанием от графика производства работ в связи с внесением изменений в проект в раздел фасады, т.к. витражная система тепло-холод не проходит по расчету теплотехнических показателей.     Работы  планируются к выполнению и приемке в декабре 2015 г. Оплата будет произведена по факту оказания услуги.        </t>
  </si>
  <si>
    <t>Работы выполнены, средства освоены в полном объемы.</t>
  </si>
  <si>
    <t>Средства предусмотрены на организацию работы лагерей дневного пребывания, включая обеспечение питанием на базе 3-х муниципальных учреждений (2-х школ искусств, 1-ого учреждения культуры). Средства освоены в полном объеме.</t>
  </si>
  <si>
    <t>По итогам проведенного электронного аукциона заключен контракт № 11-АЭ от 13.10.2015 на изготовление и поставку туристской карты города Сургута на общую сумму 178,8 тыс.руб. Экономия по итогам торгов составила 71,3 тыс.руб. Оплата по факту поставки товара. (Поставка в течении 40 дней с момента заключения контракта). Планируется возврат экономии в бюджет города. 
Заключен контракт № 13 -АЭ от 19.10.2015 на оказание услуг по организации участия в XIV специализированной туристской выставке-ярмарке "Югра-Тур 2015". Общая сумма контракта 248,0 тыс.руб. Оплата - по факту оказания услуг. (Срок оказания услуг с момента заключения контракта по 01.12.2015). 27,0 тыс.руб. - предусмотрены на командировочные расходы для участия в XIV специализированной этнографической выставке "Югра-Тур 2015", которая состоится в ноябре 2015 года.</t>
  </si>
  <si>
    <t>6.1.2.</t>
  </si>
  <si>
    <t>Зарегистрировано бюджетных обязательств на сумму 12 274,81 тыс.руб. 
Всего оплачены расходы в сумме 8 565,78 тыс.руб., в том числе:
5 298,90 тыс.руб. - коммунальные услуги за январь-октябрь 2015 года.
3 266,88 тыс.руб. - расходы по содержанию объектов соц.сферы за январь-октябрь 2015 года.
Оплата работ осуществляется в соответствии с заключенными муниципальными контрактами.</t>
  </si>
  <si>
    <t>Аукцион состоялся, заключен муниципальный контракт  с ООО СпецТрансАвто" от 30.03.2015 №07-ГХ на сумму 620,24 тыс.руб., из них на мероприятие  - 30,97 тыс.руб.
Оплата произведена 28.07.2015.
Мероприятие выполнено - 100%.</t>
  </si>
  <si>
    <t>На основании протокола подведения итогов электронного аукциона № ЭА-1228 (2) от 30.09.2015 заключен МК №35/2015 с ООО "ВОРТ" на сумму 18 899,99936 тыс. руб. Срок выполнения работ - 25.11.2015г Работы по контракту выполнены в полном объеме, приняты. Оплата в декабре 2015г в связи с поздним предоставлением документов Подрядчиком на оплату. 85,02663 тыс.руб - средства для заключения договора на проверку сметной документации, которая будет произведена в декабре 2015г. Остаток средств - экономия в результате проведенных торгов, предложена к перераспределению.</t>
  </si>
  <si>
    <t>Средства предусмотрены на организацию работы лагерей дневного пребывания, включая обеспечение питанием на базе одного учреждения молодёжной политики. Освоены в полном объеме.</t>
  </si>
  <si>
    <t>Заключен муниципальный контракт на страхование муниципального имущества (65 объектов нежилого фонда)  № 69 от 05.08.2015 на сумму 183,5 тыс.руб.
Контракт исполнен.
Экономия по результатам размещения муниципального заказа - 991,708 тыс.руб.</t>
  </si>
  <si>
    <t xml:space="preserve">141 тыс. руб. - средства освоены (договоры на оказание услуг по проведению семинара от 30.04.2015 № 21/15, 23, 7, 23, 15, 42, 12/48, 25, 09/19, 31,  271, 02-03/35, 510, КТ-15, 23/32
9 тыс. руб. - экономия, перераспределенная с мероприятия "Проведение курсов "Развитие языковой, речевой компетентности детей мигрантов, не владеющих русским языком". Договор находится на стадии заключения, оплата будет осуществлена по факту оказания услуг.                                                                    9 тыс. руб. - договор заключен, срок оказания услуг до 30.11.2015, оплата будет осуществлена в декабре 2015 года
 </t>
  </si>
  <si>
    <t>Заключен контракт МК18/ЭА-15 от 19.05.15 с ООО "ЮБТ" на сумму 88,5 тыс. руб.. по результатам проведенного аукциона. По согласованию с администратором программы остаток средств в сумме 61,5 тыс. руб.. планируется использовать  для организации семинара по вопросам антитеррористической защищенности объектов (декабрь).</t>
  </si>
  <si>
    <t xml:space="preserve">1) 28, 30 мая 2015г состоялось проведение  акции среди детей и подростков по месту жительства "Автобус добра"  в сумме 86 741,42. (заключен договор от 24.04.2015: № 72-15, заключен контракт  от 27.04.15. № 64-МК-15; договор от 18.05.2015 № 78-15; договор от 01.04.2015 № 51-15.)                                                                                                                        2) Проведение  акции среди детей и подростков по месту жительства "Автобус добра" состоялось в сентябре 2015 г. в сумме 72 550,00 (заключен договор от 24.04.2015: № 72-15, заключен контракт  от 27.04.15. № 64-МК-15; договор от 18.05.2015 № 78-15; договор от 01.04.2015 № 51-15.)                         
</t>
  </si>
  <si>
    <t xml:space="preserve">Зарегистрированы бюджетные обязательства на сумму 3 455,66 тыс.руб.
Всего оплачены расходы в сумме 2 604,32 тыс.руб., в том числе:
1 587,32 тыс.руб. - оплачены коммунальные услуги за январь-октябрь 2015 года.
Оплата работ осуществляется в соответствии с заключенными муниципальными контрактами.  </t>
  </si>
  <si>
    <t>Оплата услуг в рамках заключенных муниципальных контрактов запланирована в IV квартале, при завершении работ по проведению социологических исследований.</t>
  </si>
  <si>
    <t>По итогам проведенного конкурса в соответствии с постановлением Администрации города от 13.03.2015  № 1678  "О выделении грантов в форме субсидий некоммерческим организациям в целях поддержки общественно значимых инициатив" будет заключено 18 договоров с НКО.</t>
  </si>
  <si>
    <t xml:space="preserve">Заключены 5 соглашений, перечисление субсидий по которым осуществляется поквартально согласно утвержденному в соглашениях графику. </t>
  </si>
  <si>
    <t>По состоянию на 01.12.2015 произведена выплата заработной платы за январь-октябрь и первую половину ноября месяца 2015 года. Оплата услуг по содержанию имущества, поставку основных средств и материальных запасов будет произведена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</si>
  <si>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По состоянию на 01.12.2015 произведена оплата расходов за услуги  по первоначальному определению и присвоению кредитного рейтинга за период с 01.03.2015 по 31.08.2015 года, а также предоплата за период с 01.09.2015 по 30.11.2015 года, за статистические услуги по информационному обеспечению (подписка на справочные издания). Оплата расходов за услуги по определению и присвоению кредитного рейтинга, за статистические услуги по информационному обеспечению производится планомерно в течение года.
37,34 тыс. руб. - экономия, сложившаяся по результатам заключения муниципального контракта с Стэндард Энд Пурс Кредит Маркет Сервисез Юроп Лимитед на оказание услуг по первоначальному определению и присвоению кредитного рейтинга.</t>
  </si>
  <si>
    <t>По состоянию на 01.12.2015 произведена оплата расходов за изготовление схем границ прилегающих территорий. Оплата расходов за изготовление схем границ прилегающих территорий, в соответствии с условиями заключенного муниципального контракта, производится планомерно в течение года.
2,18 тыс. руб. - экономия, сложившаяся по результатам заключения муниципального контракта с ООО "ЮграГеоЦентр" на выполнение работ по изготовлению схем границ прилегающих территорий.</t>
  </si>
  <si>
    <t>По состоянию на 01.12.2015 произведена оплата расходов за услуги по определению рыночной стоимости жилых помещений.</t>
  </si>
  <si>
    <t>По состоянию на 01.12.2015 произведена выплата заработной платы за январь-октябрь и первую половину октября месяца 2015 года. Оплата услуг по содержанию имущества, поставку основных средств и материальных запасов будет произведена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</si>
  <si>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По состоянию на 01.12.2015 произведена оплата налога на имущество организаций за I, II, III квартал 2015 года.
574,79 тыс. руб. - экономия, сложившаяся в связи отсутствием ввода объекта "Расширение полигона  твердых бытовых отходов в г. Сургуте" в эксплуатацию. В настоящее время ведется работа по государственной регистрации и постановке объекта на кадастровый учет. Ввод объекта запланирован на декабрь 2015 года -январь 2016 года.</t>
  </si>
  <si>
    <t>По состоянию на 01.12.2015 произведена выплата премии "За заслуги перед городом Сургутом".</t>
  </si>
  <si>
    <t>По состоянию на 01.12.2015 произведена выплата муниципальной пенсии за январь-ноябрь 2015 года. Выплата муниципальной пенсии производится планомерно в течение года.
190,99 тыс. руб. - сложившаяся экономия средств на выплаты пенсии за выслугу лет, в связи с увеличением базовой пенсии.</t>
  </si>
  <si>
    <t xml:space="preserve">- 1 451,26 тыс. руб. - исполнены 6 муниципальных контрактов в полном объеме, а также по 1 муниципальному контракту проведены 2 круглых стола. (общий объем 4);                           
- 394,96 тыс. руб. - заключены 2 муниципальных контракта, на исполнении (срок декабрь 2015 года); 
- 131,66 тыс. руб. - закупка размещена на электронной площадке;
- 0,32 тыс. руб. - остаток средств окружного бюджета, планируемый к возврату..
</t>
  </si>
  <si>
    <t xml:space="preserve">- 357,98 тыс. руб. - исполнен контракт на оказание услуг по организации и проведению курсов «Основы ведения предпринимательской деятельности» в рамках реализации подпрограммы «Развитие малого и среднего предпринимательства»;
- 329,87 тыс. руб. - заключены 2 муниципальных контракта;                                                                      - 45,33 тыс. руб. - остаток средств (образовавшаяся экономия) внесен в План-график размещения заказов на поставку товаров, выполнение работ, оказание услуг для обеспечения муниципальных нужд на 2015 год;
- 2,12 тыс.руб. - остаток средств окружного бюджета, планируемый к возврату.
</t>
  </si>
  <si>
    <t>- 761,86 тыс. руб. - исполнен 1 муниципальный контракт, по 1 муниципальному контракту частичное исполнение - проведены 3 встречи из 4.                                                                                 - 49,68 тыс. руб. - заключены 2 муниципальных контракта; 
- 18,56 тыс.руб. - остаток средств окружного бюджета, планируемый к возврату</t>
  </si>
  <si>
    <t>Отклонение утвержденного плана от уточненного обусловлено выделением средств ХМАО в соответствии с приказами департамента финансов от 24.09.15 № 08-П-232/15, от 30.11.15 № 08-П-256/15.
Субсидия носит заявительный характер. С целью информирования предпринимателей о возможности получения финансовой поддержки публикуется информация на официальном интернет-сайте Администрации города Сургута, в СМИ города, осуществляется рассылка электронных писем, ведется консультационная работа.</t>
  </si>
  <si>
    <t>С учетом запланированных средств и максимальной суммы субсидии в год для 1 субъекта (200 тыс. руб.) поддержка оказана 4 субъектам предпринимательства, 8 субъектам подготовлены отказы. Получено дополнительное финансирования по данному мероприятию, поддержка будет оказана не менее чем 2 субъектам предпринимательства.</t>
  </si>
  <si>
    <t>С учетом запланированных средств и максимальной суммы субсидии в год для 1 субъекта (300 тыс. руб.) поддержка оказана 5 субъектам предпринимательства, 1 субъекту подготовлен отказ. Ведется работа по информированию предпринимателей о возможности получения поддержки.</t>
  </si>
  <si>
    <t xml:space="preserve">С учетом запланированных средств и максимальной суммы субсидии в год для 1 субъекта (500 тыс. руб.) поддержка оказана 6 субъектам предпринимательства, 13 субъектам подготовлены отказы. Получено дополнительное финансирования по данному мероприятию, поддержка будет оказана не менее чем 4 субъектам предпринимательства. </t>
  </si>
  <si>
    <t xml:space="preserve">Поддержка оказана - 5 субъектам МСП.                                                          
1) По итогам заседания Комиссии по предоставлению поддержки на основании Протокола подготовлен проект ПАГ о предоставлении субсидий в форме грантов для 3 субъектов МСП на общую сумму 870 тыс. руб. Оплата средств грантов в сумме 570 тыс. руб. выплачена в октябре, сумма 300 тыс. руб. будет перечислена субъекту в декабре.                                                                  
2) С целью реализации остатка средств организован повторный прием заявлений, поступило 4 заявления, заседание комиссии состоялось 09.11.2015 года. По результатам заседания по данному направлению принято решение о предоставлении поддержки 2 субъектам МСП на сумму 418,4 тыс. руб. В настоящее время осуществляется подготовка НПА. </t>
  </si>
  <si>
    <t>Отклонение уточненного от утвержденного плана обусловлено выделением средств:
- согласно приказу Департамента экономического развития ХМАО-Югры от 30.09.2015 № 199 "О предоставлении субсидий" на приобретение оборудования, мебели, программного обеспечения и проведение ремонтных работ в сумме 28 165,8 тыс.руб.;
- согласно дополнительному соглашению № 1 от 09.09.2015 к соглашению от 06.03.2015 № 11  в сумме 56 433,8 тыс. руб.
Выделены субсидии МКУ "МФЦ г. Сургута":
1.Согласно приказу Департамента экономического развития ХМАО-Югры от 27.03.2015 № 63 "О предоставлении субсидий" на приобретение оборудования и программного обеспечения в сумме 1 011,5 тыс.руб.
2. Согласно приказу Департамента экономического развития ХМАО-Югры от 13.02.2015 № 30 "О внесении изменений в приказ Департамента экономического развития ХМАО-Югры от 10.12.2014 " 278 "О предоставлении субсидий" выделена субсидия в сумме 12 782,3 тыс.руб.
3. Согласно приказу Департамента экономического развития ХМАО-Югры от 25.02.2015 № 40 "О предоставлении субсидий" выделена субсидия в сумме 28 821,6 тыс.руб.
Исполнение средств в сумме 61 852,3 тыс.руб., произведено согласно фактическим затратам на оплату труда и начислений на оплату труда основного персонала, осуществляющего непосредственное взаимодействие  с заявителями в целях предоставления государственных и муниципальных услуг за январь-август 2015 года. До конца 2015 года ожидается исполнение на оплату труда и начислений на оплату труда основного персонала в сумме 36 185,4 тыс.руб.
По результатам проведения аукциона заключены контракты:
- МК25/ЭА-15 от 27.07.15 на сумму 690 тыс.руб. (из них доля бюджета ХМАО-Югры - 483 тыс.руб., местного бюджета - 207 тыс.руб.) с ООО "Софтлайн Проекты" на поставку лицензионного программного обеспечения. Исполнение ожидается до конца 2015 года.
На сумму 5 316,7 тыс.руб. будут заключены контракты по результатам проведения аукционов:
- на приобретение оборудования - 620,5 тыс.руб.;
- на поставку мебели - 4 696,2 тыс.руб.
На сумму 23 377,6 тыс.руб. исполнение ожидается в 2016 году, в соответствии с планом-графиком размещения закупок:
- на приобретение оборудования - 5 908,4 тыс.руб.;
- на проведение ремонтных работ - 17 469,2 тыс.руб. 
Остаток средств в сумме 23 377,6 тыс.руб. планируется вернуть в бюджет ХМАО-Югры.</t>
  </si>
  <si>
    <t>Отклонение уточненного плана от утвержденного на 11 тыс. руб. связано с корректировкой (увеличением) бюджетных ассигнований в соответствии со справкой департамента финансов ХМАО-Югры от 08.10.2015. Переутверждение плановых назначений будет произведено на очередном заседании Думы города о внесении изменений в закон о бюджете города.
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определен получатель субсидий на  развитие животноводства, переработки и реализации продукции  животноводства: Конев В.М.
Заключено соглашение от 22.04.2015 № 04-АПК с Коневым В.М. на предоставление субсидии на содержание маточного поголовья животных (личные подсобные хозяйства).
Перечисление субсидии получателю произведено за содержание поголовья животных в личном подсобном хозяйстве за 2015 год.</t>
  </si>
  <si>
    <t>Заключено соглашение от 31.03.2015  № МА-24с, дополнительное соглашение  11.09.2015 № МЕ-62- ДС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Уточнённый план на 2015 год 27 478,91 тыс. руб. (приказ ДФ № 20 от 20.02.2015), в том числе:
1) ТОиТР АПК "Безопасный город":
- 21 108,08 тыс. руб. - заключено 13 муниципальных контрактов и договоров на оказание услуг по техническому обслуживанию АПК "Безопасный город", из них оплачено -16 816,30 тыс. руб. Оплата средств в сумме 4 291,78 тыс. руб. по условиям контрактов - до 31.12.2015 года;
- 1 192,04 тыс. руб. - заключён контракт на текущий ремонт  сети передачи данных  для восстановления работоспособности объектов АПК «Безопасный город». Услуги оказаны в срок, оплата произведена 100%;
1 037,61 тыс. руб., из них 750,0 тыс. руб. средства ХМАО - заключён контракт на оказание услуг по обновлению и пуско-наладке программного обеспечения «АВТО-Интеллект» (Ураган Fast-8) АПК «Безопасный город». Срок оказания услуг до 15.01.2015. Услуги оказаны в срок, оплата произведена 100%;
 260,14 тыс. руб. - заключён контракт на текущий ремонт  сети передачи данных  для восстановления работоспособности объектов АПК «Безопасный город» (замена кабеля). Услуги оказаны в срок, оплата произведена 100%;
 293,69 тыс. руб. - заключён контракт на выполнение работ по демонтажу/монтажу оборудования АПК "Безопасный город" модернизация АПК "Безопасный город" (перенос КРИС-С). Услуги оказаны в срок, оплата произведена 100%. 
 212,35 тыс. руб. - заключён контракт на текущий ремонт  сети передачи данных  для восстановления работоспособности объектов АПК «Безопасный город» (замена кабеля). Услуги оказаны в срок, оплата произведена 100%.
2) 3 375,00 тыс. руб. запланированы на оказание услуг по информированию населения о системах:
 1 737,1 тыс. руб. на услуги по приему, обработке и доставке заказных писем с уведомлением АПК "Безопасный город". Срок оказания услуг  - 20.12.2015, оплата  - декабрь 2015 года;</t>
  </si>
  <si>
    <t xml:space="preserve">Согласно заключенного  Соглашения между Департаментом внутренней политики ХМАО-Югры и  Администрацией города Сургута от 31.03.2015 № МА-24 с, в рамках исполнения пункта 4.2 задачи 4 Государственной программы,  для реализации муниципальной программы "Профилактика правонарушений в городе Сургуте на 2014-2020 годы",  предоставлены  субсидии для обеспечения  софинансирования мероприятий:  муниципальное образование - 295,8 тыс. руб.; автономный округ - 690,2 тыс. руб. 
План на 2015 год  1 186 тыс. руб., в том числе:
 - 114,82  тыс. руб. - поставка специальной одежды, договоры от 01.07.2015 № 788, от 01.07.2015 № 790 (Сургутский филиал ЗАО ПКФ "Спецмонтаж-2"). Срок поставки: 01.07.2015 - 31.07.2015. Услуги оказаны в срок, оплата произведена 100%;
'- 41,65 тыс. руб. - поставка нашивок с логотипом "Народная дружина", договор  от 06.07.2015  № 799 ( ИП Федин Антон Сергеевич). Срок поставки: 01.08.2015-31.08.2015. Услуги оказаны в срок, оплата произведена 100%; 
- 43,53 тыс. руб. - поставка канцелярских товаров, степлера 24/6 брошюровщика, калькулятора, фоторамок деревянных для награждения участников конкурса "Лучший народный дружинник по охране общественного  порядка в городе Сургуте", договор от 26.08.2015 № 789 (ИП Федин Антон Сергеевич). Срок поставки: 01.09.2015-30.09.2015.Услуги оказаны в срок, оплата произведена 100% .
По решению координационного совета от 30.07.2015, на основании приказа МКУ "Наш город"  "О материальном поощрении" от 31.07.2015 № 56, произведена выплата материального стимулирования за 1 полугодие в сумме 284 тыс. руб. (за счет средств МО - 74 тыс. руб.; за счет средств ХМАО - 210 тыс. руб.). 
По решению координационного совета от 12.10.2014, на основании распоряжения Администрации города от 13.10.2015 № 2444, произведена выплата компенсации за проезд в общественном транспорте за 3 кв. 2015 за счет средств МО -  32, 17 тыс. руб. 
В 3 кв. заключены договоры на:
-  приобретение удостоверения НД и вкладыша с Индивидуальным предпринимателем А.С. Фединым на сумму 36 тыс. руб., за счет средств МО, оплата произведена 100%;
- страхование жизни и здоровья народных дружинников на период участия в охране общественного порядка с  СПАО "РЕСО-Гарантия" на сумму 42,23 тыс. руб., за счет средств ХМАО, оплата произведена 100%.
В 4 кв. по итогам решения координационного совета запланировано:
- в декабре выплатить компенсацию за проезд в общественном транспорте за 4 кв. в сумме 37,8 тыс. руб. за счет средств МО;
- в декабре выплатить материальное стимулирование по итогам работы за 11 месяцев в сумме  553,8 тыс. руб. (за счет средств МО - 115, 83 тыс. руб.; за счет средств ХМАО - 437, 97 тыс. руб.).    </t>
  </si>
  <si>
    <t>На 01.12.2015 в списке молодых учителей, имеющих право на получение субсидии на первоначальный взнос при ипотечном кредитовании, состоит один молодой учитель. 02.10.2015 Соглашением о предоставлении в 2015 году субсидии из бюджета Ханты - Мансийского автономного округа - Югры бюджету муниципального образования городской округ город Сургут на предоставление субсидий на первоначальный взнос при ипотечном кредитовании молодым учителям - участникам мероприятия "Улучшение жилищных условий молодых учителей" государственной программы Ханты - Мансийского автономного округа - Югры "Обеспечение доступным и комфортным жильем жителей Ханты - Мансийского автономного округа - Югры в 2014 - 2020 годах" предусмотрены средства окружного и местного бюджетов в соотношении 380 000 рублей и 20 000 рублей соответственно, что соответствует максимальному размеру субсидии на одного участника (400 тыс.руб.). Свидетельство о праве получения субсидии молодому учителю выдано. В настоящее время участник подпрограммы заключает договор купли - продажи жилого помещения с использованием заемных средств. До конца текущего года планируется освоить средства окружного и местного бюджета в полном объеме.</t>
  </si>
  <si>
    <t>В списке граждан, имеющих право на получение субсидии за счет средств федерального бюджета по городу Сургуту на 01.01.2015 состоит 553 человека. Согласно справки от 14.10.2015 № 500/10/19 "Об изменении показателей сводной бюджетной росписи расходов на 2015 год и на плановый период 2016 и 2017 годов" и от 19.10.2015 № 500/10/78 "Об изменении лимитов бюджетных обязательств на 2015 год и плановый период 2016 и 2017 годов" Департамента финансов ХМАО - Югры доведены дополнительные субвенции на осуществление полномочий по обеспечению жилья отдельных категорий граждан в сумме 2 225 340 рублей. Итого на 2015 год объём бюджетных ассигнований составляет 11 868,48 тыс.руб.
От общего числа состоящих на учёте граждан, имеющих право на получение субсидии из федерального бюджета, желание получить субсидии в 2015 году выразили 39 человек. Согласно выписки Департамента строительства ХМАО-Югры в Сводный список граждан - получателей субсидии из федерального бюджета в 2015 году от Сургута было включено 24 льготополучателя, из них 16 выданы гарантийные письма на получение субсидии в текущем году.
На 01.12.2015: 13 льготополучателей получили субсидию на общую сумму 9 640,19 руб.; 3 проекта постановления о предоставлении находятся на согласовании. Средства федерального бюджета по данной подпрограмме планируется освоить в полном объеме до конца года.</t>
  </si>
  <si>
    <t>В соответствии со справкой ДФ ХМАО-Югры №500/04/154 от 24.04.2015 "Об изменении лимитов бюджетных обязательств на 2015 финансовый год и плановый период 2016-2017 годов" доведены лимиты бюджетных обязательств окружного бюджета в сумме 5810,610 тыс.руб. Средства предусмотрены на выплату субсидий 2 ветеранам на сумму 3873,74 тыс.руб, а также на приобретение 1 жилого помещения в сумме - 1936,870 тыс.руб. Произведена выплата субсидий в полном объеме. Приобретено жилое помещение (МК №23/2015 от 15.09.2015г с ООО УК Центр Менеджмент, 36 м2, 1483,560 тыс.руб). Согласно условиям МК произведена оплата 30% стоимости контракта.                                                                                                                                     Экономия в результате проведенных торгов подлежит возврату.</t>
  </si>
  <si>
    <t>Заключено Соглашения № 15 от 16.06.2014  о представлении субсидий из бюджета ХМАО-Югры Администрации муниципального образования город Сургут на создание общественных спасательных постов в местах массового отдыха людей на водных объектах между Департаментом гражданской защиты населения ХМАО-Югры и Администрацией города (действует до 31.12.2015). Исполнение мероприятия 100 %</t>
  </si>
  <si>
    <t>Разработано 3 НПА: Постановление Администрации города от 01.06.2015 года № 3640 "О проведении  городского конкурса детского рисунка «Охрана труда глазами детей".  Постановление Администрации города от 24.02.2015    № 1223 «О  проведении  городского  смотра-конкурса  «Лучший  специалист  по охране  труда -  2015» . Постановление Администрации города Сургута от 20.03.2015  № 1866 "О проведении месячника по охране труда "Безопасность труда в Сургуте". Количество разработанных методических пособий - 14 ед. Количество размещенных публикаций в целях информирования работодателей и населения  по вопросам охраны труда через печатные и электронные средства массовой информации - 17 ед. Количество размещенных информационных видеороликов на телевидении  - 4 ед. Количество проведённых семинаров, совещаний – 11 ед. В окружном конкурсе "Лучший специалист по охране труда - 2015" участвовало от г.Сургута 3 человека (победители городского конкурса).</t>
  </si>
  <si>
    <t>Проведен городской конкурс "Лучший специалист по охране труда -2015" участников 48 чел., месячник по охране труда "Безопасность труда в Сургуте", участвовала 21 организация. Проведен конкурс  детского рисунка "Охрана труда глазами детей", участвовало 49 организаций. Организована выставка детского рисунка согласно МК от 05.05.2015 № 17-10-3351/5 на сумму 200 тыс.руб.  Заключены МК от 31.03.2015 № 17-10-3303/5  "На оказание услуг по производству и трансляции телевизионных видеороликов" на сумму  204645 руб., МК от 02.02.2015 № 17-10-3230/5 на сумму 254,399 тыс.руб.  167,766 тыс.руб. - экономия по результатам электронных аукционов на изготовление полиграфической продукции (брошюры, буклеты, листовки) - 60,163 тыс.руб;  на информирование работодателей города  по вопросам охраны труда через электронные средства массовой информации (прокат и  изготовление видеороликов) - 79,605 тыс.руб., на приобретение сувенирной продукции 27,942 тыс.руб. Остаток средств панируется к  освоению в декабре.</t>
  </si>
  <si>
    <t>Проведена специальная оценка труда  157 рабочих мест, экономия 12446 руб.</t>
  </si>
  <si>
    <t>1 132,0 тыс.руб. мероприятие планируется к исполнению в 4 квартале 2015.Ожидаемая экономия на конец года составит 300,0 тыс.руб</t>
  </si>
  <si>
    <t>Средства перемещены за счет экономии по мероприятию 8.7.Заключен муниципальный контракт № МК 42/ЭА-15 с ООО "Плюс" на сумму 26,6 т.р. на проведение специальной оценки условий труда. Средства будут исполнены в 4 квартале 2015 года. Экономия  средств в сумме 73,67 т.р., образовавшийся по результатам проведенных торгов планируется вернуть в доход бюджета. Показатель исполнен на 100%</t>
  </si>
  <si>
    <t>Заключенный муниципальный контракт №17-10-3359/5 от 27.04.2015  исполнен, остаток в форме экономия 237004 руб., показатель исполнен на 102%</t>
  </si>
  <si>
    <t>Остаток средств планируется к освоению в 4 квартале. Средства в размере 295,15 тыс.руб перераспределены с мероприятия 8.12.(Проведение медицинского осмотра, диспансеризации)</t>
  </si>
  <si>
    <t>Работы выполняются согласно заключенного МК с ЗАО "СУ-14" №17/2014 от 14.10.2014г. Сумма по контракту 209485,54429 тыс.руб, сумма выполненных и оплаченных в 2014 году работ  - 57530,44002 тыс.руб. Срок выполнения работ - 15.12.2015 года. Готовность объекта - 83% . Выполнены следующие виды работ: подготовка территории строительства, общестроительные работы, благоустройство территории, инженерные сети и сооружения водоснабжения и водоотведения, теплоснабжения и газоснабжения.
В соответствии с дополнительным соглашением №1 к соглашению о предоставлении субсидии на софинансирование расходных обязательств по модернизации региональной системы дошкольного образования субсидия в период июль-декабрь предоставляется из федерального бюджета. Размер субсидии федерального бюджета составляет 129034,200 тыс.руб.                                                                                    В связи с дополнительным выделением средств федерального бюджета образовался остаток средств окружного бюджета. Направлены письма в Департамент образования ХМАО-Югры  и ДЭР ХМАО о снятии излишне выделенных лимитов окружного бюджета. Отставание от графика производства работ в связи с нарушением Поставщиками сроков поставки немонтируемого технологического оборудования для комплектации объекта (по заключенным Подрядной организацией договорам) -  медицинского, мебели, оборудования для прачки, пищеблока.                                                                                                                                                                                      Начало проведения итоговой проверки Службы жилищного и строительного надзора ХМАО-Югры назначено на 20 декабря 2015г. Согласно регламенту программы проверки, длительность составит 20 дней. В виду того, что период проведения проверки выпадает на праздничные дни, ориентировочный срок ввода объекта в эксплуатацию - 20-25 января 2016 года.</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</si>
  <si>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№235/2014 от 23.12.2014 с ООО "СУ-14" (с дополнениями от 28.07.2015).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</si>
  <si>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№234/2014 от 23.12.2014 с ООО "СК СОК" (с дополнениями от 28.07.2015).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</si>
  <si>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№2/2015 от 16.03.2015 с ООО "Версомонолит" (с дополнениями от 28.07.2015). </t>
  </si>
  <si>
    <t>Освоено:
19 187,30 тыс. руб. на оплату услуг по подвозу обучающихся.
Остаток средств планируется освоить в 4 квартале в соответствии с контрактом на оказание услуг по подвозу обучающихся, срок оказания услуг 01.09.2015 - 31.12.2015., оплата по факту оказания услуг;
222,2 тыс. руб. - остаток средств подлежит дальнейшему освоению.</t>
  </si>
  <si>
    <t>Средства запланированы для проведения повторной государственной экспертизы. Утверждены решением ДГ от30.06.2015 №745-V. Заключение договора с единственным исполнителем планируется на декабрь 2015 года. Извещение о размещении закупки опубликовано 18.11.2015г. Порядок оплаты - 100% предоплата.</t>
  </si>
  <si>
    <t>Срок размещения извещения о проведении закупки у единственного исполнителя по проведению государственной экспертизы проектной документации по 2 этапу согласно утвержденного план-графика - ноябрь 2015 года.  Стоимость закупки - 235,62712 тыс. руб. Извещение о проведении закупки опубликовано 18.11.2015 г. Ориентировочный срок заключения контракта - 30.11.2015 года. Порядок оплаты - 100 % предоплата. Ориентировочный срок заключения контракта - ноябрь 2015 года.
Заключен МК № 03/П-2015 от 17.09.2015 г. на сумму - 78,303 тыс.руб. с ООО "ИЦ "Сургутстройцена" на проведение работ по корректировке сметной документации по 2 этапу. Срок выполнения работ с 17.09.2015 г. по 15.12.2015 г.                                                                                                                55,3049 тыс.руб - образовавшаяся экономия средств.</t>
  </si>
  <si>
    <t xml:space="preserve">1. Оплата автотранспортных услуг по договору № 17-10-3245/5 от 27.01.2015 на сумму 12,382 тыс.руб. (выполнена в планируемом объёме).                                                                                 
2. Оплата поверки прибора по договору № 17-10-3155/4 от 12.11.2014 на сумму 3,173 (обязательства прошлого года, сумма перемещена с планируемой в 4 кв. 2015 года госповерки измерительных приборов на 7,2 тыс. руб.).                                                                 
3. Заключен договор № 17-10-3221/4 от 30.12.2014 на оказание услуг по устранению аварийной утечке газа на сумму 82,439 тыс.руб. Оплата не проводилась (по факту оказания услуг ежеквартально).  
4. Заключен договор № 17-10-3600/5 от 02.11.2015  на услуги по развертыванию аварийно-спасательных формирований службы торговли и питания на сумму 39,999 тыс.руб. (планируемая сумма 84,8 тыс.руб. ). Оплата не проводилась (по факту оказания услуг).                  
5. Заключён договор № 17-10-3366/5 от 28.04.2015 на услуги транспорта при проведении учений на сумму 19,1 тыс. руб. В связи с переносом учений заключено дополнительное соглашение № 2 от 26.10.2015 о переносе сроков оказания услуг с 09.11 по 30.11.2015  на сумму 10,006 тыс. руб.                                                                                         
6. Оплата по муниципальному контракту № 17-10-3322/5 от 31.03.2015 на изготовление и прокат видеороликов социальной рекламы на телевидении на сумму 39,2 тыс.руб., прокат с 01.06.2015 г. по пожарной безопасности на сумму 19,6 тыс. руб., с 01.07.2015 по безопасности на воде на сумму 19,6 тыс. руб. 
7. Оплата изготовления и поставки предупреждающих знаков по контракту № 17-10-3357/5 от 29.04.2015 на   сумму 59,273 тыс.руб. 75 коп. (планируемая сумма 101,0 тыс.руб.).
8. Оплата приобретения средств индивидуальной защиты по контракту № 17-10-3336 от 21.04.2015 сумму 1370,107 тыс. руб. 71 коп. (планируемая сумма 1374,681 тыс.руб., остаток 4,573 тыс.руб. 29 коп. перемещён на приобретение радиостанций).                                                                                                      
9. Оплата  приобретения носимых радиостанций с портативной гарнитурой по муниципальному контракту № 17-10-3502/5 от 10.08.2015 на замену оснащения комиссии по ЧС и ОПБ на сумму 225,48. Запланированная сумма 146,8 тыс.руб. перенесена со 2 кв. Перемещены финансовые средства на сумму 78,68 тыс. руб.                                                                              
10. Оплата приобретения тортов по договору № 17-10-3408/5 от 27.05 на сумму 6,433 тыс. руб. 32 коп. и наградной продукции по договору № 17-10-3407/5 от 27.05.2015 на сумму 11, 659 тыс. руб. 48 коп. для проведения городских соревнований на лучший санитарный пост и санитарную дружину города (общая сумма затрат 18,092 тыс. руб. 80 коп.). Планируемая сумма 19,6 тыс.руб. (остаток 1,507 тыс. руб. 20 коп. перемещён на приобретение радиостанций).
11. Оплата по договору № 17-10-3318/5 от 30.03.2015 на поставку товаров (подушки, одеяла) для пополнения материального резерва города на сумму 32,473 тыс. руб.                
Оплата по договору № 17-10-3470/5 от 02.07.2015 на поставку товара (раскладушки) на сумму 91,113 тыс. рублей (запланированная сумма 72,027 тыс.руб. ).                                                                                                                                                                                        
12. Оплата по муниципальному контракту № 17-10-3492/5 от 31.07.2015 на изготовление и поставку печатной продукции на сумму 67,101 тыс.руб.                                              
13. Услуги по госповерке измерительных приборов на сумму 4,027 тыс. руб. (планируемая сумма 7,2 тыс.руб., средства в размере 3,173 тыс. руб. перемещены  на поверку прибора по обязательствам прошлого года). Исполнение в  4 кв.                                                                    
14. Изготовление и прокат видеороликов социальной рекламы на светодиодных экранах (по противопожарной безопасности) на сумму 135,066 тыс.руб. Заключен МК № 17-10-3603/5 от 11.11.2015, прокат с 15.11 по 14.12.2015. Оплата по факту выполненных работ.                                                                                                  
15. Оплата договора № 17-10-3393/5 от 18.05.2015 на оказание услуг по размещению проживания в гостинице пострадавших от пожара на сумму 7,2 тыс. руб. (средства не были запланированы).                                                                                                                                
16. Оплата договора № 17-10-3426/5 от 29.05.2015 на оказание автотранспортных услуг при пожаре на сумму 2,814 руб.                                                                         
17. Постановлением Администрации города от 19.06.2015 № 4235 дополнительно выделено 97,0 тыс. руб. для размещения пострадавшего населения в результате паводка и 840,0 тыс. руб. для обеспечения пострадавших питанием.  
Оплачено по договору № 17-10-3474/5 от 06.07.2015 на оказание услуг по размещению пострадавшего населения в сумме   82,5 тыс. рублей;
Заключен МК № 17-10-3465/5 от 30.06.2015 на обеспечение питанием пострадавшего населения на сумму 840,00 тыс. рублей. Из-за отсутствия фактических затрат контракт расторгнут дополнительным соглашением от 05.08.2015.                                                                                                        
18. Постановлением Администрации города от 27.04.2015 № 2813 дополнительно выделено 1106,903 тыс.руб. 20 коп. на проведение противопаводковых мероприятий. Оплата по МК № 17-10-3363/5 от 27.04.2015 на сумму 1 106,903 тыс. рублей.
19. Постановлением Администрации № 4938 от 15.07.2015 дополнительно выделено 2 424,408 тыс. руб. на выполнение мероприятий по санитарно-эпидемиологической обработке территорий подвергшихся подтоплению. 
Оплата по МК № 17-10-3487/5 от 16.07.2015 на оказание услуг по санитарно-эпидемиологической обработке территорий подвергшихся подтоплению на сумму 2 424,408 тыс. руб.           </t>
  </si>
  <si>
    <t xml:space="preserve">  Заключены контракты:
1. Заключены контракты на оказание услуг по предоставлению доступа СПД, интернет на сумму: 20 761,25 тыс.руб. Произведена оплата: 17 232,42 тыс. руб., (по условиям МК оплата ежемесячно) 
2.Заключены контракты на оказание услуг по ТО СВТ КМТи Перо. На сумму: 3 513,82 тыс.руб.,  произведена оплата: 2 928,48 тыс. руб., (по условиям МК оплата ежемесячно) 
3. Заключены контракты на сопровождение финансовых систем на сумму: 26 333,98 тыс.руб.  Произведена оплата: 22 608,83 тыс. руб., (по условиям МК оплата ежемесячно).  
4. Заключены контракты на поставку оригинальных расходных материалов для КМТ на сумму 
4 604,47 тыс. руб., Произведена оплата: 4 358,09 тыс. руб. 
5. Заключены контракты на поставку, ввод в эксплуатацию и гарантийное обслуживание технических средств на сумму 6 987,09 тыс., руб, оплата произведена в размере 5 949,37 тыс.руб.  
6. Заключен договор на утилизацию ТС  сумма 59 тыс. руб., оплата в полном объеме.</t>
  </si>
  <si>
    <t xml:space="preserve"> Заключены контракты:
1. Контракт на оказание услуг по предоставлению доступа СПД на сумму 70,8 тыс.руб. Произведена оплата: 59 тыс. руб., (по условиям МК оплата ежемесячно)
2.Контракт на оказание услуг по сопровождению ранее установленных комплектов справочно-правовой системы ГАРАНТ На сумму: 30,8 тыс.руб.,  произведена оплата: 25,67 тыс. руб., (по условиям МК оплата ежемесячно) 
3. Заключен контракт на поставку оригинальных расходных материалов для КМТ на сумму 
114,87 тыс. руб., Произведена оплата в полном объеме.</t>
  </si>
  <si>
    <t xml:space="preserve"> Заключены контракты:
1. Контракт на оказание услуг по предоставлению доступа СПД на сумму 78,82 тыс.руб. Произведена оплата: 59,0 тыс. руб., (по условиям МК оплата ежемесячно)
2. Контракт на оказание услуг по ТО СВТ КМТи Перо. На сумму: 3,58 тыс.руб.,  произведена оплата: 2,98 тыс. руб., (по условиям МК оплата ежемесячно)
3. Контракт на оказание услуг по сопровождению ранее установленных комплектов справочно-правовой системы ГАРАНТ На сумму: 22,0 тыс.руб.,  произведена оплата: 18,33 тыс. руб., (по условиям МК оплата ежемесячно) 
3. Заключен договор на предоставление неисключительных имущественных прав на использование программы для ЭВМ с услугами технического сопровождения на сумму 30 т.р. Оплата 15 т.р..
5. Заключены контракты на поставку оригинальных расходных материалов  для копировально-множительной техники и периферийного оборудования на общую сумму 140,33 тыс.руб. Оплата произведена в полном объеме</t>
  </si>
  <si>
    <t xml:space="preserve">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1 922,31 тыс. руб. , Оплата произведена в полном объеме
2. Заключен МК на "Лицензионное обслуживание системы криптографической защиты информации (СКЗИ) в муниципальных учреждениях для сдачи отчётности в пенсионный фонд в электронном виде с использованием сертификатов ЭП"  на сумму 547,25 тыс. руб. Оплата произведена в полном объеме. 
3. Поставка лицензионного программного обеспечения Secret Net, ключ активации для АПКШ на сумму 161,15 тыс.руб. Оплата произведена в полном объеме. 
4. Поставка лицензионного программного обеспечения ViPNet сумма 160,42 тыс. руб., оплата произведена в полном объеме, 
5. Заключены договоры на приобретение электронных подписей 397,66  тыс., руб. Оплата в полном объеме.  
6. Заключены договоры на осуществление мероприятий и выполнение работ в области защиты информации на сумму 123 тыс.руб. Оплата в полном объеме.  
7. Заключен МК на оказание услуг по проведению аттестации объектов информатизации на соответствие требованиям по безопасности информации и контроля состояния эффективности защиты информации на ранее аттестованных объектах информатизации для Администрации города Сургута на сумму 91,04 тыс. руб. Оплата в полном объеме.
8.  Заключен МК на оказание услуги по продлению технической поддержки программного обеспечения на 1 год  на сумму1 228,08 тыс. руб. Оплата в полном объеме.
9. Заключен МК на оказание услуг по аттестации и проведению периодического контроля на соответствие объектов информатизации требованиям ФСТЭК по защите государственной тайны на сумму 341,93 тыс. руб. Оплата  произведена в полном объеме.
10. Заключен МК на поставку ключа активации сервиса технической поддержки для программного обеспечения vGate на сумму 61,6 тыс.руб. Оплата в полном объеме.
11.  Заключен МК на поставку программно-аппаратных комплексов «Соболь» (версия 3.0) на сумму 56,97 тыс.руб. Оплата  произведена в полном объеме.
12. Заключен МК на оказание услуг по продлению лицензий на программное обеспечение на сумму 46 тыс.руб.  Оплата в полном объеме
13.  Заключен договор на поставку и передачу программного обеспечения на сумму 10,53 тыс.руб.
14. Заключен договор на поставку лицензионного программного обеспечения ПАК «КриптоПро УЦ на сумму 45,0 тыс.руб.
15. Заключен договор на оказание услуг по проведению периодического контроля защищаемого помещения, предназначенного для обработки (обсуждения) сведений составляющих конфиденциальную информацию на сумму 47,52 тыс.руб.
</t>
  </si>
  <si>
    <t>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58,36 тыс. руб. Оплата произведена в полном объеме
2. Договор на оказание услуг по выпуску электронной подписи на сумму 3,6  тыс. руб. Оплата произведена в полном объеме 
3. . Заключен МК на оказание услуги по проведению аттестации информационной системы персональных данных на сумму 95,97 тыс.руб. Оплата произведена в полном объеме</t>
  </si>
  <si>
    <t>Средства предусмотрены на  ликвидацию несанкционированных свалок в промышленных районах и местах общего пользования:                                                               - контракт № 17-10-34/10 от 09.06.2015, сумма контракта 955 768.50., Контракт исполнен на сумму 783, 182 руб. 52 коп.                                                                                       - контракт на сумму 9,480  тыс.руб. № 17-10-3557 от 30.09.2015 "Оказание услуг по сбору, транспортировке и утилизации биологических отходов", срок исполнения 31.12.2015.</t>
  </si>
  <si>
    <t xml:space="preserve">Средства предусмотрены на мероприятия по очистке акваторий реки Черная, реки Оби и прилегающих береговых полос от затонувших судов: контракт № 17-10-3066/4 от 02.09.2014   исполнении в полном объеме.  </t>
  </si>
  <si>
    <t xml:space="preserve">Средства предусмотрены на организацию мероприятий экологической направленности:                                                                                                                                   -198,950 тыс. руб. - поставка товара для обеспечения призовым фондом конкурсов. Исполнение завершено.
- 92,000 тыс. руб. - Оказание услуг по изготовлению и размещению плакатов социальной рекламы экологической направленности. Исполнение завершено.
- 218,800 тыс. руб. 50 коп. – Оказание услуг по изготовлению и прокату на светодиодных экранах города видеороликов, содержащих социальную рекламу экологической направленности. Исполнение завершено.                                                                                                                                                                                                                             - 79 699 тыс. руб. 25 коп. - Оказание услуг по изготовлению альбома "Парки и скверы Сургута" стадия исполнения - 31.12.2015
</t>
  </si>
  <si>
    <t>Сумма и срок оплаты в 2015 году установлены согласно заключенного 12.10.2015 г. мирового соглашения по делу №А75-4644/2015 по итогам судебных разбирательств. Оплата  произведена в установленные сроки.
Ведётся работа по размещению аукциона в электронной форме на сумму 383,68 тыс.руб. по проведению корректировки проектной документации по объекту.</t>
  </si>
  <si>
    <t xml:space="preserve">Работы по обустройству объекта "Сквер "Старожилов" в рамках заключенного ГПД будут выполнены и оплачены, на основании акта выполненных  работ до конца 2015 года в сумме 27 892,177 руб. Услуги по проведению строительного контроля за выполнением работ по обустройству объекта "Сквер "Старожилов" оплачены на основании акта оказанных услуг в сумме 508,568 тыс. руб.
Аукцион на архитектурно-художественное оформление сквера на сумму  2 154,195 руб. состоялся. Контракт находится в стадии  заключения. Планируется установить срок оплаты по окончании работ в период февраль-март 2016 года. 
Экономия сложившаяся в результате проведения аукциона в электронной форме  в размере 4 131,17 тыс. руб. направлена на проведение ПИР по строительству пешеходного перехода в своре "Старожилов". Аукцион планируется провести в 2015 году, срок выполнения работ в 2016 году (ориентировочно до 31.10.2016) оплата по факту выполненных работ в 2016 году. </t>
  </si>
  <si>
    <t>Средства предусмотрены для оплаты услуг по оформлению участка городских лесов города Сургута в муниципальную собственность. По итогам проведения Аукциона в электронной форме заключен контракт на сумму 8 681,91 тыс.руб. оплата будет произведена по факту выполненных работ.</t>
  </si>
  <si>
    <t>Оказание услуг по сбору ,вывозу и утилизации твердых бытовых отходов от муниципальных учреждений, подведомственных департаментам образования, культуры, молодежной политики и спорта и МКУ "ХЭУ": долгосрочный муниципальный контракт № 0187300006514001782_47043 от 29.12.2014, общая сумма по контракту 77 153 704,21., срок исполнения 31.12.2017 год.</t>
  </si>
  <si>
    <t xml:space="preserve">Данное мероприятие включает в себя следующие объекты: 1. "Изготовление техпаспортов, справок о принадлежности объектов" предусмотрены средства в сумме 50,0 тыс.руб,   используются по мере возникновения расходов, запланированы на 3-4 кварталы 2015г. 2. "Оценка имущества изымаемого для муниципальных нужд" По данному объекту средства предусмотренные на заключение договоров до 100 тыс.  (Общая сумма на год 320,0 тыс.руб), будут  использованы по мере возникновения необходимости. 3."Экспертиза проектов, цен, смет" По данному объекту также средства предусмотрены на заключение договоров до 100 тыс. (Общая сумма на год 240,0 тыс.руб)  4. "Хранение градостроительного архива". Заключен МК №1/2015 от 25.02.2015 с ОАО "ЗапсиЗНИИЭП" на хранение архива. Сумма по контракту - 1354,57305 тыс.руб. Период оказания услуг - по 30.12.2015г. 5. "Строительная экспертиза" Средства предусмотрены на выплаты по судебным решениям и будут использованы по мере необходимости (1200,0 тыс.руб). 6. "Снос объектов недвижимости" средства запланирована для заключения договора до 100 тыс. на снос объекта недвижимости в рамках исполнения Постановления о приобретении имущества в муниципальную собственности №1750 от 18.03.2015г . Снос произведен.7.Оставшаяся сумма средств предусмотрена на оплату расходов по выполнению департаментом архитектуры своих полномочий. </t>
  </si>
  <si>
    <t xml:space="preserve"> Заключен МК с ИП Елькиной М.В. №187/2014 от 12.11.2014г на изготовление въездного знака. Сумма по контракту - 9800 тыс.руб. сумма выполненных и оплаченных в 2014г работ - 500 тыс.руб. Сумма на 2015г - 9300 тыс.руб. Срок выполнения работ - 10.06.2015г.Работы выполнены и оплачены.
Заключен МК  по изготовлению и установке памятника геологам с ИП Елькина М.В. №199/2014 от 10.12.14г  Сумма - 5670 тыс.руб., сумма выполненных и оплаченных в 2014 году работ  - 1045 тыс.руб., сумма 2015 года - 4625 тыс.руб. Место планируемого размещения памятника попадает в зону монтажа коллектора ливневой канализации, поэтому провести монтаж памятника в установленные сроки не представляется возможным. Подписано дополнительное соглашение с переносом сроков по контракту. В настоящее время памятник изготовлен и принят на хранение. Готовится допсоглашение об уменьшении суммы контракта в связи с невозможностью выполнения работ по монтажу памятника.
 Заключен МК с ООО "Ермак" на реставрацию монумента "Мужеству рыбаков"  №24/2012 от 05.10.2015г .Сумма по контракту 3620 тыс.руб Срок выполнения работ - 31.12.2015г. Ожидается Постановление от лесопаркового хозяйства о передаче на баланс ДАиГ памятника на период реставрации Оплата будет произведена в декабре 2015г.</t>
  </si>
  <si>
    <t>Работы выполняются в соответствии с заключенным МК на выполнение работ по капитальному ремонту объекта с ООО "ЮграСтройиндустрия" от 05.09.2014 №14/2014. Сумма по контракту 8001,35567 тыс.руб, сумма выполненных и оплаченных в 2014 году работ  - 582,854 тыс.руб. Срок выполнения работ - 15.08.2015 года.
В связи с отставанием от графика производства работ, Заказчиком было подготовлено и размещено на ООС решение от 11.09.2015г. №43-02-2609/15 об одностороннем отказе от исполнения муниципального контракта №14/2014 от 05.09.2014г. на выполнение работ по строительству объекта. Решение направлено Подрядчику ООО "ЮграСтройиндустрия" 15.09.2015г. телеграммой.  Дата надлежащего уведомления об одностороннем отказе от исполнения контракта 17.09.2015 г. Решение Заказчика об одностороннем отказе от исполнения контракта вступило в силу, и контракт считаться расторгнутым с 28.09.2015 г.                                В декабре 2015г планируется заключение договора на проверку сметной документации по объекту на сумму 44,27978 тыс.руб.                                 
 567,32 тыс.руб. - остаток неосвоенных средств, будет предложен к перераспределению и вынесен на заседание ДГ декабря.</t>
  </si>
  <si>
    <t>Заключены договоры на жилищно-коммунальные услуги на общую сумму 2 107,593 тыс.руб. со сроками исполнения до конца года.
Исполнение по договорам на оказание жилищно-коммунальных услуг , а также по исполнительным листам (судебным решениям) составило 2 658,01 тыс.руб.
Заключено договоров на охрану муниципального имущества на общую сумму 729,60 тыс.руб. 
Исполнение по договорам на оказание услуг по охране муниципального имущества составило 583,2 тыс.руб.</t>
  </si>
  <si>
    <t>Заключены договоры на оценку муниципального имущества на сумму 307,5 тыс.руб.  Договоры исполнены на сумму 267 тыс.руб.
Заключены договоры на оказание услуг аукциониста по проведению торгов на сумму 18,0 тыс.руб. Договор исполнен на сумму 3,0 тыс.руб.
Исполнено по исполнительным листам на сумму 30,298 тыс.руб. 
Произведены прочие расходы без заключения договоров на сумму 3,9 тыс.руб</t>
  </si>
  <si>
    <t>Отклонение уточненного плана от утвержденного на 5 786 тыс. руб. связано с уменьшением бюджетных ассигнований в соответствии со справкой департамента финансов ХМАО-Югры от 21.09.2015, 08.10.2015. Переутверждение плановых назначений будет произведено на очередном заседании Думы города о внесении изменений в закон о бюджете города.
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получателем субсидии на повышение эффективности использования и развития ресурсного потенциала рыбохозяйственного комплекса определен ИП Патрушев Н.А.
Заключены доп.соглашения (ДС)  № 2 от 13.02.2015, № 3 от 23.09.2015, №4 от 05.11.2015 к соглашению №03-АПК от 16.07.2014 с ИП Патрушев Н.А. 
Дополнительным соглашением (ДС) №4 от 24.11.2015 к соглашению №02-АПК от 23.06.2014 с ООО "Сургутский рыбхоз" сумма субсидии скорректирована на ноль по причине невыполнения требований в целях  получения государственной поддержки искусственно выращенной рыбы (в изменениях, внесенных в государственную программу, не предусмотрена ставка субсидии на искусственно выращенную рыбу "форель").
В соответствии с заявкой на перечисление субвенций из бюджета автономного округа на март месяц перечислена субсидия на реализованную пищевую рыбную продукцию ИП Патрушев Н.А. за февраль-август 2015 года.
Неисполнение расходов связано с внесением изменений в соглашение с ИП Патрушев Н.А.  
Исполнение расходов планируется в декабре 2015 года.
Направлено обращение в отраслевой департамент о снятии доведенных объемов бюджетных ассигнований по субсидиям на производство и реализацию  искусственно выращенной  пищевой рыбы в виду планируемого неосвоения в размере 610,6 тыс.руб. Ответа на  01.12.2015 не поступало.</t>
  </si>
  <si>
    <t>Выплата приурочена к празднованию Дня Победы в Великой Отечественной войне 1941–1945 годов. Сумма единовременной выплаты ко дню Победы на 01.12.2015 составила 9 648,00 тыс.руб.</t>
  </si>
  <si>
    <t xml:space="preserve">Планируется увеличение бюджетных ассигнований на 12 000 000 рублей. Дополнительные ассигнования необходимы в связи с увеличением количество приемных детей, привезенных приемными родителями с других субъектов РФ на воспитание в приемные семьи.
</t>
  </si>
  <si>
    <t xml:space="preserve">1. В соответствии с доведенными в 4 квартале 2014 года дополнительными ассигнованиями и по итогам размещенных в конце декабря 2014 года и начале января 2015 года муниципальных заказов в форме аукционов на приобретение 24 однокомнатных квартир заключены муниципальные контракты от 26.01.2015 года №№6-29 на приобретение 22 однокомнатных жилых помещений площадью 36,5 кв.м. каждое и стоимостью 1 873 592,40 руб.  и 2-х однокомнатных квартир площадью 36 кв.м. каждое стоимостью 1 894 644,00 руб. на общую сумму 45 008 320,80 руб.
Контракты исполнены, оплата произведена в мае 2015  за счет субвенций из бюджета АО на сумму 41 682,168 тыс.руб., за счет средств местного бюджета на сумму 3 326,153 тыс.руб.
В соответствии со справками департамента финансов от 24.04.2015  №500/15/27 увеличена сумма субвенции (бюджетных ассигнований) из бюджета АО на сумму заключенных контрактов  и остатка межбюджетных трансфертов, сложившихся на 01.01.2015.
2. Муниципальные заказы в форме аукционов на приобретение 34 однокомнатных квартир на общую сумму 59 049,738 тыс.руб. признаны не состоявшимися по причине отсутствия заявок на участие в них (протоколы от 26.06.2015, 01.07.2015).
3. 23.07.2015 размещены муниципальные заказы в форме аукционов на приобретение 15 однокомнатных квартир;
24.07.15 - на приобретение 19 однокомнатных квартир;
29.07.15 - на приобретение 1 однокомнатной квартиры;
30.07.15 - на приобретение 5 однокомнатных квартир.
17.08.15 - на приобретение 2 однокомнатных квартир.
Начальная стоимость 1 квартиры 1 736 757 руб. 
Все указанные аукционы признаны несостоявшимися по причине отсутствия заявок на участие в них.
4. В конце сентября 2015 года осуществлен возврат федеральных средств в связи с их  планируемым не освоением.  5. По состоянию на 24.11.2015 организованы и проведены 65 аукционов на приобретение 65 квартир на общую сумму 147 866 438,4 рублей, из них - 112 889 205 - бюджет автономного округа; - 34 977 233, 4 рублей - бюджет муниципального образования городской округ город Сургут.  В настоящее время организованы 2 аукциона на покупку 2 квартир, результаты рассмотрение заявок по которым будет осуществлено 03.12.2015 года. </t>
  </si>
  <si>
    <t>По итогам  11 месяцев 2015 года МКУ "МФЦ  г. Сургута" заключено 18 муниципальных контрактов  на общую сумму 2258,44 тыс.руб. Экономия от размещения муниципального заказа составила 571,55 тыс. руб. В декабре 2015 года планируется  заключить договор на проведение семинара на общую сумму 163,80 тыс.руб. Экономия по результатам проведенных торгов на КПК в 2015 году составляет 407,76 тыс. руб.                                                                                                                                                                                                                                                                                                                       В Думе города денежные средства в сумме 200 руб. сложившаяся экономия по результатам заключения договоров.                                                                                                              В КСП денежные средства использованы в полном объеме.</t>
  </si>
  <si>
    <t>Произведена оплата аванса за осуществление технологического присоединения объекта к электрическим сетям в размере 1,18731 тыс. руб. согласно договора от 17.11.2014 г. № 308/2014/ТП.                                                 0,550 тыс.руб. - произведена оплата за осуществление технологического присоединения объекта к электрическим сетям, согласно договора от 10.06.2015 №131/2015/ТП.                                                       
     Заключен МК  на выполнение корректировки проектно-изыскательских работ  с ООО "Стройуслуга" от 19.05.15г №01/П-2015. Сумма по контракту - 709,262 тыс.руб. Работы выполнены и оплачены.                                                                                                                                              Заключен договор на проверку сметной документации № 07/П-2015В от 28.10.2015  на сумму 26,54463 тыс.руб. Работы выполнены и будут оплачены в декабре 2015 г.                                                                                           Остаток средств - экономия в результате проведенных торгов, будет предложена к перераспределению.</t>
  </si>
  <si>
    <t xml:space="preserve">Заключен МК №04/П-2015 от 12.10.2015г на выполнение проектно-изыскательстких работ с  ООО "Стройуслуга" (Протокол № ОК-1183(2) от 23.09,15 г. сумма - 7 226,46485 тыс.руб., из них лимит на 2015 год - 1 627,295 т.р. на оплату за выполнение инженерно-геодезических и инженерно-геологических изысканий. Срок выполнения работ - 30.11.2016г. Заключен договор №07/П-2015 от 28.10.2015 на проверку сметной документации на сумму 52,5 тыс.руб. Работы выполнены, будут оплачены в декабре 2015 года.                                                                                                                            
338,49 тыс.руб - экономия в результате проведенных торгов, предложена к перераспределению на ДГ декабря.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</si>
</sst>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р_._-;\-* #,##0.00_р_._-;_-* &quot;-&quot;??_р_._-;_-@_-"/>
    <numFmt numFmtId="164" formatCode="#,##0.0"/>
    <numFmt numFmtId="165" formatCode="0.0%"/>
    <numFmt numFmtId="166" formatCode="#,##0.0000"/>
    <numFmt numFmtId="167" formatCode="#,##0.00_ ;\-#,##0.00\ "/>
    <numFmt numFmtId="168" formatCode="&quot;$&quot;#,##0_);\(&quot;$&quot;#,##0\)"/>
    <numFmt numFmtId="169" formatCode="&quot;р.&quot;#,##0_);\(&quot;р.&quot;#,##0\)"/>
    <numFmt numFmtId="170" formatCode="#,##0.000"/>
    <numFmt numFmtId="171" formatCode="0.000%"/>
    <numFmt numFmtId="172" formatCode="#,##0.00_р_."/>
    <numFmt numFmtId="173" formatCode="#,##0.00,"/>
  </numFmts>
  <fonts count="62"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14"/>
      <color indexed="8"/>
      <name val="Times New Roman"/>
      <family val="1"/>
      <charset val="204"/>
    </font>
    <font>
      <sz val="8"/>
      <name val="Times New Roman"/>
      <family val="2"/>
      <charset val="204"/>
    </font>
    <font>
      <sz val="14"/>
      <name val="Times New Roman"/>
      <family val="1"/>
      <charset val="204"/>
    </font>
    <font>
      <i/>
      <sz val="14"/>
      <name val="Times New Roman"/>
      <family val="1"/>
      <charset val="204"/>
    </font>
    <font>
      <b/>
      <sz val="14"/>
      <name val="Times New Roman"/>
      <family val="1"/>
      <charset val="204"/>
    </font>
    <font>
      <b/>
      <i/>
      <sz val="14"/>
      <name val="Times New Roman"/>
      <family val="1"/>
      <charset val="204"/>
    </font>
    <font>
      <b/>
      <sz val="16"/>
      <name val="Times New Roman"/>
      <family val="1"/>
      <charset val="204"/>
    </font>
    <font>
      <u/>
      <sz val="14"/>
      <name val="Times New Roman"/>
      <family val="1"/>
      <charset val="204"/>
    </font>
    <font>
      <sz val="9"/>
      <color indexed="81"/>
      <name val="Tahoma"/>
      <family val="2"/>
      <charset val="204"/>
    </font>
    <font>
      <b/>
      <sz val="14"/>
      <color theme="0"/>
      <name val="Times New Roman"/>
      <family val="1"/>
      <charset val="204"/>
    </font>
    <font>
      <sz val="14"/>
      <color theme="0"/>
      <name val="Times New Roman"/>
      <family val="1"/>
      <charset val="204"/>
    </font>
    <font>
      <sz val="12"/>
      <color theme="1"/>
      <name val="Times New Roman"/>
      <family val="2"/>
      <charset val="204"/>
    </font>
    <font>
      <sz val="10"/>
      <name val="Arial Cyr"/>
      <charset val="204"/>
    </font>
    <font>
      <b/>
      <sz val="14"/>
      <color rgb="FF000000"/>
      <name val="Times New Roman"/>
      <family val="1"/>
      <charset val="204"/>
    </font>
    <font>
      <b/>
      <sz val="14"/>
      <color theme="1"/>
      <name val="Times New Roman"/>
      <family val="1"/>
      <charset val="204"/>
    </font>
    <font>
      <sz val="14"/>
      <color theme="1"/>
      <name val="Times New Roman"/>
      <family val="1"/>
      <charset val="204"/>
    </font>
    <font>
      <sz val="14"/>
      <color theme="8" tint="0.79998168889431442"/>
      <name val="Times New Roman"/>
      <family val="1"/>
      <charset val="204"/>
    </font>
    <font>
      <b/>
      <sz val="14"/>
      <color theme="8" tint="0.79998168889431442"/>
      <name val="Times New Roman"/>
      <family val="1"/>
      <charset val="204"/>
    </font>
    <font>
      <i/>
      <sz val="14"/>
      <color theme="0"/>
      <name val="Times New Roman"/>
      <family val="1"/>
      <charset val="204"/>
    </font>
    <font>
      <sz val="14"/>
      <color indexed="9"/>
      <name val="Times New Roman"/>
      <family val="1"/>
      <charset val="204"/>
    </font>
    <font>
      <i/>
      <sz val="14"/>
      <color indexed="8"/>
      <name val="Times New Roman"/>
      <family val="1"/>
      <charset val="204"/>
    </font>
    <font>
      <b/>
      <sz val="14"/>
      <color indexed="8"/>
      <name val="Times New Roman"/>
      <family val="1"/>
      <charset val="204"/>
    </font>
    <font>
      <b/>
      <i/>
      <sz val="14"/>
      <color theme="1"/>
      <name val="Times New Roman"/>
      <family val="1"/>
      <charset val="204"/>
    </font>
    <font>
      <i/>
      <sz val="14"/>
      <color theme="1"/>
      <name val="Times New Roman"/>
      <family val="1"/>
      <charset val="204"/>
    </font>
    <font>
      <b/>
      <i/>
      <sz val="14"/>
      <color theme="0"/>
      <name val="Times New Roman"/>
      <family val="1"/>
      <charset val="204"/>
    </font>
    <font>
      <sz val="10"/>
      <name val="Arial"/>
      <family val="2"/>
      <charset val="204"/>
    </font>
    <font>
      <sz val="10"/>
      <name val="Helv"/>
      <family val="2"/>
      <charset val="204"/>
    </font>
    <font>
      <sz val="11"/>
      <color indexed="8"/>
      <name val="Calibri"/>
      <family val="2"/>
      <charset val="204"/>
    </font>
    <font>
      <b/>
      <i/>
      <sz val="14"/>
      <color indexed="8"/>
      <name val="Times New Roman"/>
      <family val="1"/>
      <charset val="204"/>
    </font>
    <font>
      <sz val="18"/>
      <name val="Times New Roman"/>
      <family val="1"/>
      <charset val="204"/>
    </font>
    <font>
      <sz val="14"/>
      <color rgb="FFFF0000"/>
      <name val="Times New Roman"/>
      <family val="1"/>
      <charset val="204"/>
    </font>
    <font>
      <b/>
      <sz val="14"/>
      <color rgb="FFFF0000"/>
      <name val="Times New Roman"/>
      <family val="1"/>
      <charset val="204"/>
    </font>
    <font>
      <sz val="14"/>
      <color rgb="FFFFFF00"/>
      <name val="Times New Roman"/>
      <family val="1"/>
      <charset val="204"/>
    </font>
    <font>
      <sz val="22"/>
      <name val="Times New Roman"/>
      <family val="1"/>
      <charset val="204"/>
    </font>
    <font>
      <b/>
      <sz val="22"/>
      <name val="Times New Roman"/>
      <family val="1"/>
      <charset val="204"/>
    </font>
    <font>
      <sz val="13.5"/>
      <name val="Times New Roman"/>
      <family val="1"/>
      <charset val="204"/>
    </font>
    <font>
      <sz val="14"/>
      <name val="Times New Roman"/>
      <family val="2"/>
      <charset val="204"/>
    </font>
    <font>
      <i/>
      <sz val="12"/>
      <name val="Times New Roman"/>
      <family val="1"/>
      <charset val="204"/>
    </font>
    <font>
      <sz val="12"/>
      <name val="Times New Roman"/>
      <family val="1"/>
      <charset val="204"/>
    </font>
    <font>
      <b/>
      <sz val="12"/>
      <name val="Times New Roman"/>
      <family val="1"/>
      <charset val="204"/>
    </font>
    <font>
      <sz val="14"/>
      <color theme="1"/>
      <name val="Times New Roman"/>
      <family val="2"/>
      <charset val="204"/>
    </font>
    <font>
      <sz val="14"/>
      <color theme="2" tint="-0.249977111117893"/>
      <name val="Times New Roman"/>
      <family val="1"/>
      <charset val="204"/>
    </font>
    <font>
      <sz val="14"/>
      <color indexed="12"/>
      <name val="Times New Roman"/>
      <family val="1"/>
      <charset val="204"/>
    </font>
    <font>
      <b/>
      <sz val="16"/>
      <color indexed="81"/>
      <name val="Tahoma"/>
      <family val="2"/>
      <charset val="204"/>
    </font>
    <font>
      <sz val="13"/>
      <name val="Times New Roman"/>
      <family val="1"/>
      <charset val="204"/>
    </font>
    <font>
      <i/>
      <sz val="22"/>
      <name val="Times New Roman"/>
      <family val="1"/>
      <charset val="204"/>
    </font>
    <font>
      <sz val="18"/>
      <color rgb="FFFF0000"/>
      <name val="Times New Roman"/>
      <family val="1"/>
      <charset val="204"/>
    </font>
    <font>
      <sz val="14"/>
      <color rgb="FF7030A0"/>
      <name val="Times New Roman"/>
      <family val="1"/>
      <charset val="204"/>
    </font>
    <font>
      <b/>
      <sz val="9"/>
      <color indexed="81"/>
      <name val="Tahoma"/>
      <family val="2"/>
      <charset val="204"/>
    </font>
    <font>
      <sz val="12"/>
      <color theme="1"/>
      <name val="Times New Roman"/>
      <family val="1"/>
      <charset val="204"/>
    </font>
    <font>
      <sz val="16"/>
      <name val="Times New Roman"/>
      <family val="1"/>
      <charset val="204"/>
    </font>
    <font>
      <b/>
      <i/>
      <sz val="14"/>
      <color rgb="FFFF0000"/>
      <name val="Times New Roman"/>
      <family val="1"/>
      <charset val="204"/>
    </font>
    <font>
      <b/>
      <sz val="14"/>
      <color rgb="FF0000CC"/>
      <name val="Times New Roman"/>
      <family val="1"/>
      <charset val="204"/>
    </font>
    <font>
      <sz val="14"/>
      <color rgb="FF0000CC"/>
      <name val="Times New Roman"/>
      <family val="1"/>
      <charset val="204"/>
    </font>
    <font>
      <i/>
      <sz val="14"/>
      <name val="Times New Roman"/>
      <family val="2"/>
      <charset val="204"/>
    </font>
    <font>
      <sz val="14"/>
      <color theme="0"/>
      <name val="Times New Roman"/>
      <family val="2"/>
      <charset val="204"/>
    </font>
    <font>
      <sz val="14"/>
      <color rgb="FFFF0000"/>
      <name val="Times New Roman"/>
      <family val="2"/>
      <charset val="204"/>
    </font>
    <font>
      <b/>
      <sz val="14"/>
      <color rgb="FFFF0000"/>
      <name val="Times New Roman"/>
      <family val="2"/>
      <charset val="204"/>
    </font>
  </fonts>
  <fills count="1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00B05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0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s>
  <cellStyleXfs count="50">
    <xf numFmtId="0" fontId="0" fillId="0" borderId="0"/>
    <xf numFmtId="0" fontId="3" fillId="0" borderId="0"/>
    <xf numFmtId="9" fontId="15" fillId="0" borderId="0" applyFont="0" applyFill="0" applyBorder="0" applyAlignment="0" applyProtection="0"/>
    <xf numFmtId="0" fontId="16" fillId="0" borderId="0"/>
    <xf numFmtId="0" fontId="3" fillId="0" borderId="0"/>
    <xf numFmtId="43" fontId="3" fillId="0" borderId="0" applyFont="0" applyFill="0" applyBorder="0" applyAlignment="0" applyProtection="0"/>
    <xf numFmtId="0" fontId="1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16" fillId="0" borderId="0"/>
    <xf numFmtId="0" fontId="2" fillId="0" borderId="0"/>
    <xf numFmtId="0" fontId="16" fillId="0" borderId="0"/>
    <xf numFmtId="0" fontId="2" fillId="0" borderId="0"/>
    <xf numFmtId="0" fontId="29" fillId="0" borderId="0"/>
    <xf numFmtId="0" fontId="3" fillId="0" borderId="0"/>
    <xf numFmtId="0" fontId="29" fillId="0" borderId="0"/>
    <xf numFmtId="0" fontId="29" fillId="0" borderId="0"/>
    <xf numFmtId="0" fontId="29" fillId="0" borderId="0"/>
    <xf numFmtId="0" fontId="16" fillId="0" borderId="0"/>
    <xf numFmtId="0" fontId="2" fillId="0" borderId="0"/>
    <xf numFmtId="0" fontId="29" fillId="0" borderId="0"/>
    <xf numFmtId="9" fontId="16" fillId="0" borderId="0" applyFont="0" applyFill="0" applyBorder="0" applyAlignment="0" applyProtection="0"/>
    <xf numFmtId="0" fontId="30" fillId="0" borderId="0"/>
    <xf numFmtId="0" fontId="29"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29" fillId="0" borderId="0" applyFont="0" applyFill="0" applyBorder="0" applyAlignment="0" applyProtection="0"/>
    <xf numFmtId="169"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4"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0" fontId="1" fillId="0" borderId="0"/>
    <xf numFmtId="0" fontId="1" fillId="0" borderId="0"/>
    <xf numFmtId="0" fontId="1"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cellStyleXfs>
  <cellXfs count="1041">
    <xf numFmtId="0" fontId="0" fillId="0" borderId="0" xfId="0"/>
    <xf numFmtId="0" fontId="6" fillId="0" borderId="0" xfId="0" applyFont="1" applyFill="1" applyAlignment="1">
      <alignment wrapText="1"/>
    </xf>
    <xf numFmtId="2" fontId="6" fillId="0" borderId="0" xfId="0" applyNumberFormat="1" applyFont="1" applyFill="1" applyBorder="1" applyAlignment="1">
      <alignment horizontal="right" vertical="center" wrapText="1"/>
    </xf>
    <xf numFmtId="0" fontId="6" fillId="0" borderId="0" xfId="0" applyFont="1" applyFill="1" applyBorder="1" applyAlignment="1">
      <alignment wrapText="1"/>
    </xf>
    <xf numFmtId="0" fontId="6" fillId="0" borderId="0" xfId="0" applyFont="1" applyFill="1" applyAlignment="1">
      <alignment horizontal="left" vertical="top" wrapText="1"/>
    </xf>
    <xf numFmtId="0" fontId="8" fillId="3" borderId="0" xfId="0" applyFont="1" applyFill="1" applyAlignment="1">
      <alignment horizontal="left" vertical="top" wrapText="1"/>
    </xf>
    <xf numFmtId="0" fontId="8" fillId="0" borderId="0" xfId="0" applyFont="1" applyFill="1" applyAlignment="1">
      <alignment horizontal="left" vertical="top" wrapText="1"/>
    </xf>
    <xf numFmtId="0" fontId="8"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2" fontId="6" fillId="0" borderId="0" xfId="0" applyNumberFormat="1" applyFont="1" applyFill="1" applyAlignment="1">
      <alignment wrapText="1"/>
    </xf>
    <xf numFmtId="0" fontId="8" fillId="4" borderId="0" xfId="0" applyFont="1" applyFill="1" applyAlignment="1">
      <alignment horizontal="left" vertical="top" wrapText="1"/>
    </xf>
    <xf numFmtId="0" fontId="8" fillId="4" borderId="0" xfId="0" applyFont="1" applyFill="1" applyAlignment="1">
      <alignment horizontal="left" vertical="center" wrapText="1"/>
    </xf>
    <xf numFmtId="0" fontId="6" fillId="4" borderId="0" xfId="0" applyFont="1" applyFill="1" applyAlignment="1">
      <alignment horizontal="left" vertical="top" wrapText="1"/>
    </xf>
    <xf numFmtId="0" fontId="7" fillId="0" borderId="0" xfId="0" applyFont="1" applyFill="1" applyAlignment="1">
      <alignment horizontal="center" vertical="top"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 fontId="6" fillId="0" borderId="0"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6" fillId="0" borderId="0" xfId="0" applyNumberFormat="1" applyFont="1" applyFill="1" applyAlignment="1">
      <alignment wrapText="1"/>
    </xf>
    <xf numFmtId="4" fontId="14"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4" fontId="6" fillId="4" borderId="0"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4" fontId="8" fillId="4" borderId="1" xfId="0" applyNumberFormat="1" applyFont="1" applyFill="1" applyBorder="1" applyAlignment="1">
      <alignment horizontal="center" vertical="center" wrapText="1"/>
    </xf>
    <xf numFmtId="4" fontId="6" fillId="4" borderId="0" xfId="0" applyNumberFormat="1" applyFont="1" applyFill="1" applyAlignment="1">
      <alignment wrapText="1"/>
    </xf>
    <xf numFmtId="0" fontId="8" fillId="4" borderId="1" xfId="0" applyFont="1" applyFill="1" applyBorder="1" applyAlignment="1">
      <alignment horizontal="left" vertical="center" wrapText="1"/>
    </xf>
    <xf numFmtId="9" fontId="6" fillId="0" borderId="1" xfId="2" applyFont="1" applyFill="1" applyBorder="1" applyAlignment="1">
      <alignment horizontal="center" vertical="center" wrapText="1"/>
    </xf>
    <xf numFmtId="9" fontId="14" fillId="0" borderId="1" xfId="2" applyFont="1" applyFill="1" applyBorder="1" applyAlignment="1">
      <alignment horizontal="center" vertical="center" wrapText="1"/>
    </xf>
    <xf numFmtId="4" fontId="19" fillId="0" borderId="1" xfId="0" applyNumberFormat="1" applyFont="1" applyFill="1" applyBorder="1" applyAlignment="1">
      <alignment horizontal="center" vertical="center" wrapText="1"/>
    </xf>
    <xf numFmtId="4" fontId="8" fillId="6" borderId="1" xfId="0" applyNumberFormat="1" applyFont="1" applyFill="1" applyBorder="1" applyAlignment="1">
      <alignment horizontal="center" vertical="center" wrapText="1"/>
    </xf>
    <xf numFmtId="9" fontId="8" fillId="6" borderId="1" xfId="2"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8"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4" fontId="14" fillId="4"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xf>
    <xf numFmtId="165" fontId="8"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0" fontId="7" fillId="4" borderId="1" xfId="0" applyFont="1" applyFill="1" applyBorder="1" applyAlignment="1">
      <alignment horizontal="left" vertical="top" wrapText="1"/>
    </xf>
    <xf numFmtId="0" fontId="6" fillId="2" borderId="0" xfId="0" applyFont="1" applyFill="1" applyAlignment="1">
      <alignment horizontal="left" vertical="top" wrapText="1"/>
    </xf>
    <xf numFmtId="0" fontId="7" fillId="0" borderId="1" xfId="0" quotePrefix="1" applyFont="1" applyFill="1" applyBorder="1" applyAlignment="1">
      <alignment horizontal="left" vertical="center" wrapText="1"/>
    </xf>
    <xf numFmtId="0" fontId="6" fillId="9" borderId="0" xfId="0" applyFont="1" applyFill="1" applyAlignment="1">
      <alignment horizontal="left" vertical="top" wrapText="1"/>
    </xf>
    <xf numFmtId="0" fontId="8" fillId="9" borderId="0" xfId="0" applyFont="1" applyFill="1" applyAlignment="1">
      <alignment horizontal="left" vertical="top" wrapText="1"/>
    </xf>
    <xf numFmtId="0" fontId="6" fillId="7" borderId="0" xfId="0" applyFont="1" applyFill="1" applyAlignment="1">
      <alignment horizontal="left" vertical="top" wrapText="1"/>
    </xf>
    <xf numFmtId="9" fontId="6" fillId="4" borderId="1" xfId="2" applyFont="1" applyFill="1" applyBorder="1" applyAlignment="1">
      <alignment horizontal="center" vertical="center" wrapText="1"/>
    </xf>
    <xf numFmtId="0" fontId="6" fillId="10" borderId="0" xfId="0" applyFont="1" applyFill="1" applyAlignment="1">
      <alignment horizontal="left" vertical="top" wrapText="1"/>
    </xf>
    <xf numFmtId="0" fontId="8" fillId="8" borderId="0" xfId="0" applyFont="1" applyFill="1" applyAlignment="1">
      <alignment horizontal="left" vertical="top" wrapText="1"/>
    </xf>
    <xf numFmtId="0" fontId="7" fillId="4" borderId="1" xfId="0" applyFont="1" applyFill="1" applyBorder="1" applyAlignment="1" applyProtection="1">
      <alignment horizontal="left" vertical="center" wrapText="1"/>
      <protection locked="0"/>
    </xf>
    <xf numFmtId="4" fontId="7" fillId="4" borderId="1" xfId="0" applyNumberFormat="1" applyFont="1" applyFill="1" applyBorder="1" applyAlignment="1">
      <alignment horizontal="center" vertical="center" wrapText="1"/>
    </xf>
    <xf numFmtId="9" fontId="7" fillId="0" borderId="1" xfId="2" applyFont="1" applyFill="1" applyBorder="1" applyAlignment="1">
      <alignment horizontal="center" vertical="center" wrapText="1"/>
    </xf>
    <xf numFmtId="0" fontId="7" fillId="0" borderId="0" xfId="0" applyFont="1" applyFill="1" applyAlignment="1">
      <alignment horizontal="left" vertical="top" wrapText="1"/>
    </xf>
    <xf numFmtId="0" fontId="9" fillId="4" borderId="1" xfId="0" applyFont="1" applyFill="1" applyBorder="1" applyAlignment="1">
      <alignment horizontal="left" vertical="center" wrapText="1"/>
    </xf>
    <xf numFmtId="9" fontId="9" fillId="0" borderId="1" xfId="2" applyFont="1" applyFill="1" applyBorder="1" applyAlignment="1">
      <alignment horizontal="center" vertical="center" wrapText="1"/>
    </xf>
    <xf numFmtId="0" fontId="9" fillId="0" borderId="0" xfId="0" applyFont="1" applyFill="1" applyAlignment="1">
      <alignment horizontal="left" vertical="top" wrapText="1"/>
    </xf>
    <xf numFmtId="9" fontId="9" fillId="4" borderId="1" xfId="2"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4" fontId="9" fillId="4" borderId="1" xfId="0" applyNumberFormat="1" applyFont="1" applyFill="1" applyBorder="1" applyAlignment="1">
      <alignment horizontal="center" vertical="center" wrapText="1"/>
    </xf>
    <xf numFmtId="0" fontId="7" fillId="10" borderId="0" xfId="0" applyFont="1" applyFill="1" applyAlignment="1">
      <alignment horizontal="left" vertical="top" wrapText="1"/>
    </xf>
    <xf numFmtId="0" fontId="4" fillId="0" borderId="1" xfId="6" applyFont="1" applyFill="1" applyBorder="1" applyAlignment="1">
      <alignment vertical="center" wrapText="1"/>
    </xf>
    <xf numFmtId="0" fontId="26" fillId="0" borderId="1" xfId="0" applyFont="1" applyFill="1" applyBorder="1" applyAlignment="1">
      <alignment horizontal="left" vertical="center" wrapText="1"/>
    </xf>
    <xf numFmtId="0" fontId="24" fillId="0" borderId="1" xfId="6" applyFont="1" applyFill="1" applyBorder="1" applyAlignment="1">
      <alignment horizontal="left" vertical="center" wrapText="1"/>
    </xf>
    <xf numFmtId="165" fontId="6" fillId="0" borderId="1" xfId="0" applyNumberFormat="1" applyFont="1" applyFill="1" applyBorder="1" applyAlignment="1">
      <alignment horizontal="center" vertical="center" wrapText="1"/>
    </xf>
    <xf numFmtId="0" fontId="8" fillId="11" borderId="0" xfId="0" applyFont="1" applyFill="1" applyAlignment="1">
      <alignment horizontal="left" vertical="top" wrapText="1"/>
    </xf>
    <xf numFmtId="0" fontId="6" fillId="11" borderId="0" xfId="0" applyFont="1" applyFill="1" applyAlignment="1">
      <alignment horizontal="left" vertical="top" wrapText="1"/>
    </xf>
    <xf numFmtId="0" fontId="7" fillId="11" borderId="0" xfId="0" applyFont="1" applyFill="1" applyAlignment="1">
      <alignment horizontal="left" vertical="top" wrapText="1"/>
    </xf>
    <xf numFmtId="165" fontId="14"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8" fillId="4" borderId="1" xfId="0" applyFont="1" applyFill="1" applyBorder="1" applyAlignment="1">
      <alignment horizontal="center" vertical="center" wrapText="1"/>
    </xf>
    <xf numFmtId="0" fontId="25" fillId="7" borderId="0" xfId="0" applyFont="1" applyFill="1" applyAlignment="1">
      <alignment horizontal="left" vertical="top" wrapText="1"/>
    </xf>
    <xf numFmtId="0" fontId="4" fillId="7" borderId="0" xfId="0" applyFont="1" applyFill="1" applyAlignment="1">
      <alignment horizontal="left" vertical="top" wrapText="1"/>
    </xf>
    <xf numFmtId="0" fontId="25" fillId="2" borderId="0" xfId="0" applyFont="1" applyFill="1" applyAlignment="1">
      <alignment horizontal="left" vertical="top" wrapText="1"/>
    </xf>
    <xf numFmtId="0" fontId="4" fillId="2" borderId="0" xfId="0" applyFont="1" applyFill="1" applyAlignment="1">
      <alignment horizontal="left" vertical="top" wrapText="1"/>
    </xf>
    <xf numFmtId="0" fontId="25" fillId="0" borderId="0" xfId="0" applyFont="1" applyFill="1" applyAlignment="1">
      <alignment horizontal="left" vertical="top" wrapText="1"/>
    </xf>
    <xf numFmtId="0" fontId="4" fillId="0" borderId="0" xfId="0" applyFont="1" applyFill="1" applyAlignment="1">
      <alignment horizontal="left" vertical="top" wrapText="1"/>
    </xf>
    <xf numFmtId="0" fontId="27" fillId="0" borderId="1" xfId="0" applyFont="1" applyBorder="1" applyAlignment="1">
      <alignment vertical="center" wrapText="1"/>
    </xf>
    <xf numFmtId="0" fontId="9" fillId="3" borderId="0" xfId="0" applyFont="1" applyFill="1" applyAlignment="1">
      <alignment horizontal="left" vertical="top" wrapText="1"/>
    </xf>
    <xf numFmtId="0" fontId="9" fillId="8" borderId="0" xfId="0" applyFont="1" applyFill="1" applyAlignment="1">
      <alignment horizontal="left" vertical="top" wrapText="1"/>
    </xf>
    <xf numFmtId="4" fontId="19" fillId="4" borderId="1" xfId="0" applyNumberFormat="1" applyFont="1" applyFill="1" applyBorder="1" applyAlignment="1">
      <alignment horizontal="center" vertical="center" wrapText="1"/>
    </xf>
    <xf numFmtId="165" fontId="14" fillId="4" borderId="1" xfId="0" applyNumberFormat="1" applyFont="1" applyFill="1" applyBorder="1" applyAlignment="1">
      <alignment horizontal="center" vertical="center" wrapText="1"/>
    </xf>
    <xf numFmtId="4" fontId="19" fillId="0" borderId="1" xfId="0" applyNumberFormat="1" applyFont="1" applyBorder="1" applyAlignment="1">
      <alignment horizontal="center" vertical="center" wrapText="1"/>
    </xf>
    <xf numFmtId="167" fontId="19" fillId="0" borderId="1"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24" fillId="4" borderId="1" xfId="6" applyFont="1" applyFill="1" applyBorder="1" applyAlignment="1">
      <alignment horizontal="left" vertical="center" wrapText="1"/>
    </xf>
    <xf numFmtId="0" fontId="26" fillId="0" borderId="1" xfId="0" applyFont="1" applyBorder="1" applyAlignment="1">
      <alignment vertical="center" wrapText="1"/>
    </xf>
    <xf numFmtId="4" fontId="26" fillId="0" borderId="1" xfId="0"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0" fontId="9" fillId="4" borderId="1" xfId="4" applyFont="1" applyFill="1" applyBorder="1" applyAlignment="1">
      <alignment horizontal="left" vertical="center" wrapText="1"/>
    </xf>
    <xf numFmtId="165" fontId="6" fillId="0" borderId="0"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center" vertical="center" wrapText="1"/>
    </xf>
    <xf numFmtId="165" fontId="27" fillId="0" borderId="1" xfId="0" applyNumberFormat="1" applyFont="1" applyFill="1" applyBorder="1" applyAlignment="1">
      <alignment horizontal="center" vertical="center" wrapText="1"/>
    </xf>
    <xf numFmtId="165" fontId="19" fillId="0" borderId="1" xfId="0" applyNumberFormat="1" applyFont="1" applyFill="1" applyBorder="1" applyAlignment="1">
      <alignment horizontal="center" vertical="center" wrapText="1"/>
    </xf>
    <xf numFmtId="165" fontId="9" fillId="4" borderId="1" xfId="0" applyNumberFormat="1" applyFont="1" applyFill="1" applyBorder="1" applyAlignment="1">
      <alignment horizontal="center" vertical="center" wrapText="1"/>
    </xf>
    <xf numFmtId="165" fontId="8" fillId="4" borderId="1" xfId="0" applyNumberFormat="1" applyFont="1" applyFill="1" applyBorder="1" applyAlignment="1">
      <alignment horizontal="center" vertical="center" wrapText="1"/>
    </xf>
    <xf numFmtId="165" fontId="13" fillId="4" borderId="1" xfId="0" applyNumberFormat="1" applyFont="1" applyFill="1" applyBorder="1" applyAlignment="1">
      <alignment horizontal="center" vertical="center" wrapText="1"/>
    </xf>
    <xf numFmtId="165" fontId="22"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center" wrapText="1"/>
    </xf>
    <xf numFmtId="165" fontId="8" fillId="6" borderId="1" xfId="0" applyNumberFormat="1" applyFont="1" applyFill="1" applyBorder="1" applyAlignment="1">
      <alignment horizontal="center" vertical="center" wrapText="1"/>
    </xf>
    <xf numFmtId="165" fontId="21" fillId="6" borderId="1" xfId="0" applyNumberFormat="1" applyFont="1" applyFill="1" applyBorder="1" applyAlignment="1">
      <alignment horizontal="center" vertical="center" wrapText="1"/>
    </xf>
    <xf numFmtId="165" fontId="20" fillId="6" borderId="1" xfId="0" applyNumberFormat="1" applyFont="1" applyFill="1" applyBorder="1" applyAlignment="1">
      <alignment horizontal="center" vertical="center" wrapText="1"/>
    </xf>
    <xf numFmtId="165" fontId="6" fillId="6" borderId="1" xfId="0" applyNumberFormat="1"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165" fontId="28" fillId="4"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right" vertical="top" wrapText="1"/>
    </xf>
    <xf numFmtId="165" fontId="6" fillId="0" borderId="0" xfId="0" applyNumberFormat="1" applyFont="1" applyFill="1" applyAlignment="1">
      <alignment wrapText="1"/>
    </xf>
    <xf numFmtId="165" fontId="26" fillId="0" borderId="1" xfId="0" applyNumberFormat="1" applyFont="1" applyFill="1" applyBorder="1" applyAlignment="1">
      <alignment horizontal="center" vertical="center" wrapText="1"/>
    </xf>
    <xf numFmtId="165" fontId="14" fillId="0" borderId="1" xfId="0" applyNumberFormat="1" applyFont="1" applyFill="1" applyBorder="1" applyAlignment="1">
      <alignment horizontal="right" vertical="top" wrapText="1"/>
    </xf>
    <xf numFmtId="166" fontId="7" fillId="4" borderId="1" xfId="0" applyNumberFormat="1" applyFont="1" applyFill="1" applyBorder="1" applyAlignment="1">
      <alignment horizontal="center" vertical="center" wrapText="1"/>
    </xf>
    <xf numFmtId="4" fontId="20" fillId="6" borderId="1" xfId="0" applyNumberFormat="1" applyFont="1" applyFill="1" applyBorder="1" applyAlignment="1">
      <alignment horizontal="center" vertical="center" wrapText="1"/>
    </xf>
    <xf numFmtId="165" fontId="8" fillId="6" borderId="1" xfId="2"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wrapText="1"/>
    </xf>
    <xf numFmtId="4" fontId="6" fillId="0" borderId="0" xfId="0" applyNumberFormat="1" applyFont="1" applyFill="1" applyBorder="1" applyAlignment="1">
      <alignment horizontal="right" vertical="center" wrapText="1"/>
    </xf>
    <xf numFmtId="9" fontId="6" fillId="6" borderId="1" xfId="2" applyFont="1" applyFill="1" applyBorder="1" applyAlignment="1">
      <alignment horizontal="center" vertical="center" wrapText="1"/>
    </xf>
    <xf numFmtId="9" fontId="20" fillId="6" borderId="1" xfId="2" applyFont="1" applyFill="1" applyBorder="1" applyAlignment="1">
      <alignment horizontal="center" vertical="center" wrapText="1"/>
    </xf>
    <xf numFmtId="165" fontId="19" fillId="6" borderId="1"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top" wrapText="1"/>
    </xf>
    <xf numFmtId="9" fontId="14" fillId="4" borderId="1" xfId="2" applyFont="1" applyFill="1" applyBorder="1" applyAlignment="1">
      <alignment horizontal="center" vertical="center" wrapText="1"/>
    </xf>
    <xf numFmtId="0" fontId="18" fillId="6" borderId="1" xfId="0" applyFont="1" applyFill="1" applyBorder="1" applyAlignment="1">
      <alignment vertical="center" wrapText="1"/>
    </xf>
    <xf numFmtId="4" fontId="18" fillId="6" borderId="1" xfId="0" applyNumberFormat="1" applyFont="1" applyFill="1" applyBorder="1" applyAlignment="1">
      <alignment horizontal="center" vertical="center" wrapText="1"/>
    </xf>
    <xf numFmtId="4" fontId="19" fillId="6" borderId="1" xfId="0" applyNumberFormat="1" applyFont="1" applyFill="1" applyBorder="1" applyAlignment="1">
      <alignment horizontal="center" vertical="center" wrapText="1"/>
    </xf>
    <xf numFmtId="165" fontId="21" fillId="6" borderId="1" xfId="0" applyNumberFormat="1" applyFont="1" applyFill="1" applyBorder="1" applyAlignment="1">
      <alignment horizontal="right" vertical="top" wrapText="1"/>
    </xf>
    <xf numFmtId="9" fontId="22" fillId="0" borderId="1" xfId="2" applyFont="1" applyFill="1" applyBorder="1" applyAlignment="1">
      <alignment horizontal="center" vertical="center" wrapText="1"/>
    </xf>
    <xf numFmtId="4" fontId="26" fillId="4" borderId="1" xfId="0"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4" borderId="1" xfId="0" applyFont="1" applyFill="1" applyBorder="1" applyAlignment="1">
      <alignment horizontal="left" vertical="center" wrapText="1"/>
    </xf>
    <xf numFmtId="0" fontId="9" fillId="0" borderId="1" xfId="0" applyFont="1" applyFill="1" applyBorder="1" applyAlignment="1" applyProtection="1">
      <alignment horizontal="left" vertical="center" wrapText="1"/>
      <protection locked="0"/>
    </xf>
    <xf numFmtId="165" fontId="6" fillId="0" borderId="1" xfId="2" applyNumberFormat="1" applyFont="1" applyFill="1" applyBorder="1" applyAlignment="1">
      <alignment horizontal="center" vertical="center" wrapText="1"/>
    </xf>
    <xf numFmtId="165" fontId="6" fillId="6" borderId="1" xfId="2" applyNumberFormat="1" applyFont="1" applyFill="1" applyBorder="1" applyAlignment="1">
      <alignment horizontal="center" vertical="center" wrapText="1"/>
    </xf>
    <xf numFmtId="165" fontId="9" fillId="0" borderId="1" xfId="2" applyNumberFormat="1" applyFont="1" applyFill="1" applyBorder="1" applyAlignment="1">
      <alignment horizontal="center" vertical="center" wrapText="1"/>
    </xf>
    <xf numFmtId="165" fontId="14" fillId="0" borderId="1" xfId="2" applyNumberFormat="1" applyFont="1" applyFill="1" applyBorder="1" applyAlignment="1">
      <alignment horizontal="center" vertical="center" wrapText="1"/>
    </xf>
    <xf numFmtId="4" fontId="27" fillId="0" borderId="1" xfId="0" applyNumberFormat="1" applyFont="1" applyFill="1" applyBorder="1" applyAlignment="1">
      <alignment horizontal="center" vertical="center" wrapText="1"/>
    </xf>
    <xf numFmtId="0" fontId="6" fillId="0" borderId="0" xfId="0" applyFont="1" applyFill="1" applyAlignment="1">
      <alignment horizontal="justify" wrapText="1"/>
    </xf>
    <xf numFmtId="49" fontId="17" fillId="6" borderId="1" xfId="3" applyNumberFormat="1" applyFont="1" applyFill="1" applyBorder="1" applyAlignment="1">
      <alignment vertical="center" wrapText="1"/>
    </xf>
    <xf numFmtId="49" fontId="17" fillId="6" borderId="1" xfId="3" applyNumberFormat="1" applyFont="1" applyFill="1" applyBorder="1" applyAlignment="1">
      <alignment horizontal="justify" vertical="center" wrapText="1"/>
    </xf>
    <xf numFmtId="4" fontId="8" fillId="0" borderId="0" xfId="0" applyNumberFormat="1" applyFont="1" applyFill="1" applyAlignment="1">
      <alignment horizontal="left" vertical="top" wrapText="1"/>
    </xf>
    <xf numFmtId="10" fontId="9" fillId="0" borderId="1" xfId="0" applyNumberFormat="1" applyFont="1" applyFill="1" applyBorder="1" applyAlignment="1">
      <alignment horizontal="center" vertical="center" wrapText="1"/>
    </xf>
    <xf numFmtId="9" fontId="7" fillId="4" borderId="1" xfId="2" applyFont="1" applyFill="1" applyBorder="1" applyAlignment="1">
      <alignment horizontal="center" vertical="center" wrapText="1"/>
    </xf>
    <xf numFmtId="165" fontId="19" fillId="4" borderId="1" xfId="0" applyNumberFormat="1" applyFont="1" applyFill="1" applyBorder="1" applyAlignment="1">
      <alignment horizontal="center" vertical="center" wrapText="1"/>
    </xf>
    <xf numFmtId="9" fontId="22" fillId="4" borderId="1" xfId="2" applyFont="1" applyFill="1" applyBorder="1" applyAlignment="1">
      <alignment horizontal="center" vertical="center" wrapText="1"/>
    </xf>
    <xf numFmtId="165" fontId="27" fillId="4" borderId="1" xfId="0" applyNumberFormat="1"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0" fontId="25" fillId="12" borderId="0" xfId="0" applyFont="1" applyFill="1" applyAlignment="1">
      <alignment horizontal="left" vertical="top" wrapText="1"/>
    </xf>
    <xf numFmtId="0" fontId="8" fillId="12" borderId="0" xfId="0" applyFont="1" applyFill="1" applyAlignment="1">
      <alignment horizontal="left" vertical="top" wrapText="1"/>
    </xf>
    <xf numFmtId="4" fontId="8" fillId="12" borderId="0" xfId="0" applyNumberFormat="1" applyFont="1" applyFill="1" applyAlignment="1">
      <alignment horizontal="left" vertical="top" wrapText="1"/>
    </xf>
    <xf numFmtId="0" fontId="6" fillId="12" borderId="0" xfId="0" applyFont="1" applyFill="1" applyAlignment="1">
      <alignment horizontal="left" vertical="top" wrapText="1"/>
    </xf>
    <xf numFmtId="0" fontId="4" fillId="12" borderId="0" xfId="0" applyFont="1" applyFill="1" applyAlignment="1">
      <alignment horizontal="left" vertical="top" wrapText="1"/>
    </xf>
    <xf numFmtId="0" fontId="8" fillId="6" borderId="1" xfId="0" applyFont="1" applyFill="1" applyBorder="1" applyAlignment="1" applyProtection="1">
      <alignment horizontal="left" vertical="center" wrapText="1"/>
      <protection locked="0"/>
    </xf>
    <xf numFmtId="165" fontId="36" fillId="6" borderId="1" xfId="0" applyNumberFormat="1" applyFont="1" applyFill="1" applyBorder="1" applyAlignment="1">
      <alignment horizontal="center" vertical="center" wrapText="1"/>
    </xf>
    <xf numFmtId="0" fontId="9" fillId="4" borderId="1" xfId="0" applyFont="1" applyFill="1" applyBorder="1" applyAlignment="1" applyProtection="1">
      <alignment horizontal="left" vertical="center" wrapText="1"/>
      <protection locked="0"/>
    </xf>
    <xf numFmtId="0" fontId="26" fillId="4" borderId="1" xfId="0" applyFont="1" applyFill="1" applyBorder="1" applyAlignment="1">
      <alignment horizontal="left" vertical="center" wrapText="1"/>
    </xf>
    <xf numFmtId="4" fontId="6" fillId="4" borderId="1" xfId="0" applyNumberFormat="1" applyFont="1" applyFill="1" applyBorder="1" applyAlignment="1" applyProtection="1">
      <alignment horizontal="center" vertical="center" wrapText="1"/>
      <protection locked="0"/>
    </xf>
    <xf numFmtId="165" fontId="6" fillId="4" borderId="1" xfId="0" applyNumberFormat="1" applyFont="1" applyFill="1" applyBorder="1" applyAlignment="1" applyProtection="1">
      <alignment horizontal="center" vertical="center" wrapText="1"/>
      <protection locked="0"/>
    </xf>
    <xf numFmtId="4" fontId="7" fillId="4"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center" wrapText="1"/>
      <protection locked="0"/>
    </xf>
    <xf numFmtId="0" fontId="9" fillId="4" borderId="1"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6" fillId="4" borderId="1" xfId="0" applyFont="1" applyFill="1" applyBorder="1" applyAlignment="1">
      <alignment vertical="center" wrapText="1"/>
    </xf>
    <xf numFmtId="0" fontId="7" fillId="4" borderId="1" xfId="0" applyFont="1" applyFill="1" applyBorder="1" applyAlignment="1" applyProtection="1">
      <alignment horizontal="justify" vertical="center" wrapText="1"/>
      <protection locked="0"/>
    </xf>
    <xf numFmtId="0" fontId="8" fillId="6" borderId="1" xfId="0" applyFont="1" applyFill="1" applyBorder="1" applyAlignment="1">
      <alignment horizontal="justify" vertical="center" wrapText="1"/>
    </xf>
    <xf numFmtId="0" fontId="6" fillId="6" borderId="1" xfId="0" applyFont="1" applyFill="1" applyBorder="1" applyAlignment="1">
      <alignment horizontal="justify" vertical="center" wrapText="1"/>
    </xf>
    <xf numFmtId="0" fontId="8" fillId="6" borderId="1" xfId="0" applyFont="1" applyFill="1" applyBorder="1" applyAlignment="1">
      <alignment vertical="center" wrapText="1"/>
    </xf>
    <xf numFmtId="165" fontId="18" fillId="6" borderId="1" xfId="0" applyNumberFormat="1" applyFont="1" applyFill="1" applyBorder="1" applyAlignment="1">
      <alignment horizontal="center" vertical="center" wrapText="1"/>
    </xf>
    <xf numFmtId="4" fontId="34" fillId="4" borderId="1" xfId="0" applyNumberFormat="1" applyFont="1" applyFill="1" applyBorder="1" applyAlignment="1">
      <alignment horizontal="center" vertical="center" wrapText="1"/>
    </xf>
    <xf numFmtId="0" fontId="9" fillId="4" borderId="1" xfId="0" applyFont="1" applyFill="1" applyBorder="1" applyAlignment="1">
      <alignment vertical="center" wrapText="1"/>
    </xf>
    <xf numFmtId="9" fontId="8" fillId="4" borderId="1" xfId="0" applyNumberFormat="1" applyFont="1" applyFill="1" applyBorder="1" applyAlignment="1">
      <alignment horizontal="center" vertical="center" wrapText="1"/>
    </xf>
    <xf numFmtId="9" fontId="6" fillId="4" borderId="1" xfId="0" applyNumberFormat="1" applyFont="1" applyFill="1" applyBorder="1" applyAlignment="1">
      <alignment horizontal="center" vertical="center" wrapText="1"/>
    </xf>
    <xf numFmtId="9" fontId="9" fillId="4" borderId="1" xfId="0" applyNumberFormat="1" applyFont="1" applyFill="1" applyBorder="1" applyAlignment="1">
      <alignment horizontal="center" vertical="center" wrapText="1"/>
    </xf>
    <xf numFmtId="9" fontId="7" fillId="4" borderId="1" xfId="0" applyNumberFormat="1" applyFont="1" applyFill="1" applyBorder="1" applyAlignment="1">
      <alignment horizontal="center" vertical="center" wrapText="1"/>
    </xf>
    <xf numFmtId="9" fontId="14" fillId="4" borderId="1" xfId="0" applyNumberFormat="1" applyFont="1" applyFill="1" applyBorder="1" applyAlignment="1">
      <alignment horizontal="center" vertical="center" wrapText="1"/>
    </xf>
    <xf numFmtId="0" fontId="8" fillId="6" borderId="1" xfId="0" applyFont="1" applyFill="1" applyBorder="1" applyAlignment="1" applyProtection="1">
      <alignment vertical="center" wrapText="1"/>
      <protection locked="0"/>
    </xf>
    <xf numFmtId="9" fontId="8" fillId="6" borderId="1" xfId="0" applyNumberFormat="1" applyFont="1" applyFill="1" applyBorder="1" applyAlignment="1">
      <alignment horizontal="center" vertical="center" wrapText="1"/>
    </xf>
    <xf numFmtId="9" fontId="6" fillId="6" borderId="1" xfId="0" applyNumberFormat="1" applyFont="1" applyFill="1" applyBorder="1" applyAlignment="1">
      <alignment horizontal="center" vertical="center" wrapText="1"/>
    </xf>
    <xf numFmtId="4" fontId="6" fillId="4" borderId="1" xfId="0" applyNumberFormat="1" applyFont="1" applyFill="1" applyBorder="1" applyAlignment="1">
      <alignment horizontal="left" vertical="center" wrapText="1"/>
    </xf>
    <xf numFmtId="0" fontId="25" fillId="6" borderId="1" xfId="0" applyFont="1" applyFill="1" applyBorder="1" applyAlignment="1">
      <alignment horizontal="left" vertical="center" wrapText="1"/>
    </xf>
    <xf numFmtId="4" fontId="4" fillId="6" borderId="1"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4" borderId="1" xfId="0" applyFont="1" applyFill="1" applyBorder="1" applyAlignment="1">
      <alignment vertical="center" wrapText="1"/>
    </xf>
    <xf numFmtId="0" fontId="19" fillId="0" borderId="1" xfId="0" applyFont="1" applyBorder="1" applyAlignment="1">
      <alignment vertical="center" wrapText="1"/>
    </xf>
    <xf numFmtId="0" fontId="7" fillId="4" borderId="1" xfId="4" applyFont="1" applyFill="1" applyBorder="1" applyAlignment="1" applyProtection="1">
      <alignment horizontal="left" vertical="center" wrapText="1"/>
      <protection locked="0"/>
    </xf>
    <xf numFmtId="0" fontId="7" fillId="4" borderId="1" xfId="4" applyFont="1" applyFill="1" applyBorder="1" applyAlignment="1">
      <alignment horizontal="left" vertical="center" wrapText="1"/>
    </xf>
    <xf numFmtId="4" fontId="7" fillId="4" borderId="1" xfId="5" applyNumberFormat="1" applyFont="1" applyFill="1" applyBorder="1" applyAlignment="1">
      <alignment horizontal="center" vertical="center" wrapText="1"/>
    </xf>
    <xf numFmtId="165" fontId="6" fillId="4" borderId="1" xfId="5" applyNumberFormat="1" applyFont="1" applyFill="1" applyBorder="1" applyAlignment="1">
      <alignment horizontal="center" vertical="center" wrapText="1"/>
    </xf>
    <xf numFmtId="0" fontId="6" fillId="4" borderId="1" xfId="4" applyFont="1" applyFill="1" applyBorder="1" applyAlignment="1">
      <alignment horizontal="left" vertical="center" wrapText="1"/>
    </xf>
    <xf numFmtId="4" fontId="6" fillId="4" borderId="1" xfId="5" applyNumberFormat="1" applyFont="1" applyFill="1" applyBorder="1" applyAlignment="1">
      <alignment horizontal="center" vertical="center" wrapText="1"/>
    </xf>
    <xf numFmtId="4" fontId="14" fillId="4" borderId="1" xfId="5" applyNumberFormat="1" applyFont="1" applyFill="1" applyBorder="1" applyAlignment="1">
      <alignment horizontal="center" vertical="center" wrapText="1"/>
    </xf>
    <xf numFmtId="170" fontId="6" fillId="4" borderId="1" xfId="0" applyNumberFormat="1" applyFont="1" applyFill="1" applyBorder="1" applyAlignment="1">
      <alignment horizontal="center" vertical="center" wrapText="1"/>
    </xf>
    <xf numFmtId="0" fontId="6" fillId="6" borderId="1" xfId="0" applyFont="1" applyFill="1" applyBorder="1" applyAlignment="1" applyProtection="1">
      <alignment vertical="center" wrapText="1"/>
      <protection locked="0"/>
    </xf>
    <xf numFmtId="0" fontId="19" fillId="6" borderId="1" xfId="0" applyFont="1" applyFill="1" applyBorder="1" applyAlignment="1">
      <alignment vertical="center" wrapText="1"/>
    </xf>
    <xf numFmtId="0" fontId="27" fillId="4" borderId="1" xfId="0" applyFont="1" applyFill="1" applyBorder="1" applyAlignment="1">
      <alignment horizontal="left" vertical="top" wrapText="1"/>
    </xf>
    <xf numFmtId="4" fontId="6" fillId="6" borderId="1" xfId="0" applyNumberFormat="1" applyFont="1" applyFill="1" applyBorder="1" applyAlignment="1">
      <alignment horizontal="justify" vertical="center" wrapText="1"/>
    </xf>
    <xf numFmtId="4" fontId="6" fillId="4" borderId="1" xfId="0" applyNumberFormat="1" applyFont="1" applyFill="1" applyBorder="1" applyAlignment="1">
      <alignment vertical="center" wrapText="1"/>
    </xf>
    <xf numFmtId="0" fontId="7" fillId="5" borderId="0" xfId="0" applyFont="1" applyFill="1" applyAlignment="1">
      <alignment horizontal="left" vertical="top" wrapText="1"/>
    </xf>
    <xf numFmtId="0" fontId="8" fillId="5" borderId="0" xfId="0" applyFont="1" applyFill="1" applyAlignment="1">
      <alignment horizontal="left" vertical="top" wrapText="1"/>
    </xf>
    <xf numFmtId="4" fontId="8" fillId="5" borderId="0" xfId="0" applyNumberFormat="1" applyFont="1" applyFill="1" applyAlignment="1">
      <alignment horizontal="left" vertical="top" wrapText="1"/>
    </xf>
    <xf numFmtId="0" fontId="6" fillId="5" borderId="0" xfId="0" applyFont="1" applyFill="1" applyAlignment="1">
      <alignment horizontal="left" vertical="top" wrapText="1"/>
    </xf>
    <xf numFmtId="0" fontId="6" fillId="0" borderId="1" xfId="0" applyFont="1" applyFill="1" applyBorder="1" applyAlignment="1">
      <alignment horizontal="center" vertical="center" wrapText="1"/>
    </xf>
    <xf numFmtId="9" fontId="18" fillId="6" borderId="1" xfId="2" applyFont="1" applyFill="1" applyBorder="1" applyAlignment="1">
      <alignment horizontal="center" vertical="center" wrapText="1"/>
    </xf>
    <xf numFmtId="9" fontId="19" fillId="6" borderId="1" xfId="2" applyFont="1" applyFill="1" applyBorder="1" applyAlignment="1">
      <alignment horizontal="center" vertical="center" wrapText="1"/>
    </xf>
    <xf numFmtId="0" fontId="7" fillId="4" borderId="1" xfId="0" applyFont="1" applyFill="1" applyBorder="1" applyAlignment="1">
      <alignment vertical="center" wrapText="1"/>
    </xf>
    <xf numFmtId="0" fontId="6" fillId="4" borderId="1" xfId="0" quotePrefix="1" applyFont="1" applyFill="1" applyBorder="1" applyAlignment="1">
      <alignment horizontal="left" vertical="center" wrapText="1"/>
    </xf>
    <xf numFmtId="165" fontId="4" fillId="4" borderId="1" xfId="0" applyNumberFormat="1" applyFont="1" applyFill="1" applyBorder="1" applyAlignment="1">
      <alignment horizontal="center" vertical="center" wrapText="1"/>
    </xf>
    <xf numFmtId="0" fontId="4" fillId="4" borderId="1" xfId="6" applyFont="1" applyFill="1" applyBorder="1" applyAlignment="1">
      <alignment horizontal="left" vertical="center" wrapText="1"/>
    </xf>
    <xf numFmtId="0" fontId="7" fillId="4" borderId="1" xfId="6" applyFont="1" applyFill="1" applyBorder="1" applyAlignment="1">
      <alignment horizontal="left" vertical="center" wrapText="1"/>
    </xf>
    <xf numFmtId="10" fontId="6" fillId="6" borderId="1" xfId="2" applyNumberFormat="1" applyFont="1" applyFill="1" applyBorder="1" applyAlignment="1">
      <alignment horizontal="center" vertical="center" wrapText="1"/>
    </xf>
    <xf numFmtId="9" fontId="6" fillId="6" borderId="1" xfId="2" applyNumberFormat="1" applyFont="1" applyFill="1" applyBorder="1" applyAlignment="1">
      <alignment horizontal="center" vertical="center" wrapText="1"/>
    </xf>
    <xf numFmtId="165" fontId="13" fillId="0" borderId="1" xfId="0" applyNumberFormat="1" applyFont="1" applyFill="1" applyBorder="1" applyAlignment="1">
      <alignment horizontal="center" vertical="top" wrapText="1"/>
    </xf>
    <xf numFmtId="9" fontId="6" fillId="0" borderId="1" xfId="2" applyNumberFormat="1" applyFont="1" applyFill="1" applyBorder="1" applyAlignment="1">
      <alignment horizontal="center" vertical="center" wrapText="1"/>
    </xf>
    <xf numFmtId="165" fontId="20" fillId="6" borderId="1" xfId="2" applyNumberFormat="1" applyFont="1" applyFill="1" applyBorder="1" applyAlignment="1">
      <alignment horizontal="center" vertical="center" wrapText="1"/>
    </xf>
    <xf numFmtId="9" fontId="14" fillId="0" borderId="1" xfId="2" applyNumberFormat="1" applyFont="1" applyFill="1" applyBorder="1" applyAlignment="1">
      <alignment horizontal="center" vertical="center" wrapText="1"/>
    </xf>
    <xf numFmtId="0" fontId="43" fillId="0" borderId="0" xfId="0" applyFont="1" applyFill="1" applyAlignment="1">
      <alignment horizontal="left" vertical="top" wrapText="1"/>
    </xf>
    <xf numFmtId="0" fontId="42" fillId="0" borderId="0" xfId="0" applyFont="1" applyFill="1" applyAlignment="1">
      <alignment horizontal="left" vertical="top" wrapText="1"/>
    </xf>
    <xf numFmtId="10" fontId="9" fillId="4" borderId="1" xfId="0" applyNumberFormat="1" applyFont="1" applyFill="1" applyBorder="1" applyAlignment="1">
      <alignment horizontal="center" vertical="center" wrapText="1"/>
    </xf>
    <xf numFmtId="10" fontId="8" fillId="6" borderId="1" xfId="0" applyNumberFormat="1" applyFont="1" applyFill="1" applyBorder="1" applyAlignment="1">
      <alignment horizontal="center" vertical="center" wrapText="1"/>
    </xf>
    <xf numFmtId="165" fontId="26" fillId="4" borderId="1" xfId="0" applyNumberFormat="1" applyFont="1" applyFill="1" applyBorder="1" applyAlignment="1">
      <alignment horizontal="center" vertical="center" wrapText="1"/>
    </xf>
    <xf numFmtId="9" fontId="13" fillId="4" borderId="1" xfId="0" applyNumberFormat="1" applyFont="1" applyFill="1" applyBorder="1" applyAlignment="1">
      <alignment horizontal="center" vertical="center" wrapText="1"/>
    </xf>
    <xf numFmtId="165" fontId="2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4" fontId="6" fillId="0" borderId="1" xfId="0" applyNumberFormat="1" applyFont="1" applyFill="1" applyBorder="1" applyAlignment="1">
      <alignment horizontal="left" vertical="center" wrapText="1"/>
    </xf>
    <xf numFmtId="2" fontId="7" fillId="0" borderId="1" xfId="0" applyNumberFormat="1" applyFont="1" applyFill="1" applyBorder="1" applyAlignment="1">
      <alignment horizontal="center" vertical="center" wrapText="1"/>
    </xf>
    <xf numFmtId="0" fontId="8" fillId="13" borderId="0" xfId="0" applyFont="1" applyFill="1" applyAlignment="1">
      <alignment horizontal="left" vertical="top" wrapText="1"/>
    </xf>
    <xf numFmtId="4" fontId="8" fillId="13" borderId="0" xfId="0" applyNumberFormat="1" applyFont="1" applyFill="1" applyAlignment="1">
      <alignment horizontal="left" vertical="top" wrapText="1"/>
    </xf>
    <xf numFmtId="0" fontId="6" fillId="13" borderId="0" xfId="0" applyFont="1" applyFill="1" applyAlignment="1">
      <alignment horizontal="left" vertical="top" wrapText="1"/>
    </xf>
    <xf numFmtId="0" fontId="9" fillId="0" borderId="1" xfId="0" applyFont="1" applyFill="1" applyBorder="1" applyAlignment="1">
      <alignment vertical="center" wrapText="1"/>
    </xf>
    <xf numFmtId="0" fontId="9" fillId="0" borderId="1" xfId="0" applyFont="1" applyFill="1" applyBorder="1" applyAlignment="1">
      <alignment horizontal="justify" vertical="top"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165" fontId="22" fillId="0" borderId="1" xfId="0"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14" fillId="0" borderId="1" xfId="0" applyFont="1" applyFill="1" applyBorder="1" applyAlignment="1">
      <alignment horizontal="left" vertical="top" wrapText="1"/>
    </xf>
    <xf numFmtId="165" fontId="7" fillId="4" borderId="1" xfId="2" applyNumberFormat="1" applyFont="1" applyFill="1" applyBorder="1" applyAlignment="1">
      <alignment horizontal="center" vertical="center" wrapText="1"/>
    </xf>
    <xf numFmtId="0" fontId="14" fillId="4" borderId="1" xfId="0" applyFont="1" applyFill="1" applyBorder="1" applyAlignment="1">
      <alignment horizontal="left" vertical="top" wrapText="1"/>
    </xf>
    <xf numFmtId="0" fontId="7" fillId="4" borderId="0" xfId="0" applyFont="1" applyFill="1" applyAlignment="1">
      <alignment horizontal="left" vertical="center" wrapText="1"/>
    </xf>
    <xf numFmtId="4" fontId="8" fillId="4" borderId="0" xfId="0" applyNumberFormat="1" applyFont="1" applyFill="1" applyAlignment="1">
      <alignment horizontal="left" vertical="top" wrapText="1"/>
    </xf>
    <xf numFmtId="0" fontId="6" fillId="4" borderId="0" xfId="0" applyFont="1" applyFill="1" applyAlignment="1">
      <alignment wrapText="1"/>
    </xf>
    <xf numFmtId="4" fontId="9" fillId="4" borderId="1" xfId="5" applyNumberFormat="1" applyFont="1" applyFill="1" applyBorder="1" applyAlignment="1">
      <alignment horizontal="center" vertical="center" wrapText="1"/>
    </xf>
    <xf numFmtId="4" fontId="9" fillId="4" borderId="1" xfId="5" applyNumberFormat="1" applyFont="1" applyFill="1" applyBorder="1" applyAlignment="1">
      <alignment horizontal="center" vertical="center"/>
    </xf>
    <xf numFmtId="165" fontId="9" fillId="4" borderId="1" xfId="5" applyNumberFormat="1" applyFont="1" applyFill="1" applyBorder="1" applyAlignment="1">
      <alignment horizontal="center" vertical="center" wrapText="1"/>
    </xf>
    <xf numFmtId="4" fontId="6" fillId="4" borderId="1" xfId="5" applyNumberFormat="1" applyFont="1" applyFill="1" applyBorder="1" applyAlignment="1">
      <alignment horizontal="center" vertical="center"/>
    </xf>
    <xf numFmtId="4" fontId="7" fillId="4" borderId="1" xfId="5" applyNumberFormat="1" applyFont="1" applyFill="1" applyBorder="1" applyAlignment="1">
      <alignment horizontal="center" vertical="center"/>
    </xf>
    <xf numFmtId="165" fontId="7" fillId="4" borderId="1" xfId="5" applyNumberFormat="1" applyFont="1" applyFill="1" applyBorder="1" applyAlignment="1">
      <alignment horizontal="center" vertical="center" wrapText="1"/>
    </xf>
    <xf numFmtId="2" fontId="6" fillId="4" borderId="1" xfId="5" applyNumberFormat="1" applyFont="1" applyFill="1" applyBorder="1" applyAlignment="1">
      <alignment horizontal="center" vertical="center" wrapText="1"/>
    </xf>
    <xf numFmtId="0" fontId="6" fillId="4" borderId="1" xfId="4" applyFont="1" applyFill="1" applyBorder="1" applyAlignment="1" applyProtection="1">
      <alignment horizontal="left" vertical="center" wrapText="1"/>
      <protection locked="0"/>
    </xf>
    <xf numFmtId="2" fontId="7" fillId="4" borderId="1" xfId="5" applyNumberFormat="1" applyFont="1" applyFill="1" applyBorder="1" applyAlignment="1">
      <alignment horizontal="center" vertical="center" wrapText="1"/>
    </xf>
    <xf numFmtId="0" fontId="9" fillId="4" borderId="1" xfId="4" applyFont="1" applyFill="1" applyBorder="1" applyAlignment="1" applyProtection="1">
      <alignment horizontal="left" vertical="center" wrapText="1"/>
      <protection locked="0"/>
    </xf>
    <xf numFmtId="0" fontId="8" fillId="4" borderId="1" xfId="4" applyFont="1" applyFill="1" applyBorder="1" applyAlignment="1">
      <alignment horizontal="left" vertical="center" wrapText="1"/>
    </xf>
    <xf numFmtId="4" fontId="8" fillId="4" borderId="1" xfId="5" applyNumberFormat="1" applyFont="1" applyFill="1" applyBorder="1" applyAlignment="1">
      <alignment horizontal="center" vertical="center" wrapText="1"/>
    </xf>
    <xf numFmtId="4" fontId="14" fillId="4" borderId="1" xfId="5" applyNumberFormat="1" applyFont="1" applyFill="1" applyBorder="1" applyAlignment="1">
      <alignment vertical="center" wrapText="1"/>
    </xf>
    <xf numFmtId="2" fontId="14" fillId="4" borderId="1" xfId="5" applyNumberFormat="1" applyFont="1" applyFill="1" applyBorder="1" applyAlignment="1">
      <alignment horizontal="center" vertical="center"/>
    </xf>
    <xf numFmtId="2" fontId="14" fillId="4" borderId="1" xfId="5" applyNumberFormat="1" applyFont="1" applyFill="1" applyBorder="1" applyAlignment="1">
      <alignment horizontal="center" vertical="center" wrapText="1"/>
    </xf>
    <xf numFmtId="43" fontId="14" fillId="4" borderId="1" xfId="5" applyFont="1" applyFill="1" applyBorder="1" applyAlignment="1">
      <alignment horizontal="center" vertical="center" wrapText="1"/>
    </xf>
    <xf numFmtId="2" fontId="22" fillId="4" borderId="1" xfId="5" applyNumberFormat="1" applyFont="1" applyFill="1" applyBorder="1" applyAlignment="1">
      <alignment horizontal="center" vertical="center" wrapText="1"/>
    </xf>
    <xf numFmtId="43" fontId="22" fillId="4" borderId="1" xfId="5" applyFont="1" applyFill="1" applyBorder="1" applyAlignment="1">
      <alignment horizontal="center" vertical="center" wrapText="1"/>
    </xf>
    <xf numFmtId="165" fontId="14" fillId="4" borderId="1" xfId="5" applyNumberFormat="1" applyFont="1" applyFill="1" applyBorder="1" applyAlignment="1">
      <alignment horizontal="center" vertical="center" wrapText="1"/>
    </xf>
    <xf numFmtId="10" fontId="6" fillId="4" borderId="1" xfId="0" applyNumberFormat="1" applyFont="1" applyFill="1" applyBorder="1" applyAlignment="1">
      <alignment horizontal="center" vertical="center" wrapText="1"/>
    </xf>
    <xf numFmtId="4" fontId="8" fillId="0" borderId="1" xfId="0" applyNumberFormat="1" applyFont="1" applyFill="1" applyBorder="1" applyAlignment="1">
      <alignment horizontal="left" vertical="center" wrapText="1"/>
    </xf>
    <xf numFmtId="4" fontId="6" fillId="4" borderId="1" xfId="0" applyNumberFormat="1" applyFont="1" applyFill="1" applyBorder="1" applyAlignment="1">
      <alignment horizontal="left" vertical="top" wrapText="1"/>
    </xf>
    <xf numFmtId="2" fontId="6" fillId="4" borderId="1" xfId="0" applyNumberFormat="1" applyFont="1" applyFill="1" applyBorder="1" applyAlignment="1">
      <alignment horizontal="center" vertical="center" wrapText="1"/>
    </xf>
    <xf numFmtId="4" fontId="14" fillId="4" borderId="1" xfId="0" applyNumberFormat="1" applyFont="1" applyFill="1" applyBorder="1" applyAlignment="1">
      <alignment horizontal="center" vertical="top" wrapText="1"/>
    </xf>
    <xf numFmtId="0" fontId="41" fillId="4" borderId="1" xfId="0" applyFont="1" applyFill="1" applyBorder="1" applyAlignment="1">
      <alignment horizontal="center" vertical="center" wrapText="1"/>
    </xf>
    <xf numFmtId="0" fontId="42" fillId="4" borderId="1" xfId="0" applyFont="1" applyFill="1" applyBorder="1" applyAlignment="1">
      <alignment horizontal="center" vertical="center" wrapText="1"/>
    </xf>
    <xf numFmtId="9" fontId="13" fillId="4" borderId="1" xfId="2" applyFont="1" applyFill="1" applyBorder="1" applyAlignment="1">
      <alignment horizontal="center" vertical="center" wrapText="1"/>
    </xf>
    <xf numFmtId="4" fontId="22" fillId="4" borderId="1" xfId="0" applyNumberFormat="1" applyFont="1" applyFill="1" applyBorder="1" applyAlignment="1">
      <alignment horizontal="center" vertical="center" wrapText="1"/>
    </xf>
    <xf numFmtId="4" fontId="9" fillId="4" borderId="1" xfId="0" applyNumberFormat="1" applyFont="1" applyFill="1" applyBorder="1" applyAlignment="1">
      <alignment horizontal="left" vertical="center" wrapText="1"/>
    </xf>
    <xf numFmtId="164" fontId="6" fillId="4" borderId="1" xfId="0" applyNumberFormat="1" applyFont="1" applyFill="1" applyBorder="1" applyAlignment="1">
      <alignment horizontal="left" vertical="center" wrapText="1"/>
    </xf>
    <xf numFmtId="164" fontId="6" fillId="4" borderId="1" xfId="0" applyNumberFormat="1" applyFont="1" applyFill="1" applyBorder="1" applyAlignment="1">
      <alignment horizontal="center" vertical="center" wrapText="1"/>
    </xf>
    <xf numFmtId="164" fontId="9" fillId="4" borderId="1" xfId="0" applyNumberFormat="1" applyFont="1" applyFill="1" applyBorder="1" applyAlignment="1" applyProtection="1">
      <alignment vertical="center" wrapText="1"/>
      <protection locked="0"/>
    </xf>
    <xf numFmtId="164" fontId="9" fillId="4" borderId="1" xfId="0" applyNumberFormat="1" applyFont="1" applyFill="1" applyBorder="1" applyAlignment="1">
      <alignment horizontal="left" vertical="center" wrapText="1"/>
    </xf>
    <xf numFmtId="165" fontId="32"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top" wrapText="1"/>
    </xf>
    <xf numFmtId="165" fontId="13" fillId="4" borderId="1" xfId="0" applyNumberFormat="1" applyFont="1" applyFill="1" applyBorder="1" applyAlignment="1">
      <alignment horizontal="center" vertical="top" wrapText="1"/>
    </xf>
    <xf numFmtId="4" fontId="24" fillId="4" borderId="1" xfId="0" applyNumberFormat="1" applyFont="1" applyFill="1" applyBorder="1" applyAlignment="1">
      <alignment horizontal="center" vertical="center" wrapText="1"/>
    </xf>
    <xf numFmtId="4" fontId="25" fillId="4" borderId="1" xfId="0" applyNumberFormat="1" applyFont="1" applyFill="1" applyBorder="1" applyAlignment="1">
      <alignment horizontal="center" vertical="center" wrapText="1"/>
    </xf>
    <xf numFmtId="164" fontId="9" fillId="4" borderId="1" xfId="0" applyNumberFormat="1" applyFont="1" applyFill="1" applyBorder="1" applyAlignment="1">
      <alignment horizontal="left" vertical="center" wrapText="1" shrinkToFit="1"/>
    </xf>
    <xf numFmtId="166" fontId="9" fillId="4" borderId="1" xfId="0" applyNumberFormat="1" applyFont="1" applyFill="1" applyBorder="1" applyAlignment="1">
      <alignment horizontal="center" vertical="center" wrapText="1"/>
    </xf>
    <xf numFmtId="165" fontId="6" fillId="4" borderId="1" xfId="2" applyNumberFormat="1" applyFont="1" applyFill="1" applyBorder="1" applyAlignment="1">
      <alignment horizontal="center" vertical="center" wrapText="1"/>
    </xf>
    <xf numFmtId="2" fontId="7" fillId="4" borderId="1" xfId="0" applyNumberFormat="1" applyFont="1" applyFill="1" applyBorder="1" applyAlignment="1">
      <alignment horizontal="center" vertical="center" wrapText="1"/>
    </xf>
    <xf numFmtId="165" fontId="35" fillId="4" borderId="1" xfId="0" applyNumberFormat="1" applyFont="1" applyFill="1" applyBorder="1" applyAlignment="1">
      <alignment horizontal="center" vertical="center" wrapText="1"/>
    </xf>
    <xf numFmtId="2" fontId="14" fillId="4" borderId="1" xfId="0" applyNumberFormat="1" applyFont="1" applyFill="1" applyBorder="1" applyAlignment="1">
      <alignment horizontal="center" vertical="center" wrapText="1"/>
    </xf>
    <xf numFmtId="0" fontId="24" fillId="4" borderId="1" xfId="0" applyFont="1" applyFill="1" applyBorder="1" applyAlignment="1">
      <alignment horizontal="left" vertical="center" wrapText="1"/>
    </xf>
    <xf numFmtId="10" fontId="27" fillId="4" borderId="1" xfId="0" applyNumberFormat="1" applyFont="1" applyFill="1" applyBorder="1" applyAlignment="1">
      <alignment horizontal="center" vertical="center" wrapText="1"/>
    </xf>
    <xf numFmtId="10" fontId="14" fillId="4" borderId="1" xfId="0" applyNumberFormat="1" applyFont="1" applyFill="1" applyBorder="1" applyAlignment="1">
      <alignment horizontal="center" vertical="center" wrapText="1"/>
    </xf>
    <xf numFmtId="10" fontId="19" fillId="4" borderId="1" xfId="0" applyNumberFormat="1" applyFont="1" applyFill="1" applyBorder="1" applyAlignment="1">
      <alignment horizontal="center" vertical="center" wrapText="1"/>
    </xf>
    <xf numFmtId="0" fontId="7" fillId="4" borderId="1" xfId="0" applyFont="1" applyFill="1" applyBorder="1" applyAlignment="1" applyProtection="1">
      <alignment vertical="center" wrapText="1"/>
      <protection locked="0"/>
    </xf>
    <xf numFmtId="0" fontId="4" fillId="4" borderId="1" xfId="0" applyFont="1" applyFill="1" applyBorder="1" applyAlignment="1">
      <alignment horizontal="left" vertical="center" wrapText="1"/>
    </xf>
    <xf numFmtId="165" fontId="25" fillId="4" borderId="1" xfId="0" applyNumberFormat="1" applyFont="1" applyFill="1" applyBorder="1" applyAlignment="1">
      <alignment horizontal="center" vertical="center" wrapText="1"/>
    </xf>
    <xf numFmtId="4" fontId="24" fillId="4" borderId="1" xfId="0" applyNumberFormat="1" applyFont="1" applyFill="1" applyBorder="1" applyAlignment="1">
      <alignment horizontal="left" vertical="center" wrapText="1"/>
    </xf>
    <xf numFmtId="4" fontId="4" fillId="4" borderId="1" xfId="0" applyNumberFormat="1" applyFont="1" applyFill="1" applyBorder="1" applyAlignment="1">
      <alignment vertical="center" wrapText="1"/>
    </xf>
    <xf numFmtId="165" fontId="24" fillId="4" borderId="1" xfId="0" applyNumberFormat="1" applyFont="1" applyFill="1" applyBorder="1" applyAlignment="1">
      <alignment horizontal="center" vertical="center" wrapText="1"/>
    </xf>
    <xf numFmtId="0" fontId="4" fillId="4" borderId="1" xfId="6" applyFont="1" applyFill="1" applyBorder="1" applyAlignment="1">
      <alignment vertical="center" wrapText="1"/>
    </xf>
    <xf numFmtId="0" fontId="24" fillId="4" borderId="1" xfId="0" applyFont="1" applyFill="1" applyBorder="1" applyAlignment="1">
      <alignment vertical="center" wrapText="1"/>
    </xf>
    <xf numFmtId="0" fontId="34" fillId="4" borderId="1" xfId="6" applyFont="1" applyFill="1" applyBorder="1" applyAlignment="1">
      <alignment horizontal="left" vertical="center" wrapText="1"/>
    </xf>
    <xf numFmtId="0" fontId="34" fillId="4" borderId="1" xfId="0" applyFont="1" applyFill="1" applyBorder="1" applyAlignment="1">
      <alignment vertical="center" wrapText="1"/>
    </xf>
    <xf numFmtId="9" fontId="33" fillId="4" borderId="1" xfId="0" applyNumberFormat="1" applyFont="1" applyFill="1" applyBorder="1" applyAlignment="1">
      <alignment horizontal="center" vertical="center" wrapText="1"/>
    </xf>
    <xf numFmtId="4" fontId="23" fillId="4" borderId="1" xfId="0" applyNumberFormat="1" applyFont="1" applyFill="1" applyBorder="1" applyAlignment="1">
      <alignment horizontal="center" vertical="center" wrapText="1"/>
    </xf>
    <xf numFmtId="165" fontId="23" fillId="4" borderId="1" xfId="0" applyNumberFormat="1" applyFont="1" applyFill="1" applyBorder="1" applyAlignment="1">
      <alignment horizontal="center" vertical="center" wrapText="1"/>
    </xf>
    <xf numFmtId="0" fontId="6" fillId="4" borderId="16" xfId="0" applyFont="1" applyFill="1" applyBorder="1" applyAlignment="1">
      <alignment horizontal="left" vertical="center" wrapText="1"/>
    </xf>
    <xf numFmtId="4" fontId="6" fillId="4" borderId="16" xfId="0" applyNumberFormat="1" applyFont="1" applyFill="1" applyBorder="1" applyAlignment="1">
      <alignment wrapText="1"/>
    </xf>
    <xf numFmtId="165" fontId="14" fillId="4" borderId="16" xfId="0" applyNumberFormat="1" applyFont="1" applyFill="1" applyBorder="1" applyAlignment="1">
      <alignment horizontal="center" vertical="center" wrapText="1"/>
    </xf>
    <xf numFmtId="4" fontId="6" fillId="4" borderId="16" xfId="0" applyNumberFormat="1" applyFont="1" applyFill="1" applyBorder="1" applyAlignment="1">
      <alignment horizontal="center" vertical="center" wrapText="1"/>
    </xf>
    <xf numFmtId="9" fontId="14" fillId="4" borderId="16" xfId="2"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25" fillId="4" borderId="13" xfId="0" applyFont="1" applyFill="1" applyBorder="1" applyAlignment="1">
      <alignment horizontal="center" vertical="center" wrapText="1"/>
    </xf>
    <xf numFmtId="167" fontId="6" fillId="0" borderId="1" xfId="0" applyNumberFormat="1" applyFont="1" applyBorder="1" applyAlignment="1">
      <alignment horizontal="center" vertical="center" wrapText="1"/>
    </xf>
    <xf numFmtId="4" fontId="6" fillId="5" borderId="3" xfId="0" applyNumberFormat="1" applyFont="1" applyFill="1" applyBorder="1" applyAlignment="1">
      <alignment horizontal="center" vertical="center" wrapText="1"/>
    </xf>
    <xf numFmtId="165" fontId="6" fillId="5" borderId="3" xfId="0" applyNumberFormat="1"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4" borderId="18" xfId="0" applyFont="1" applyFill="1" applyBorder="1" applyAlignment="1">
      <alignment horizontal="center" vertical="center" wrapText="1"/>
    </xf>
    <xf numFmtId="1" fontId="7" fillId="0" borderId="18" xfId="0" applyNumberFormat="1"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4" borderId="3" xfId="0" applyFont="1" applyFill="1" applyBorder="1" applyAlignment="1">
      <alignment horizontal="left" vertical="center" wrapText="1"/>
    </xf>
    <xf numFmtId="4" fontId="7" fillId="4" borderId="3" xfId="0" applyNumberFormat="1" applyFont="1" applyFill="1" applyBorder="1" applyAlignment="1">
      <alignment horizontal="center" vertical="center" wrapText="1"/>
    </xf>
    <xf numFmtId="165" fontId="7" fillId="4" borderId="3" xfId="0" applyNumberFormat="1" applyFont="1" applyFill="1" applyBorder="1" applyAlignment="1">
      <alignment horizontal="center" vertical="center" wrapText="1"/>
    </xf>
    <xf numFmtId="165" fontId="6" fillId="4" borderId="3" xfId="0" applyNumberFormat="1" applyFont="1" applyFill="1" applyBorder="1" applyAlignment="1">
      <alignment horizontal="center" vertical="center" wrapText="1"/>
    </xf>
    <xf numFmtId="4" fontId="6" fillId="4" borderId="3" xfId="0" applyNumberFormat="1" applyFont="1" applyFill="1" applyBorder="1" applyAlignment="1">
      <alignment horizontal="center" vertical="center" wrapText="1"/>
    </xf>
    <xf numFmtId="9" fontId="7" fillId="4" borderId="3" xfId="2" applyFont="1" applyFill="1" applyBorder="1" applyAlignment="1">
      <alignment horizontal="center" vertical="center" wrapText="1"/>
    </xf>
    <xf numFmtId="0" fontId="7" fillId="4" borderId="23" xfId="0" applyFont="1" applyFill="1" applyBorder="1" applyAlignment="1" applyProtection="1">
      <alignment horizontal="left" vertical="center" wrapText="1"/>
      <protection locked="0"/>
    </xf>
    <xf numFmtId="0" fontId="6" fillId="4" borderId="6" xfId="0" applyFont="1" applyFill="1" applyBorder="1" applyAlignment="1">
      <alignment horizontal="left" vertical="center" wrapText="1"/>
    </xf>
    <xf numFmtId="0" fontId="6" fillId="0" borderId="0" xfId="0" applyFont="1" applyFill="1" applyBorder="1" applyAlignment="1">
      <alignment horizontal="right" wrapText="1"/>
    </xf>
    <xf numFmtId="49" fontId="8" fillId="6" borderId="1" xfId="3" applyNumberFormat="1" applyFont="1" applyFill="1" applyBorder="1" applyAlignment="1">
      <alignment horizontal="justify" vertical="center" wrapText="1"/>
    </xf>
    <xf numFmtId="4" fontId="21" fillId="6" borderId="1" xfId="0" applyNumberFormat="1" applyFont="1" applyFill="1" applyBorder="1" applyAlignment="1">
      <alignment horizontal="center" vertical="center" wrapText="1"/>
    </xf>
    <xf numFmtId="165" fontId="21" fillId="6" borderId="1" xfId="0" applyNumberFormat="1" applyFont="1" applyFill="1" applyBorder="1" applyAlignment="1">
      <alignment horizontal="left" vertical="center" wrapText="1"/>
    </xf>
    <xf numFmtId="0" fontId="25" fillId="6" borderId="1" xfId="0" applyFont="1" applyFill="1" applyBorder="1" applyAlignment="1">
      <alignment vertical="center" wrapText="1"/>
    </xf>
    <xf numFmtId="0" fontId="25" fillId="6" borderId="1" xfId="0" applyFont="1" applyFill="1" applyBorder="1" applyAlignment="1">
      <alignment horizontal="center" vertical="center" wrapText="1"/>
    </xf>
    <xf numFmtId="0" fontId="4" fillId="6" borderId="1" xfId="0" applyFont="1" applyFill="1" applyBorder="1" applyAlignment="1">
      <alignment vertical="center" wrapText="1"/>
    </xf>
    <xf numFmtId="165" fontId="4" fillId="6" borderId="1" xfId="0" applyNumberFormat="1" applyFont="1" applyFill="1" applyBorder="1" applyAlignment="1">
      <alignment horizontal="center" vertical="center" wrapText="1"/>
    </xf>
    <xf numFmtId="4" fontId="6" fillId="6" borderId="1" xfId="0" applyNumberFormat="1" applyFont="1" applyFill="1" applyBorder="1" applyAlignment="1">
      <alignment horizontal="left" vertical="center" wrapText="1"/>
    </xf>
    <xf numFmtId="4" fontId="4" fillId="6" borderId="1" xfId="0" applyNumberFormat="1" applyFont="1" applyFill="1" applyBorder="1" applyAlignment="1">
      <alignment horizontal="left" vertical="center" wrapText="1"/>
    </xf>
    <xf numFmtId="4" fontId="6" fillId="6" borderId="1" xfId="0" applyNumberFormat="1" applyFont="1" applyFill="1" applyBorder="1" applyAlignment="1">
      <alignment horizontal="center" vertical="top" wrapText="1"/>
    </xf>
    <xf numFmtId="0" fontId="6" fillId="6" borderId="1" xfId="0" applyFont="1" applyFill="1" applyBorder="1" applyAlignment="1">
      <alignment vertical="center" wrapText="1"/>
    </xf>
    <xf numFmtId="2" fontId="19" fillId="4" borderId="1" xfId="5" applyNumberFormat="1" applyFont="1" applyFill="1" applyBorder="1" applyAlignment="1">
      <alignment horizontal="center" vertical="center" wrapText="1"/>
    </xf>
    <xf numFmtId="4" fontId="19" fillId="4" borderId="1" xfId="5" applyNumberFormat="1" applyFont="1" applyFill="1" applyBorder="1" applyAlignment="1">
      <alignment horizontal="center" vertical="center" wrapText="1"/>
    </xf>
    <xf numFmtId="171" fontId="6" fillId="6" borderId="1" xfId="0" applyNumberFormat="1"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7" fillId="14" borderId="0" xfId="0" applyFont="1" applyFill="1" applyAlignment="1">
      <alignment horizontal="left" vertical="top" wrapText="1"/>
    </xf>
    <xf numFmtId="0" fontId="8" fillId="14" borderId="0" xfId="0" applyFont="1" applyFill="1" applyAlignment="1">
      <alignment horizontal="left" vertical="top" wrapText="1"/>
    </xf>
    <xf numFmtId="4" fontId="8" fillId="14" borderId="0" xfId="0" applyNumberFormat="1" applyFont="1" applyFill="1" applyAlignment="1">
      <alignment horizontal="left" vertical="top" wrapText="1"/>
    </xf>
    <xf numFmtId="0" fontId="6" fillId="14" borderId="0" xfId="0" applyFont="1" applyFill="1" applyAlignment="1">
      <alignment horizontal="left" vertical="top" wrapText="1"/>
    </xf>
    <xf numFmtId="10" fontId="7" fillId="4" borderId="1" xfId="0" applyNumberFormat="1" applyFont="1" applyFill="1" applyBorder="1" applyAlignment="1">
      <alignment horizontal="center" vertical="center" wrapText="1"/>
    </xf>
    <xf numFmtId="9" fontId="19" fillId="4" borderId="1" xfId="2" applyFont="1" applyFill="1" applyBorder="1" applyAlignment="1">
      <alignment horizontal="center" vertical="center" wrapText="1"/>
    </xf>
    <xf numFmtId="4" fontId="8" fillId="6" borderId="1" xfId="0" applyNumberFormat="1" applyFont="1" applyFill="1" applyBorder="1" applyAlignment="1">
      <alignment horizontal="left" vertical="center" wrapText="1"/>
    </xf>
    <xf numFmtId="16" fontId="7" fillId="0" borderId="1" xfId="0" applyNumberFormat="1" applyFont="1" applyFill="1" applyBorder="1" applyAlignment="1">
      <alignment vertical="center" wrapText="1"/>
    </xf>
    <xf numFmtId="0" fontId="4" fillId="0" borderId="1" xfId="6" applyFont="1" applyFill="1" applyBorder="1" applyAlignment="1">
      <alignment horizontal="left"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24" fillId="0" borderId="1" xfId="0" applyFont="1" applyFill="1" applyBorder="1" applyAlignment="1">
      <alignment vertical="center" wrapText="1"/>
    </xf>
    <xf numFmtId="4" fontId="24" fillId="0" borderId="1" xfId="0" applyNumberFormat="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0" fontId="27" fillId="4" borderId="1" xfId="0" applyFont="1" applyFill="1" applyBorder="1" applyAlignment="1">
      <alignment horizontal="center" vertical="center" wrapText="1"/>
    </xf>
    <xf numFmtId="4" fontId="6" fillId="0" borderId="1" xfId="0" applyNumberFormat="1" applyFont="1" applyFill="1" applyBorder="1" applyAlignment="1">
      <alignment horizontal="center" vertical="top" wrapText="1"/>
    </xf>
    <xf numFmtId="9" fontId="20" fillId="6" borderId="1" xfId="0" applyNumberFormat="1" applyFont="1" applyFill="1" applyBorder="1" applyAlignment="1">
      <alignment horizontal="center" vertical="center" wrapText="1"/>
    </xf>
    <xf numFmtId="0" fontId="6" fillId="0" borderId="1" xfId="0" quotePrefix="1" applyFont="1" applyFill="1" applyBorder="1" applyAlignment="1">
      <alignment horizontal="left" vertical="center" wrapText="1"/>
    </xf>
    <xf numFmtId="4" fontId="6" fillId="0" borderId="1" xfId="0" quotePrefix="1" applyNumberFormat="1" applyFont="1" applyFill="1" applyBorder="1" applyAlignment="1">
      <alignment horizontal="center" vertical="center" wrapText="1"/>
    </xf>
    <xf numFmtId="164" fontId="8" fillId="6" borderId="1" xfId="0" applyNumberFormat="1" applyFont="1" applyFill="1" applyBorder="1" applyAlignment="1">
      <alignment horizontal="left" vertical="center" wrapText="1"/>
    </xf>
    <xf numFmtId="164" fontId="6" fillId="6" borderId="1" xfId="0" applyNumberFormat="1" applyFont="1" applyFill="1" applyBorder="1" applyAlignment="1">
      <alignment horizontal="left" vertical="center" wrapText="1"/>
    </xf>
    <xf numFmtId="164" fontId="6" fillId="6" borderId="1" xfId="0" applyNumberFormat="1" applyFont="1" applyFill="1" applyBorder="1" applyAlignment="1">
      <alignment horizontal="center" vertical="center" wrapText="1"/>
    </xf>
    <xf numFmtId="165" fontId="6" fillId="6" borderId="1" xfId="0" applyNumberFormat="1" applyFont="1" applyFill="1" applyBorder="1" applyAlignment="1">
      <alignment horizontal="center" vertical="top" wrapText="1"/>
    </xf>
    <xf numFmtId="165" fontId="21" fillId="6" borderId="1" xfId="0" applyNumberFormat="1" applyFont="1" applyFill="1" applyBorder="1" applyAlignment="1">
      <alignment horizontal="center" vertical="top" wrapText="1"/>
    </xf>
    <xf numFmtId="9" fontId="45" fillId="0" borderId="1" xfId="0" applyNumberFormat="1"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4" fontId="22" fillId="4" borderId="1" xfId="5" applyNumberFormat="1" applyFont="1" applyFill="1" applyBorder="1" applyAlignment="1">
      <alignment horizontal="center" vertical="center" wrapText="1"/>
    </xf>
    <xf numFmtId="4" fontId="40" fillId="4" borderId="1" xfId="0" applyNumberFormat="1" applyFont="1" applyFill="1" applyBorder="1" applyAlignment="1">
      <alignment horizontal="center" vertical="center" wrapText="1"/>
    </xf>
    <xf numFmtId="165" fontId="40" fillId="0" borderId="1" xfId="0" applyNumberFormat="1" applyFont="1" applyFill="1" applyBorder="1" applyAlignment="1">
      <alignment horizontal="center" vertical="center" wrapText="1"/>
    </xf>
    <xf numFmtId="9" fontId="8" fillId="6" borderId="1" xfId="2" applyNumberFormat="1" applyFont="1" applyFill="1" applyBorder="1" applyAlignment="1">
      <alignment horizontal="center" vertical="center" wrapText="1"/>
    </xf>
    <xf numFmtId="4" fontId="34" fillId="0" borderId="1" xfId="0" applyNumberFormat="1" applyFont="1" applyFill="1" applyBorder="1" applyAlignment="1">
      <alignment horizontal="center" vertical="center" wrapText="1"/>
    </xf>
    <xf numFmtId="0" fontId="8" fillId="4" borderId="14" xfId="0" applyFont="1" applyFill="1" applyBorder="1" applyAlignment="1">
      <alignment horizontal="left" vertical="top" wrapText="1"/>
    </xf>
    <xf numFmtId="0" fontId="8" fillId="4" borderId="6" xfId="0" applyFont="1" applyFill="1" applyBorder="1" applyAlignment="1">
      <alignment horizontal="center" vertical="center" wrapText="1"/>
    </xf>
    <xf numFmtId="0" fontId="6" fillId="4" borderId="2" xfId="0" applyFont="1" applyFill="1" applyBorder="1" applyAlignment="1">
      <alignment horizontal="justify" vertical="top" wrapText="1"/>
    </xf>
    <xf numFmtId="49" fontId="6" fillId="4" borderId="1" xfId="0" applyNumberFormat="1" applyFont="1" applyFill="1" applyBorder="1" applyAlignment="1">
      <alignment horizontal="center" vertical="center" wrapText="1"/>
    </xf>
    <xf numFmtId="0" fontId="8" fillId="4" borderId="2" xfId="0" applyFont="1" applyFill="1" applyBorder="1" applyAlignment="1">
      <alignment horizontal="justify" vertical="top" wrapText="1"/>
    </xf>
    <xf numFmtId="10" fontId="14" fillId="4" borderId="1" xfId="2" applyNumberFormat="1" applyFont="1" applyFill="1" applyBorder="1" applyAlignment="1">
      <alignment horizontal="center" vertical="center" wrapText="1"/>
    </xf>
    <xf numFmtId="0" fontId="9" fillId="4" borderId="1" xfId="0" applyFont="1" applyFill="1" applyBorder="1" applyAlignment="1" applyProtection="1">
      <alignment horizontal="justify" vertical="center" wrapText="1"/>
      <protection locked="0"/>
    </xf>
    <xf numFmtId="2" fontId="8" fillId="6" borderId="1" xfId="0" quotePrefix="1" applyNumberFormat="1" applyFont="1" applyFill="1" applyBorder="1" applyAlignment="1">
      <alignment horizontal="left" vertical="center" wrapText="1"/>
    </xf>
    <xf numFmtId="4" fontId="6" fillId="4" borderId="5" xfId="0" applyNumberFormat="1" applyFont="1" applyFill="1" applyBorder="1" applyAlignment="1">
      <alignment horizontal="center" vertical="center" wrapText="1"/>
    </xf>
    <xf numFmtId="165" fontId="6" fillId="4" borderId="5" xfId="0" applyNumberFormat="1" applyFont="1" applyFill="1" applyBorder="1" applyAlignment="1">
      <alignment horizontal="center" vertical="center" wrapText="1"/>
    </xf>
    <xf numFmtId="9" fontId="6" fillId="4" borderId="5" xfId="2" applyFont="1" applyFill="1" applyBorder="1" applyAlignment="1">
      <alignment horizontal="center" vertical="center" wrapText="1"/>
    </xf>
    <xf numFmtId="4" fontId="9" fillId="4" borderId="5" xfId="0" applyNumberFormat="1" applyFont="1" applyFill="1" applyBorder="1" applyAlignment="1">
      <alignment horizontal="center" vertical="center" wrapText="1"/>
    </xf>
    <xf numFmtId="10" fontId="6" fillId="6" borderId="1" xfId="0" applyNumberFormat="1" applyFont="1" applyFill="1" applyBorder="1" applyAlignment="1">
      <alignment horizontal="center" vertical="center" wrapText="1"/>
    </xf>
    <xf numFmtId="10" fontId="19" fillId="6" borderId="1" xfId="0" applyNumberFormat="1" applyFont="1" applyFill="1" applyBorder="1" applyAlignment="1">
      <alignment horizontal="center" vertical="center" wrapText="1"/>
    </xf>
    <xf numFmtId="10" fontId="18" fillId="6" borderId="1" xfId="0" applyNumberFormat="1" applyFont="1" applyFill="1" applyBorder="1" applyAlignment="1">
      <alignment horizontal="center" vertical="center" wrapText="1"/>
    </xf>
    <xf numFmtId="172" fontId="6" fillId="0" borderId="1" xfId="0" applyNumberFormat="1"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4" fontId="19" fillId="4" borderId="8" xfId="0" applyNumberFormat="1" applyFont="1" applyFill="1" applyBorder="1" applyAlignment="1">
      <alignment horizontal="justify" vertical="top" wrapText="1"/>
    </xf>
    <xf numFmtId="0" fontId="8" fillId="4" borderId="1" xfId="0" applyFont="1" applyFill="1" applyBorder="1" applyAlignment="1">
      <alignment vertical="center" wrapText="1"/>
    </xf>
    <xf numFmtId="2" fontId="6" fillId="4" borderId="1" xfId="32" applyNumberFormat="1" applyFont="1" applyFill="1" applyBorder="1" applyAlignment="1">
      <alignment horizontal="center" vertical="center" wrapText="1"/>
    </xf>
    <xf numFmtId="173" fontId="19" fillId="0" borderId="1" xfId="0" applyNumberFormat="1" applyFont="1" applyBorder="1" applyAlignment="1">
      <alignment horizontal="center" vertical="center" wrapText="1"/>
    </xf>
    <xf numFmtId="9" fontId="14" fillId="0" borderId="1" xfId="2" applyFont="1" applyFill="1" applyBorder="1" applyAlignment="1">
      <alignment horizontal="right" vertical="top" wrapText="1"/>
    </xf>
    <xf numFmtId="165" fontId="19" fillId="4" borderId="1" xfId="5" applyNumberFormat="1" applyFont="1" applyFill="1" applyBorder="1" applyAlignment="1">
      <alignment horizontal="center" vertical="center" wrapText="1"/>
    </xf>
    <xf numFmtId="171" fontId="8" fillId="6" borderId="1" xfId="0" applyNumberFormat="1" applyFont="1" applyFill="1" applyBorder="1" applyAlignment="1">
      <alignment horizontal="center" vertical="center" wrapText="1"/>
    </xf>
    <xf numFmtId="0" fontId="37" fillId="0" borderId="0" xfId="0" applyFont="1" applyFill="1" applyAlignment="1">
      <alignment wrapText="1"/>
    </xf>
    <xf numFmtId="0" fontId="37" fillId="0" borderId="0" xfId="0" applyFont="1" applyFill="1" applyBorder="1" applyAlignment="1">
      <alignment wrapText="1"/>
    </xf>
    <xf numFmtId="0" fontId="37" fillId="0" borderId="0" xfId="0" applyFont="1" applyFill="1" applyAlignment="1">
      <alignment horizontal="left" vertical="top" wrapText="1"/>
    </xf>
    <xf numFmtId="0" fontId="49" fillId="0" borderId="0" xfId="0" applyFont="1" applyFill="1" applyAlignment="1">
      <alignment horizontal="center" vertical="top" wrapText="1"/>
    </xf>
    <xf numFmtId="4" fontId="38" fillId="0" borderId="0" xfId="0" applyNumberFormat="1" applyFont="1" applyFill="1" applyAlignment="1">
      <alignment horizontal="left" vertical="top" wrapText="1"/>
    </xf>
    <xf numFmtId="10" fontId="20" fillId="6" borderId="1" xfId="0" applyNumberFormat="1" applyFont="1" applyFill="1" applyBorder="1" applyAlignment="1">
      <alignment horizontal="center" vertical="center" wrapText="1"/>
    </xf>
    <xf numFmtId="9" fontId="33" fillId="0" borderId="1" xfId="0" applyNumberFormat="1" applyFont="1" applyFill="1" applyBorder="1" applyAlignment="1">
      <alignment horizontal="center" vertical="center" wrapText="1"/>
    </xf>
    <xf numFmtId="4" fontId="27" fillId="4" borderId="1" xfId="0" applyNumberFormat="1" applyFont="1" applyFill="1" applyBorder="1" applyAlignment="1">
      <alignment horizontal="center" vertical="center" wrapText="1"/>
    </xf>
    <xf numFmtId="4" fontId="50" fillId="0"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top" wrapText="1"/>
    </xf>
    <xf numFmtId="0" fontId="6" fillId="4"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top" wrapText="1"/>
    </xf>
    <xf numFmtId="0" fontId="6" fillId="4" borderId="1" xfId="0" applyFont="1" applyFill="1" applyBorder="1" applyAlignment="1">
      <alignment horizontal="left" vertical="center" wrapText="1"/>
    </xf>
    <xf numFmtId="9" fontId="7" fillId="0" borderId="1" xfId="0" applyNumberFormat="1" applyFont="1" applyFill="1" applyBorder="1" applyAlignment="1">
      <alignment horizontal="center" vertical="center" wrapText="1"/>
    </xf>
    <xf numFmtId="0" fontId="14" fillId="4" borderId="1" xfId="0" applyFont="1" applyFill="1" applyBorder="1" applyAlignment="1">
      <alignment horizontal="left" vertical="center" wrapText="1"/>
    </xf>
    <xf numFmtId="4" fontId="8" fillId="0" borderId="1" xfId="0" applyNumberFormat="1" applyFont="1" applyFill="1" applyBorder="1" applyAlignment="1">
      <alignment horizontal="left" vertical="top" wrapText="1"/>
    </xf>
    <xf numFmtId="4" fontId="6" fillId="0" borderId="1" xfId="0" applyNumberFormat="1"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14" xfId="0" applyNumberFormat="1" applyFont="1" applyFill="1" applyBorder="1" applyAlignment="1">
      <alignment horizontal="left" vertical="top"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0" xfId="0" applyFont="1" applyFill="1" applyAlignment="1">
      <alignment horizontal="left" vertical="top" wrapText="1"/>
    </xf>
    <xf numFmtId="0" fontId="8" fillId="0" borderId="0" xfId="0" applyFont="1" applyFill="1" applyAlignment="1">
      <alignment horizontal="left" vertical="top"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4" fontId="19" fillId="0" borderId="1" xfId="0" applyNumberFormat="1" applyFont="1" applyBorder="1" applyAlignment="1">
      <alignment horizontal="center" vertical="center"/>
    </xf>
    <xf numFmtId="9" fontId="8" fillId="4" borderId="1" xfId="2" applyFont="1" applyFill="1" applyBorder="1" applyAlignment="1">
      <alignment horizontal="center" vertical="center" wrapText="1"/>
    </xf>
    <xf numFmtId="0" fontId="14" fillId="4" borderId="1" xfId="0" applyFont="1" applyFill="1" applyBorder="1" applyAlignment="1">
      <alignment horizontal="center" vertical="center" wrapText="1"/>
    </xf>
    <xf numFmtId="4" fontId="34" fillId="0" borderId="1" xfId="0" applyNumberFormat="1" applyFont="1" applyBorder="1" applyAlignment="1">
      <alignment horizontal="center" vertical="center" wrapText="1"/>
    </xf>
    <xf numFmtId="4" fontId="51" fillId="4" borderId="1" xfId="0" applyNumberFormat="1" applyFont="1" applyFill="1" applyBorder="1" applyAlignment="1">
      <alignment horizontal="center" vertical="center" wrapText="1"/>
    </xf>
    <xf numFmtId="4" fontId="51" fillId="6" borderId="1" xfId="0" applyNumberFormat="1" applyFont="1" applyFill="1" applyBorder="1" applyAlignment="1">
      <alignment horizontal="center" vertical="center" wrapText="1"/>
    </xf>
    <xf numFmtId="167" fontId="14" fillId="0" borderId="1" xfId="0" applyNumberFormat="1" applyFont="1" applyBorder="1" applyAlignment="1">
      <alignment horizontal="center" vertical="center" wrapText="1"/>
    </xf>
    <xf numFmtId="165" fontId="14" fillId="0" borderId="1" xfId="0" applyNumberFormat="1" applyFont="1" applyFill="1" applyBorder="1" applyAlignment="1">
      <alignment horizontal="center" vertical="top" wrapText="1"/>
    </xf>
    <xf numFmtId="0" fontId="27" fillId="4" borderId="1" xfId="0" applyFont="1" applyFill="1" applyBorder="1" applyAlignment="1">
      <alignment vertical="center" wrapText="1"/>
    </xf>
    <xf numFmtId="0" fontId="7" fillId="4" borderId="5" xfId="0" applyFont="1" applyFill="1" applyBorder="1" applyAlignment="1">
      <alignment horizontal="left" vertical="center" wrapText="1"/>
    </xf>
    <xf numFmtId="166" fontId="7" fillId="4" borderId="5" xfId="0" applyNumberFormat="1" applyFont="1" applyFill="1" applyBorder="1" applyAlignment="1">
      <alignment horizontal="center" vertical="center" wrapText="1"/>
    </xf>
    <xf numFmtId="166" fontId="6" fillId="4" borderId="5" xfId="0" applyNumberFormat="1" applyFont="1" applyFill="1" applyBorder="1" applyAlignment="1">
      <alignment horizontal="center" vertical="center" wrapText="1"/>
    </xf>
    <xf numFmtId="165" fontId="14" fillId="4" borderId="5" xfId="0" applyNumberFormat="1" applyFont="1" applyFill="1" applyBorder="1" applyAlignment="1">
      <alignment horizontal="center" vertical="center" wrapText="1"/>
    </xf>
    <xf numFmtId="4" fontId="6" fillId="4" borderId="1" xfId="0" applyNumberFormat="1" applyFont="1" applyFill="1" applyBorder="1" applyAlignment="1">
      <alignment wrapText="1"/>
    </xf>
    <xf numFmtId="0" fontId="6" fillId="4" borderId="1" xfId="0" applyFont="1" applyFill="1" applyBorder="1" applyAlignment="1">
      <alignment horizontal="left" vertical="center" wrapText="1"/>
    </xf>
    <xf numFmtId="0" fontId="8" fillId="15" borderId="0" xfId="0" applyFont="1" applyFill="1" applyAlignment="1">
      <alignment horizontal="left" vertical="top" wrapText="1"/>
    </xf>
    <xf numFmtId="4" fontId="8" fillId="15" borderId="0" xfId="0" applyNumberFormat="1" applyFont="1" applyFill="1" applyAlignment="1">
      <alignment horizontal="left" vertical="top" wrapText="1"/>
    </xf>
    <xf numFmtId="0" fontId="6" fillId="15" borderId="0" xfId="0" applyFont="1" applyFill="1" applyAlignment="1">
      <alignment horizontal="left" vertical="top" wrapText="1"/>
    </xf>
    <xf numFmtId="4" fontId="46"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left" vertical="center" wrapText="1" indent="2"/>
    </xf>
    <xf numFmtId="4" fontId="13" fillId="4" borderId="1" xfId="0" applyNumberFormat="1"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 fontId="19" fillId="0" borderId="1" xfId="0" applyNumberFormat="1" applyFont="1" applyFill="1" applyBorder="1" applyAlignment="1">
      <alignment horizontal="center" vertical="top"/>
    </xf>
    <xf numFmtId="0" fontId="6" fillId="4" borderId="1" xfId="0" applyFont="1" applyFill="1" applyBorder="1" applyAlignment="1">
      <alignment horizontal="left" vertical="top"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9" fillId="4"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 fontId="7" fillId="4" borderId="1" xfId="0" applyNumberFormat="1" applyFont="1" applyFill="1" applyBorder="1" applyAlignment="1">
      <alignment horizontal="left" vertical="center" wrapText="1"/>
    </xf>
    <xf numFmtId="4" fontId="8" fillId="4"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10" fillId="0" borderId="0" xfId="0" applyFont="1" applyFill="1" applyAlignment="1">
      <alignment horizontal="left" vertical="top" wrapText="1"/>
    </xf>
    <xf numFmtId="4" fontId="10" fillId="0" borderId="0" xfId="0" applyNumberFormat="1" applyFont="1" applyFill="1" applyAlignment="1">
      <alignment horizontal="left" vertical="top" wrapText="1"/>
    </xf>
    <xf numFmtId="0" fontId="54" fillId="0" borderId="0" xfId="0" applyFont="1" applyFill="1" applyAlignment="1">
      <alignment horizontal="left" vertical="top" wrapText="1"/>
    </xf>
    <xf numFmtId="0" fontId="10" fillId="0" borderId="0" xfId="0" applyFont="1" applyFill="1" applyAlignment="1">
      <alignment horizontal="left"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2" fontId="6" fillId="4" borderId="1" xfId="2"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4" fontId="6" fillId="4" borderId="1" xfId="0" applyNumberFormat="1" applyFont="1" applyFill="1" applyBorder="1" applyAlignment="1">
      <alignment horizontal="justify" vertical="center" wrapText="1"/>
    </xf>
    <xf numFmtId="165" fontId="7" fillId="6" borderId="1" xfId="0" applyNumberFormat="1" applyFont="1" applyFill="1" applyBorder="1" applyAlignment="1">
      <alignment horizontal="center" vertical="center" wrapText="1"/>
    </xf>
    <xf numFmtId="0" fontId="9" fillId="0" borderId="1" xfId="0" quotePrefix="1" applyFont="1" applyFill="1" applyBorder="1" applyAlignment="1">
      <alignment horizontal="left" vertical="center" wrapText="1"/>
    </xf>
    <xf numFmtId="165" fontId="34" fillId="4" borderId="1" xfId="0" applyNumberFormat="1" applyFont="1" applyFill="1" applyBorder="1" applyAlignment="1">
      <alignment horizontal="center" vertical="center" wrapText="1"/>
    </xf>
    <xf numFmtId="9" fontId="34" fillId="0" borderId="1" xfId="2" applyFont="1" applyFill="1" applyBorder="1" applyAlignment="1">
      <alignment horizontal="center" vertical="center" wrapText="1"/>
    </xf>
    <xf numFmtId="165" fontId="55" fillId="4" borderId="1" xfId="0" applyNumberFormat="1" applyFont="1" applyFill="1" applyBorder="1" applyAlignment="1">
      <alignment horizontal="center" vertical="center" wrapText="1"/>
    </xf>
    <xf numFmtId="4" fontId="6" fillId="0" borderId="0" xfId="0" applyNumberFormat="1" applyFont="1" applyAlignment="1">
      <alignment horizontal="center" vertical="center"/>
    </xf>
    <xf numFmtId="4" fontId="9" fillId="0" borderId="1" xfId="0" quotePrefix="1" applyNumberFormat="1" applyFont="1" applyFill="1" applyBorder="1" applyAlignment="1">
      <alignment horizontal="center" vertical="center" wrapText="1"/>
    </xf>
    <xf numFmtId="43" fontId="7" fillId="0" borderId="1" xfId="32" applyFont="1" applyFill="1" applyBorder="1" applyAlignment="1">
      <alignment horizontal="center" vertical="center" wrapText="1"/>
    </xf>
    <xf numFmtId="43" fontId="6" fillId="0" borderId="1" xfId="32" applyFont="1" applyFill="1" applyBorder="1" applyAlignment="1">
      <alignment horizontal="center" vertical="center" wrapText="1"/>
    </xf>
    <xf numFmtId="0" fontId="39" fillId="4" borderId="3" xfId="0" applyFont="1" applyFill="1" applyBorder="1" applyAlignment="1">
      <alignment horizontal="justify" vertical="top" wrapText="1"/>
    </xf>
    <xf numFmtId="0" fontId="39" fillId="4" borderId="4" xfId="0" applyFont="1" applyFill="1" applyBorder="1" applyAlignment="1">
      <alignment horizontal="justify" vertical="top" wrapText="1"/>
    </xf>
    <xf numFmtId="0" fontId="39" fillId="4" borderId="5" xfId="0" applyFont="1" applyFill="1" applyBorder="1" applyAlignment="1">
      <alignment horizontal="justify" vertical="top" wrapText="1"/>
    </xf>
    <xf numFmtId="0" fontId="6" fillId="4" borderId="1" xfId="0" applyFont="1" applyFill="1" applyBorder="1" applyAlignment="1">
      <alignment horizontal="left" vertical="top"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 fontId="27" fillId="4" borderId="1" xfId="5" applyNumberFormat="1" applyFont="1" applyFill="1" applyBorder="1" applyAlignment="1">
      <alignment horizontal="center" vertical="center" wrapText="1"/>
    </xf>
    <xf numFmtId="0" fontId="6" fillId="4"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top" wrapText="1"/>
    </xf>
    <xf numFmtId="4" fontId="40" fillId="0" borderId="1" xfId="0" applyNumberFormat="1" applyFont="1" applyFill="1" applyBorder="1" applyAlignment="1">
      <alignment horizontal="center" vertical="center" wrapText="1"/>
    </xf>
    <xf numFmtId="166" fontId="14"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top" wrapText="1"/>
    </xf>
    <xf numFmtId="0" fontId="8" fillId="0" borderId="1" xfId="0" applyFont="1" applyFill="1" applyBorder="1" applyAlignment="1" applyProtection="1">
      <alignment horizontal="left" vertical="center" wrapText="1"/>
      <protection locked="0"/>
    </xf>
    <xf numFmtId="9" fontId="8" fillId="0" borderId="1" xfId="0" applyNumberFormat="1" applyFont="1" applyFill="1" applyBorder="1" applyAlignment="1">
      <alignment horizontal="center" vertical="center" wrapText="1"/>
    </xf>
    <xf numFmtId="9" fontId="8" fillId="0" borderId="1" xfId="2"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6" fillId="4" borderId="0" xfId="0" applyFont="1" applyFill="1" applyBorder="1" applyAlignment="1">
      <alignment horizontal="left" vertical="top" wrapText="1"/>
    </xf>
    <xf numFmtId="2" fontId="7" fillId="0" borderId="1" xfId="0" applyNumberFormat="1" applyFont="1" applyFill="1" applyBorder="1" applyAlignment="1" applyProtection="1">
      <alignment horizontal="center" vertical="center" wrapText="1"/>
      <protection locked="0"/>
    </xf>
    <xf numFmtId="2" fontId="6" fillId="0" borderId="1" xfId="2" applyNumberFormat="1" applyFont="1" applyFill="1" applyBorder="1" applyAlignment="1">
      <alignment horizontal="center" vertical="center" wrapText="1"/>
    </xf>
    <xf numFmtId="2" fontId="14" fillId="0" borderId="1" xfId="2" applyNumberFormat="1" applyFont="1" applyFill="1" applyBorder="1" applyAlignment="1">
      <alignment horizontal="center" vertical="center" wrapText="1"/>
    </xf>
    <xf numFmtId="2" fontId="9" fillId="0" borderId="1" xfId="2" applyNumberFormat="1" applyFont="1" applyFill="1" applyBorder="1" applyAlignment="1">
      <alignment horizontal="center" vertical="center" wrapText="1"/>
    </xf>
    <xf numFmtId="2" fontId="7" fillId="0" borderId="1" xfId="2" applyNumberFormat="1" applyFont="1" applyFill="1" applyBorder="1" applyAlignment="1">
      <alignment horizontal="center" vertical="center" wrapText="1"/>
    </xf>
    <xf numFmtId="4"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165" fontId="19" fillId="4" borderId="1" xfId="0" applyNumberFormat="1" applyFont="1" applyFill="1" applyBorder="1" applyAlignment="1">
      <alignment horizontal="center" vertical="top" wrapText="1"/>
    </xf>
    <xf numFmtId="164" fontId="27" fillId="4" borderId="1" xfId="0" applyNumberFormat="1" applyFont="1" applyFill="1" applyBorder="1" applyAlignment="1" applyProtection="1">
      <alignment horizontal="left" vertical="center" wrapText="1"/>
      <protection locked="0"/>
    </xf>
    <xf numFmtId="164" fontId="27" fillId="4" borderId="1" xfId="0" applyNumberFormat="1" applyFont="1" applyFill="1" applyBorder="1" applyAlignment="1">
      <alignment horizontal="left" vertical="center" wrapText="1"/>
    </xf>
    <xf numFmtId="0" fontId="56" fillId="7" borderId="0" xfId="0" applyFont="1" applyFill="1" applyAlignment="1">
      <alignment horizontal="left" vertical="top" wrapText="1"/>
    </xf>
    <xf numFmtId="0" fontId="56" fillId="0" borderId="0" xfId="0" applyFont="1" applyFill="1" applyAlignment="1">
      <alignment horizontal="left" vertical="top" wrapText="1"/>
    </xf>
    <xf numFmtId="4" fontId="56" fillId="0" borderId="0" xfId="0" applyNumberFormat="1" applyFont="1" applyFill="1" applyAlignment="1">
      <alignment horizontal="left" vertical="top" wrapText="1"/>
    </xf>
    <xf numFmtId="164" fontId="19" fillId="4" borderId="1" xfId="0" applyNumberFormat="1" applyFont="1" applyFill="1" applyBorder="1" applyAlignment="1">
      <alignment horizontal="left" vertical="center" wrapText="1"/>
    </xf>
    <xf numFmtId="164" fontId="19" fillId="4" borderId="1" xfId="0" applyNumberFormat="1" applyFont="1" applyFill="1" applyBorder="1" applyAlignment="1">
      <alignment vertical="center" wrapText="1"/>
    </xf>
    <xf numFmtId="0" fontId="57" fillId="7" borderId="0" xfId="0" applyFont="1" applyFill="1" applyAlignment="1">
      <alignment horizontal="left" vertical="top" wrapText="1"/>
    </xf>
    <xf numFmtId="165" fontId="18" fillId="4" borderId="1" xfId="0" applyNumberFormat="1" applyFont="1" applyFill="1" applyBorder="1" applyAlignment="1">
      <alignment horizontal="center" vertical="center" wrapText="1"/>
    </xf>
    <xf numFmtId="164" fontId="27" fillId="4" borderId="1" xfId="0" applyNumberFormat="1" applyFont="1" applyFill="1" applyBorder="1" applyAlignment="1">
      <alignment horizontal="center" vertical="center" wrapText="1"/>
    </xf>
    <xf numFmtId="0" fontId="57" fillId="2" borderId="0" xfId="0" applyFont="1" applyFill="1" applyAlignment="1">
      <alignment horizontal="left" vertical="top" wrapText="1"/>
    </xf>
    <xf numFmtId="4" fontId="18" fillId="4" borderId="1" xfId="0" applyNumberFormat="1" applyFont="1" applyFill="1" applyBorder="1" applyAlignment="1">
      <alignment horizontal="center" vertical="center" wrapText="1"/>
    </xf>
    <xf numFmtId="4" fontId="19" fillId="4" borderId="1" xfId="0" applyNumberFormat="1" applyFont="1" applyFill="1" applyBorder="1" applyAlignment="1">
      <alignment horizontal="center" vertical="top" wrapText="1"/>
    </xf>
    <xf numFmtId="4" fontId="18" fillId="4" borderId="1" xfId="0" applyNumberFormat="1" applyFont="1" applyFill="1" applyBorder="1" applyAlignment="1">
      <alignment horizontal="center" vertical="top" wrapText="1"/>
    </xf>
    <xf numFmtId="0" fontId="56" fillId="2" borderId="0" xfId="0" applyFont="1" applyFill="1" applyAlignment="1">
      <alignment horizontal="left" vertical="top" wrapText="1"/>
    </xf>
    <xf numFmtId="9" fontId="19" fillId="4" borderId="1" xfId="0" applyNumberFormat="1" applyFont="1" applyFill="1" applyBorder="1" applyAlignment="1">
      <alignment horizontal="center" vertical="center" wrapText="1"/>
    </xf>
    <xf numFmtId="164" fontId="26" fillId="4" borderId="1" xfId="0" applyNumberFormat="1" applyFont="1" applyFill="1" applyBorder="1" applyAlignment="1">
      <alignment horizontal="left" vertical="center" wrapText="1"/>
    </xf>
    <xf numFmtId="4" fontId="58" fillId="4" borderId="1" xfId="0" applyNumberFormat="1" applyFont="1" applyFill="1" applyBorder="1" applyAlignment="1">
      <alignment horizontal="center" vertical="center" wrapText="1"/>
    </xf>
    <xf numFmtId="9" fontId="58" fillId="4" borderId="2" xfId="0" applyNumberFormat="1" applyFont="1" applyFill="1" applyBorder="1" applyAlignment="1">
      <alignment horizontal="center" vertical="center" wrapText="1"/>
    </xf>
    <xf numFmtId="0" fontId="35" fillId="2" borderId="0" xfId="0" applyFont="1" applyFill="1" applyAlignment="1">
      <alignment horizontal="left" vertical="top" wrapText="1"/>
    </xf>
    <xf numFmtId="0" fontId="35" fillId="0" borderId="0" xfId="0" applyFont="1" applyFill="1" applyAlignment="1">
      <alignment horizontal="left" vertical="top" wrapText="1"/>
    </xf>
    <xf numFmtId="4" fontId="35" fillId="0" borderId="0" xfId="0" applyNumberFormat="1" applyFont="1" applyFill="1" applyAlignment="1">
      <alignment horizontal="left" vertical="top" wrapText="1"/>
    </xf>
    <xf numFmtId="9" fontId="40" fillId="4" borderId="2" xfId="0" applyNumberFormat="1" applyFont="1" applyFill="1" applyBorder="1" applyAlignment="1">
      <alignment horizontal="center" vertical="center" wrapText="1"/>
    </xf>
    <xf numFmtId="9" fontId="59" fillId="4" borderId="2" xfId="0" applyNumberFormat="1" applyFont="1" applyFill="1" applyBorder="1" applyAlignment="1">
      <alignment horizontal="center" vertical="center" wrapText="1"/>
    </xf>
    <xf numFmtId="4" fontId="60" fillId="4" borderId="1" xfId="0" applyNumberFormat="1" applyFont="1" applyFill="1" applyBorder="1" applyAlignment="1">
      <alignment horizontal="center" vertical="center" wrapText="1"/>
    </xf>
    <xf numFmtId="4" fontId="61" fillId="4" borderId="1" xfId="0" applyNumberFormat="1" applyFont="1" applyFill="1" applyBorder="1" applyAlignment="1">
      <alignment horizontal="center" vertical="center" wrapText="1"/>
    </xf>
    <xf numFmtId="4" fontId="60" fillId="4" borderId="1" xfId="0" applyNumberFormat="1" applyFont="1" applyFill="1" applyBorder="1" applyAlignment="1">
      <alignment horizontal="center" vertical="top" wrapText="1"/>
    </xf>
    <xf numFmtId="165" fontId="60" fillId="4" borderId="1" xfId="0" applyNumberFormat="1" applyFont="1" applyFill="1" applyBorder="1" applyAlignment="1">
      <alignment horizontal="center" vertical="top" wrapText="1"/>
    </xf>
    <xf numFmtId="165" fontId="60" fillId="4" borderId="1" xfId="0" applyNumberFormat="1" applyFont="1" applyFill="1" applyBorder="1" applyAlignment="1">
      <alignment horizontal="center" vertical="center" wrapText="1"/>
    </xf>
    <xf numFmtId="165" fontId="61" fillId="4" borderId="1" xfId="0" applyNumberFormat="1" applyFont="1" applyFill="1" applyBorder="1" applyAlignment="1">
      <alignment horizontal="center" vertical="center" wrapText="1"/>
    </xf>
    <xf numFmtId="9" fontId="60" fillId="4" borderId="1" xfId="2" applyFont="1" applyFill="1" applyBorder="1" applyAlignment="1">
      <alignment horizontal="center" vertical="center" wrapText="1"/>
    </xf>
    <xf numFmtId="4" fontId="35" fillId="4" borderId="1" xfId="0" applyNumberFormat="1" applyFont="1" applyFill="1" applyBorder="1" applyAlignment="1">
      <alignment horizontal="center" vertical="center" wrapText="1"/>
    </xf>
    <xf numFmtId="4" fontId="34" fillId="4" borderId="1" xfId="0" applyNumberFormat="1" applyFont="1" applyFill="1" applyBorder="1" applyAlignment="1">
      <alignment horizontal="center" vertical="top" wrapText="1"/>
    </xf>
    <xf numFmtId="165" fontId="34" fillId="4" borderId="1" xfId="0" applyNumberFormat="1" applyFont="1" applyFill="1" applyBorder="1" applyAlignment="1">
      <alignment horizontal="center" vertical="top" wrapText="1"/>
    </xf>
    <xf numFmtId="9" fontId="34" fillId="4" borderId="1" xfId="2"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13" xfId="0" applyFont="1" applyFill="1" applyBorder="1" applyAlignment="1">
      <alignment horizontal="center" vertical="center" wrapText="1"/>
    </xf>
    <xf numFmtId="0" fontId="6" fillId="4" borderId="27" xfId="0" applyFont="1" applyFill="1" applyBorder="1" applyAlignment="1">
      <alignment horizontal="justify" vertical="top" wrapText="1"/>
    </xf>
    <xf numFmtId="0" fontId="6" fillId="4" borderId="10" xfId="0" applyFont="1" applyFill="1" applyBorder="1" applyAlignment="1">
      <alignment horizontal="justify" vertical="top" wrapText="1"/>
    </xf>
    <xf numFmtId="0" fontId="6" fillId="4" borderId="12" xfId="0" applyFont="1" applyFill="1" applyBorder="1" applyAlignment="1">
      <alignment horizontal="justify" vertical="top" wrapText="1"/>
    </xf>
    <xf numFmtId="0" fontId="8" fillId="4" borderId="14" xfId="0" applyFont="1" applyFill="1" applyBorder="1" applyAlignment="1">
      <alignment horizontal="center" vertical="top"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4" xfId="0" applyFont="1" applyFill="1" applyBorder="1" applyAlignment="1">
      <alignment horizontal="center" vertical="top" wrapText="1"/>
    </xf>
    <xf numFmtId="0" fontId="6" fillId="0" borderId="1" xfId="0" applyFont="1" applyFill="1" applyBorder="1" applyAlignment="1">
      <alignment horizontal="left" vertical="top" wrapText="1"/>
    </xf>
    <xf numFmtId="0" fontId="9" fillId="4"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2" fontId="9" fillId="0" borderId="1" xfId="0" quotePrefix="1" applyNumberFormat="1"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8" fillId="16" borderId="0" xfId="0" applyFont="1" applyFill="1" applyAlignment="1">
      <alignment horizontal="left" vertical="top" wrapText="1"/>
    </xf>
    <xf numFmtId="4" fontId="8" fillId="16" borderId="0" xfId="0" applyNumberFormat="1" applyFont="1" applyFill="1" applyAlignment="1">
      <alignment horizontal="left" vertical="top" wrapText="1"/>
    </xf>
    <xf numFmtId="4" fontId="38" fillId="16" borderId="0" xfId="0" applyNumberFormat="1" applyFont="1" applyFill="1" applyAlignment="1">
      <alignment horizontal="left" vertical="top" wrapText="1"/>
    </xf>
    <xf numFmtId="4" fontId="38" fillId="4" borderId="0" xfId="0" applyNumberFormat="1" applyFont="1" applyFill="1" applyAlignment="1">
      <alignment horizontal="left" vertical="top"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 fontId="6" fillId="0" borderId="1" xfId="0" applyNumberFormat="1" applyFont="1" applyFill="1" applyBorder="1" applyAlignment="1">
      <alignment horizontal="center" vertical="top"/>
    </xf>
    <xf numFmtId="0" fontId="6" fillId="0" borderId="1" xfId="0" applyFont="1" applyFill="1" applyBorder="1" applyAlignment="1">
      <alignment horizontal="left" vertical="center" wrapText="1"/>
    </xf>
    <xf numFmtId="164" fontId="19" fillId="4" borderId="27" xfId="0" applyNumberFormat="1" applyFont="1" applyFill="1" applyBorder="1" applyAlignment="1">
      <alignment horizontal="justify" vertical="top" wrapText="1"/>
    </xf>
    <xf numFmtId="164" fontId="19" fillId="4" borderId="10" xfId="0" applyNumberFormat="1" applyFont="1" applyFill="1" applyBorder="1" applyAlignment="1">
      <alignment horizontal="justify" vertical="top" wrapText="1"/>
    </xf>
    <xf numFmtId="164" fontId="19" fillId="4" borderId="12" xfId="0" applyNumberFormat="1" applyFont="1" applyFill="1" applyBorder="1" applyAlignment="1">
      <alignment horizontal="justify" vertical="top" wrapText="1"/>
    </xf>
    <xf numFmtId="0" fontId="6" fillId="0" borderId="27" xfId="0" applyFont="1" applyFill="1" applyBorder="1" applyAlignment="1">
      <alignment horizontal="justify" vertical="center" wrapText="1"/>
    </xf>
    <xf numFmtId="0" fontId="6" fillId="0" borderId="10" xfId="0" applyFont="1" applyFill="1" applyBorder="1" applyAlignment="1">
      <alignment horizontal="justify" vertical="center" wrapText="1"/>
    </xf>
    <xf numFmtId="0" fontId="6" fillId="0" borderId="12" xfId="0" applyFont="1" applyFill="1" applyBorder="1" applyAlignment="1">
      <alignment horizontal="justify" vertical="center" wrapText="1"/>
    </xf>
    <xf numFmtId="0" fontId="7" fillId="4" borderId="1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left" vertical="top" wrapText="1"/>
    </xf>
    <xf numFmtId="0" fontId="7" fillId="4" borderId="11"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6" fillId="4" borderId="12"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20" xfId="0" applyFont="1" applyFill="1" applyBorder="1" applyAlignment="1">
      <alignment horizontal="left" vertical="top" wrapText="1"/>
    </xf>
    <xf numFmtId="0" fontId="6" fillId="4" borderId="15" xfId="0" applyNumberFormat="1" applyFont="1" applyFill="1" applyBorder="1" applyAlignment="1">
      <alignment horizontal="center" vertical="center" wrapText="1"/>
    </xf>
    <xf numFmtId="0" fontId="6" fillId="4" borderId="26" xfId="0" applyNumberFormat="1" applyFont="1" applyFill="1" applyBorder="1" applyAlignment="1">
      <alignment horizontal="center" vertical="center" wrapText="1"/>
    </xf>
    <xf numFmtId="0" fontId="6" fillId="4" borderId="11" xfId="0" applyNumberFormat="1" applyFont="1" applyFill="1" applyBorder="1" applyAlignment="1">
      <alignment horizontal="center" vertical="center" wrapText="1"/>
    </xf>
    <xf numFmtId="0" fontId="6" fillId="0" borderId="14" xfId="0" applyFont="1" applyFill="1" applyBorder="1" applyAlignment="1">
      <alignment horizontal="center" vertical="top" wrapText="1"/>
    </xf>
    <xf numFmtId="0" fontId="6" fillId="4" borderId="27"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14" xfId="0" applyFont="1" applyFill="1" applyBorder="1" applyAlignment="1">
      <alignment horizontal="justify" vertical="top" wrapText="1"/>
    </xf>
    <xf numFmtId="0" fontId="6" fillId="4" borderId="27" xfId="0" applyNumberFormat="1" applyFont="1" applyFill="1" applyBorder="1" applyAlignment="1">
      <alignment horizontal="left" vertical="top" wrapText="1"/>
    </xf>
    <xf numFmtId="0" fontId="6" fillId="4" borderId="10" xfId="0" applyNumberFormat="1" applyFont="1" applyFill="1" applyBorder="1" applyAlignment="1">
      <alignment horizontal="left" vertical="top" wrapText="1"/>
    </xf>
    <xf numFmtId="0" fontId="6" fillId="4" borderId="12" xfId="0" applyNumberFormat="1" applyFont="1" applyFill="1" applyBorder="1" applyAlignment="1">
      <alignment horizontal="left" vertical="top" wrapText="1"/>
    </xf>
    <xf numFmtId="0" fontId="6" fillId="4" borderId="27" xfId="0" applyNumberFormat="1" applyFont="1" applyFill="1" applyBorder="1" applyAlignment="1">
      <alignment horizontal="center" vertical="top" wrapText="1"/>
    </xf>
    <xf numFmtId="0" fontId="6" fillId="4" borderId="10" xfId="0" applyNumberFormat="1" applyFont="1" applyFill="1" applyBorder="1" applyAlignment="1">
      <alignment horizontal="center" vertical="top" wrapText="1"/>
    </xf>
    <xf numFmtId="0" fontId="6" fillId="4" borderId="12" xfId="0" applyNumberFormat="1" applyFont="1" applyFill="1" applyBorder="1" applyAlignment="1">
      <alignment horizontal="center" vertical="top" wrapText="1"/>
    </xf>
    <xf numFmtId="0" fontId="7" fillId="4" borderId="15" xfId="0" applyFont="1" applyFill="1" applyBorder="1" applyAlignment="1">
      <alignment horizontal="center" vertical="center" wrapText="1"/>
    </xf>
    <xf numFmtId="0" fontId="7" fillId="4" borderId="26" xfId="0" applyFont="1" applyFill="1" applyBorder="1" applyAlignment="1">
      <alignment horizontal="center" vertical="center" wrapText="1"/>
    </xf>
    <xf numFmtId="4" fontId="6" fillId="4" borderId="27" xfId="0" applyNumberFormat="1" applyFont="1" applyFill="1" applyBorder="1" applyAlignment="1">
      <alignment horizontal="justify" vertical="center" wrapText="1"/>
    </xf>
    <xf numFmtId="0" fontId="6" fillId="4" borderId="10" xfId="0" applyFont="1" applyFill="1" applyBorder="1" applyAlignment="1">
      <alignment horizontal="justify" vertical="center" wrapText="1"/>
    </xf>
    <xf numFmtId="0" fontId="6" fillId="4" borderId="12" xfId="0" applyFont="1" applyFill="1" applyBorder="1" applyAlignment="1">
      <alignment horizontal="justify" vertical="center" wrapText="1"/>
    </xf>
    <xf numFmtId="0" fontId="6" fillId="4" borderId="1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11" xfId="0" applyFont="1" applyFill="1" applyBorder="1" applyAlignment="1">
      <alignment horizontal="center" vertical="center" wrapText="1"/>
    </xf>
    <xf numFmtId="4" fontId="6" fillId="4" borderId="14" xfId="0" applyNumberFormat="1" applyFont="1" applyFill="1" applyBorder="1" applyAlignment="1">
      <alignment horizontal="justify" vertical="center" wrapText="1"/>
    </xf>
    <xf numFmtId="0" fontId="7" fillId="0" borderId="13" xfId="0" applyFont="1" applyFill="1" applyBorder="1" applyAlignment="1">
      <alignment horizontal="center" vertical="center" wrapText="1"/>
    </xf>
    <xf numFmtId="0" fontId="9" fillId="4" borderId="13" xfId="0" applyNumberFormat="1" applyFont="1" applyFill="1" applyBorder="1" applyAlignment="1">
      <alignment horizontal="center" vertical="center" wrapText="1"/>
    </xf>
    <xf numFmtId="49" fontId="9" fillId="0" borderId="15" xfId="0" applyNumberFormat="1" applyFont="1" applyFill="1" applyBorder="1" applyAlignment="1">
      <alignment horizontal="center" vertical="center" wrapText="1"/>
    </xf>
    <xf numFmtId="49" fontId="9" fillId="0" borderId="26" xfId="0" applyNumberFormat="1" applyFont="1" applyFill="1" applyBorder="1" applyAlignment="1">
      <alignment horizontal="center" vertical="center" wrapText="1"/>
    </xf>
    <xf numFmtId="0" fontId="6" fillId="0" borderId="27" xfId="0" applyFont="1" applyFill="1" applyBorder="1" applyAlignment="1">
      <alignment horizontal="justify" vertical="top" wrapText="1"/>
    </xf>
    <xf numFmtId="0" fontId="6" fillId="0" borderId="10" xfId="0" applyFont="1" applyFill="1" applyBorder="1" applyAlignment="1">
      <alignment horizontal="justify" vertical="top" wrapText="1"/>
    </xf>
    <xf numFmtId="0" fontId="6" fillId="0" borderId="12" xfId="0" applyFont="1" applyFill="1" applyBorder="1" applyAlignment="1">
      <alignment horizontal="justify" vertical="top" wrapText="1"/>
    </xf>
    <xf numFmtId="0" fontId="6" fillId="0" borderId="14" xfId="0" applyFont="1" applyFill="1" applyBorder="1" applyAlignment="1">
      <alignment horizontal="justify" vertical="top" wrapText="1"/>
    </xf>
    <xf numFmtId="0" fontId="7" fillId="4" borderId="15" xfId="0" applyNumberFormat="1" applyFont="1" applyFill="1" applyBorder="1" applyAlignment="1">
      <alignment horizontal="center" vertical="center" wrapText="1"/>
    </xf>
    <xf numFmtId="0" fontId="7" fillId="4" borderId="26" xfId="0" applyNumberFormat="1" applyFont="1" applyFill="1" applyBorder="1" applyAlignment="1">
      <alignment horizontal="center" vertical="center" wrapText="1"/>
    </xf>
    <xf numFmtId="0" fontId="7" fillId="4" borderId="11" xfId="0" applyNumberFormat="1" applyFont="1" applyFill="1" applyBorder="1" applyAlignment="1">
      <alignment horizontal="center" vertical="center" wrapText="1"/>
    </xf>
    <xf numFmtId="0" fontId="44" fillId="0" borderId="27" xfId="0" applyFont="1" applyFill="1" applyBorder="1" applyAlignment="1">
      <alignment horizontal="left" vertical="top" wrapText="1"/>
    </xf>
    <xf numFmtId="0" fontId="44" fillId="0" borderId="10" xfId="0" applyFont="1" applyFill="1" applyBorder="1" applyAlignment="1">
      <alignment horizontal="left" vertical="top" wrapText="1"/>
    </xf>
    <xf numFmtId="0" fontId="44" fillId="0" borderId="1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9" fillId="0" borderId="1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6" fillId="0" borderId="14" xfId="0" applyFont="1" applyFill="1" applyBorder="1" applyAlignment="1">
      <alignment horizontal="justify" vertical="center" wrapText="1"/>
    </xf>
    <xf numFmtId="0" fontId="6" fillId="0" borderId="27"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2" xfId="0" applyFont="1" applyFill="1" applyBorder="1" applyAlignment="1">
      <alignment horizontal="left" vertical="top" wrapText="1"/>
    </xf>
    <xf numFmtId="0" fontId="7" fillId="0" borderId="1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11" xfId="0" applyFont="1" applyFill="1" applyBorder="1" applyAlignment="1">
      <alignment horizontal="center" vertical="center" wrapText="1"/>
    </xf>
    <xf numFmtId="49" fontId="7" fillId="4" borderId="15" xfId="0" applyNumberFormat="1" applyFont="1" applyFill="1" applyBorder="1" applyAlignment="1">
      <alignment horizontal="center" vertical="center" wrapText="1"/>
    </xf>
    <xf numFmtId="49" fontId="7" fillId="4" borderId="26" xfId="0" applyNumberFormat="1" applyFont="1" applyFill="1" applyBorder="1" applyAlignment="1">
      <alignment horizontal="center" vertical="center" wrapText="1"/>
    </xf>
    <xf numFmtId="49" fontId="7" fillId="4" borderId="11" xfId="0" applyNumberFormat="1" applyFont="1" applyFill="1" applyBorder="1" applyAlignment="1">
      <alignment horizontal="center" vertical="center" wrapText="1"/>
    </xf>
    <xf numFmtId="0" fontId="7" fillId="4" borderId="13" xfId="0" applyNumberFormat="1" applyFont="1" applyFill="1" applyBorder="1" applyAlignment="1">
      <alignment horizontal="center" vertical="center" wrapText="1"/>
    </xf>
    <xf numFmtId="0" fontId="6" fillId="4" borderId="14" xfId="0" applyFont="1" applyFill="1" applyBorder="1" applyAlignment="1">
      <alignment horizontal="justify" vertical="center" wrapText="1"/>
    </xf>
    <xf numFmtId="4" fontId="19" fillId="4" borderId="3" xfId="0" applyNumberFormat="1" applyFont="1" applyFill="1" applyBorder="1" applyAlignment="1">
      <alignment horizontal="justify" vertical="top" wrapText="1"/>
    </xf>
    <xf numFmtId="4" fontId="19" fillId="4" borderId="4" xfId="0" applyNumberFormat="1" applyFont="1" applyFill="1" applyBorder="1" applyAlignment="1">
      <alignment horizontal="justify" vertical="top" wrapText="1"/>
    </xf>
    <xf numFmtId="4" fontId="19" fillId="4" borderId="5" xfId="0" applyNumberFormat="1" applyFont="1" applyFill="1" applyBorder="1" applyAlignment="1">
      <alignment horizontal="justify" vertical="top" wrapText="1"/>
    </xf>
    <xf numFmtId="4" fontId="19" fillId="4" borderId="14" xfId="0" applyNumberFormat="1" applyFont="1" applyFill="1" applyBorder="1" applyAlignment="1">
      <alignment horizontal="justify" vertical="center" wrapText="1"/>
    </xf>
    <xf numFmtId="4" fontId="6" fillId="4" borderId="14" xfId="0" applyNumberFormat="1" applyFont="1" applyFill="1" applyBorder="1" applyAlignment="1">
      <alignment horizontal="left" vertical="center" wrapText="1"/>
    </xf>
    <xf numFmtId="0" fontId="8" fillId="0" borderId="14" xfId="0" applyFont="1" applyFill="1" applyBorder="1" applyAlignment="1">
      <alignment horizontal="justify" vertical="center" wrapText="1"/>
    </xf>
    <xf numFmtId="0" fontId="6" fillId="4" borderId="1" xfId="0" applyFont="1" applyFill="1" applyBorder="1" applyAlignment="1">
      <alignment horizontal="left" vertical="center" wrapText="1"/>
    </xf>
    <xf numFmtId="0" fontId="6" fillId="4" borderId="13" xfId="0" applyFont="1" applyFill="1" applyBorder="1" applyAlignment="1">
      <alignment horizontal="center" vertical="center" wrapText="1"/>
    </xf>
    <xf numFmtId="0" fontId="9" fillId="0" borderId="15" xfId="0" applyFont="1" applyFill="1" applyBorder="1" applyAlignment="1">
      <alignment horizontal="center" vertical="top" wrapText="1"/>
    </xf>
    <xf numFmtId="0" fontId="9" fillId="0" borderId="26" xfId="0" applyFont="1" applyFill="1" applyBorder="1" applyAlignment="1">
      <alignment horizontal="center" vertical="top" wrapText="1"/>
    </xf>
    <xf numFmtId="0" fontId="9" fillId="0" borderId="11" xfId="0" applyFont="1" applyFill="1" applyBorder="1" applyAlignment="1">
      <alignment horizontal="center" vertical="top" wrapText="1"/>
    </xf>
    <xf numFmtId="4" fontId="6" fillId="4" borderId="14" xfId="0" applyNumberFormat="1" applyFont="1" applyFill="1" applyBorder="1" applyAlignment="1">
      <alignment horizontal="justify" vertical="top" wrapText="1"/>
    </xf>
    <xf numFmtId="0" fontId="6" fillId="4" borderId="27" xfId="0" applyFont="1" applyFill="1" applyBorder="1" applyAlignment="1">
      <alignment horizontal="justify" vertical="top" wrapText="1"/>
    </xf>
    <xf numFmtId="0" fontId="6" fillId="4" borderId="10" xfId="0" applyFont="1" applyFill="1" applyBorder="1" applyAlignment="1">
      <alignment horizontal="justify" vertical="top" wrapText="1"/>
    </xf>
    <xf numFmtId="0" fontId="6" fillId="4" borderId="12" xfId="0" applyFont="1" applyFill="1" applyBorder="1" applyAlignment="1">
      <alignment horizontal="justify" vertical="top" wrapText="1"/>
    </xf>
    <xf numFmtId="4" fontId="8" fillId="0" borderId="27" xfId="0" applyNumberFormat="1" applyFont="1" applyFill="1" applyBorder="1" applyAlignment="1">
      <alignment horizontal="justify" vertical="center" wrapText="1"/>
    </xf>
    <xf numFmtId="0" fontId="8" fillId="0" borderId="10"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14" fillId="0" borderId="14" xfId="0" applyFont="1" applyFill="1" applyBorder="1" applyAlignment="1">
      <alignment horizontal="justify" vertical="top" wrapText="1"/>
    </xf>
    <xf numFmtId="4" fontId="19" fillId="4" borderId="27" xfId="0" applyNumberFormat="1" applyFont="1" applyFill="1" applyBorder="1" applyAlignment="1">
      <alignment horizontal="justify" vertical="top" wrapText="1"/>
    </xf>
    <xf numFmtId="4" fontId="19" fillId="4" borderId="10" xfId="0" applyNumberFormat="1" applyFont="1" applyFill="1" applyBorder="1" applyAlignment="1">
      <alignment horizontal="justify" vertical="top" wrapText="1"/>
    </xf>
    <xf numFmtId="4" fontId="19" fillId="4" borderId="12" xfId="0" applyNumberFormat="1" applyFont="1" applyFill="1" applyBorder="1" applyAlignment="1">
      <alignment horizontal="justify" vertical="top" wrapText="1"/>
    </xf>
    <xf numFmtId="0" fontId="19" fillId="4" borderId="3" xfId="0" applyFont="1" applyFill="1" applyBorder="1" applyAlignment="1">
      <alignment horizontal="left" vertical="top" wrapText="1"/>
    </xf>
    <xf numFmtId="0" fontId="19" fillId="4" borderId="4" xfId="0" applyFont="1" applyFill="1" applyBorder="1" applyAlignment="1">
      <alignment horizontal="left" vertical="top" wrapText="1"/>
    </xf>
    <xf numFmtId="0" fontId="19" fillId="4" borderId="5" xfId="0" applyFont="1" applyFill="1" applyBorder="1" applyAlignment="1">
      <alignment horizontal="left" vertical="top" wrapText="1"/>
    </xf>
    <xf numFmtId="4" fontId="6" fillId="4" borderId="7" xfId="0" applyNumberFormat="1" applyFont="1" applyFill="1" applyBorder="1" applyAlignment="1">
      <alignment horizontal="justify" vertical="center" wrapText="1"/>
    </xf>
    <xf numFmtId="4" fontId="6" fillId="4" borderId="8" xfId="0" applyNumberFormat="1" applyFont="1" applyFill="1" applyBorder="1" applyAlignment="1">
      <alignment horizontal="justify" vertical="center" wrapText="1"/>
    </xf>
    <xf numFmtId="4" fontId="6" fillId="4" borderId="9" xfId="0" applyNumberFormat="1" applyFont="1" applyFill="1" applyBorder="1" applyAlignment="1">
      <alignment horizontal="justify" vertical="center" wrapText="1"/>
    </xf>
    <xf numFmtId="0" fontId="6" fillId="4" borderId="1" xfId="0" applyFont="1" applyFill="1" applyBorder="1" applyAlignment="1">
      <alignment horizontal="justify" vertical="top" wrapText="1"/>
    </xf>
    <xf numFmtId="0" fontId="8" fillId="0" borderId="2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4" borderId="1" xfId="0" applyFont="1" applyFill="1" applyBorder="1" applyAlignment="1">
      <alignment vertical="top" wrapText="1"/>
    </xf>
    <xf numFmtId="0" fontId="19" fillId="0" borderId="14"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0" borderId="14" xfId="0" applyFont="1" applyFill="1" applyBorder="1" applyAlignment="1">
      <alignment horizontal="left" vertical="top" wrapText="1"/>
    </xf>
    <xf numFmtId="0" fontId="6" fillId="0" borderId="14" xfId="0" applyNumberFormat="1" applyFont="1" applyFill="1" applyBorder="1" applyAlignment="1">
      <alignment horizontal="left" vertical="top" wrapText="1"/>
    </xf>
    <xf numFmtId="0" fontId="8" fillId="4" borderId="14" xfId="0" applyFont="1" applyFill="1" applyBorder="1" applyAlignment="1">
      <alignment horizontal="justify" vertical="top" wrapText="1"/>
    </xf>
    <xf numFmtId="0" fontId="8" fillId="4" borderId="14" xfId="0" applyFont="1" applyFill="1" applyBorder="1" applyAlignment="1">
      <alignment horizontal="center" vertical="top" wrapText="1"/>
    </xf>
    <xf numFmtId="2" fontId="9" fillId="4" borderId="3" xfId="0" applyNumberFormat="1" applyFont="1" applyFill="1" applyBorder="1" applyAlignment="1">
      <alignment horizontal="center" vertical="center" wrapText="1"/>
    </xf>
    <xf numFmtId="2" fontId="9" fillId="4" borderId="4" xfId="0" applyNumberFormat="1" applyFont="1" applyFill="1" applyBorder="1" applyAlignment="1">
      <alignment horizontal="center" vertical="center" wrapText="1"/>
    </xf>
    <xf numFmtId="2" fontId="9" fillId="4" borderId="5" xfId="0" applyNumberFormat="1" applyFont="1" applyFill="1" applyBorder="1" applyAlignment="1">
      <alignment horizontal="center" vertical="center" wrapText="1"/>
    </xf>
    <xf numFmtId="0" fontId="9" fillId="0" borderId="13" xfId="0" applyFont="1" applyFill="1" applyBorder="1" applyAlignment="1">
      <alignment horizontal="center" vertical="top" wrapText="1"/>
    </xf>
    <xf numFmtId="0" fontId="9" fillId="4" borderId="1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8" fillId="0" borderId="14" xfId="0" applyFont="1" applyFill="1" applyBorder="1" applyAlignment="1">
      <alignment horizontal="justify" vertical="top" wrapText="1"/>
    </xf>
    <xf numFmtId="0" fontId="9" fillId="4" borderId="14" xfId="0" applyFont="1" applyFill="1" applyBorder="1" applyAlignment="1">
      <alignment horizontal="left" vertical="top" wrapText="1"/>
    </xf>
    <xf numFmtId="0" fontId="6" fillId="4" borderId="14" xfId="0" applyFont="1" applyFill="1" applyBorder="1" applyAlignment="1">
      <alignment horizontal="left" vertical="center" wrapText="1"/>
    </xf>
    <xf numFmtId="0" fontId="39" fillId="4" borderId="3" xfId="0" applyFont="1" applyFill="1" applyBorder="1" applyAlignment="1">
      <alignment horizontal="left" vertical="top" wrapText="1"/>
    </xf>
    <xf numFmtId="0" fontId="39" fillId="4" borderId="4" xfId="0" applyFont="1" applyFill="1" applyBorder="1" applyAlignment="1">
      <alignment horizontal="left" vertical="top" wrapText="1"/>
    </xf>
    <xf numFmtId="0" fontId="39" fillId="4" borderId="5" xfId="0" applyFont="1" applyFill="1" applyBorder="1" applyAlignment="1">
      <alignment horizontal="left" vertical="top" wrapText="1"/>
    </xf>
    <xf numFmtId="0" fontId="6" fillId="0" borderId="27"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0" borderId="27"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4" fontId="6" fillId="0" borderId="14" xfId="0" applyNumberFormat="1" applyFont="1" applyFill="1" applyBorder="1" applyAlignment="1">
      <alignment horizontal="center" vertical="top" wrapText="1"/>
    </xf>
    <xf numFmtId="0" fontId="8" fillId="0" borderId="1" xfId="0" applyFont="1" applyFill="1" applyBorder="1" applyAlignment="1">
      <alignment horizontal="left" vertical="top" wrapText="1"/>
    </xf>
    <xf numFmtId="0" fontId="19" fillId="0" borderId="14" xfId="0" applyFont="1" applyFill="1" applyBorder="1" applyAlignment="1">
      <alignment horizontal="left" vertical="top" wrapText="1"/>
    </xf>
    <xf numFmtId="0" fontId="6" fillId="0" borderId="2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4" fontId="10" fillId="0" borderId="0" xfId="0" quotePrefix="1" applyNumberFormat="1" applyFont="1" applyFill="1" applyBorder="1" applyAlignment="1">
      <alignment horizontal="center" vertical="top" wrapText="1"/>
    </xf>
    <xf numFmtId="2" fontId="8" fillId="6" borderId="1" xfId="0" quotePrefix="1" applyNumberFormat="1" applyFont="1" applyFill="1" applyBorder="1" applyAlignment="1">
      <alignment horizontal="left" vertical="center" wrapText="1"/>
    </xf>
    <xf numFmtId="2" fontId="6" fillId="5" borderId="18" xfId="0" applyNumberFormat="1" applyFont="1" applyFill="1" applyBorder="1" applyAlignment="1">
      <alignment horizontal="center" vertical="center" wrapText="1"/>
    </xf>
    <xf numFmtId="2" fontId="6" fillId="5" borderId="1" xfId="0" applyNumberFormat="1" applyFont="1" applyFill="1" applyBorder="1" applyAlignment="1">
      <alignment horizontal="center" vertical="center" wrapText="1"/>
    </xf>
    <xf numFmtId="2" fontId="6" fillId="5" borderId="3" xfId="0" applyNumberFormat="1"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4" fontId="6" fillId="5" borderId="3" xfId="0" applyNumberFormat="1"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10" xfId="0" applyFont="1" applyFill="1" applyBorder="1" applyAlignment="1">
      <alignment horizontal="center" vertical="center" wrapText="1"/>
    </xf>
    <xf numFmtId="4" fontId="6" fillId="5" borderId="18"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164" fontId="6" fillId="5" borderId="18" xfId="0" applyNumberFormat="1" applyFont="1" applyFill="1" applyBorder="1" applyAlignment="1">
      <alignment horizontal="center" vertical="center" wrapText="1"/>
    </xf>
    <xf numFmtId="4" fontId="6" fillId="5" borderId="1" xfId="0" quotePrefix="1" applyNumberFormat="1" applyFont="1" applyFill="1" applyBorder="1" applyAlignment="1">
      <alignment horizontal="center" vertical="center" wrapText="1"/>
    </xf>
    <xf numFmtId="4" fontId="6" fillId="5" borderId="3" xfId="0" quotePrefix="1" applyNumberFormat="1"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5" xfId="0" applyFont="1" applyFill="1" applyBorder="1" applyAlignment="1">
      <alignment horizontal="center" vertical="center" wrapText="1"/>
    </xf>
    <xf numFmtId="4" fontId="7" fillId="4" borderId="27" xfId="0" applyNumberFormat="1" applyFont="1" applyFill="1" applyBorder="1" applyAlignment="1">
      <alignment horizontal="justify" vertical="center" wrapText="1"/>
    </xf>
    <xf numFmtId="0" fontId="7" fillId="4" borderId="10" xfId="0" applyFont="1" applyFill="1" applyBorder="1" applyAlignment="1">
      <alignment horizontal="justify" vertical="center" wrapText="1"/>
    </xf>
    <xf numFmtId="0" fontId="7" fillId="4" borderId="12" xfId="0" applyFont="1" applyFill="1" applyBorder="1" applyAlignment="1">
      <alignment horizontal="justify" vertical="center" wrapText="1"/>
    </xf>
    <xf numFmtId="0" fontId="8" fillId="6" borderId="13" xfId="0" applyFont="1" applyFill="1" applyBorder="1" applyAlignment="1">
      <alignment horizontal="center" vertical="center" wrapText="1"/>
    </xf>
    <xf numFmtId="0" fontId="8" fillId="4" borderId="3" xfId="0" applyFont="1" applyFill="1" applyBorder="1" applyAlignment="1">
      <alignment horizontal="justify" vertical="top" wrapText="1"/>
    </xf>
    <xf numFmtId="0" fontId="8" fillId="4" borderId="4" xfId="0" applyFont="1" applyFill="1" applyBorder="1" applyAlignment="1">
      <alignment horizontal="justify" vertical="top" wrapText="1"/>
    </xf>
    <xf numFmtId="0" fontId="8" fillId="4" borderId="5" xfId="0" applyFont="1" applyFill="1" applyBorder="1" applyAlignment="1">
      <alignment horizontal="justify" vertical="top"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8" fillId="0" borderId="14"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center" wrapText="1"/>
    </xf>
    <xf numFmtId="0" fontId="39" fillId="0" borderId="1" xfId="0" applyFont="1" applyFill="1" applyBorder="1" applyAlignment="1">
      <alignment horizontal="left" vertical="top" wrapText="1"/>
    </xf>
    <xf numFmtId="0" fontId="6" fillId="4" borderId="14" xfId="0" quotePrefix="1" applyFont="1" applyFill="1" applyBorder="1" applyAlignment="1">
      <alignment vertical="top" wrapText="1"/>
    </xf>
    <xf numFmtId="0" fontId="6" fillId="4" borderId="14" xfId="0" applyFont="1" applyFill="1" applyBorder="1" applyAlignment="1">
      <alignment vertical="top" wrapText="1"/>
    </xf>
    <xf numFmtId="0" fontId="6" fillId="4" borderId="14" xfId="0" applyFont="1" applyFill="1" applyBorder="1" applyAlignment="1">
      <alignment horizontal="center" vertical="top" wrapText="1"/>
    </xf>
    <xf numFmtId="164" fontId="4" fillId="4" borderId="27" xfId="0" applyNumberFormat="1" applyFont="1" applyFill="1" applyBorder="1" applyAlignment="1">
      <alignment horizontal="justify" vertical="center" wrapText="1"/>
    </xf>
    <xf numFmtId="164" fontId="4" fillId="4" borderId="10" xfId="0" applyNumberFormat="1" applyFont="1" applyFill="1" applyBorder="1" applyAlignment="1">
      <alignment horizontal="justify" vertical="center" wrapText="1"/>
    </xf>
    <xf numFmtId="164" fontId="4" fillId="4" borderId="12" xfId="0" applyNumberFormat="1" applyFont="1" applyFill="1" applyBorder="1" applyAlignment="1">
      <alignment horizontal="justify" vertical="center" wrapText="1"/>
    </xf>
    <xf numFmtId="164" fontId="6" fillId="4" borderId="27" xfId="0" applyNumberFormat="1" applyFont="1" applyFill="1" applyBorder="1" applyAlignment="1">
      <alignment horizontal="justify" vertical="center" wrapText="1"/>
    </xf>
    <xf numFmtId="164" fontId="6" fillId="4" borderId="10" xfId="0" applyNumberFormat="1" applyFont="1" applyFill="1" applyBorder="1" applyAlignment="1">
      <alignment horizontal="justify" vertical="center" wrapText="1"/>
    </xf>
    <xf numFmtId="164" fontId="6" fillId="4" borderId="12" xfId="0" applyNumberFormat="1" applyFont="1" applyFill="1" applyBorder="1" applyAlignment="1">
      <alignment horizontal="justify" vertical="center" wrapText="1"/>
    </xf>
    <xf numFmtId="0" fontId="25" fillId="4" borderId="14" xfId="0" applyFont="1" applyFill="1" applyBorder="1" applyAlignment="1">
      <alignment horizontal="justify" vertical="top" wrapText="1"/>
    </xf>
    <xf numFmtId="0" fontId="6" fillId="4" borderId="14" xfId="0" applyFont="1" applyFill="1" applyBorder="1" applyAlignment="1">
      <alignment horizontal="center" vertical="center" wrapText="1"/>
    </xf>
    <xf numFmtId="0" fontId="6" fillId="4" borderId="14" xfId="0" applyNumberFormat="1" applyFont="1" applyFill="1" applyBorder="1" applyAlignment="1">
      <alignment horizontal="left" vertical="center" wrapText="1"/>
    </xf>
    <xf numFmtId="164" fontId="6" fillId="4" borderId="27" xfId="0" applyNumberFormat="1" applyFont="1" applyFill="1" applyBorder="1" applyAlignment="1">
      <alignment horizontal="justify" vertical="top" wrapText="1"/>
    </xf>
    <xf numFmtId="164" fontId="6" fillId="4" borderId="10" xfId="0" applyNumberFormat="1" applyFont="1" applyFill="1" applyBorder="1" applyAlignment="1">
      <alignment horizontal="justify" vertical="top" wrapText="1"/>
    </xf>
    <xf numFmtId="164" fontId="6" fillId="4" borderId="12" xfId="0" applyNumberFormat="1" applyFont="1" applyFill="1" applyBorder="1" applyAlignment="1">
      <alignment horizontal="justify"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16" fontId="8" fillId="0" borderId="14" xfId="0" applyNumberFormat="1" applyFont="1" applyFill="1" applyBorder="1" applyAlignment="1">
      <alignment horizontal="center" vertical="center" wrapText="1"/>
    </xf>
    <xf numFmtId="0" fontId="19" fillId="0" borderId="27"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12" xfId="0" applyFont="1" applyFill="1" applyBorder="1" applyAlignment="1">
      <alignment horizontal="left" vertical="top" wrapText="1"/>
    </xf>
    <xf numFmtId="0" fontId="19" fillId="4" borderId="14" xfId="0" applyFont="1" applyFill="1" applyBorder="1" applyAlignment="1">
      <alignment horizontal="left" vertical="top" wrapText="1"/>
    </xf>
    <xf numFmtId="4" fontId="6" fillId="4" borderId="27" xfId="0" applyNumberFormat="1" applyFont="1" applyFill="1" applyBorder="1" applyAlignment="1">
      <alignment horizontal="justify" vertical="top" wrapText="1"/>
    </xf>
    <xf numFmtId="4" fontId="6" fillId="4" borderId="10" xfId="0" applyNumberFormat="1" applyFont="1" applyFill="1" applyBorder="1" applyAlignment="1">
      <alignment horizontal="justify" vertical="top" wrapText="1"/>
    </xf>
    <xf numFmtId="4" fontId="6" fillId="4" borderId="12" xfId="0" applyNumberFormat="1" applyFont="1" applyFill="1" applyBorder="1" applyAlignment="1">
      <alignment horizontal="justify" vertical="top" wrapText="1"/>
    </xf>
    <xf numFmtId="0" fontId="8" fillId="4" borderId="27" xfId="0" applyFont="1" applyFill="1" applyBorder="1" applyAlignment="1">
      <alignment horizontal="justify" vertical="top" wrapText="1"/>
    </xf>
    <xf numFmtId="0" fontId="8" fillId="4" borderId="10" xfId="0" applyFont="1" applyFill="1" applyBorder="1" applyAlignment="1">
      <alignment horizontal="justify" vertical="top" wrapText="1"/>
    </xf>
    <xf numFmtId="0" fontId="8" fillId="4" borderId="12" xfId="0" applyFont="1" applyFill="1" applyBorder="1" applyAlignment="1">
      <alignment horizontal="justify" vertical="top" wrapText="1"/>
    </xf>
    <xf numFmtId="4" fontId="19" fillId="4" borderId="27" xfId="0" applyNumberFormat="1" applyFont="1" applyFill="1" applyBorder="1" applyAlignment="1">
      <alignment horizontal="justify" vertical="center" wrapText="1"/>
    </xf>
    <xf numFmtId="4" fontId="19" fillId="4" borderId="10" xfId="0" applyNumberFormat="1" applyFont="1" applyFill="1" applyBorder="1" applyAlignment="1">
      <alignment horizontal="justify" vertical="center" wrapText="1"/>
    </xf>
    <xf numFmtId="4" fontId="19" fillId="4" borderId="12" xfId="0" applyNumberFormat="1" applyFont="1" applyFill="1" applyBorder="1" applyAlignment="1">
      <alignment horizontal="justify" vertical="center" wrapText="1"/>
    </xf>
    <xf numFmtId="49" fontId="7" fillId="4" borderId="15" xfId="4" applyNumberFormat="1" applyFont="1" applyFill="1" applyBorder="1" applyAlignment="1">
      <alignment horizontal="center" vertical="center" wrapText="1"/>
    </xf>
    <xf numFmtId="49" fontId="7" fillId="4" borderId="26" xfId="4" applyNumberFormat="1" applyFont="1" applyFill="1" applyBorder="1" applyAlignment="1">
      <alignment horizontal="center" vertical="center" wrapText="1"/>
    </xf>
    <xf numFmtId="49" fontId="7" fillId="4" borderId="11" xfId="4" applyNumberFormat="1" applyFont="1" applyFill="1" applyBorder="1" applyAlignment="1">
      <alignment horizontal="center" vertical="center" wrapText="1"/>
    </xf>
    <xf numFmtId="16" fontId="8" fillId="6" borderId="13" xfId="0" applyNumberFormat="1" applyFont="1" applyFill="1" applyBorder="1" applyAlignment="1">
      <alignment horizontal="center" vertical="center" wrapText="1"/>
    </xf>
    <xf numFmtId="0" fontId="7" fillId="4" borderId="13" xfId="0" applyFont="1" applyFill="1" applyBorder="1" applyAlignment="1">
      <alignment horizontal="center" vertical="top" wrapText="1"/>
    </xf>
    <xf numFmtId="16" fontId="8" fillId="6" borderId="13" xfId="0" applyNumberFormat="1" applyFont="1" applyFill="1" applyBorder="1" applyAlignment="1">
      <alignment horizontal="center" vertical="top" wrapText="1"/>
    </xf>
    <xf numFmtId="0" fontId="6" fillId="0" borderId="1"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27" fillId="4" borderId="15" xfId="0" applyFont="1" applyFill="1" applyBorder="1" applyAlignment="1">
      <alignment horizontal="center" vertical="top" wrapText="1"/>
    </xf>
    <xf numFmtId="0" fontId="27" fillId="4" borderId="26" xfId="0" applyFont="1" applyFill="1" applyBorder="1" applyAlignment="1">
      <alignment horizontal="center" vertical="top" wrapText="1"/>
    </xf>
    <xf numFmtId="0" fontId="27" fillId="4" borderId="11" xfId="0" applyFont="1" applyFill="1" applyBorder="1" applyAlignment="1">
      <alignment horizontal="center" vertical="top" wrapText="1"/>
    </xf>
    <xf numFmtId="0" fontId="6" fillId="4" borderId="14" xfId="0" applyFont="1" applyFill="1" applyBorder="1" applyAlignment="1">
      <alignment horizontal="center" wrapText="1"/>
    </xf>
    <xf numFmtId="0" fontId="19" fillId="4" borderId="14" xfId="0" applyFont="1" applyFill="1" applyBorder="1" applyAlignment="1">
      <alignment horizontal="justify" vertical="top" wrapText="1"/>
    </xf>
    <xf numFmtId="0" fontId="9" fillId="4" borderId="13" xfId="0" applyFont="1" applyFill="1" applyBorder="1" applyAlignment="1">
      <alignment horizontal="center" vertical="center" wrapText="1"/>
    </xf>
    <xf numFmtId="0" fontId="6" fillId="4" borderId="27" xfId="0" applyFont="1" applyFill="1" applyBorder="1" applyAlignment="1">
      <alignment horizontal="center" vertical="top" wrapText="1"/>
    </xf>
    <xf numFmtId="0" fontId="6" fillId="4" borderId="10" xfId="0" applyFont="1" applyFill="1" applyBorder="1" applyAlignment="1">
      <alignment horizontal="center" vertical="top" wrapText="1"/>
    </xf>
    <xf numFmtId="0" fontId="6" fillId="4" borderId="12" xfId="0" applyFont="1" applyFill="1" applyBorder="1" applyAlignment="1">
      <alignment horizontal="center" vertical="top" wrapText="1"/>
    </xf>
    <xf numFmtId="0" fontId="4" fillId="4" borderId="14" xfId="0" applyFont="1" applyFill="1" applyBorder="1" applyAlignment="1">
      <alignment horizontal="justify" vertical="top" wrapText="1"/>
    </xf>
    <xf numFmtId="164" fontId="6" fillId="0" borderId="14" xfId="0" applyNumberFormat="1" applyFont="1" applyFill="1" applyBorder="1" applyAlignment="1">
      <alignment horizontal="justify" vertical="top" wrapText="1"/>
    </xf>
    <xf numFmtId="164" fontId="4" fillId="4" borderId="27" xfId="0" applyNumberFormat="1" applyFont="1" applyFill="1" applyBorder="1" applyAlignment="1">
      <alignment horizontal="justify" vertical="top" wrapText="1"/>
    </xf>
    <xf numFmtId="164" fontId="4" fillId="4" borderId="10" xfId="0" applyNumberFormat="1" applyFont="1" applyFill="1" applyBorder="1" applyAlignment="1">
      <alignment horizontal="justify" vertical="top" wrapText="1"/>
    </xf>
    <xf numFmtId="164" fontId="4" fillId="4" borderId="12" xfId="0" applyNumberFormat="1" applyFont="1" applyFill="1" applyBorder="1" applyAlignment="1">
      <alignment horizontal="justify" vertical="top" wrapText="1"/>
    </xf>
    <xf numFmtId="164" fontId="4" fillId="0" borderId="27" xfId="0" applyNumberFormat="1" applyFont="1" applyFill="1" applyBorder="1" applyAlignment="1">
      <alignment horizontal="justify" vertical="top" wrapText="1"/>
    </xf>
    <xf numFmtId="164" fontId="4" fillId="0" borderId="10" xfId="0" applyNumberFormat="1" applyFont="1" applyFill="1" applyBorder="1" applyAlignment="1">
      <alignment horizontal="justify" vertical="top" wrapText="1"/>
    </xf>
    <xf numFmtId="164" fontId="4" fillId="0" borderId="12" xfId="0" applyNumberFormat="1" applyFont="1" applyFill="1" applyBorder="1" applyAlignment="1">
      <alignment horizontal="justify" vertical="top" wrapText="1"/>
    </xf>
    <xf numFmtId="0" fontId="19" fillId="4" borderId="27" xfId="0" applyFont="1" applyFill="1" applyBorder="1" applyAlignment="1">
      <alignment horizontal="left" vertical="top" wrapText="1"/>
    </xf>
    <xf numFmtId="0" fontId="19" fillId="4" borderId="10" xfId="0" applyFont="1" applyFill="1" applyBorder="1" applyAlignment="1">
      <alignment horizontal="left" vertical="top" wrapText="1"/>
    </xf>
    <xf numFmtId="0" fontId="19" fillId="4" borderId="12" xfId="0" applyFont="1" applyFill="1" applyBorder="1" applyAlignment="1">
      <alignment horizontal="left" vertical="top" wrapText="1"/>
    </xf>
    <xf numFmtId="0" fontId="4" fillId="0" borderId="14" xfId="0" applyFont="1" applyFill="1" applyBorder="1" applyAlignment="1">
      <alignment horizontal="justify" vertical="top" wrapText="1"/>
    </xf>
    <xf numFmtId="0" fontId="19" fillId="4" borderId="14" xfId="0" applyFont="1" applyFill="1" applyBorder="1" applyAlignment="1">
      <alignment horizontal="left" vertical="center" wrapText="1"/>
    </xf>
    <xf numFmtId="0" fontId="6" fillId="4" borderId="27" xfId="0" applyNumberFormat="1" applyFont="1" applyFill="1" applyBorder="1" applyAlignment="1">
      <alignment horizontal="justify" vertical="top" wrapText="1"/>
    </xf>
    <xf numFmtId="0" fontId="6" fillId="4" borderId="10" xfId="0" applyNumberFormat="1" applyFont="1" applyFill="1" applyBorder="1" applyAlignment="1">
      <alignment horizontal="justify" vertical="top" wrapText="1"/>
    </xf>
    <xf numFmtId="0" fontId="6" fillId="4" borderId="12" xfId="0" applyNumberFormat="1" applyFont="1" applyFill="1" applyBorder="1" applyAlignment="1">
      <alignment horizontal="justify" vertical="top" wrapText="1"/>
    </xf>
    <xf numFmtId="0" fontId="6" fillId="4" borderId="14" xfId="0" applyNumberFormat="1" applyFont="1" applyFill="1" applyBorder="1" applyAlignment="1">
      <alignment horizontal="left" vertical="top" wrapText="1"/>
    </xf>
    <xf numFmtId="0" fontId="34" fillId="0" borderId="27" xfId="0" applyFont="1" applyFill="1" applyBorder="1" applyAlignment="1">
      <alignment horizontal="center" vertical="top" wrapText="1"/>
    </xf>
    <xf numFmtId="0" fontId="34" fillId="0" borderId="10" xfId="0" applyFont="1" applyFill="1" applyBorder="1" applyAlignment="1">
      <alignment horizontal="center" vertical="top" wrapText="1"/>
    </xf>
    <xf numFmtId="0" fontId="34" fillId="0" borderId="12" xfId="0" applyFont="1" applyFill="1" applyBorder="1" applyAlignment="1">
      <alignment horizontal="center" vertical="top" wrapText="1"/>
    </xf>
    <xf numFmtId="0" fontId="48" fillId="0" borderId="3" xfId="0" applyFont="1" applyFill="1" applyBorder="1" applyAlignment="1">
      <alignment horizontal="left" vertical="top" wrapText="1"/>
    </xf>
    <xf numFmtId="0" fontId="48" fillId="0" borderId="4" xfId="0" applyFont="1" applyFill="1" applyBorder="1" applyAlignment="1">
      <alignment horizontal="left" vertical="top" wrapText="1"/>
    </xf>
    <xf numFmtId="0" fontId="48" fillId="0" borderId="5" xfId="0" applyFont="1" applyFill="1" applyBorder="1" applyAlignment="1">
      <alignment horizontal="left" vertical="top" wrapText="1"/>
    </xf>
    <xf numFmtId="0" fontId="19" fillId="4" borderId="27" xfId="0" applyFont="1" applyFill="1" applyBorder="1" applyAlignment="1">
      <alignment horizontal="justify" vertical="top" wrapText="1"/>
    </xf>
    <xf numFmtId="0" fontId="19" fillId="4" borderId="10" xfId="0" applyFont="1" applyFill="1" applyBorder="1" applyAlignment="1">
      <alignment horizontal="justify" vertical="top" wrapText="1"/>
    </xf>
    <xf numFmtId="0" fontId="19" fillId="4" borderId="12" xfId="0" applyFont="1" applyFill="1" applyBorder="1" applyAlignment="1">
      <alignment horizontal="justify" vertical="top" wrapText="1"/>
    </xf>
    <xf numFmtId="0" fontId="39" fillId="4" borderId="7" xfId="0" applyFont="1" applyFill="1" applyBorder="1" applyAlignment="1">
      <alignment horizontal="center" vertical="top" wrapText="1"/>
    </xf>
    <xf numFmtId="0" fontId="39" fillId="4" borderId="8" xfId="0" applyFont="1" applyFill="1" applyBorder="1" applyAlignment="1">
      <alignment horizontal="center" vertical="top" wrapText="1"/>
    </xf>
    <xf numFmtId="0" fontId="39" fillId="4" borderId="9" xfId="0" applyFont="1" applyFill="1" applyBorder="1" applyAlignment="1">
      <alignment horizontal="center" vertical="top" wrapText="1"/>
    </xf>
    <xf numFmtId="0" fontId="19" fillId="0" borderId="1" xfId="0" applyFont="1" applyFill="1" applyBorder="1" applyAlignment="1">
      <alignment horizontal="left" vertical="center" wrapText="1"/>
    </xf>
    <xf numFmtId="49" fontId="6" fillId="0" borderId="14" xfId="0" quotePrefix="1" applyNumberFormat="1" applyFont="1" applyFill="1" applyBorder="1" applyAlignment="1">
      <alignment horizontal="left" vertical="center" wrapText="1"/>
    </xf>
    <xf numFmtId="49" fontId="6" fillId="0" borderId="14" xfId="0" applyNumberFormat="1" applyFont="1" applyFill="1" applyBorder="1" applyAlignment="1">
      <alignment horizontal="left" vertical="center" wrapText="1"/>
    </xf>
    <xf numFmtId="0" fontId="53" fillId="0" borderId="1" xfId="0" applyFont="1" applyBorder="1" applyAlignment="1">
      <alignment horizontal="left" vertical="top" wrapText="1"/>
    </xf>
    <xf numFmtId="0" fontId="6" fillId="4" borderId="3" xfId="0" quotePrefix="1" applyFont="1" applyFill="1" applyBorder="1" applyAlignment="1">
      <alignment horizontal="left" vertical="top" wrapText="1"/>
    </xf>
    <xf numFmtId="0" fontId="19" fillId="4" borderId="27" xfId="0" applyFont="1" applyFill="1" applyBorder="1" applyAlignment="1">
      <alignment horizontal="left" vertical="center" wrapText="1"/>
    </xf>
    <xf numFmtId="0" fontId="19" fillId="4" borderId="10" xfId="0" applyFont="1" applyFill="1" applyBorder="1" applyAlignment="1">
      <alignment horizontal="left" vertical="center" wrapText="1"/>
    </xf>
    <xf numFmtId="0" fontId="19" fillId="4" borderId="12" xfId="0" applyFont="1" applyFill="1" applyBorder="1" applyAlignment="1">
      <alignment horizontal="left" vertical="center" wrapText="1"/>
    </xf>
    <xf numFmtId="0" fontId="9" fillId="4" borderId="14" xfId="0" applyFont="1" applyFill="1" applyBorder="1" applyAlignment="1">
      <alignment horizontal="center" vertical="top" wrapText="1"/>
    </xf>
    <xf numFmtId="0" fontId="8" fillId="0" borderId="27" xfId="0" applyFont="1" applyFill="1" applyBorder="1" applyAlignment="1">
      <alignment horizontal="center" vertical="top" wrapText="1"/>
    </xf>
    <xf numFmtId="0" fontId="8" fillId="0" borderId="10" xfId="0" applyFont="1" applyFill="1" applyBorder="1" applyAlignment="1">
      <alignment horizontal="center" vertical="top" wrapText="1"/>
    </xf>
    <xf numFmtId="0" fontId="8" fillId="0" borderId="12" xfId="0" applyFont="1" applyFill="1" applyBorder="1" applyAlignment="1">
      <alignment horizontal="center" vertical="top" wrapText="1"/>
    </xf>
    <xf numFmtId="0" fontId="6" fillId="4" borderId="14" xfId="0" quotePrefix="1" applyFont="1" applyFill="1" applyBorder="1" applyAlignment="1">
      <alignment vertical="center" wrapText="1"/>
    </xf>
    <xf numFmtId="0" fontId="6" fillId="4" borderId="14" xfId="0" applyFont="1" applyFill="1" applyBorder="1" applyAlignment="1">
      <alignment vertical="center" wrapText="1"/>
    </xf>
    <xf numFmtId="49" fontId="24" fillId="4" borderId="13" xfId="0" applyNumberFormat="1" applyFont="1" applyFill="1" applyBorder="1" applyAlignment="1">
      <alignment horizontal="center" vertical="center" wrapText="1"/>
    </xf>
    <xf numFmtId="49" fontId="24" fillId="4" borderId="15" xfId="0" applyNumberFormat="1" applyFont="1" applyFill="1" applyBorder="1" applyAlignment="1">
      <alignment horizontal="center" vertical="center" wrapText="1"/>
    </xf>
    <xf numFmtId="49" fontId="24" fillId="4" borderId="26" xfId="0" applyNumberFormat="1" applyFont="1" applyFill="1" applyBorder="1" applyAlignment="1">
      <alignment horizontal="center" vertical="center" wrapText="1"/>
    </xf>
    <xf numFmtId="49" fontId="24" fillId="4" borderId="11" xfId="0" applyNumberFormat="1" applyFont="1" applyFill="1" applyBorder="1" applyAlignment="1">
      <alignment horizontal="center" vertical="center" wrapText="1"/>
    </xf>
    <xf numFmtId="49" fontId="24" fillId="4" borderId="15" xfId="0" applyNumberFormat="1" applyFont="1" applyFill="1" applyBorder="1" applyAlignment="1">
      <alignment horizontal="center" vertical="top" wrapText="1"/>
    </xf>
    <xf numFmtId="49" fontId="24" fillId="4" borderId="26" xfId="0" applyNumberFormat="1" applyFont="1" applyFill="1" applyBorder="1" applyAlignment="1">
      <alignment horizontal="center" vertical="top" wrapText="1"/>
    </xf>
    <xf numFmtId="49" fontId="24" fillId="4" borderId="11" xfId="0" applyNumberFormat="1" applyFont="1" applyFill="1" applyBorder="1" applyAlignment="1">
      <alignment horizontal="center" vertical="top" wrapText="1"/>
    </xf>
    <xf numFmtId="4" fontId="6" fillId="0" borderId="14"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4" fontId="8" fillId="0" borderId="14" xfId="0" applyNumberFormat="1" applyFont="1" applyFill="1" applyBorder="1" applyAlignment="1">
      <alignment horizontal="center" vertical="top" wrapText="1"/>
    </xf>
    <xf numFmtId="0" fontId="48" fillId="4" borderId="27" xfId="0" applyFont="1" applyFill="1" applyBorder="1" applyAlignment="1">
      <alignment horizontal="left" vertical="center" wrapText="1"/>
    </xf>
    <xf numFmtId="0" fontId="48" fillId="4" borderId="10" xfId="0" applyFont="1" applyFill="1" applyBorder="1" applyAlignment="1">
      <alignment horizontal="left" vertical="center" wrapText="1"/>
    </xf>
    <xf numFmtId="0" fontId="48" fillId="4" borderId="12" xfId="0" applyFont="1" applyFill="1" applyBorder="1" applyAlignment="1">
      <alignment horizontal="left" vertical="center" wrapText="1"/>
    </xf>
    <xf numFmtId="4" fontId="8" fillId="0" borderId="14" xfId="0" applyNumberFormat="1" applyFont="1" applyFill="1" applyBorder="1" applyAlignment="1">
      <alignment horizontal="justify" vertical="center" wrapText="1"/>
    </xf>
    <xf numFmtId="0" fontId="24" fillId="4" borderId="13" xfId="0" applyFont="1" applyFill="1" applyBorder="1" applyAlignment="1">
      <alignment horizontal="center" vertical="center" wrapText="1"/>
    </xf>
    <xf numFmtId="49" fontId="24" fillId="0" borderId="15" xfId="0" applyNumberFormat="1" applyFont="1" applyFill="1" applyBorder="1" applyAlignment="1">
      <alignment horizontal="center" vertical="center" wrapText="1"/>
    </xf>
    <xf numFmtId="49" fontId="24" fillId="0" borderId="26" xfId="0" applyNumberFormat="1" applyFont="1" applyFill="1" applyBorder="1" applyAlignment="1">
      <alignment horizontal="center" vertical="center" wrapText="1"/>
    </xf>
    <xf numFmtId="49" fontId="24" fillId="0" borderId="11" xfId="0" applyNumberFormat="1" applyFont="1" applyFill="1" applyBorder="1" applyAlignment="1">
      <alignment horizontal="center" vertical="center" wrapText="1"/>
    </xf>
    <xf numFmtId="0" fontId="48" fillId="0" borderId="14" xfId="0" applyFont="1" applyFill="1" applyBorder="1" applyAlignment="1">
      <alignment horizontal="justify" vertical="top" wrapText="1"/>
    </xf>
    <xf numFmtId="0" fontId="4" fillId="4" borderId="27" xfId="0" applyFont="1" applyFill="1" applyBorder="1" applyAlignment="1">
      <alignment horizontal="justify" vertical="top" wrapText="1"/>
    </xf>
    <xf numFmtId="0" fontId="4" fillId="4" borderId="10" xfId="0" applyFont="1" applyFill="1" applyBorder="1" applyAlignment="1">
      <alignment horizontal="justify" vertical="top" wrapText="1"/>
    </xf>
    <xf numFmtId="0" fontId="4" fillId="4" borderId="12" xfId="0" applyFont="1" applyFill="1" applyBorder="1" applyAlignment="1">
      <alignment horizontal="justify" vertical="top" wrapText="1"/>
    </xf>
    <xf numFmtId="0" fontId="28" fillId="4" borderId="14" xfId="0" applyFont="1" applyFill="1" applyBorder="1" applyAlignment="1">
      <alignment horizontal="center" vertical="top" wrapText="1"/>
    </xf>
    <xf numFmtId="0" fontId="39" fillId="4" borderId="7" xfId="0" applyFont="1" applyFill="1" applyBorder="1" applyAlignment="1">
      <alignment horizontal="left" vertical="top" wrapText="1"/>
    </xf>
    <xf numFmtId="0" fontId="39" fillId="4" borderId="8" xfId="0" applyFont="1" applyFill="1" applyBorder="1" applyAlignment="1">
      <alignment horizontal="left" vertical="top" wrapText="1"/>
    </xf>
    <xf numFmtId="0" fontId="39" fillId="4" borderId="9" xfId="0" applyFont="1" applyFill="1" applyBorder="1" applyAlignment="1">
      <alignment horizontal="left" vertical="top"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16" fontId="7" fillId="4" borderId="13" xfId="0" applyNumberFormat="1" applyFont="1" applyFill="1" applyBorder="1" applyAlignment="1">
      <alignment horizontal="center" vertical="center" wrapText="1"/>
    </xf>
    <xf numFmtId="0" fontId="6" fillId="4" borderId="13" xfId="4" applyFont="1" applyFill="1" applyBorder="1" applyAlignment="1">
      <alignment horizontal="center" vertical="center" wrapText="1"/>
    </xf>
    <xf numFmtId="49" fontId="27" fillId="0" borderId="13" xfId="0" applyNumberFormat="1" applyFont="1" applyBorder="1" applyAlignment="1">
      <alignment horizontal="center" vertical="center" wrapText="1"/>
    </xf>
    <xf numFmtId="0" fontId="7" fillId="4" borderId="13" xfId="4" applyFont="1" applyFill="1" applyBorder="1" applyAlignment="1">
      <alignment horizontal="center" vertical="center" wrapText="1"/>
    </xf>
    <xf numFmtId="16" fontId="9" fillId="4" borderId="13" xfId="4" applyNumberFormat="1" applyFont="1" applyFill="1" applyBorder="1" applyAlignment="1">
      <alignment horizontal="center" vertical="center" wrapText="1"/>
    </xf>
    <xf numFmtId="16" fontId="7" fillId="4" borderId="13" xfId="4" applyNumberFormat="1" applyFont="1" applyFill="1" applyBorder="1" applyAlignment="1">
      <alignment horizontal="center" vertical="center" wrapText="1"/>
    </xf>
    <xf numFmtId="0" fontId="6" fillId="4" borderId="15" xfId="4" applyFont="1" applyFill="1" applyBorder="1" applyAlignment="1">
      <alignment horizontal="center" vertical="center" wrapText="1"/>
    </xf>
    <xf numFmtId="0" fontId="6" fillId="4" borderId="26" xfId="4" applyFont="1" applyFill="1" applyBorder="1" applyAlignment="1">
      <alignment horizontal="center" vertical="center" wrapText="1"/>
    </xf>
    <xf numFmtId="0" fontId="6" fillId="4" borderId="11" xfId="4" applyFont="1" applyFill="1" applyBorder="1" applyAlignment="1">
      <alignment horizontal="center" vertical="center" wrapText="1"/>
    </xf>
    <xf numFmtId="0" fontId="9" fillId="4" borderId="15" xfId="4" applyFont="1" applyFill="1" applyBorder="1" applyAlignment="1">
      <alignment horizontal="center" vertical="center" wrapText="1"/>
    </xf>
    <xf numFmtId="0" fontId="9" fillId="4" borderId="26" xfId="4" applyFont="1" applyFill="1" applyBorder="1" applyAlignment="1">
      <alignment horizontal="center" vertical="center" wrapText="1"/>
    </xf>
    <xf numFmtId="0" fontId="9" fillId="4" borderId="11" xfId="4" applyFont="1" applyFill="1" applyBorder="1" applyAlignment="1">
      <alignment horizontal="center" vertical="center" wrapText="1"/>
    </xf>
    <xf numFmtId="49" fontId="6" fillId="4" borderId="15" xfId="4" applyNumberFormat="1" applyFont="1" applyFill="1" applyBorder="1" applyAlignment="1">
      <alignment horizontal="center" vertical="center" wrapText="1"/>
    </xf>
    <xf numFmtId="49" fontId="6" fillId="4" borderId="26" xfId="4" applyNumberFormat="1" applyFont="1" applyFill="1" applyBorder="1" applyAlignment="1">
      <alignment horizontal="center" vertical="center" wrapText="1"/>
    </xf>
    <xf numFmtId="49" fontId="6" fillId="4" borderId="11" xfId="4" applyNumberFormat="1" applyFont="1" applyFill="1" applyBorder="1" applyAlignment="1">
      <alignment horizontal="center" vertical="center" wrapText="1"/>
    </xf>
    <xf numFmtId="49" fontId="6" fillId="4" borderId="13" xfId="4" applyNumberFormat="1"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7" fillId="4" borderId="15" xfId="4" applyFont="1" applyFill="1" applyBorder="1" applyAlignment="1">
      <alignment horizontal="center" vertical="center" wrapText="1"/>
    </xf>
    <xf numFmtId="0" fontId="7" fillId="4" borderId="26" xfId="4" applyFont="1" applyFill="1" applyBorder="1" applyAlignment="1">
      <alignment horizontal="center" vertical="center" wrapText="1"/>
    </xf>
    <xf numFmtId="0" fontId="7" fillId="4" borderId="11" xfId="4" applyFont="1" applyFill="1" applyBorder="1" applyAlignment="1">
      <alignment horizontal="center" vertical="center" wrapText="1"/>
    </xf>
    <xf numFmtId="49" fontId="7" fillId="4" borderId="13" xfId="4" applyNumberFormat="1" applyFont="1" applyFill="1" applyBorder="1" applyAlignment="1">
      <alignment horizontal="center" vertical="center" wrapText="1"/>
    </xf>
    <xf numFmtId="16" fontId="6" fillId="4" borderId="13" xfId="4" applyNumberFormat="1" applyFont="1" applyFill="1" applyBorder="1" applyAlignment="1">
      <alignment horizontal="center" vertical="center" wrapText="1"/>
    </xf>
    <xf numFmtId="16" fontId="7" fillId="4" borderId="15" xfId="4" applyNumberFormat="1" applyFont="1" applyFill="1" applyBorder="1" applyAlignment="1">
      <alignment horizontal="center" vertical="center" wrapText="1"/>
    </xf>
    <xf numFmtId="16" fontId="7" fillId="4" borderId="26" xfId="4" applyNumberFormat="1" applyFont="1" applyFill="1" applyBorder="1" applyAlignment="1">
      <alignment horizontal="center" vertical="center" wrapText="1"/>
    </xf>
    <xf numFmtId="16" fontId="7" fillId="4" borderId="11" xfId="4" applyNumberFormat="1" applyFont="1" applyFill="1" applyBorder="1" applyAlignment="1">
      <alignment horizontal="center" vertical="center" wrapText="1"/>
    </xf>
    <xf numFmtId="49" fontId="6" fillId="4" borderId="13" xfId="0" applyNumberFormat="1" applyFont="1" applyFill="1" applyBorder="1" applyAlignment="1">
      <alignment horizontal="center" vertical="center" wrapText="1"/>
    </xf>
    <xf numFmtId="0" fontId="4" fillId="4" borderId="13" xfId="0" applyFont="1" applyFill="1" applyBorder="1" applyAlignment="1">
      <alignment horizontal="center" vertical="center" wrapText="1"/>
    </xf>
    <xf numFmtId="14" fontId="7" fillId="4" borderId="15" xfId="4" applyNumberFormat="1" applyFont="1" applyFill="1" applyBorder="1" applyAlignment="1">
      <alignment horizontal="center" vertical="center" wrapText="1"/>
    </xf>
    <xf numFmtId="14" fontId="7" fillId="4" borderId="26" xfId="4" applyNumberFormat="1" applyFont="1" applyFill="1" applyBorder="1" applyAlignment="1">
      <alignment horizontal="center" vertical="center" wrapText="1"/>
    </xf>
    <xf numFmtId="14" fontId="7" fillId="4" borderId="11" xfId="4" applyNumberFormat="1" applyFont="1" applyFill="1" applyBorder="1" applyAlignment="1">
      <alignment horizontal="center" vertical="center" wrapText="1"/>
    </xf>
    <xf numFmtId="49" fontId="18" fillId="6" borderId="13" xfId="0" applyNumberFormat="1" applyFont="1" applyFill="1" applyBorder="1" applyAlignment="1">
      <alignment horizontal="center" vertical="center" wrapText="1"/>
    </xf>
    <xf numFmtId="49" fontId="26" fillId="0" borderId="13" xfId="0" applyNumberFormat="1" applyFont="1" applyBorder="1" applyAlignment="1">
      <alignment horizontal="center" vertical="center" wrapText="1"/>
    </xf>
    <xf numFmtId="0" fontId="25" fillId="6" borderId="13" xfId="0" applyFont="1" applyFill="1" applyBorder="1" applyAlignment="1">
      <alignment horizontal="center" vertical="center" wrapText="1"/>
    </xf>
    <xf numFmtId="49" fontId="25" fillId="6" borderId="15" xfId="0" applyNumberFormat="1" applyFont="1" applyFill="1" applyBorder="1" applyAlignment="1">
      <alignment horizontal="center" vertical="center" wrapText="1"/>
    </xf>
    <xf numFmtId="49" fontId="25" fillId="6" borderId="26" xfId="0" applyNumberFormat="1" applyFont="1" applyFill="1" applyBorder="1" applyAlignment="1">
      <alignment horizontal="center" vertical="center" wrapText="1"/>
    </xf>
    <xf numFmtId="49" fontId="25" fillId="6" borderId="11" xfId="0" applyNumberFormat="1" applyFont="1" applyFill="1" applyBorder="1" applyAlignment="1">
      <alignment horizontal="center" vertical="center" wrapText="1"/>
    </xf>
    <xf numFmtId="49" fontId="19" fillId="0" borderId="13" xfId="0" applyNumberFormat="1" applyFont="1" applyBorder="1" applyAlignment="1">
      <alignment horizontal="center" vertical="center" wrapText="1"/>
    </xf>
    <xf numFmtId="49" fontId="4" fillId="4" borderId="15" xfId="0" applyNumberFormat="1" applyFont="1" applyFill="1" applyBorder="1" applyAlignment="1">
      <alignment horizontal="center" vertical="center" wrapText="1"/>
    </xf>
    <xf numFmtId="49" fontId="4" fillId="4" borderId="26"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4" borderId="11" xfId="0" applyFont="1" applyFill="1" applyBorder="1" applyAlignment="1">
      <alignment horizontal="center" vertical="center" wrapText="1"/>
    </xf>
    <xf numFmtId="49" fontId="6" fillId="4" borderId="15" xfId="0" applyNumberFormat="1" applyFont="1" applyFill="1" applyBorder="1" applyAlignment="1">
      <alignment horizontal="center" vertical="center" wrapText="1"/>
    </xf>
    <xf numFmtId="49" fontId="6" fillId="4" borderId="26" xfId="0" applyNumberFormat="1" applyFont="1" applyFill="1" applyBorder="1" applyAlignment="1">
      <alignment horizontal="center" vertical="center" wrapText="1"/>
    </xf>
    <xf numFmtId="49" fontId="6" fillId="4" borderId="11"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2" xfId="0"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7" fillId="0" borderId="15" xfId="0" applyFont="1" applyFill="1" applyBorder="1" applyAlignment="1">
      <alignment horizontal="center" vertical="top" wrapText="1"/>
    </xf>
    <xf numFmtId="0" fontId="7" fillId="0" borderId="26" xfId="0" applyFont="1" applyFill="1" applyBorder="1" applyAlignment="1">
      <alignment horizontal="center" vertical="top" wrapText="1"/>
    </xf>
    <xf numFmtId="0" fontId="7" fillId="0" borderId="11" xfId="0" applyFont="1" applyFill="1" applyBorder="1" applyAlignment="1">
      <alignment horizontal="center" vertical="top" wrapText="1"/>
    </xf>
    <xf numFmtId="0" fontId="9" fillId="4" borderId="3" xfId="0" applyFont="1" applyFill="1" applyBorder="1" applyAlignment="1">
      <alignment horizontal="center" vertical="top" wrapText="1"/>
    </xf>
    <xf numFmtId="0" fontId="9" fillId="4" borderId="4" xfId="0" applyFont="1" applyFill="1" applyBorder="1" applyAlignment="1">
      <alignment horizontal="center" vertical="top" wrapText="1"/>
    </xf>
    <xf numFmtId="0" fontId="9" fillId="4" borderId="5" xfId="0" applyFont="1" applyFill="1" applyBorder="1" applyAlignment="1">
      <alignment horizontal="center" vertical="top" wrapText="1"/>
    </xf>
    <xf numFmtId="49" fontId="7" fillId="4" borderId="23" xfId="0" applyNumberFormat="1" applyFont="1" applyFill="1" applyBorder="1" applyAlignment="1">
      <alignment horizontal="center" vertical="top" wrapText="1"/>
    </xf>
    <xf numFmtId="49" fontId="7" fillId="4" borderId="24" xfId="0" applyNumberFormat="1" applyFont="1" applyFill="1" applyBorder="1" applyAlignment="1">
      <alignment horizontal="center" vertical="top" wrapText="1"/>
    </xf>
    <xf numFmtId="49" fontId="7" fillId="4" borderId="22" xfId="0" applyNumberFormat="1" applyFont="1" applyFill="1" applyBorder="1" applyAlignment="1">
      <alignment horizontal="center" vertical="top" wrapText="1"/>
    </xf>
    <xf numFmtId="0" fontId="6" fillId="4" borderId="1" xfId="0" applyFont="1" applyFill="1" applyBorder="1" applyAlignment="1">
      <alignment horizontal="center" vertical="top" wrapText="1"/>
    </xf>
    <xf numFmtId="0" fontId="6" fillId="4" borderId="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8" fillId="4" borderId="27"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27"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4" borderId="12" xfId="0" applyFont="1" applyFill="1" applyBorder="1" applyAlignment="1">
      <alignment horizontal="left" vertical="top" wrapText="1"/>
    </xf>
    <xf numFmtId="49" fontId="6" fillId="0" borderId="15" xfId="0" applyNumberFormat="1" applyFont="1" applyFill="1" applyBorder="1" applyAlignment="1">
      <alignment horizontal="center" vertical="center" wrapText="1"/>
    </xf>
    <xf numFmtId="49" fontId="6" fillId="0" borderId="26"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2" xfId="0" applyFont="1" applyFill="1" applyBorder="1" applyAlignment="1">
      <alignment horizontal="center" vertical="center" wrapText="1"/>
    </xf>
    <xf numFmtId="4" fontId="6" fillId="4" borderId="10" xfId="0" applyNumberFormat="1" applyFont="1" applyFill="1" applyBorder="1" applyAlignment="1">
      <alignment horizontal="justify" vertical="center" wrapText="1"/>
    </xf>
    <xf numFmtId="4" fontId="6" fillId="4" borderId="12" xfId="0" applyNumberFormat="1" applyFont="1" applyFill="1" applyBorder="1" applyAlignment="1">
      <alignment horizontal="justify" vertical="center" wrapText="1"/>
    </xf>
    <xf numFmtId="0" fontId="6" fillId="0" borderId="13" xfId="0"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0" fontId="7" fillId="4" borderId="1" xfId="0" applyNumberFormat="1" applyFont="1" applyFill="1" applyBorder="1" applyAlignment="1">
      <alignment horizontal="center" vertical="center" wrapText="1"/>
    </xf>
    <xf numFmtId="0" fontId="7" fillId="4" borderId="15" xfId="0" applyFont="1" applyFill="1" applyBorder="1" applyAlignment="1">
      <alignment horizontal="center" vertical="top" wrapText="1"/>
    </xf>
    <xf numFmtId="0" fontId="7" fillId="4" borderId="26" xfId="0" applyFont="1" applyFill="1" applyBorder="1" applyAlignment="1">
      <alignment horizontal="center" vertical="top" wrapText="1"/>
    </xf>
    <xf numFmtId="0" fontId="7" fillId="4" borderId="11" xfId="0" applyFont="1" applyFill="1" applyBorder="1" applyAlignment="1">
      <alignment horizontal="center" vertical="top"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9" fillId="4" borderId="1"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0" fontId="7" fillId="4" borderId="5" xfId="0"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16" fontId="6" fillId="0" borderId="7" xfId="0" applyNumberFormat="1" applyFont="1" applyFill="1" applyBorder="1" applyAlignment="1">
      <alignment horizontal="left" vertical="top" wrapText="1"/>
    </xf>
    <xf numFmtId="16" fontId="6" fillId="0" borderId="8" xfId="0" applyNumberFormat="1" applyFont="1" applyFill="1" applyBorder="1" applyAlignment="1">
      <alignment horizontal="left" vertical="top" wrapText="1"/>
    </xf>
    <xf numFmtId="16" fontId="6" fillId="0" borderId="9" xfId="0" applyNumberFormat="1" applyFont="1" applyFill="1" applyBorder="1" applyAlignment="1">
      <alignment horizontal="left" vertical="top" wrapText="1"/>
    </xf>
    <xf numFmtId="0" fontId="19" fillId="0" borderId="27"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48" fillId="4" borderId="27" xfId="0" applyFont="1" applyFill="1" applyBorder="1" applyAlignment="1">
      <alignment horizontal="center" vertical="center" wrapText="1"/>
    </xf>
    <xf numFmtId="0" fontId="48" fillId="4" borderId="10" xfId="0" applyFont="1" applyFill="1" applyBorder="1" applyAlignment="1">
      <alignment horizontal="center" vertical="center" wrapText="1"/>
    </xf>
    <xf numFmtId="0" fontId="48" fillId="4" borderId="12" xfId="0" applyFont="1" applyFill="1" applyBorder="1" applyAlignment="1">
      <alignment horizontal="center" vertical="center" wrapText="1"/>
    </xf>
    <xf numFmtId="0" fontId="8" fillId="6" borderId="13" xfId="0" applyFont="1" applyFill="1" applyBorder="1" applyAlignment="1">
      <alignment horizontal="center" vertical="top" wrapText="1"/>
    </xf>
    <xf numFmtId="2" fontId="9" fillId="0" borderId="15" xfId="0" applyNumberFormat="1" applyFont="1" applyFill="1" applyBorder="1" applyAlignment="1">
      <alignment horizontal="center" vertical="top" wrapText="1"/>
    </xf>
    <xf numFmtId="2" fontId="9" fillId="0" borderId="26" xfId="0" applyNumberFormat="1" applyFont="1" applyFill="1" applyBorder="1" applyAlignment="1">
      <alignment horizontal="center" vertical="top" wrapText="1"/>
    </xf>
    <xf numFmtId="2" fontId="9" fillId="0" borderId="11" xfId="0" applyNumberFormat="1" applyFont="1" applyFill="1" applyBorder="1" applyAlignment="1">
      <alignment horizontal="center" vertical="top" wrapText="1"/>
    </xf>
    <xf numFmtId="16" fontId="7" fillId="4" borderId="15" xfId="0" applyNumberFormat="1" applyFont="1" applyFill="1" applyBorder="1" applyAlignment="1">
      <alignment horizontal="center" vertical="center" wrapText="1"/>
    </xf>
    <xf numFmtId="16" fontId="7" fillId="4" borderId="26" xfId="0" applyNumberFormat="1" applyFont="1" applyFill="1" applyBorder="1" applyAlignment="1">
      <alignment horizontal="center" vertical="center" wrapText="1"/>
    </xf>
    <xf numFmtId="16" fontId="7" fillId="4" borderId="11" xfId="0" applyNumberFormat="1" applyFont="1" applyFill="1" applyBorder="1" applyAlignment="1">
      <alignment horizontal="center" vertical="center" wrapText="1"/>
    </xf>
    <xf numFmtId="49" fontId="18" fillId="4" borderId="15" xfId="0" applyNumberFormat="1" applyFont="1" applyFill="1" applyBorder="1" applyAlignment="1">
      <alignment horizontal="center" vertical="top" wrapText="1"/>
    </xf>
    <xf numFmtId="49" fontId="18" fillId="4" borderId="26" xfId="0" applyNumberFormat="1" applyFont="1" applyFill="1" applyBorder="1" applyAlignment="1">
      <alignment horizontal="center" vertical="top" wrapText="1"/>
    </xf>
    <xf numFmtId="49" fontId="18" fillId="4" borderId="11" xfId="0" applyNumberFormat="1" applyFont="1" applyFill="1" applyBorder="1" applyAlignment="1">
      <alignment horizontal="center" vertical="top" wrapText="1"/>
    </xf>
    <xf numFmtId="2" fontId="6" fillId="4" borderId="3" xfId="0" applyNumberFormat="1" applyFont="1" applyFill="1" applyBorder="1" applyAlignment="1">
      <alignment horizontal="center" vertical="center" wrapText="1"/>
    </xf>
    <xf numFmtId="2" fontId="6" fillId="4" borderId="4" xfId="0" applyNumberFormat="1" applyFont="1" applyFill="1" applyBorder="1" applyAlignment="1">
      <alignment horizontal="center" vertical="center" wrapText="1"/>
    </xf>
    <xf numFmtId="2" fontId="6" fillId="4" borderId="5" xfId="0" applyNumberFormat="1" applyFont="1" applyFill="1" applyBorder="1" applyAlignment="1">
      <alignment horizontal="center" vertical="center" wrapText="1"/>
    </xf>
    <xf numFmtId="0" fontId="9" fillId="4" borderId="13" xfId="0" applyNumberFormat="1" applyFont="1" applyFill="1" applyBorder="1" applyAlignment="1">
      <alignment horizontal="center" vertical="top" wrapText="1"/>
    </xf>
    <xf numFmtId="49" fontId="9" fillId="0" borderId="11"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8" fillId="6" borderId="5" xfId="3" applyNumberFormat="1" applyFont="1" applyFill="1" applyBorder="1" applyAlignment="1">
      <alignment horizontal="justify" vertical="center" wrapText="1"/>
    </xf>
    <xf numFmtId="0" fontId="8" fillId="6" borderId="5" xfId="0" applyFont="1" applyFill="1" applyBorder="1" applyAlignment="1">
      <alignment horizontal="left" vertical="center" wrapText="1"/>
    </xf>
    <xf numFmtId="4" fontId="8" fillId="6" borderId="5" xfId="0" applyNumberFormat="1" applyFont="1" applyFill="1" applyBorder="1" applyAlignment="1">
      <alignment horizontal="center" vertical="center" wrapText="1"/>
    </xf>
    <xf numFmtId="165" fontId="8" fillId="6" borderId="5" xfId="0" applyNumberFormat="1" applyFont="1" applyFill="1" applyBorder="1" applyAlignment="1">
      <alignment horizontal="center" vertical="center" wrapText="1"/>
    </xf>
    <xf numFmtId="9" fontId="8" fillId="6" borderId="5" xfId="2" applyFont="1" applyFill="1" applyBorder="1" applyAlignment="1">
      <alignment horizontal="center" vertical="center" wrapText="1"/>
    </xf>
    <xf numFmtId="164" fontId="19" fillId="4" borderId="27" xfId="0" applyNumberFormat="1" applyFont="1" applyFill="1" applyBorder="1" applyAlignment="1">
      <alignment horizontal="left" vertical="top" wrapText="1"/>
    </xf>
    <xf numFmtId="164" fontId="19" fillId="4" borderId="10" xfId="0" applyNumberFormat="1" applyFont="1" applyFill="1" applyBorder="1" applyAlignment="1">
      <alignment horizontal="left" vertical="top" wrapText="1"/>
    </xf>
    <xf numFmtId="164" fontId="19" fillId="4" borderId="12" xfId="0" applyNumberFormat="1" applyFont="1" applyFill="1" applyBorder="1" applyAlignment="1">
      <alignment horizontal="left" vertical="top" wrapText="1"/>
    </xf>
  </cellXfs>
  <cellStyles count="50">
    <cellStyle name="Обычный" xfId="0" builtinId="0"/>
    <cellStyle name="Обычный 10" xfId="7"/>
    <cellStyle name="Обычный 11" xfId="8"/>
    <cellStyle name="Обычный 12" xfId="9"/>
    <cellStyle name="Обычный 13" xfId="10"/>
    <cellStyle name="Обычный 14" xfId="11"/>
    <cellStyle name="Обычный 15" xfId="12"/>
    <cellStyle name="Обычный 16" xfId="13"/>
    <cellStyle name="Обычный 17" xfId="14"/>
    <cellStyle name="Обычный 17 2" xfId="42"/>
    <cellStyle name="Обычный 2" xfId="3"/>
    <cellStyle name="Обычный 2 2" xfId="16"/>
    <cellStyle name="Обычный 2 2 2" xfId="17"/>
    <cellStyle name="Обычный 2 2 2 2" xfId="43"/>
    <cellStyle name="Обычный 2 2 3" xfId="18"/>
    <cellStyle name="Обычный 2 3" xfId="19"/>
    <cellStyle name="Обычный 2 3 2" xfId="44"/>
    <cellStyle name="Обычный 2 4" xfId="15"/>
    <cellStyle name="Обычный 3" xfId="1"/>
    <cellStyle name="Обычный 3 2" xfId="20"/>
    <cellStyle name="Обычный 3 3" xfId="21"/>
    <cellStyle name="Обычный 3 4" xfId="6"/>
    <cellStyle name="Обычный 4" xfId="22"/>
    <cellStyle name="Обычный 5" xfId="23"/>
    <cellStyle name="Обычный 6" xfId="24"/>
    <cellStyle name="Обычный 7" xfId="25"/>
    <cellStyle name="Обычный 8" xfId="26"/>
    <cellStyle name="Обычный 8 2" xfId="45"/>
    <cellStyle name="Обычный 9" xfId="27"/>
    <cellStyle name="Обычный_Лист1" xfId="4"/>
    <cellStyle name="Процентный" xfId="2" builtinId="5"/>
    <cellStyle name="Процентный 2" xfId="28"/>
    <cellStyle name="Процентный 3" xfId="47"/>
    <cellStyle name="Процентный 4" xfId="46"/>
    <cellStyle name="Стиль 1" xfId="29"/>
    <cellStyle name="Финансовый 10" xfId="30"/>
    <cellStyle name="Финансовый 11" xfId="31"/>
    <cellStyle name="Финансовый 11 2" xfId="48"/>
    <cellStyle name="Финансовый 12" xfId="32"/>
    <cellStyle name="Финансовый 12 4" xfId="49"/>
    <cellStyle name="Финансовый 2" xfId="5"/>
    <cellStyle name="Финансовый 2 2" xfId="33"/>
    <cellStyle name="Финансовый 3" xfId="34"/>
    <cellStyle name="Финансовый 3 2" xfId="35"/>
    <cellStyle name="Финансовый 4" xfId="36"/>
    <cellStyle name="Финансовый 5" xfId="37"/>
    <cellStyle name="Финансовый 6" xfId="38"/>
    <cellStyle name="Финансовый 7" xfId="39"/>
    <cellStyle name="Финансовый 8" xfId="40"/>
    <cellStyle name="Финансовый 9" xfId="41"/>
  </cellStyles>
  <dxfs count="0"/>
  <tableStyles count="0" defaultTableStyle="TableStyleMedium9" defaultPivotStyle="PivotStyleLight16"/>
  <colors>
    <mruColors>
      <color rgb="FF90F4C0"/>
      <color rgb="FFCC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CX3009"/>
  <sheetViews>
    <sheetView showZeros="0" tabSelected="1" view="pageBreakPreview" zoomScale="55" zoomScaleNormal="50" zoomScaleSheetLayoutView="55" zoomScalePageLayoutView="40" workbookViewId="0">
      <pane xSplit="2" ySplit="11" topLeftCell="E12" activePane="bottomRight" state="frozen"/>
      <selection pane="topRight" activeCell="C1" sqref="C1"/>
      <selection pane="bottomLeft" activeCell="A13" sqref="A13"/>
      <selection pane="bottomRight" activeCell="B1187" sqref="A1184:XFD1187"/>
    </sheetView>
  </sheetViews>
  <sheetFormatPr defaultRowHeight="27.75" outlineLevelRow="2" outlineLevelCol="2" x14ac:dyDescent="0.4"/>
  <cols>
    <col min="1" max="1" width="12.625" style="9" customWidth="1"/>
    <col min="2" max="2" width="59" style="8" customWidth="1"/>
    <col min="3" max="3" width="34.25" style="8" customWidth="1"/>
    <col min="4" max="4" width="19" style="20" customWidth="1"/>
    <col min="5" max="5" width="17.5" style="20" customWidth="1"/>
    <col min="6" max="6" width="19.25" style="26" customWidth="1" outlineLevel="2"/>
    <col min="7" max="7" width="16" style="108" customWidth="1" outlineLevel="2"/>
    <col min="8" max="9" width="17.375" style="20" customWidth="1" outlineLevel="2"/>
    <col min="10" max="10" width="15" style="108" customWidth="1" outlineLevel="2"/>
    <col min="11" max="11" width="17.375" style="108" customWidth="1" outlineLevel="2"/>
    <col min="12" max="12" width="17.375" style="10" customWidth="1" outlineLevel="2"/>
    <col min="13" max="13" width="16.5" style="10" customWidth="1" outlineLevel="2"/>
    <col min="14" max="14" width="77.375" style="135" customWidth="1"/>
    <col min="15" max="15" width="15.375" style="1" hidden="1" customWidth="1"/>
    <col min="16" max="16" width="17.625" style="1" hidden="1" customWidth="1"/>
    <col min="17" max="17" width="12.375" style="1" hidden="1" customWidth="1"/>
    <col min="18" max="18" width="24.625" style="399" hidden="1" customWidth="1"/>
    <col min="19" max="16384" width="9" style="1"/>
  </cols>
  <sheetData>
    <row r="1" spans="1:102" x14ac:dyDescent="0.4">
      <c r="A1" s="726" t="s">
        <v>1383</v>
      </c>
      <c r="B1" s="726"/>
      <c r="C1" s="726"/>
      <c r="D1" s="726"/>
      <c r="E1" s="726"/>
      <c r="F1" s="726"/>
      <c r="G1" s="726"/>
      <c r="H1" s="726"/>
      <c r="I1" s="726"/>
      <c r="J1" s="726"/>
      <c r="K1" s="726"/>
      <c r="L1" s="726"/>
      <c r="M1" s="726"/>
      <c r="N1" s="726"/>
    </row>
    <row r="2" spans="1:102" s="3" customFormat="1" ht="28.5" thickBot="1" x14ac:dyDescent="0.45">
      <c r="A2" s="737"/>
      <c r="B2" s="737"/>
      <c r="C2" s="737"/>
      <c r="D2" s="737"/>
      <c r="E2" s="17"/>
      <c r="F2" s="23"/>
      <c r="G2" s="90"/>
      <c r="H2" s="17"/>
      <c r="I2" s="17"/>
      <c r="J2" s="115"/>
      <c r="K2" s="115"/>
      <c r="L2" s="2"/>
      <c r="M2" s="2"/>
      <c r="N2" s="326" t="s">
        <v>592</v>
      </c>
      <c r="R2" s="400"/>
    </row>
    <row r="3" spans="1:102" s="4" customFormat="1" ht="40.5" customHeight="1" x14ac:dyDescent="0.25">
      <c r="A3" s="744" t="s">
        <v>16</v>
      </c>
      <c r="B3" s="741" t="s">
        <v>25</v>
      </c>
      <c r="C3" s="741" t="s">
        <v>17</v>
      </c>
      <c r="D3" s="736" t="s">
        <v>1042</v>
      </c>
      <c r="E3" s="736"/>
      <c r="F3" s="738" t="s">
        <v>1384</v>
      </c>
      <c r="G3" s="738"/>
      <c r="H3" s="738"/>
      <c r="I3" s="738"/>
      <c r="J3" s="738"/>
      <c r="K3" s="736" t="s">
        <v>53</v>
      </c>
      <c r="L3" s="728" t="s">
        <v>1041</v>
      </c>
      <c r="M3" s="728" t="s">
        <v>52</v>
      </c>
      <c r="N3" s="734" t="s">
        <v>14</v>
      </c>
      <c r="R3" s="401"/>
    </row>
    <row r="4" spans="1:102" s="4" customFormat="1" ht="39" customHeight="1" x14ac:dyDescent="0.25">
      <c r="A4" s="745"/>
      <c r="B4" s="742"/>
      <c r="C4" s="742"/>
      <c r="D4" s="739" t="s">
        <v>1043</v>
      </c>
      <c r="E4" s="732" t="s">
        <v>1044</v>
      </c>
      <c r="F4" s="731" t="s">
        <v>24</v>
      </c>
      <c r="G4" s="731"/>
      <c r="H4" s="731" t="s">
        <v>23</v>
      </c>
      <c r="I4" s="731"/>
      <c r="J4" s="731"/>
      <c r="K4" s="732"/>
      <c r="L4" s="729"/>
      <c r="M4" s="729"/>
      <c r="N4" s="735"/>
      <c r="R4" s="401"/>
    </row>
    <row r="5" spans="1:102" s="4" customFormat="1" ht="64.5" customHeight="1" thickBot="1" x14ac:dyDescent="0.3">
      <c r="A5" s="746"/>
      <c r="B5" s="743"/>
      <c r="C5" s="743"/>
      <c r="D5" s="740"/>
      <c r="E5" s="733"/>
      <c r="F5" s="311" t="s">
        <v>47</v>
      </c>
      <c r="G5" s="312" t="s">
        <v>48</v>
      </c>
      <c r="H5" s="311" t="s">
        <v>26</v>
      </c>
      <c r="I5" s="311" t="s">
        <v>48</v>
      </c>
      <c r="J5" s="312" t="s">
        <v>49</v>
      </c>
      <c r="K5" s="733"/>
      <c r="L5" s="730"/>
      <c r="M5" s="730"/>
      <c r="N5" s="735"/>
      <c r="R5" s="401"/>
    </row>
    <row r="6" spans="1:102" s="14" customFormat="1" x14ac:dyDescent="0.25">
      <c r="A6" s="313">
        <v>1</v>
      </c>
      <c r="B6" s="314">
        <v>2</v>
      </c>
      <c r="C6" s="314">
        <v>3</v>
      </c>
      <c r="D6" s="314">
        <v>4</v>
      </c>
      <c r="E6" s="316">
        <v>5</v>
      </c>
      <c r="F6" s="315">
        <v>6</v>
      </c>
      <c r="G6" s="316">
        <v>7</v>
      </c>
      <c r="H6" s="314">
        <v>8</v>
      </c>
      <c r="I6" s="314">
        <v>9</v>
      </c>
      <c r="J6" s="314">
        <v>10</v>
      </c>
      <c r="K6" s="314">
        <v>11</v>
      </c>
      <c r="L6" s="314">
        <v>12</v>
      </c>
      <c r="M6" s="314">
        <v>13</v>
      </c>
      <c r="N6" s="317">
        <v>14</v>
      </c>
      <c r="R6" s="402"/>
    </row>
    <row r="7" spans="1:102" s="5" customFormat="1" ht="27" x14ac:dyDescent="0.25">
      <c r="A7" s="750"/>
      <c r="B7" s="727" t="s">
        <v>12</v>
      </c>
      <c r="C7" s="34" t="s">
        <v>21</v>
      </c>
      <c r="D7" s="31">
        <f>SUM(D8:D11)</f>
        <v>24987683.109999999</v>
      </c>
      <c r="E7" s="31">
        <f>SUM(E8:E11)</f>
        <v>24265647.43</v>
      </c>
      <c r="F7" s="31">
        <f>SUM(F8:F11)</f>
        <v>19489605.09</v>
      </c>
      <c r="G7" s="175">
        <f t="shared" ref="G7:G27" si="0">F7/E7</f>
        <v>0.8</v>
      </c>
      <c r="H7" s="31">
        <f>SUM(H8:H11)</f>
        <v>19272936.859999999</v>
      </c>
      <c r="I7" s="175">
        <f>H7/E7</f>
        <v>0.79</v>
      </c>
      <c r="J7" s="175">
        <f>H7/F7</f>
        <v>0.99</v>
      </c>
      <c r="K7" s="31">
        <f>SUM(K8:K11)</f>
        <v>23932990.710000001</v>
      </c>
      <c r="L7" s="31">
        <f>SUM(L8:L11)</f>
        <v>332656.71999999997</v>
      </c>
      <c r="M7" s="113">
        <f>K7/E7</f>
        <v>0.98599999999999999</v>
      </c>
      <c r="N7" s="747" t="s">
        <v>1045</v>
      </c>
      <c r="O7" s="5" t="b">
        <f>K7+L7=E7</f>
        <v>1</v>
      </c>
      <c r="P7" s="6"/>
      <c r="Q7" s="138"/>
      <c r="R7" s="403"/>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row>
    <row r="8" spans="1:102" s="5" customFormat="1" ht="27" outlineLevel="1" x14ac:dyDescent="0.25">
      <c r="A8" s="750"/>
      <c r="B8" s="727"/>
      <c r="C8" s="34" t="s">
        <v>19</v>
      </c>
      <c r="D8" s="31">
        <f t="shared" ref="D8:F11" si="1">D13+D453+D519+D709+D879+D999+D1064+D1079+D1194+D1279+D1344+D1464+D1644+D1749+D1769+D1799+D1879+D1924+D2049+D2179+D2216+D2326+D2436+D2491+D2506+D2621+D2676+D2701+D2766+D2786+D2966</f>
        <v>483088.04</v>
      </c>
      <c r="E8" s="31">
        <f t="shared" si="1"/>
        <v>470640.86</v>
      </c>
      <c r="F8" s="31">
        <f t="shared" si="1"/>
        <v>253072.57</v>
      </c>
      <c r="G8" s="175">
        <f t="shared" si="0"/>
        <v>0.54</v>
      </c>
      <c r="H8" s="31">
        <f>H13+H453+H519+H709+H879+H999+H1064+H1079+H1194+H1279+H1344+H1464+H1644+H1749+H1769+H1799+H1879+H1924+H2049+H2179+H2216+H2326+H2436+H2491+H2506+H2621+H2676+H2701+H2766+H2786+H2966</f>
        <v>250218.38</v>
      </c>
      <c r="I8" s="175">
        <f t="shared" ref="I8:I16" si="2">H8/E8</f>
        <v>0.53</v>
      </c>
      <c r="J8" s="175">
        <f>H8/F8</f>
        <v>0.99</v>
      </c>
      <c r="K8" s="31">
        <f t="shared" ref="K8:L11" si="3">K13+K453+K519+K709+K879+K999+K1064+K1079+K1194+K1279+K1344+K1464+K1644+K1749+K1769+K1799+K1879+K1924+K2049+K2179+K2216+K2326+K2436+K2491+K2506+K2621+K2676+K2701+K2766+K2786+K2966</f>
        <v>343869.07</v>
      </c>
      <c r="L8" s="31">
        <f t="shared" si="3"/>
        <v>126771.79</v>
      </c>
      <c r="M8" s="32">
        <f t="shared" ref="M8:M71" si="4">K8/E8</f>
        <v>0.73</v>
      </c>
      <c r="N8" s="748"/>
      <c r="O8" s="5" t="b">
        <f t="shared" ref="O8:O71" si="5">K8+L8=E8</f>
        <v>1</v>
      </c>
      <c r="P8" s="6"/>
      <c r="Q8" s="138"/>
      <c r="R8" s="403"/>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row>
    <row r="9" spans="1:102" s="5" customFormat="1" ht="27" outlineLevel="1" x14ac:dyDescent="0.25">
      <c r="A9" s="750"/>
      <c r="B9" s="727"/>
      <c r="C9" s="34" t="s">
        <v>18</v>
      </c>
      <c r="D9" s="31">
        <f t="shared" si="1"/>
        <v>12945443.4</v>
      </c>
      <c r="E9" s="31">
        <f t="shared" si="1"/>
        <v>12252344.449999999</v>
      </c>
      <c r="F9" s="31">
        <f t="shared" si="1"/>
        <v>10396537.369999999</v>
      </c>
      <c r="G9" s="175">
        <f t="shared" si="0"/>
        <v>0.85</v>
      </c>
      <c r="H9" s="31">
        <f>H14+H454+H520+H710+H880+H1000+H1065+H1080+H1195+H1280+H1345+H1465+H1645+H1750+H1770+H1800+H1880+H1925+H2050+H2180+H2217+H2327+H2437+H2492+H2507+H2622+H2677+H2702+H2767+H2787+H2967</f>
        <v>10182723.33</v>
      </c>
      <c r="I9" s="175">
        <f t="shared" si="2"/>
        <v>0.83</v>
      </c>
      <c r="J9" s="175">
        <f>H9/F9</f>
        <v>0.98</v>
      </c>
      <c r="K9" s="31">
        <f t="shared" si="3"/>
        <v>12184689.130000001</v>
      </c>
      <c r="L9" s="31">
        <f t="shared" si="3"/>
        <v>67655.320000000007</v>
      </c>
      <c r="M9" s="113">
        <f t="shared" si="4"/>
        <v>0.99399999999999999</v>
      </c>
      <c r="N9" s="748"/>
      <c r="O9" s="5" t="b">
        <f>K9+L9=E9</f>
        <v>1</v>
      </c>
      <c r="P9" s="6"/>
      <c r="Q9" s="138"/>
      <c r="R9" s="403"/>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row>
    <row r="10" spans="1:102" s="5" customFormat="1" ht="27" outlineLevel="1" x14ac:dyDescent="0.25">
      <c r="A10" s="750"/>
      <c r="B10" s="727"/>
      <c r="C10" s="34" t="s">
        <v>38</v>
      </c>
      <c r="D10" s="31">
        <f t="shared" si="1"/>
        <v>10796534.42</v>
      </c>
      <c r="E10" s="31">
        <f t="shared" si="1"/>
        <v>10780044.869999999</v>
      </c>
      <c r="F10" s="31">
        <f t="shared" si="1"/>
        <v>8257286.2800000003</v>
      </c>
      <c r="G10" s="175">
        <f t="shared" si="0"/>
        <v>0.77</v>
      </c>
      <c r="H10" s="31">
        <f>H15+H455+H521+H711+H881+H1001+H1066+H1081+H1196+H1281+H1346+H1466+H1646+H1751+H1771+H1801+H1881+H1926+H2051+H2181+H2218+H2328+H2438+H2493+H2508+H2623+H2678+H2703+H2768+H2788+H2968</f>
        <v>8257286.2800000003</v>
      </c>
      <c r="I10" s="175">
        <f t="shared" si="2"/>
        <v>0.77</v>
      </c>
      <c r="J10" s="175">
        <f t="shared" ref="J10:J73" si="6">H10/F10</f>
        <v>1</v>
      </c>
      <c r="K10" s="31">
        <f t="shared" si="3"/>
        <v>10659962.92</v>
      </c>
      <c r="L10" s="31">
        <f t="shared" si="3"/>
        <v>120081.95</v>
      </c>
      <c r="M10" s="113">
        <f t="shared" si="4"/>
        <v>0.98899999999999999</v>
      </c>
      <c r="N10" s="748"/>
      <c r="O10" s="5" t="b">
        <f>K10+L10=E10</f>
        <v>1</v>
      </c>
      <c r="P10" s="6"/>
      <c r="Q10" s="138"/>
      <c r="R10" s="403" t="b">
        <f t="shared" ref="R8:R71" si="7">F10=H10</f>
        <v>1</v>
      </c>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row>
    <row r="11" spans="1:102" s="5" customFormat="1" ht="27" outlineLevel="1" x14ac:dyDescent="0.25">
      <c r="A11" s="750"/>
      <c r="B11" s="727"/>
      <c r="C11" s="34" t="s">
        <v>20</v>
      </c>
      <c r="D11" s="31">
        <f t="shared" si="1"/>
        <v>762617.25</v>
      </c>
      <c r="E11" s="31">
        <f t="shared" si="1"/>
        <v>762617.25</v>
      </c>
      <c r="F11" s="31">
        <f t="shared" si="1"/>
        <v>582708.87</v>
      </c>
      <c r="G11" s="175">
        <f>F11/E11</f>
        <v>0.76</v>
      </c>
      <c r="H11" s="31">
        <f>H16+H456+H522+H712+H882+H1002+H1067+H1082+H1197+H1282+H1347+H1467+H1647+H1752+H1772+H1802+H1882+H1927+H2052+H2182+H2219+H2329+H2439+H2494+H2509+H2624+H2679+H2704+H2769+H2789+H2969</f>
        <v>582708.87</v>
      </c>
      <c r="I11" s="175">
        <f t="shared" si="2"/>
        <v>0.76</v>
      </c>
      <c r="J11" s="175">
        <f t="shared" si="6"/>
        <v>1</v>
      </c>
      <c r="K11" s="31">
        <f t="shared" si="3"/>
        <v>744469.59</v>
      </c>
      <c r="L11" s="31">
        <f t="shared" si="3"/>
        <v>18147.66</v>
      </c>
      <c r="M11" s="32">
        <f t="shared" si="4"/>
        <v>0.98</v>
      </c>
      <c r="N11" s="749"/>
      <c r="O11" s="5" t="b">
        <f>K11+L11=E11</f>
        <v>1</v>
      </c>
      <c r="P11" s="6"/>
      <c r="Q11" s="138"/>
      <c r="R11" s="403" t="b">
        <f t="shared" si="7"/>
        <v>1</v>
      </c>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row>
    <row r="12" spans="1:102" s="5" customFormat="1" ht="117" customHeight="1" x14ac:dyDescent="0.25">
      <c r="A12" s="750" t="s">
        <v>22</v>
      </c>
      <c r="B12" s="380" t="s">
        <v>694</v>
      </c>
      <c r="C12" s="34" t="s">
        <v>114</v>
      </c>
      <c r="D12" s="31">
        <f>SUM(D13:D16)</f>
        <v>1208514.1000000001</v>
      </c>
      <c r="E12" s="31">
        <f>SUM(E13:E16)</f>
        <v>1293326.1200000001</v>
      </c>
      <c r="F12" s="31">
        <f>SUM(F13:F16)</f>
        <v>1071799.9099999999</v>
      </c>
      <c r="G12" s="101">
        <f t="shared" si="0"/>
        <v>0.82899999999999996</v>
      </c>
      <c r="H12" s="31">
        <f>SUM(H13:H16)</f>
        <v>979563.72</v>
      </c>
      <c r="I12" s="101">
        <f t="shared" si="2"/>
        <v>0.75700000000000001</v>
      </c>
      <c r="J12" s="101">
        <f t="shared" si="6"/>
        <v>0.91400000000000003</v>
      </c>
      <c r="K12" s="31">
        <f>SUM(K13:K16)</f>
        <v>1268822.72</v>
      </c>
      <c r="L12" s="31">
        <f>SUM(L13:L16)</f>
        <v>24503.4</v>
      </c>
      <c r="M12" s="32">
        <f t="shared" si="4"/>
        <v>0.98</v>
      </c>
      <c r="N12" s="705"/>
      <c r="O12" s="5" t="b">
        <f t="shared" si="5"/>
        <v>1</v>
      </c>
      <c r="P12" s="6"/>
      <c r="Q12" s="138"/>
      <c r="R12" s="403"/>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row>
    <row r="13" spans="1:102" s="5" customFormat="1" ht="21.75" customHeight="1" x14ac:dyDescent="0.25">
      <c r="A13" s="750"/>
      <c r="B13" s="35" t="s">
        <v>19</v>
      </c>
      <c r="C13" s="34"/>
      <c r="D13" s="33">
        <f>D18+D153+D223</f>
        <v>19317.099999999999</v>
      </c>
      <c r="E13" s="33">
        <f t="shared" ref="D13:H16" si="8">E18+E153+E223</f>
        <v>19317.099999999999</v>
      </c>
      <c r="F13" s="33">
        <f>F18+F153+F223</f>
        <v>18951.34</v>
      </c>
      <c r="G13" s="104">
        <f t="shared" si="0"/>
        <v>0.98099999999999998</v>
      </c>
      <c r="H13" s="33">
        <f t="shared" si="8"/>
        <v>18951.34</v>
      </c>
      <c r="I13" s="104">
        <f t="shared" si="2"/>
        <v>0.98099999999999998</v>
      </c>
      <c r="J13" s="104">
        <f t="shared" si="6"/>
        <v>1</v>
      </c>
      <c r="K13" s="33">
        <f t="shared" ref="K13:L16" si="9">K18+K153+K223</f>
        <v>19317.099999999999</v>
      </c>
      <c r="L13" s="33">
        <f>L18+L153+L223</f>
        <v>0</v>
      </c>
      <c r="M13" s="116">
        <f t="shared" si="4"/>
        <v>1</v>
      </c>
      <c r="N13" s="705"/>
      <c r="O13" s="5" t="b">
        <f t="shared" si="5"/>
        <v>1</v>
      </c>
      <c r="P13" s="6"/>
      <c r="Q13" s="138"/>
      <c r="R13" s="403" t="b">
        <f t="shared" si="7"/>
        <v>1</v>
      </c>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row>
    <row r="14" spans="1:102" s="5" customFormat="1" ht="27" x14ac:dyDescent="0.25">
      <c r="A14" s="750"/>
      <c r="B14" s="35" t="s">
        <v>18</v>
      </c>
      <c r="C14" s="34"/>
      <c r="D14" s="33">
        <f t="shared" si="8"/>
        <v>74089.23</v>
      </c>
      <c r="E14" s="33">
        <f t="shared" si="8"/>
        <v>159550.47</v>
      </c>
      <c r="F14" s="33">
        <f t="shared" si="8"/>
        <v>175302.72</v>
      </c>
      <c r="G14" s="104">
        <f t="shared" si="0"/>
        <v>1.099</v>
      </c>
      <c r="H14" s="33">
        <f>H19+H154+H224</f>
        <v>83066.53</v>
      </c>
      <c r="I14" s="104">
        <f t="shared" si="2"/>
        <v>0.52100000000000002</v>
      </c>
      <c r="J14" s="104">
        <f t="shared" si="6"/>
        <v>0.47399999999999998</v>
      </c>
      <c r="K14" s="33">
        <f t="shared" si="9"/>
        <v>135984.34</v>
      </c>
      <c r="L14" s="33">
        <f t="shared" si="9"/>
        <v>23566.13</v>
      </c>
      <c r="M14" s="116">
        <f t="shared" si="4"/>
        <v>0.85</v>
      </c>
      <c r="N14" s="705"/>
      <c r="O14" s="5" t="b">
        <f t="shared" si="5"/>
        <v>1</v>
      </c>
      <c r="P14" s="6"/>
      <c r="Q14" s="138"/>
      <c r="R14" s="403"/>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row>
    <row r="15" spans="1:102" s="5" customFormat="1" ht="27" x14ac:dyDescent="0.25">
      <c r="A15" s="750"/>
      <c r="B15" s="35" t="s">
        <v>38</v>
      </c>
      <c r="C15" s="34"/>
      <c r="D15" s="33">
        <f t="shared" si="8"/>
        <v>1095581.1000000001</v>
      </c>
      <c r="E15" s="33">
        <f t="shared" si="8"/>
        <v>1094931.8799999999</v>
      </c>
      <c r="F15" s="33">
        <f t="shared" si="8"/>
        <v>860692.37</v>
      </c>
      <c r="G15" s="118">
        <f t="shared" si="0"/>
        <v>0.78600000000000003</v>
      </c>
      <c r="H15" s="33">
        <f>H20+H155+H225</f>
        <v>860692.37</v>
      </c>
      <c r="I15" s="104">
        <f t="shared" si="2"/>
        <v>0.78600000000000003</v>
      </c>
      <c r="J15" s="104">
        <f t="shared" si="6"/>
        <v>1</v>
      </c>
      <c r="K15" s="33">
        <f t="shared" si="9"/>
        <v>1094373.57</v>
      </c>
      <c r="L15" s="33">
        <f t="shared" si="9"/>
        <v>558.30999999999995</v>
      </c>
      <c r="M15" s="116">
        <f t="shared" si="4"/>
        <v>1</v>
      </c>
      <c r="N15" s="705"/>
      <c r="O15" s="5" t="b">
        <f t="shared" si="5"/>
        <v>1</v>
      </c>
      <c r="P15" s="6"/>
      <c r="Q15" s="138"/>
      <c r="R15" s="403" t="b">
        <f t="shared" si="7"/>
        <v>1</v>
      </c>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row>
    <row r="16" spans="1:102" s="5" customFormat="1" ht="27" x14ac:dyDescent="0.25">
      <c r="A16" s="750"/>
      <c r="B16" s="35" t="s">
        <v>20</v>
      </c>
      <c r="C16" s="34"/>
      <c r="D16" s="33">
        <f>D21+D156+D226</f>
        <v>19526.669999999998</v>
      </c>
      <c r="E16" s="33">
        <f t="shared" si="8"/>
        <v>19526.669999999998</v>
      </c>
      <c r="F16" s="33">
        <f t="shared" si="8"/>
        <v>16853.48</v>
      </c>
      <c r="G16" s="104">
        <f t="shared" si="0"/>
        <v>0.86299999999999999</v>
      </c>
      <c r="H16" s="33">
        <f>H21+H156+H226</f>
        <v>16853.48</v>
      </c>
      <c r="I16" s="104">
        <f t="shared" si="2"/>
        <v>0.86299999999999999</v>
      </c>
      <c r="J16" s="104">
        <f t="shared" si="6"/>
        <v>1</v>
      </c>
      <c r="K16" s="33">
        <f t="shared" si="9"/>
        <v>19147.71</v>
      </c>
      <c r="L16" s="33">
        <f t="shared" si="9"/>
        <v>378.96</v>
      </c>
      <c r="M16" s="116">
        <f t="shared" si="4"/>
        <v>0.98</v>
      </c>
      <c r="N16" s="705"/>
      <c r="O16" s="5" t="b">
        <f t="shared" si="5"/>
        <v>1</v>
      </c>
      <c r="P16" s="6"/>
      <c r="Q16" s="138"/>
      <c r="R16" s="403" t="b">
        <f t="shared" si="7"/>
        <v>1</v>
      </c>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row>
    <row r="17" spans="1:102" s="78" customFormat="1" ht="68.25" customHeight="1" x14ac:dyDescent="0.25">
      <c r="A17" s="808" t="s">
        <v>391</v>
      </c>
      <c r="B17" s="84" t="s">
        <v>684</v>
      </c>
      <c r="C17" s="54" t="s">
        <v>116</v>
      </c>
      <c r="D17" s="59">
        <f>SUM(D18:D21)</f>
        <v>1157710.5900000001</v>
      </c>
      <c r="E17" s="59">
        <f>SUM(E18:E21)</f>
        <v>1242226.6200000001</v>
      </c>
      <c r="F17" s="59">
        <f>SUM(F18:F21)</f>
        <v>1036508.09</v>
      </c>
      <c r="G17" s="96">
        <f t="shared" si="0"/>
        <v>0.83399999999999996</v>
      </c>
      <c r="H17" s="126">
        <f>SUM(H18:H21)</f>
        <v>944271.9</v>
      </c>
      <c r="I17" s="96">
        <f>H17/E17</f>
        <v>0.76</v>
      </c>
      <c r="J17" s="96">
        <f t="shared" si="6"/>
        <v>0.91100000000000003</v>
      </c>
      <c r="K17" s="59">
        <f>E17</f>
        <v>1242226.6200000001</v>
      </c>
      <c r="L17" s="24">
        <f>E17-K17</f>
        <v>0</v>
      </c>
      <c r="M17" s="57">
        <f t="shared" si="4"/>
        <v>1</v>
      </c>
      <c r="N17" s="706"/>
      <c r="O17" s="5" t="b">
        <f t="shared" si="5"/>
        <v>1</v>
      </c>
      <c r="P17" s="6"/>
      <c r="Q17" s="138"/>
      <c r="R17" s="403"/>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row>
    <row r="18" spans="1:102" s="5" customFormat="1" ht="18.75" customHeight="1" x14ac:dyDescent="0.25">
      <c r="A18" s="808"/>
      <c r="B18" s="490" t="s">
        <v>19</v>
      </c>
      <c r="C18" s="490"/>
      <c r="D18" s="24">
        <f t="shared" ref="D18:F21" si="10">D23+D93+D143</f>
        <v>19317.099999999999</v>
      </c>
      <c r="E18" s="24">
        <f t="shared" si="10"/>
        <v>19317.099999999999</v>
      </c>
      <c r="F18" s="24">
        <f t="shared" si="10"/>
        <v>18951.34</v>
      </c>
      <c r="G18" s="100">
        <f t="shared" si="0"/>
        <v>0.98099999999999998</v>
      </c>
      <c r="H18" s="24">
        <f>H23+H93+H143</f>
        <v>18951.34</v>
      </c>
      <c r="I18" s="100">
        <f t="shared" ref="I18:I196" si="11">H18/E18</f>
        <v>0.98099999999999998</v>
      </c>
      <c r="J18" s="100">
        <f t="shared" si="6"/>
        <v>1</v>
      </c>
      <c r="K18" s="24">
        <f t="shared" ref="K18:L20" si="12">K23+K93+K143</f>
        <v>19317.099999999999</v>
      </c>
      <c r="L18" s="24">
        <f t="shared" si="12"/>
        <v>0</v>
      </c>
      <c r="M18" s="47">
        <f t="shared" si="4"/>
        <v>1</v>
      </c>
      <c r="N18" s="706"/>
      <c r="O18" s="5" t="b">
        <f t="shared" si="5"/>
        <v>1</v>
      </c>
      <c r="P18" s="6"/>
      <c r="Q18" s="138"/>
      <c r="R18" s="403" t="b">
        <f t="shared" si="7"/>
        <v>1</v>
      </c>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row>
    <row r="19" spans="1:102" s="5" customFormat="1" ht="30" customHeight="1" x14ac:dyDescent="0.25">
      <c r="A19" s="808"/>
      <c r="B19" s="490" t="s">
        <v>18</v>
      </c>
      <c r="C19" s="490"/>
      <c r="D19" s="24">
        <f t="shared" si="10"/>
        <v>61529.03</v>
      </c>
      <c r="E19" s="24">
        <f t="shared" si="10"/>
        <v>146115.17000000001</v>
      </c>
      <c r="F19" s="24">
        <f t="shared" si="10"/>
        <v>169405.91</v>
      </c>
      <c r="G19" s="100">
        <f t="shared" si="0"/>
        <v>1.159</v>
      </c>
      <c r="H19" s="24">
        <f>H24+H94+H144</f>
        <v>77169.72</v>
      </c>
      <c r="I19" s="100">
        <f t="shared" si="11"/>
        <v>0.52800000000000002</v>
      </c>
      <c r="J19" s="100">
        <f t="shared" si="6"/>
        <v>0.45600000000000002</v>
      </c>
      <c r="K19" s="24">
        <f t="shared" si="12"/>
        <v>122737.81</v>
      </c>
      <c r="L19" s="24">
        <f t="shared" si="12"/>
        <v>23377.360000000001</v>
      </c>
      <c r="M19" s="47">
        <f t="shared" si="4"/>
        <v>0.84</v>
      </c>
      <c r="N19" s="706"/>
      <c r="O19" s="5" t="b">
        <f t="shared" si="5"/>
        <v>1</v>
      </c>
      <c r="P19" s="6"/>
      <c r="Q19" s="138"/>
      <c r="R19" s="403"/>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row>
    <row r="20" spans="1:102" s="5" customFormat="1" ht="18.75" customHeight="1" x14ac:dyDescent="0.25">
      <c r="A20" s="808"/>
      <c r="B20" s="490" t="s">
        <v>38</v>
      </c>
      <c r="C20" s="490"/>
      <c r="D20" s="24">
        <f t="shared" si="10"/>
        <v>1076864.46</v>
      </c>
      <c r="E20" s="24">
        <f t="shared" si="10"/>
        <v>1076794.3500000001</v>
      </c>
      <c r="F20" s="24">
        <f t="shared" si="10"/>
        <v>848150.84</v>
      </c>
      <c r="G20" s="100">
        <f t="shared" si="0"/>
        <v>0.78800000000000003</v>
      </c>
      <c r="H20" s="24">
        <f>H25+H95+H145</f>
        <v>848150.84</v>
      </c>
      <c r="I20" s="100">
        <f t="shared" si="11"/>
        <v>0.78800000000000003</v>
      </c>
      <c r="J20" s="100">
        <f t="shared" si="6"/>
        <v>1</v>
      </c>
      <c r="K20" s="24">
        <f t="shared" si="12"/>
        <v>1076753.6599999999</v>
      </c>
      <c r="L20" s="24">
        <f t="shared" si="12"/>
        <v>40.69</v>
      </c>
      <c r="M20" s="47">
        <f t="shared" si="4"/>
        <v>1</v>
      </c>
      <c r="N20" s="706"/>
      <c r="O20" s="5" t="b">
        <f t="shared" si="5"/>
        <v>1</v>
      </c>
      <c r="P20" s="6"/>
      <c r="Q20" s="138"/>
      <c r="R20" s="403" t="b">
        <f t="shared" si="7"/>
        <v>1</v>
      </c>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row>
    <row r="21" spans="1:102" s="5" customFormat="1" ht="18.75" customHeight="1" x14ac:dyDescent="0.25">
      <c r="A21" s="808"/>
      <c r="B21" s="490" t="s">
        <v>20</v>
      </c>
      <c r="C21" s="490"/>
      <c r="D21" s="24">
        <f t="shared" si="10"/>
        <v>0</v>
      </c>
      <c r="E21" s="24">
        <f t="shared" si="10"/>
        <v>0</v>
      </c>
      <c r="F21" s="24">
        <f t="shared" si="10"/>
        <v>0</v>
      </c>
      <c r="G21" s="81" t="e">
        <f t="shared" si="0"/>
        <v>#DIV/0!</v>
      </c>
      <c r="H21" s="36">
        <f>H26+H96+H146</f>
        <v>0</v>
      </c>
      <c r="I21" s="81" t="e">
        <f t="shared" si="11"/>
        <v>#DIV/0!</v>
      </c>
      <c r="J21" s="81" t="e">
        <f t="shared" si="6"/>
        <v>#DIV/0!</v>
      </c>
      <c r="K21" s="24">
        <f>K26+K96+K146</f>
        <v>0</v>
      </c>
      <c r="L21" s="24">
        <f>L26+L96+L146</f>
        <v>0</v>
      </c>
      <c r="M21" s="120" t="e">
        <f t="shared" si="4"/>
        <v>#DIV/0!</v>
      </c>
      <c r="N21" s="706"/>
      <c r="O21" s="5" t="b">
        <f t="shared" si="5"/>
        <v>1</v>
      </c>
      <c r="P21" s="6"/>
      <c r="Q21" s="138"/>
      <c r="R21" s="403" t="b">
        <f t="shared" si="7"/>
        <v>1</v>
      </c>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row>
    <row r="22" spans="1:102" s="5" customFormat="1" ht="169.5" customHeight="1" x14ac:dyDescent="0.25">
      <c r="A22" s="591" t="s">
        <v>392</v>
      </c>
      <c r="B22" s="37" t="s">
        <v>858</v>
      </c>
      <c r="C22" s="37" t="s">
        <v>520</v>
      </c>
      <c r="D22" s="51">
        <f>SUM(D23:D26)</f>
        <v>550320.84</v>
      </c>
      <c r="E22" s="51">
        <f>SUM(E23:E26)</f>
        <v>550646.67000000004</v>
      </c>
      <c r="F22" s="51">
        <f>SUM(F23:F26)</f>
        <v>445667.55</v>
      </c>
      <c r="G22" s="105">
        <f t="shared" si="0"/>
        <v>0.80900000000000005</v>
      </c>
      <c r="H22" s="51">
        <f>SUM(H23:H26)</f>
        <v>442564.96</v>
      </c>
      <c r="I22" s="105">
        <f t="shared" si="11"/>
        <v>0.80400000000000005</v>
      </c>
      <c r="J22" s="105">
        <f t="shared" si="6"/>
        <v>0.99299999999999999</v>
      </c>
      <c r="K22" s="51">
        <f>SUM(K23:K26)</f>
        <v>550605.98</v>
      </c>
      <c r="L22" s="51">
        <f>SUM(L23:L26)</f>
        <v>40.69</v>
      </c>
      <c r="M22" s="140">
        <f t="shared" si="4"/>
        <v>1</v>
      </c>
      <c r="N22" s="707"/>
      <c r="O22" s="5" t="b">
        <f t="shared" si="5"/>
        <v>1</v>
      </c>
      <c r="P22" s="6"/>
      <c r="Q22" s="138"/>
      <c r="R22" s="403"/>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row>
    <row r="23" spans="1:102" s="5" customFormat="1" ht="19.5" customHeight="1" x14ac:dyDescent="0.25">
      <c r="A23" s="591"/>
      <c r="B23" s="490" t="s">
        <v>19</v>
      </c>
      <c r="C23" s="490"/>
      <c r="D23" s="24">
        <f>D28+D33+D38+D43+D48+D53+D58+D63+D68+D73+D78+D83+D88</f>
        <v>19317.099999999999</v>
      </c>
      <c r="E23" s="24">
        <f>E28+E33+E38+E43+E48+E53+E58+E63+E68+E73+E78+E83+E88</f>
        <v>19317.099999999999</v>
      </c>
      <c r="F23" s="24">
        <f>F28+F33+F38+F43+F48+F53+F58+F63+F68+F73+F78+F83+F88</f>
        <v>18951.34</v>
      </c>
      <c r="G23" s="100">
        <f t="shared" si="0"/>
        <v>0.98099999999999998</v>
      </c>
      <c r="H23" s="24">
        <f>H28+H33+H38+H43+H48+H53+H58+H63+H68+H73+H78+H83+H88</f>
        <v>18951.34</v>
      </c>
      <c r="I23" s="100">
        <f t="shared" si="11"/>
        <v>0.98099999999999998</v>
      </c>
      <c r="J23" s="100">
        <f t="shared" si="6"/>
        <v>1</v>
      </c>
      <c r="K23" s="24">
        <f t="shared" ref="K23:L26" si="13">K28+K33+K38+K43+K48+K53+K58+K63+K68+K73+K78+K83+K88</f>
        <v>19317.099999999999</v>
      </c>
      <c r="L23" s="24">
        <f t="shared" si="13"/>
        <v>0</v>
      </c>
      <c r="M23" s="47">
        <f t="shared" si="4"/>
        <v>1</v>
      </c>
      <c r="N23" s="707"/>
      <c r="O23" s="5" t="b">
        <f t="shared" si="5"/>
        <v>1</v>
      </c>
      <c r="P23" s="6"/>
      <c r="Q23" s="138"/>
      <c r="R23" s="403" t="b">
        <f t="shared" si="7"/>
        <v>1</v>
      </c>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row>
    <row r="24" spans="1:102" s="5" customFormat="1" ht="19.5" customHeight="1" x14ac:dyDescent="0.25">
      <c r="A24" s="591"/>
      <c r="B24" s="490" t="s">
        <v>18</v>
      </c>
      <c r="C24" s="490"/>
      <c r="D24" s="24">
        <f t="shared" ref="D24:E26" si="14">D29+D34+D39+D44+D49+D54+D59+D64+D69+D74+D79+D84+D89</f>
        <v>12661.08</v>
      </c>
      <c r="E24" s="24">
        <f t="shared" si="14"/>
        <v>12661.08</v>
      </c>
      <c r="F24" s="24">
        <f>F29+F34+F39+F44+F49+F54+F59+F64+F69+F74+F79+F84+F89</f>
        <v>13825.81</v>
      </c>
      <c r="G24" s="100">
        <f t="shared" si="0"/>
        <v>1.0920000000000001</v>
      </c>
      <c r="H24" s="24">
        <f>H29+H34+H39+H44+H49+H54+H59+H64+H69+H74+H79+H84+H89</f>
        <v>10723.22</v>
      </c>
      <c r="I24" s="100">
        <f t="shared" si="11"/>
        <v>0.84699999999999998</v>
      </c>
      <c r="J24" s="100">
        <f t="shared" si="6"/>
        <v>0.77600000000000002</v>
      </c>
      <c r="K24" s="24">
        <f t="shared" si="13"/>
        <v>12661.08</v>
      </c>
      <c r="L24" s="24">
        <f t="shared" si="13"/>
        <v>0</v>
      </c>
      <c r="M24" s="47">
        <f t="shared" si="4"/>
        <v>1</v>
      </c>
      <c r="N24" s="707"/>
      <c r="O24" s="5" t="b">
        <f t="shared" si="5"/>
        <v>1</v>
      </c>
      <c r="P24" s="6"/>
      <c r="Q24" s="138"/>
      <c r="R24" s="403"/>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row>
    <row r="25" spans="1:102" s="424" customFormat="1" ht="19.5" customHeight="1" x14ac:dyDescent="0.25">
      <c r="A25" s="591"/>
      <c r="B25" s="582" t="s">
        <v>38</v>
      </c>
      <c r="C25" s="582"/>
      <c r="D25" s="39">
        <f>D30+D35+D40+D45+D50+D55+D60+D65+D70+D75+D80+D85+D90</f>
        <v>518342.66</v>
      </c>
      <c r="E25" s="39">
        <f t="shared" si="14"/>
        <v>518668.49</v>
      </c>
      <c r="F25" s="39">
        <f>F30+F35+F40+F45+F50+F55+F60+F65+F70+F75+F80+F85+F90</f>
        <v>412890.4</v>
      </c>
      <c r="G25" s="64">
        <f t="shared" si="0"/>
        <v>0.79600000000000004</v>
      </c>
      <c r="H25" s="39">
        <f>H30+H35+H40+H45+H50+H55+H60+H65+H70+H75+H80+H85+H90</f>
        <v>412890.4</v>
      </c>
      <c r="I25" s="64">
        <f t="shared" si="11"/>
        <v>0.79600000000000004</v>
      </c>
      <c r="J25" s="64">
        <f t="shared" si="6"/>
        <v>1</v>
      </c>
      <c r="K25" s="39">
        <f t="shared" si="13"/>
        <v>518627.8</v>
      </c>
      <c r="L25" s="39">
        <f t="shared" si="13"/>
        <v>40.69</v>
      </c>
      <c r="M25" s="28">
        <f t="shared" si="4"/>
        <v>1</v>
      </c>
      <c r="N25" s="707"/>
      <c r="O25" s="424" t="b">
        <f t="shared" si="5"/>
        <v>1</v>
      </c>
      <c r="Q25" s="138"/>
      <c r="R25" s="403" t="b">
        <f t="shared" si="7"/>
        <v>1</v>
      </c>
    </row>
    <row r="26" spans="1:102" s="5" customFormat="1" ht="19.5" customHeight="1" x14ac:dyDescent="0.25">
      <c r="A26" s="591"/>
      <c r="B26" s="490" t="s">
        <v>20</v>
      </c>
      <c r="C26" s="490"/>
      <c r="D26" s="24">
        <f t="shared" si="14"/>
        <v>0</v>
      </c>
      <c r="E26" s="24">
        <f t="shared" si="14"/>
        <v>0</v>
      </c>
      <c r="F26" s="24">
        <f>F31+F36+F41+F46+F51+F56+F61+F66+F71+F76+F81+F86+F91</f>
        <v>0</v>
      </c>
      <c r="G26" s="98" t="e">
        <f t="shared" si="0"/>
        <v>#DIV/0!</v>
      </c>
      <c r="H26" s="24">
        <f>H31+H36+H41+H46+H51+H56+H61+H66+H71+H76+H81+H86+H91</f>
        <v>0</v>
      </c>
      <c r="I26" s="81" t="e">
        <f t="shared" si="11"/>
        <v>#DIV/0!</v>
      </c>
      <c r="J26" s="81" t="e">
        <f t="shared" si="6"/>
        <v>#DIV/0!</v>
      </c>
      <c r="K26" s="24">
        <f t="shared" si="13"/>
        <v>0</v>
      </c>
      <c r="L26" s="24">
        <f t="shared" si="13"/>
        <v>0</v>
      </c>
      <c r="M26" s="120" t="e">
        <f t="shared" si="4"/>
        <v>#DIV/0!</v>
      </c>
      <c r="N26" s="707"/>
      <c r="O26" s="5" t="b">
        <f t="shared" si="5"/>
        <v>1</v>
      </c>
      <c r="P26" s="6"/>
      <c r="Q26" s="138"/>
      <c r="R26" s="403" t="b">
        <f t="shared" si="7"/>
        <v>1</v>
      </c>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row>
    <row r="27" spans="1:102" s="5" customFormat="1" ht="74.25" customHeight="1" x14ac:dyDescent="0.25">
      <c r="A27" s="612" t="s">
        <v>859</v>
      </c>
      <c r="B27" s="37" t="s">
        <v>860</v>
      </c>
      <c r="C27" s="37" t="s">
        <v>172</v>
      </c>
      <c r="D27" s="51">
        <f>SUM(D28:D31)</f>
        <v>449553.38</v>
      </c>
      <c r="E27" s="51">
        <f>SUM(E28:E31)</f>
        <v>452311</v>
      </c>
      <c r="F27" s="51">
        <f>SUM(F28:F31)</f>
        <v>361638.61</v>
      </c>
      <c r="G27" s="105">
        <f t="shared" si="0"/>
        <v>0.8</v>
      </c>
      <c r="H27" s="51">
        <f>SUM(H28:H30)</f>
        <v>361638.61</v>
      </c>
      <c r="I27" s="100">
        <f t="shared" si="11"/>
        <v>0.8</v>
      </c>
      <c r="J27" s="100">
        <f t="shared" si="6"/>
        <v>1</v>
      </c>
      <c r="K27" s="24">
        <f>SUM(K28:K31)</f>
        <v>452311</v>
      </c>
      <c r="L27" s="24">
        <f>E27-K27</f>
        <v>0</v>
      </c>
      <c r="M27" s="47">
        <f t="shared" si="4"/>
        <v>1</v>
      </c>
      <c r="N27" s="707" t="s">
        <v>1552</v>
      </c>
      <c r="O27" s="5" t="b">
        <f t="shared" si="5"/>
        <v>1</v>
      </c>
      <c r="P27" s="6"/>
      <c r="Q27" s="138"/>
      <c r="R27" s="403" t="b">
        <f t="shared" si="7"/>
        <v>1</v>
      </c>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row>
    <row r="28" spans="1:102" s="5" customFormat="1" ht="27" x14ac:dyDescent="0.25">
      <c r="A28" s="613"/>
      <c r="B28" s="490" t="s">
        <v>19</v>
      </c>
      <c r="C28" s="490"/>
      <c r="D28" s="447"/>
      <c r="E28" s="447"/>
      <c r="F28" s="447"/>
      <c r="G28" s="448"/>
      <c r="H28" s="447"/>
      <c r="I28" s="81" t="e">
        <f t="shared" si="11"/>
        <v>#DIV/0!</v>
      </c>
      <c r="J28" s="81" t="e">
        <f t="shared" si="6"/>
        <v>#DIV/0!</v>
      </c>
      <c r="K28" s="24"/>
      <c r="L28" s="24"/>
      <c r="M28" s="120" t="e">
        <f t="shared" si="4"/>
        <v>#DIV/0!</v>
      </c>
      <c r="N28" s="707"/>
      <c r="O28" s="5" t="b">
        <f t="shared" si="5"/>
        <v>1</v>
      </c>
      <c r="P28" s="6"/>
      <c r="Q28" s="138"/>
      <c r="R28" s="403" t="b">
        <f t="shared" si="7"/>
        <v>1</v>
      </c>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row>
    <row r="29" spans="1:102" s="5" customFormat="1" ht="27" x14ac:dyDescent="0.25">
      <c r="A29" s="613"/>
      <c r="B29" s="490" t="s">
        <v>18</v>
      </c>
      <c r="C29" s="490"/>
      <c r="D29" s="24"/>
      <c r="E29" s="24"/>
      <c r="F29" s="24"/>
      <c r="G29" s="100"/>
      <c r="H29" s="24"/>
      <c r="I29" s="81" t="e">
        <f t="shared" si="11"/>
        <v>#DIV/0!</v>
      </c>
      <c r="J29" s="81" t="e">
        <f t="shared" si="6"/>
        <v>#DIV/0!</v>
      </c>
      <c r="K29" s="24"/>
      <c r="L29" s="24"/>
      <c r="M29" s="120" t="e">
        <f t="shared" si="4"/>
        <v>#DIV/0!</v>
      </c>
      <c r="N29" s="707"/>
      <c r="O29" s="5" t="b">
        <f t="shared" si="5"/>
        <v>1</v>
      </c>
      <c r="P29" s="6"/>
      <c r="Q29" s="138"/>
      <c r="R29" s="403" t="b">
        <f t="shared" si="7"/>
        <v>1</v>
      </c>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row>
    <row r="30" spans="1:102" s="5" customFormat="1" ht="27" x14ac:dyDescent="0.25">
      <c r="A30" s="613"/>
      <c r="B30" s="490" t="s">
        <v>38</v>
      </c>
      <c r="C30" s="490"/>
      <c r="D30" s="24">
        <v>449553.38</v>
      </c>
      <c r="E30" s="24">
        <v>452311</v>
      </c>
      <c r="F30" s="24">
        <v>361638.61</v>
      </c>
      <c r="G30" s="100">
        <f>F30/E30</f>
        <v>0.8</v>
      </c>
      <c r="H30" s="24">
        <f>F30</f>
        <v>361638.61</v>
      </c>
      <c r="I30" s="100">
        <f t="shared" si="11"/>
        <v>0.8</v>
      </c>
      <c r="J30" s="100">
        <f t="shared" si="6"/>
        <v>1</v>
      </c>
      <c r="K30" s="24">
        <v>452311</v>
      </c>
      <c r="L30" s="24">
        <f>E30-K30</f>
        <v>0</v>
      </c>
      <c r="M30" s="47">
        <f t="shared" si="4"/>
        <v>1</v>
      </c>
      <c r="N30" s="707"/>
      <c r="O30" s="5" t="b">
        <f t="shared" si="5"/>
        <v>1</v>
      </c>
      <c r="P30" s="6"/>
      <c r="Q30" s="138"/>
      <c r="R30" s="403" t="b">
        <f t="shared" si="7"/>
        <v>1</v>
      </c>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row>
    <row r="31" spans="1:102" s="5" customFormat="1" ht="27" x14ac:dyDescent="0.25">
      <c r="A31" s="594"/>
      <c r="B31" s="490" t="s">
        <v>20</v>
      </c>
      <c r="C31" s="490"/>
      <c r="D31" s="447"/>
      <c r="E31" s="447"/>
      <c r="F31" s="447"/>
      <c r="G31" s="100"/>
      <c r="H31" s="447"/>
      <c r="I31" s="81" t="e">
        <f t="shared" si="11"/>
        <v>#DIV/0!</v>
      </c>
      <c r="J31" s="81" t="e">
        <f t="shared" si="6"/>
        <v>#DIV/0!</v>
      </c>
      <c r="K31" s="24"/>
      <c r="L31" s="24"/>
      <c r="M31" s="120" t="e">
        <f t="shared" si="4"/>
        <v>#DIV/0!</v>
      </c>
      <c r="N31" s="707"/>
      <c r="O31" s="5" t="b">
        <f t="shared" si="5"/>
        <v>1</v>
      </c>
      <c r="P31" s="6"/>
      <c r="Q31" s="138"/>
      <c r="R31" s="403" t="b">
        <f t="shared" si="7"/>
        <v>1</v>
      </c>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row>
    <row r="32" spans="1:102" s="5" customFormat="1" ht="164.25" customHeight="1" x14ac:dyDescent="0.25">
      <c r="A32" s="612" t="s">
        <v>861</v>
      </c>
      <c r="B32" s="37" t="s">
        <v>862</v>
      </c>
      <c r="C32" s="37" t="s">
        <v>172</v>
      </c>
      <c r="D32" s="51">
        <f>SUM(D33:D36)</f>
        <v>1360.34</v>
      </c>
      <c r="E32" s="51">
        <f>SUM(E33:E36)</f>
        <v>1137.3399999999999</v>
      </c>
      <c r="F32" s="51">
        <f>SUM(F33:F36)</f>
        <v>846.44</v>
      </c>
      <c r="G32" s="105">
        <f>F32/E32</f>
        <v>0.74399999999999999</v>
      </c>
      <c r="H32" s="51">
        <f>SUM(H33:H35)</f>
        <v>846.44</v>
      </c>
      <c r="I32" s="100">
        <f t="shared" si="11"/>
        <v>0.74399999999999999</v>
      </c>
      <c r="J32" s="100">
        <f t="shared" si="6"/>
        <v>1</v>
      </c>
      <c r="K32" s="24">
        <f>SUM(K33:K36)</f>
        <v>1100</v>
      </c>
      <c r="L32" s="24">
        <f>SUM(L33:L36)</f>
        <v>37.340000000000003</v>
      </c>
      <c r="M32" s="47">
        <f t="shared" si="4"/>
        <v>0.97</v>
      </c>
      <c r="N32" s="691" t="s">
        <v>1553</v>
      </c>
      <c r="O32" s="5" t="b">
        <f t="shared" si="5"/>
        <v>1</v>
      </c>
      <c r="P32" s="6"/>
      <c r="Q32" s="138"/>
      <c r="R32" s="403" t="b">
        <f t="shared" si="7"/>
        <v>1</v>
      </c>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row>
    <row r="33" spans="1:102" s="5" customFormat="1" ht="27" x14ac:dyDescent="0.25">
      <c r="A33" s="613"/>
      <c r="B33" s="490" t="s">
        <v>19</v>
      </c>
      <c r="C33" s="490"/>
      <c r="D33" s="447"/>
      <c r="E33" s="447"/>
      <c r="F33" s="447"/>
      <c r="G33" s="448"/>
      <c r="H33" s="447"/>
      <c r="I33" s="81" t="e">
        <f t="shared" si="11"/>
        <v>#DIV/0!</v>
      </c>
      <c r="J33" s="81" t="e">
        <f t="shared" si="6"/>
        <v>#DIV/0!</v>
      </c>
      <c r="K33" s="24"/>
      <c r="L33" s="24"/>
      <c r="M33" s="120" t="e">
        <f t="shared" si="4"/>
        <v>#DIV/0!</v>
      </c>
      <c r="N33" s="692"/>
      <c r="O33" s="5" t="b">
        <f t="shared" si="5"/>
        <v>1</v>
      </c>
      <c r="P33" s="6"/>
      <c r="Q33" s="138"/>
      <c r="R33" s="403" t="b">
        <f t="shared" si="7"/>
        <v>1</v>
      </c>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row>
    <row r="34" spans="1:102" s="5" customFormat="1" ht="27" x14ac:dyDescent="0.25">
      <c r="A34" s="613"/>
      <c r="B34" s="490" t="s">
        <v>18</v>
      </c>
      <c r="C34" s="490"/>
      <c r="D34" s="447"/>
      <c r="E34" s="447"/>
      <c r="F34" s="447"/>
      <c r="G34" s="100"/>
      <c r="H34" s="447"/>
      <c r="I34" s="81" t="e">
        <f t="shared" si="11"/>
        <v>#DIV/0!</v>
      </c>
      <c r="J34" s="81" t="e">
        <f t="shared" si="6"/>
        <v>#DIV/0!</v>
      </c>
      <c r="K34" s="24"/>
      <c r="L34" s="24"/>
      <c r="M34" s="120" t="e">
        <f t="shared" si="4"/>
        <v>#DIV/0!</v>
      </c>
      <c r="N34" s="692"/>
      <c r="O34" s="5" t="b">
        <f t="shared" si="5"/>
        <v>1</v>
      </c>
      <c r="P34" s="6"/>
      <c r="Q34" s="138"/>
      <c r="R34" s="403" t="b">
        <f t="shared" si="7"/>
        <v>1</v>
      </c>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row>
    <row r="35" spans="1:102" s="5" customFormat="1" ht="27" x14ac:dyDescent="0.25">
      <c r="A35" s="613"/>
      <c r="B35" s="490" t="s">
        <v>38</v>
      </c>
      <c r="C35" s="490"/>
      <c r="D35" s="24">
        <v>1360.34</v>
      </c>
      <c r="E35" s="24">
        <v>1137.3399999999999</v>
      </c>
      <c r="F35" s="24">
        <v>846.44</v>
      </c>
      <c r="G35" s="100">
        <f>F35/E35</f>
        <v>0.74399999999999999</v>
      </c>
      <c r="H35" s="394">
        <f>F35</f>
        <v>846.44</v>
      </c>
      <c r="I35" s="100">
        <f t="shared" si="11"/>
        <v>0.74399999999999999</v>
      </c>
      <c r="J35" s="100">
        <f t="shared" si="6"/>
        <v>1</v>
      </c>
      <c r="K35" s="24">
        <v>1100</v>
      </c>
      <c r="L35" s="24">
        <f>E35-K35</f>
        <v>37.340000000000003</v>
      </c>
      <c r="M35" s="47">
        <f t="shared" si="4"/>
        <v>0.97</v>
      </c>
      <c r="N35" s="692"/>
      <c r="O35" s="5" t="b">
        <f t="shared" si="5"/>
        <v>1</v>
      </c>
      <c r="P35" s="6"/>
      <c r="Q35" s="138"/>
      <c r="R35" s="403" t="b">
        <f t="shared" si="7"/>
        <v>1</v>
      </c>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row>
    <row r="36" spans="1:102" s="5" customFormat="1" ht="27" x14ac:dyDescent="0.25">
      <c r="A36" s="594"/>
      <c r="B36" s="490" t="s">
        <v>20</v>
      </c>
      <c r="C36" s="490"/>
      <c r="D36" s="447"/>
      <c r="E36" s="447"/>
      <c r="F36" s="447"/>
      <c r="G36" s="100"/>
      <c r="H36" s="447"/>
      <c r="I36" s="81" t="e">
        <f t="shared" si="11"/>
        <v>#DIV/0!</v>
      </c>
      <c r="J36" s="81" t="e">
        <f t="shared" si="6"/>
        <v>#DIV/0!</v>
      </c>
      <c r="K36" s="24"/>
      <c r="L36" s="24"/>
      <c r="M36" s="120" t="e">
        <f t="shared" si="4"/>
        <v>#DIV/0!</v>
      </c>
      <c r="N36" s="693"/>
      <c r="O36" s="5" t="b">
        <f t="shared" si="5"/>
        <v>1</v>
      </c>
      <c r="P36" s="6"/>
      <c r="Q36" s="138"/>
      <c r="R36" s="403" t="b">
        <f t="shared" si="7"/>
        <v>1</v>
      </c>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row>
    <row r="37" spans="1:102" s="79" customFormat="1" ht="81" customHeight="1" x14ac:dyDescent="0.25">
      <c r="A37" s="612" t="s">
        <v>863</v>
      </c>
      <c r="B37" s="37" t="s">
        <v>864</v>
      </c>
      <c r="C37" s="37" t="s">
        <v>172</v>
      </c>
      <c r="D37" s="51">
        <f>SUM(D38:D41)</f>
        <v>6528.8</v>
      </c>
      <c r="E37" s="51">
        <f>SUM(E38:E41)</f>
        <v>6528.8</v>
      </c>
      <c r="F37" s="51">
        <f>SUM(F38:F41)</f>
        <v>5363.36</v>
      </c>
      <c r="G37" s="105">
        <f>F37/E37</f>
        <v>0.82099999999999995</v>
      </c>
      <c r="H37" s="51">
        <f>SUM(H38:H40)</f>
        <v>5363.36</v>
      </c>
      <c r="I37" s="100">
        <f t="shared" si="11"/>
        <v>0.82099999999999995</v>
      </c>
      <c r="J37" s="100">
        <f t="shared" si="6"/>
        <v>1</v>
      </c>
      <c r="K37" s="24">
        <f>SUM(K38:K41)</f>
        <v>6528.8</v>
      </c>
      <c r="L37" s="24"/>
      <c r="M37" s="47">
        <f t="shared" si="4"/>
        <v>1</v>
      </c>
      <c r="N37" s="691" t="s">
        <v>1552</v>
      </c>
      <c r="O37" s="5" t="b">
        <f t="shared" si="5"/>
        <v>1</v>
      </c>
      <c r="P37" s="6"/>
      <c r="Q37" s="138"/>
      <c r="R37" s="403" t="b">
        <f t="shared" si="7"/>
        <v>1</v>
      </c>
    </row>
    <row r="38" spans="1:102" s="49" customFormat="1" ht="33.75" customHeight="1" x14ac:dyDescent="0.25">
      <c r="A38" s="613"/>
      <c r="B38" s="490" t="s">
        <v>19</v>
      </c>
      <c r="C38" s="490"/>
      <c r="D38" s="447"/>
      <c r="E38" s="447"/>
      <c r="F38" s="447"/>
      <c r="G38" s="448"/>
      <c r="H38" s="447"/>
      <c r="I38" s="81" t="e">
        <f t="shared" si="11"/>
        <v>#DIV/0!</v>
      </c>
      <c r="J38" s="81" t="e">
        <f t="shared" si="6"/>
        <v>#DIV/0!</v>
      </c>
      <c r="K38" s="24"/>
      <c r="L38" s="24"/>
      <c r="M38" s="120" t="e">
        <f t="shared" si="4"/>
        <v>#DIV/0!</v>
      </c>
      <c r="N38" s="692"/>
      <c r="O38" s="5" t="b">
        <f t="shared" si="5"/>
        <v>1</v>
      </c>
      <c r="P38" s="6"/>
      <c r="Q38" s="138"/>
      <c r="R38" s="403" t="b">
        <f t="shared" si="7"/>
        <v>1</v>
      </c>
    </row>
    <row r="39" spans="1:102" s="49" customFormat="1" ht="32.25" customHeight="1" x14ac:dyDescent="0.25">
      <c r="A39" s="613"/>
      <c r="B39" s="490" t="s">
        <v>18</v>
      </c>
      <c r="C39" s="490"/>
      <c r="D39" s="24">
        <v>6528.8</v>
      </c>
      <c r="E39" s="24">
        <v>6528.8</v>
      </c>
      <c r="F39" s="24">
        <v>5363.36</v>
      </c>
      <c r="G39" s="100">
        <f>F39/E39</f>
        <v>0.82099999999999995</v>
      </c>
      <c r="H39" s="39">
        <v>5363.36</v>
      </c>
      <c r="I39" s="100">
        <f t="shared" si="11"/>
        <v>0.82099999999999995</v>
      </c>
      <c r="J39" s="100">
        <f t="shared" si="6"/>
        <v>1</v>
      </c>
      <c r="K39" s="24">
        <v>6528.8</v>
      </c>
      <c r="L39" s="24"/>
      <c r="M39" s="47">
        <f t="shared" si="4"/>
        <v>1</v>
      </c>
      <c r="N39" s="692"/>
      <c r="O39" s="5" t="b">
        <f t="shared" si="5"/>
        <v>1</v>
      </c>
      <c r="P39" s="6"/>
      <c r="Q39" s="138"/>
      <c r="R39" s="403" t="b">
        <f t="shared" si="7"/>
        <v>1</v>
      </c>
    </row>
    <row r="40" spans="1:102" s="49" customFormat="1" ht="26.25" customHeight="1" x14ac:dyDescent="0.25">
      <c r="A40" s="613"/>
      <c r="B40" s="490" t="s">
        <v>38</v>
      </c>
      <c r="C40" s="490"/>
      <c r="D40" s="447"/>
      <c r="E40" s="447"/>
      <c r="F40" s="447"/>
      <c r="G40" s="100"/>
      <c r="H40" s="447"/>
      <c r="I40" s="81" t="e">
        <f t="shared" si="11"/>
        <v>#DIV/0!</v>
      </c>
      <c r="J40" s="81" t="e">
        <f t="shared" si="6"/>
        <v>#DIV/0!</v>
      </c>
      <c r="K40" s="24"/>
      <c r="L40" s="24"/>
      <c r="M40" s="120" t="e">
        <f t="shared" si="4"/>
        <v>#DIV/0!</v>
      </c>
      <c r="N40" s="692"/>
      <c r="O40" s="5" t="b">
        <f t="shared" si="5"/>
        <v>1</v>
      </c>
      <c r="P40" s="6"/>
      <c r="Q40" s="138"/>
      <c r="R40" s="403" t="b">
        <f t="shared" si="7"/>
        <v>1</v>
      </c>
    </row>
    <row r="41" spans="1:102" s="49" customFormat="1" ht="26.25" customHeight="1" x14ac:dyDescent="0.25">
      <c r="A41" s="594"/>
      <c r="B41" s="490" t="s">
        <v>20</v>
      </c>
      <c r="C41" s="490"/>
      <c r="D41" s="447"/>
      <c r="E41" s="447"/>
      <c r="F41" s="447"/>
      <c r="G41" s="100"/>
      <c r="H41" s="447"/>
      <c r="I41" s="81" t="e">
        <f t="shared" si="11"/>
        <v>#DIV/0!</v>
      </c>
      <c r="J41" s="81" t="e">
        <f t="shared" si="6"/>
        <v>#DIV/0!</v>
      </c>
      <c r="K41" s="24"/>
      <c r="L41" s="24"/>
      <c r="M41" s="120" t="e">
        <f t="shared" si="4"/>
        <v>#DIV/0!</v>
      </c>
      <c r="N41" s="693"/>
      <c r="O41" s="5" t="b">
        <f t="shared" si="5"/>
        <v>1</v>
      </c>
      <c r="P41" s="6"/>
      <c r="Q41" s="138"/>
      <c r="R41" s="403" t="b">
        <f t="shared" si="7"/>
        <v>1</v>
      </c>
    </row>
    <row r="42" spans="1:102" s="5" customFormat="1" ht="135" customHeight="1" x14ac:dyDescent="0.25">
      <c r="A42" s="612" t="s">
        <v>865</v>
      </c>
      <c r="B42" s="37" t="s">
        <v>1027</v>
      </c>
      <c r="C42" s="37" t="s">
        <v>172</v>
      </c>
      <c r="D42" s="51">
        <f>SUM(D43:D46)</f>
        <v>234.98</v>
      </c>
      <c r="E42" s="51">
        <f>SUM(E43:E46)</f>
        <v>234.98</v>
      </c>
      <c r="F42" s="51">
        <f>SUM(F43:F46)</f>
        <v>232.8</v>
      </c>
      <c r="G42" s="105">
        <f>F42/E42</f>
        <v>0.99099999999999999</v>
      </c>
      <c r="H42" s="51">
        <f>SUM(H43:H45)</f>
        <v>232.8</v>
      </c>
      <c r="I42" s="100">
        <f t="shared" si="11"/>
        <v>0.99099999999999999</v>
      </c>
      <c r="J42" s="100">
        <f t="shared" si="6"/>
        <v>1</v>
      </c>
      <c r="K42" s="24">
        <f>SUM(K43:K46)</f>
        <v>232.8</v>
      </c>
      <c r="L42" s="24">
        <f>SUM(L43:L46)</f>
        <v>2.1800000000000002</v>
      </c>
      <c r="M42" s="47">
        <f t="shared" si="4"/>
        <v>0.99</v>
      </c>
      <c r="N42" s="691" t="s">
        <v>1554</v>
      </c>
      <c r="O42" s="5" t="b">
        <f t="shared" si="5"/>
        <v>1</v>
      </c>
      <c r="P42" s="6"/>
      <c r="Q42" s="138"/>
      <c r="R42" s="403" t="b">
        <f t="shared" si="7"/>
        <v>1</v>
      </c>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row>
    <row r="43" spans="1:102" s="5" customFormat="1" ht="22.5" customHeight="1" x14ac:dyDescent="0.25">
      <c r="A43" s="613"/>
      <c r="B43" s="490" t="s">
        <v>19</v>
      </c>
      <c r="C43" s="490"/>
      <c r="D43" s="447"/>
      <c r="E43" s="447"/>
      <c r="F43" s="447"/>
      <c r="G43" s="99" t="e">
        <f>F43/E43</f>
        <v>#DIV/0!</v>
      </c>
      <c r="H43" s="447"/>
      <c r="I43" s="81" t="e">
        <f t="shared" si="11"/>
        <v>#DIV/0!</v>
      </c>
      <c r="J43" s="81" t="e">
        <f t="shared" si="6"/>
        <v>#DIV/0!</v>
      </c>
      <c r="K43" s="24"/>
      <c r="L43" s="24"/>
      <c r="M43" s="120" t="e">
        <f t="shared" si="4"/>
        <v>#DIV/0!</v>
      </c>
      <c r="N43" s="692"/>
      <c r="O43" s="5" t="b">
        <f t="shared" si="5"/>
        <v>1</v>
      </c>
      <c r="P43" s="6"/>
      <c r="Q43" s="138"/>
      <c r="R43" s="403" t="b">
        <f t="shared" si="7"/>
        <v>1</v>
      </c>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row>
    <row r="44" spans="1:102" s="5" customFormat="1" ht="24" customHeight="1" x14ac:dyDescent="0.25">
      <c r="A44" s="613"/>
      <c r="B44" s="490" t="s">
        <v>18</v>
      </c>
      <c r="C44" s="490"/>
      <c r="D44" s="24"/>
      <c r="E44" s="24"/>
      <c r="F44" s="24"/>
      <c r="G44" s="99" t="e">
        <f>F44/E44</f>
        <v>#DIV/0!</v>
      </c>
      <c r="H44" s="24"/>
      <c r="I44" s="81" t="e">
        <f t="shared" si="11"/>
        <v>#DIV/0!</v>
      </c>
      <c r="J44" s="81" t="e">
        <f t="shared" si="6"/>
        <v>#DIV/0!</v>
      </c>
      <c r="K44" s="11"/>
      <c r="L44" s="24"/>
      <c r="M44" s="120" t="e">
        <f t="shared" si="4"/>
        <v>#DIV/0!</v>
      </c>
      <c r="N44" s="692"/>
      <c r="O44" s="5" t="b">
        <f t="shared" si="5"/>
        <v>1</v>
      </c>
      <c r="P44" s="6"/>
      <c r="Q44" s="138"/>
      <c r="R44" s="403" t="b">
        <f t="shared" si="7"/>
        <v>1</v>
      </c>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row>
    <row r="45" spans="1:102" s="11" customFormat="1" ht="24" customHeight="1" x14ac:dyDescent="0.25">
      <c r="A45" s="613"/>
      <c r="B45" s="575" t="s">
        <v>38</v>
      </c>
      <c r="C45" s="575"/>
      <c r="D45" s="24">
        <v>234.98</v>
      </c>
      <c r="E45" s="24">
        <v>234.98</v>
      </c>
      <c r="F45" s="24">
        <v>232.8</v>
      </c>
      <c r="G45" s="105">
        <f>F45/E45</f>
        <v>0.99099999999999999</v>
      </c>
      <c r="H45" s="24">
        <f>F45</f>
        <v>232.8</v>
      </c>
      <c r="I45" s="100">
        <f t="shared" si="11"/>
        <v>0.99099999999999999</v>
      </c>
      <c r="J45" s="100">
        <f t="shared" si="6"/>
        <v>1</v>
      </c>
      <c r="K45" s="24">
        <v>232.8</v>
      </c>
      <c r="L45" s="24">
        <f t="shared" ref="L45" si="15">E45-K45</f>
        <v>2.1800000000000002</v>
      </c>
      <c r="M45" s="47">
        <f t="shared" si="4"/>
        <v>0.99</v>
      </c>
      <c r="N45" s="692"/>
      <c r="O45" s="11" t="b">
        <f t="shared" si="5"/>
        <v>1</v>
      </c>
      <c r="Q45" s="240"/>
      <c r="R45" s="580" t="b">
        <f t="shared" si="7"/>
        <v>1</v>
      </c>
    </row>
    <row r="46" spans="1:102" s="5" customFormat="1" ht="24" customHeight="1" x14ac:dyDescent="0.25">
      <c r="A46" s="594"/>
      <c r="B46" s="490" t="s">
        <v>20</v>
      </c>
      <c r="C46" s="490"/>
      <c r="D46" s="447"/>
      <c r="E46" s="447"/>
      <c r="F46" s="447"/>
      <c r="G46" s="100"/>
      <c r="H46" s="447"/>
      <c r="I46" s="81" t="e">
        <f t="shared" si="11"/>
        <v>#DIV/0!</v>
      </c>
      <c r="J46" s="81" t="e">
        <f t="shared" si="6"/>
        <v>#DIV/0!</v>
      </c>
      <c r="K46" s="24"/>
      <c r="L46" s="24"/>
      <c r="M46" s="120" t="e">
        <f t="shared" si="4"/>
        <v>#DIV/0!</v>
      </c>
      <c r="N46" s="693"/>
      <c r="O46" s="5" t="b">
        <f t="shared" si="5"/>
        <v>1</v>
      </c>
      <c r="P46" s="6"/>
      <c r="Q46" s="138"/>
      <c r="R46" s="403" t="b">
        <f t="shared" si="7"/>
        <v>1</v>
      </c>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row>
    <row r="47" spans="1:102" s="5" customFormat="1" ht="105" customHeight="1" x14ac:dyDescent="0.25">
      <c r="A47" s="612" t="s">
        <v>866</v>
      </c>
      <c r="B47" s="37" t="s">
        <v>867</v>
      </c>
      <c r="C47" s="37" t="s">
        <v>172</v>
      </c>
      <c r="D47" s="51">
        <f>SUM(D48:D51)</f>
        <v>15539.86</v>
      </c>
      <c r="E47" s="51">
        <f>SUM(E48:E51)</f>
        <v>13454.19</v>
      </c>
      <c r="F47" s="51">
        <f>SUM(F48:F51)</f>
        <v>7016.61</v>
      </c>
      <c r="G47" s="105">
        <f t="shared" ref="G47:G110" si="16">F47/E47</f>
        <v>0.52200000000000002</v>
      </c>
      <c r="H47" s="51">
        <f>SUM(H48:H50)</f>
        <v>7016.61</v>
      </c>
      <c r="I47" s="100">
        <f t="shared" si="11"/>
        <v>0.52200000000000002</v>
      </c>
      <c r="J47" s="100">
        <f t="shared" si="6"/>
        <v>1</v>
      </c>
      <c r="K47" s="24">
        <f>SUM(K48:K51)</f>
        <v>13454.19</v>
      </c>
      <c r="L47" s="24">
        <f>SUM(L48:L51)</f>
        <v>0</v>
      </c>
      <c r="M47" s="47">
        <f t="shared" si="4"/>
        <v>1</v>
      </c>
      <c r="N47" s="691" t="s">
        <v>1061</v>
      </c>
      <c r="O47" s="5" t="b">
        <f t="shared" si="5"/>
        <v>1</v>
      </c>
      <c r="P47" s="6"/>
      <c r="Q47" s="138"/>
      <c r="R47" s="403" t="b">
        <f t="shared" si="7"/>
        <v>1</v>
      </c>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row>
    <row r="48" spans="1:102" s="5" customFormat="1" ht="27" x14ac:dyDescent="0.25">
      <c r="A48" s="613"/>
      <c r="B48" s="490" t="s">
        <v>19</v>
      </c>
      <c r="C48" s="490"/>
      <c r="D48" s="447"/>
      <c r="E48" s="447"/>
      <c r="F48" s="447"/>
      <c r="G48" s="81" t="e">
        <f t="shared" si="16"/>
        <v>#DIV/0!</v>
      </c>
      <c r="H48" s="447"/>
      <c r="I48" s="81" t="e">
        <f t="shared" si="11"/>
        <v>#DIV/0!</v>
      </c>
      <c r="J48" s="81" t="e">
        <f t="shared" si="6"/>
        <v>#DIV/0!</v>
      </c>
      <c r="K48" s="24"/>
      <c r="L48" s="24"/>
      <c r="M48" s="120" t="e">
        <f t="shared" si="4"/>
        <v>#DIV/0!</v>
      </c>
      <c r="N48" s="692"/>
      <c r="O48" s="5" t="b">
        <f t="shared" si="5"/>
        <v>1</v>
      </c>
      <c r="P48" s="6"/>
      <c r="Q48" s="138"/>
      <c r="R48" s="403" t="b">
        <f t="shared" si="7"/>
        <v>1</v>
      </c>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row>
    <row r="49" spans="1:102" s="5" customFormat="1" ht="27" x14ac:dyDescent="0.25">
      <c r="A49" s="613"/>
      <c r="B49" s="490" t="s">
        <v>18</v>
      </c>
      <c r="C49" s="490"/>
      <c r="D49" s="447"/>
      <c r="E49" s="447"/>
      <c r="F49" s="447"/>
      <c r="G49" s="81" t="e">
        <f t="shared" si="16"/>
        <v>#DIV/0!</v>
      </c>
      <c r="H49" s="447"/>
      <c r="I49" s="81" t="e">
        <f t="shared" si="11"/>
        <v>#DIV/0!</v>
      </c>
      <c r="J49" s="81" t="e">
        <f t="shared" si="6"/>
        <v>#DIV/0!</v>
      </c>
      <c r="K49" s="24"/>
      <c r="L49" s="24"/>
      <c r="M49" s="120" t="e">
        <f t="shared" si="4"/>
        <v>#DIV/0!</v>
      </c>
      <c r="N49" s="692"/>
      <c r="O49" s="5" t="b">
        <f t="shared" si="5"/>
        <v>1</v>
      </c>
      <c r="P49" s="6"/>
      <c r="Q49" s="138"/>
      <c r="R49" s="403" t="b">
        <f t="shared" si="7"/>
        <v>1</v>
      </c>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row>
    <row r="50" spans="1:102" s="424" customFormat="1" ht="27" x14ac:dyDescent="0.25">
      <c r="A50" s="613"/>
      <c r="B50" s="582" t="s">
        <v>38</v>
      </c>
      <c r="C50" s="582"/>
      <c r="D50" s="39">
        <v>15539.86</v>
      </c>
      <c r="E50" s="39">
        <v>13454.19</v>
      </c>
      <c r="F50" s="39">
        <v>7016.61</v>
      </c>
      <c r="G50" s="64">
        <f t="shared" si="16"/>
        <v>0.52200000000000002</v>
      </c>
      <c r="H50" s="39">
        <v>7016.61</v>
      </c>
      <c r="I50" s="64">
        <f t="shared" si="11"/>
        <v>0.52200000000000002</v>
      </c>
      <c r="J50" s="64">
        <f t="shared" si="6"/>
        <v>1</v>
      </c>
      <c r="K50" s="39">
        <v>13454.19</v>
      </c>
      <c r="L50" s="39"/>
      <c r="M50" s="28">
        <f t="shared" si="4"/>
        <v>1</v>
      </c>
      <c r="N50" s="692"/>
      <c r="O50" s="424" t="b">
        <f t="shared" si="5"/>
        <v>1</v>
      </c>
      <c r="Q50" s="138"/>
      <c r="R50" s="403" t="b">
        <f t="shared" si="7"/>
        <v>1</v>
      </c>
    </row>
    <row r="51" spans="1:102" s="5" customFormat="1" ht="27" x14ac:dyDescent="0.25">
      <c r="A51" s="594"/>
      <c r="B51" s="490" t="s">
        <v>20</v>
      </c>
      <c r="C51" s="490"/>
      <c r="D51" s="447"/>
      <c r="E51" s="447"/>
      <c r="F51" s="447"/>
      <c r="G51" s="81" t="e">
        <f t="shared" si="16"/>
        <v>#DIV/0!</v>
      </c>
      <c r="H51" s="447"/>
      <c r="I51" s="81" t="e">
        <f t="shared" si="11"/>
        <v>#DIV/0!</v>
      </c>
      <c r="J51" s="81" t="e">
        <f t="shared" si="6"/>
        <v>#DIV/0!</v>
      </c>
      <c r="K51" s="24"/>
      <c r="L51" s="24"/>
      <c r="M51" s="120" t="e">
        <f t="shared" si="4"/>
        <v>#DIV/0!</v>
      </c>
      <c r="N51" s="693"/>
      <c r="O51" s="5" t="b">
        <f t="shared" si="5"/>
        <v>1</v>
      </c>
      <c r="P51" s="6"/>
      <c r="Q51" s="138"/>
      <c r="R51" s="403" t="b">
        <f t="shared" si="7"/>
        <v>1</v>
      </c>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row>
    <row r="52" spans="1:102" s="5" customFormat="1" ht="60" customHeight="1" x14ac:dyDescent="0.25">
      <c r="A52" s="612" t="s">
        <v>868</v>
      </c>
      <c r="B52" s="37" t="s">
        <v>869</v>
      </c>
      <c r="C52" s="37" t="s">
        <v>172</v>
      </c>
      <c r="D52" s="51">
        <f>SUM(D53:D56)</f>
        <v>120</v>
      </c>
      <c r="E52" s="51">
        <f>SUM(E53:E56)</f>
        <v>120</v>
      </c>
      <c r="F52" s="51">
        <f>SUM(F53:F56)</f>
        <v>88</v>
      </c>
      <c r="G52" s="105">
        <f t="shared" si="16"/>
        <v>0.73299999999999998</v>
      </c>
      <c r="H52" s="51">
        <f>SUM(H53:H55)</f>
        <v>88</v>
      </c>
      <c r="I52" s="100">
        <f t="shared" si="11"/>
        <v>0.73299999999999998</v>
      </c>
      <c r="J52" s="100">
        <f t="shared" si="6"/>
        <v>1</v>
      </c>
      <c r="K52" s="24">
        <f>SUM(K53:K56)</f>
        <v>120</v>
      </c>
      <c r="L52" s="24">
        <f>SUM(L53:L56)</f>
        <v>0</v>
      </c>
      <c r="M52" s="47">
        <f t="shared" si="4"/>
        <v>1</v>
      </c>
      <c r="N52" s="691" t="s">
        <v>1555</v>
      </c>
      <c r="O52" s="5" t="b">
        <f t="shared" si="5"/>
        <v>1</v>
      </c>
      <c r="P52" s="6"/>
      <c r="Q52" s="138"/>
      <c r="R52" s="403" t="b">
        <f t="shared" si="7"/>
        <v>1</v>
      </c>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row>
    <row r="53" spans="1:102" s="5" customFormat="1" ht="33.75" customHeight="1" x14ac:dyDescent="0.25">
      <c r="A53" s="613"/>
      <c r="B53" s="490" t="s">
        <v>19</v>
      </c>
      <c r="C53" s="490"/>
      <c r="D53" s="447"/>
      <c r="E53" s="447"/>
      <c r="F53" s="447"/>
      <c r="G53" s="99" t="e">
        <f t="shared" si="16"/>
        <v>#DIV/0!</v>
      </c>
      <c r="H53" s="447"/>
      <c r="I53" s="81" t="e">
        <f t="shared" si="11"/>
        <v>#DIV/0!</v>
      </c>
      <c r="J53" s="81" t="e">
        <f t="shared" si="6"/>
        <v>#DIV/0!</v>
      </c>
      <c r="K53" s="24"/>
      <c r="L53" s="24"/>
      <c r="M53" s="120" t="e">
        <f t="shared" si="4"/>
        <v>#DIV/0!</v>
      </c>
      <c r="N53" s="692"/>
      <c r="O53" s="5" t="b">
        <f t="shared" si="5"/>
        <v>1</v>
      </c>
      <c r="P53" s="6"/>
      <c r="Q53" s="138"/>
      <c r="R53" s="403" t="b">
        <f t="shared" si="7"/>
        <v>1</v>
      </c>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row>
    <row r="54" spans="1:102" s="5" customFormat="1" ht="30.75" customHeight="1" x14ac:dyDescent="0.25">
      <c r="A54" s="613"/>
      <c r="B54" s="490" t="s">
        <v>18</v>
      </c>
      <c r="C54" s="490"/>
      <c r="D54" s="447"/>
      <c r="E54" s="447"/>
      <c r="F54" s="447"/>
      <c r="G54" s="99" t="e">
        <f t="shared" si="16"/>
        <v>#DIV/0!</v>
      </c>
      <c r="H54" s="447"/>
      <c r="I54" s="81" t="e">
        <f t="shared" si="11"/>
        <v>#DIV/0!</v>
      </c>
      <c r="J54" s="81" t="e">
        <f t="shared" si="6"/>
        <v>#DIV/0!</v>
      </c>
      <c r="K54" s="24"/>
      <c r="L54" s="24"/>
      <c r="M54" s="120" t="e">
        <f t="shared" si="4"/>
        <v>#DIV/0!</v>
      </c>
      <c r="N54" s="692"/>
      <c r="O54" s="5" t="b">
        <f t="shared" si="5"/>
        <v>1</v>
      </c>
      <c r="P54" s="6"/>
      <c r="Q54" s="138"/>
      <c r="R54" s="403" t="b">
        <f t="shared" si="7"/>
        <v>1</v>
      </c>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row>
    <row r="55" spans="1:102" s="5" customFormat="1" ht="32.25" customHeight="1" x14ac:dyDescent="0.25">
      <c r="A55" s="613"/>
      <c r="B55" s="490" t="s">
        <v>38</v>
      </c>
      <c r="C55" s="490"/>
      <c r="D55" s="24">
        <v>120</v>
      </c>
      <c r="E55" s="24">
        <v>120</v>
      </c>
      <c r="F55" s="24">
        <v>88</v>
      </c>
      <c r="G55" s="105">
        <f t="shared" si="16"/>
        <v>0.73299999999999998</v>
      </c>
      <c r="H55" s="24">
        <f>F55</f>
        <v>88</v>
      </c>
      <c r="I55" s="100">
        <f t="shared" si="11"/>
        <v>0.73299999999999998</v>
      </c>
      <c r="J55" s="100">
        <f t="shared" si="6"/>
        <v>1</v>
      </c>
      <c r="K55" s="24">
        <v>120</v>
      </c>
      <c r="L55" s="24"/>
      <c r="M55" s="47">
        <f t="shared" si="4"/>
        <v>1</v>
      </c>
      <c r="N55" s="692"/>
      <c r="O55" s="5" t="b">
        <f t="shared" si="5"/>
        <v>1</v>
      </c>
      <c r="P55" s="6"/>
      <c r="Q55" s="138"/>
      <c r="R55" s="403" t="b">
        <f t="shared" si="7"/>
        <v>1</v>
      </c>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row>
    <row r="56" spans="1:102" s="5" customFormat="1" ht="29.25" customHeight="1" x14ac:dyDescent="0.25">
      <c r="A56" s="594"/>
      <c r="B56" s="490" t="s">
        <v>20</v>
      </c>
      <c r="C56" s="490"/>
      <c r="D56" s="447"/>
      <c r="E56" s="447"/>
      <c r="F56" s="447"/>
      <c r="G56" s="99" t="e">
        <f t="shared" si="16"/>
        <v>#DIV/0!</v>
      </c>
      <c r="H56" s="447"/>
      <c r="I56" s="81" t="e">
        <f t="shared" si="11"/>
        <v>#DIV/0!</v>
      </c>
      <c r="J56" s="81" t="e">
        <f t="shared" si="6"/>
        <v>#DIV/0!</v>
      </c>
      <c r="K56" s="24"/>
      <c r="L56" s="24"/>
      <c r="M56" s="120" t="e">
        <f t="shared" si="4"/>
        <v>#DIV/0!</v>
      </c>
      <c r="N56" s="693"/>
      <c r="O56" s="5" t="b">
        <f t="shared" si="5"/>
        <v>1</v>
      </c>
      <c r="P56" s="6"/>
      <c r="Q56" s="138"/>
      <c r="R56" s="403" t="b">
        <f t="shared" si="7"/>
        <v>1</v>
      </c>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row>
    <row r="57" spans="1:102" s="5" customFormat="1" ht="132.75" customHeight="1" x14ac:dyDescent="0.25">
      <c r="A57" s="612" t="s">
        <v>870</v>
      </c>
      <c r="B57" s="37" t="s">
        <v>871</v>
      </c>
      <c r="C57" s="37" t="s">
        <v>172</v>
      </c>
      <c r="D57" s="51">
        <f>SUM(D58:D61)</f>
        <v>28606.98</v>
      </c>
      <c r="E57" s="51">
        <f>SUM(E58:E61)</f>
        <v>28611.31</v>
      </c>
      <c r="F57" s="51">
        <f>SUM(F58:F61)</f>
        <v>27013.75</v>
      </c>
      <c r="G57" s="105">
        <f t="shared" si="16"/>
        <v>0.94399999999999995</v>
      </c>
      <c r="H57" s="51">
        <f>SUM(H58:H60)</f>
        <v>23911.16</v>
      </c>
      <c r="I57" s="105">
        <f t="shared" si="11"/>
        <v>0.83599999999999997</v>
      </c>
      <c r="J57" s="105">
        <f t="shared" si="6"/>
        <v>0.88500000000000001</v>
      </c>
      <c r="K57" s="51">
        <f>SUM(K58:K61)</f>
        <v>28611.31</v>
      </c>
      <c r="L57" s="51">
        <f>SUM(L58:L61)</f>
        <v>0</v>
      </c>
      <c r="M57" s="140">
        <f t="shared" si="4"/>
        <v>1</v>
      </c>
      <c r="N57" s="691" t="s">
        <v>1556</v>
      </c>
      <c r="O57" s="5" t="b">
        <f t="shared" si="5"/>
        <v>1</v>
      </c>
      <c r="P57" s="6"/>
      <c r="Q57" s="138"/>
      <c r="R57" s="403"/>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row>
    <row r="58" spans="1:102" s="5" customFormat="1" ht="27" x14ac:dyDescent="0.25">
      <c r="A58" s="613"/>
      <c r="B58" s="490" t="s">
        <v>19</v>
      </c>
      <c r="C58" s="490"/>
      <c r="D58" s="24">
        <v>19317.099999999999</v>
      </c>
      <c r="E58" s="24">
        <v>19317.099999999999</v>
      </c>
      <c r="F58" s="24">
        <v>18951.34</v>
      </c>
      <c r="G58" s="100">
        <f t="shared" si="16"/>
        <v>0.98099999999999998</v>
      </c>
      <c r="H58" s="24">
        <v>18951.34</v>
      </c>
      <c r="I58" s="100">
        <f t="shared" si="11"/>
        <v>0.98099999999999998</v>
      </c>
      <c r="J58" s="100">
        <f t="shared" si="6"/>
        <v>1</v>
      </c>
      <c r="K58" s="24">
        <v>19317.099999999999</v>
      </c>
      <c r="L58" s="24">
        <f>E58-K58</f>
        <v>0</v>
      </c>
      <c r="M58" s="47">
        <f t="shared" si="4"/>
        <v>1</v>
      </c>
      <c r="N58" s="692"/>
      <c r="O58" s="5" t="b">
        <f t="shared" si="5"/>
        <v>1</v>
      </c>
      <c r="P58" s="6"/>
      <c r="Q58" s="138"/>
      <c r="R58" s="403" t="b">
        <f t="shared" si="7"/>
        <v>1</v>
      </c>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row>
    <row r="59" spans="1:102" s="5" customFormat="1" ht="27" x14ac:dyDescent="0.25">
      <c r="A59" s="613"/>
      <c r="B59" s="490" t="s">
        <v>18</v>
      </c>
      <c r="C59" s="490"/>
      <c r="D59" s="24">
        <v>3533.68</v>
      </c>
      <c r="E59" s="24">
        <v>3538.01</v>
      </c>
      <c r="F59" s="24">
        <v>6475.1</v>
      </c>
      <c r="G59" s="100">
        <f t="shared" si="16"/>
        <v>1.83</v>
      </c>
      <c r="H59" s="24">
        <v>3372.51</v>
      </c>
      <c r="I59" s="100">
        <f t="shared" si="11"/>
        <v>0.95299999999999996</v>
      </c>
      <c r="J59" s="100">
        <f t="shared" si="6"/>
        <v>0.52100000000000002</v>
      </c>
      <c r="K59" s="24">
        <v>3538.01</v>
      </c>
      <c r="L59" s="24">
        <f t="shared" ref="L59:L61" si="17">E59-K59</f>
        <v>0</v>
      </c>
      <c r="M59" s="47">
        <f t="shared" si="4"/>
        <v>1</v>
      </c>
      <c r="N59" s="692"/>
      <c r="O59" s="5" t="b">
        <f t="shared" si="5"/>
        <v>1</v>
      </c>
      <c r="P59" s="6"/>
      <c r="Q59" s="138"/>
      <c r="R59" s="403"/>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row>
    <row r="60" spans="1:102" s="5" customFormat="1" ht="27" x14ac:dyDescent="0.25">
      <c r="A60" s="613"/>
      <c r="B60" s="490" t="s">
        <v>38</v>
      </c>
      <c r="C60" s="490"/>
      <c r="D60" s="24">
        <v>5756.2</v>
      </c>
      <c r="E60" s="24">
        <v>5756.2</v>
      </c>
      <c r="F60" s="24">
        <v>1587.31</v>
      </c>
      <c r="G60" s="100">
        <f t="shared" si="16"/>
        <v>0.27600000000000002</v>
      </c>
      <c r="H60" s="24">
        <v>1587.31</v>
      </c>
      <c r="I60" s="100">
        <f t="shared" si="11"/>
        <v>0.27600000000000002</v>
      </c>
      <c r="J60" s="100">
        <f t="shared" si="6"/>
        <v>1</v>
      </c>
      <c r="K60" s="24">
        <v>5756.2</v>
      </c>
      <c r="L60" s="24">
        <f t="shared" si="17"/>
        <v>0</v>
      </c>
      <c r="M60" s="47">
        <f t="shared" si="4"/>
        <v>1</v>
      </c>
      <c r="N60" s="692"/>
      <c r="O60" s="5" t="b">
        <f t="shared" si="5"/>
        <v>1</v>
      </c>
      <c r="P60" s="6"/>
      <c r="Q60" s="138"/>
      <c r="R60" s="403" t="b">
        <f t="shared" si="7"/>
        <v>1</v>
      </c>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row>
    <row r="61" spans="1:102" s="5" customFormat="1" ht="27" x14ac:dyDescent="0.25">
      <c r="A61" s="594"/>
      <c r="B61" s="490" t="s">
        <v>20</v>
      </c>
      <c r="C61" s="490"/>
      <c r="D61" s="447"/>
      <c r="E61" s="447"/>
      <c r="F61" s="447"/>
      <c r="G61" s="81" t="e">
        <f t="shared" si="16"/>
        <v>#DIV/0!</v>
      </c>
      <c r="H61" s="447"/>
      <c r="I61" s="81" t="e">
        <f t="shared" si="11"/>
        <v>#DIV/0!</v>
      </c>
      <c r="J61" s="81" t="e">
        <f t="shared" si="6"/>
        <v>#DIV/0!</v>
      </c>
      <c r="K61" s="24"/>
      <c r="L61" s="24">
        <f t="shared" si="17"/>
        <v>0</v>
      </c>
      <c r="M61" s="120" t="e">
        <f t="shared" si="4"/>
        <v>#DIV/0!</v>
      </c>
      <c r="N61" s="693"/>
      <c r="O61" s="5" t="b">
        <f t="shared" si="5"/>
        <v>1</v>
      </c>
      <c r="P61" s="6"/>
      <c r="Q61" s="138"/>
      <c r="R61" s="403" t="b">
        <f t="shared" si="7"/>
        <v>1</v>
      </c>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row>
    <row r="62" spans="1:102" s="5" customFormat="1" ht="120.75" customHeight="1" x14ac:dyDescent="0.25">
      <c r="A62" s="612" t="s">
        <v>872</v>
      </c>
      <c r="B62" s="16" t="s">
        <v>1062</v>
      </c>
      <c r="C62" s="16" t="s">
        <v>172</v>
      </c>
      <c r="D62" s="19">
        <f>SUM(D63:D66)</f>
        <v>2598.6</v>
      </c>
      <c r="E62" s="19">
        <f>SUM(E63:E66)</f>
        <v>2594.27</v>
      </c>
      <c r="F62" s="19">
        <f>SUM(F63:F66)</f>
        <v>1987.35</v>
      </c>
      <c r="G62" s="91">
        <f t="shared" si="16"/>
        <v>0.76600000000000001</v>
      </c>
      <c r="H62" s="19">
        <f>SUM(H63:H66)</f>
        <v>1987.35</v>
      </c>
      <c r="I62" s="91">
        <f t="shared" si="11"/>
        <v>0.76600000000000001</v>
      </c>
      <c r="J62" s="91">
        <f t="shared" si="6"/>
        <v>1</v>
      </c>
      <c r="K62" s="19">
        <f>SUM(K63:K66)</f>
        <v>2594.27</v>
      </c>
      <c r="L62" s="19">
        <f>SUM(L63:L66)</f>
        <v>0</v>
      </c>
      <c r="M62" s="52">
        <f t="shared" si="4"/>
        <v>1</v>
      </c>
      <c r="N62" s="711" t="s">
        <v>1367</v>
      </c>
      <c r="O62" s="5" t="b">
        <f t="shared" si="5"/>
        <v>1</v>
      </c>
      <c r="P62" s="6"/>
      <c r="Q62" s="138"/>
      <c r="R62" s="403" t="b">
        <f t="shared" si="7"/>
        <v>1</v>
      </c>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row>
    <row r="63" spans="1:102" s="5" customFormat="1" ht="27" x14ac:dyDescent="0.25">
      <c r="A63" s="613"/>
      <c r="B63" s="489" t="s">
        <v>19</v>
      </c>
      <c r="C63" s="489"/>
      <c r="D63" s="39"/>
      <c r="E63" s="39"/>
      <c r="F63" s="39"/>
      <c r="G63" s="68" t="e">
        <f t="shared" si="16"/>
        <v>#DIV/0!</v>
      </c>
      <c r="H63" s="39"/>
      <c r="I63" s="68" t="e">
        <f t="shared" si="11"/>
        <v>#DIV/0!</v>
      </c>
      <c r="J63" s="68" t="e">
        <f t="shared" si="6"/>
        <v>#DIV/0!</v>
      </c>
      <c r="K63" s="39"/>
      <c r="L63" s="39"/>
      <c r="M63" s="29" t="e">
        <f t="shared" si="4"/>
        <v>#DIV/0!</v>
      </c>
      <c r="N63" s="712"/>
      <c r="O63" s="5" t="b">
        <f t="shared" si="5"/>
        <v>1</v>
      </c>
      <c r="P63" s="6"/>
      <c r="Q63" s="138"/>
      <c r="R63" s="403" t="b">
        <f t="shared" si="7"/>
        <v>1</v>
      </c>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row>
    <row r="64" spans="1:102" s="5" customFormat="1" ht="27" x14ac:dyDescent="0.25">
      <c r="A64" s="613"/>
      <c r="B64" s="489" t="s">
        <v>18</v>
      </c>
      <c r="C64" s="489"/>
      <c r="D64" s="39">
        <v>2598.6</v>
      </c>
      <c r="E64" s="39">
        <v>2594.27</v>
      </c>
      <c r="F64" s="39">
        <v>1987.35</v>
      </c>
      <c r="G64" s="64">
        <f t="shared" si="16"/>
        <v>0.76600000000000001</v>
      </c>
      <c r="H64" s="39">
        <f>F64</f>
        <v>1987.35</v>
      </c>
      <c r="I64" s="64">
        <f t="shared" si="11"/>
        <v>0.76600000000000001</v>
      </c>
      <c r="J64" s="64">
        <f t="shared" si="6"/>
        <v>1</v>
      </c>
      <c r="K64" s="39">
        <v>2594.27</v>
      </c>
      <c r="L64" s="39"/>
      <c r="M64" s="28">
        <f t="shared" si="4"/>
        <v>1</v>
      </c>
      <c r="N64" s="712"/>
      <c r="O64" s="5" t="b">
        <f t="shared" si="5"/>
        <v>1</v>
      </c>
      <c r="P64" s="6"/>
      <c r="Q64" s="138"/>
      <c r="R64" s="403" t="b">
        <f t="shared" si="7"/>
        <v>1</v>
      </c>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row>
    <row r="65" spans="1:102" s="5" customFormat="1" ht="27" x14ac:dyDescent="0.25">
      <c r="A65" s="613"/>
      <c r="B65" s="489" t="s">
        <v>38</v>
      </c>
      <c r="C65" s="489"/>
      <c r="D65" s="39"/>
      <c r="E65" s="39"/>
      <c r="F65" s="39"/>
      <c r="G65" s="68" t="e">
        <f t="shared" si="16"/>
        <v>#DIV/0!</v>
      </c>
      <c r="H65" s="39"/>
      <c r="I65" s="68" t="e">
        <f t="shared" si="11"/>
        <v>#DIV/0!</v>
      </c>
      <c r="J65" s="68" t="e">
        <f t="shared" si="6"/>
        <v>#DIV/0!</v>
      </c>
      <c r="K65" s="39"/>
      <c r="L65" s="39"/>
      <c r="M65" s="29" t="e">
        <f t="shared" si="4"/>
        <v>#DIV/0!</v>
      </c>
      <c r="N65" s="712"/>
      <c r="O65" s="5" t="b">
        <f t="shared" si="5"/>
        <v>1</v>
      </c>
      <c r="P65" s="6"/>
      <c r="Q65" s="138"/>
      <c r="R65" s="403" t="b">
        <f t="shared" si="7"/>
        <v>1</v>
      </c>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row>
    <row r="66" spans="1:102" s="5" customFormat="1" ht="27" x14ac:dyDescent="0.25">
      <c r="A66" s="594"/>
      <c r="B66" s="489" t="s">
        <v>20</v>
      </c>
      <c r="C66" s="489"/>
      <c r="D66" s="39"/>
      <c r="E66" s="39"/>
      <c r="F66" s="39"/>
      <c r="G66" s="68" t="e">
        <f t="shared" si="16"/>
        <v>#DIV/0!</v>
      </c>
      <c r="H66" s="39"/>
      <c r="I66" s="68" t="e">
        <f t="shared" si="11"/>
        <v>#DIV/0!</v>
      </c>
      <c r="J66" s="68" t="e">
        <f t="shared" si="6"/>
        <v>#DIV/0!</v>
      </c>
      <c r="K66" s="39"/>
      <c r="L66" s="39"/>
      <c r="M66" s="29" t="e">
        <f t="shared" si="4"/>
        <v>#DIV/0!</v>
      </c>
      <c r="N66" s="713"/>
      <c r="O66" s="5" t="b">
        <f t="shared" si="5"/>
        <v>1</v>
      </c>
      <c r="P66" s="6"/>
      <c r="Q66" s="138"/>
      <c r="R66" s="403" t="b">
        <f t="shared" si="7"/>
        <v>1</v>
      </c>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row>
    <row r="67" spans="1:102" s="5" customFormat="1" ht="128.25" customHeight="1" x14ac:dyDescent="0.25">
      <c r="A67" s="612" t="s">
        <v>873</v>
      </c>
      <c r="B67" s="37" t="s">
        <v>874</v>
      </c>
      <c r="C67" s="37" t="s">
        <v>172</v>
      </c>
      <c r="D67" s="51">
        <f>SUM(D68:D71)</f>
        <v>1692.93</v>
      </c>
      <c r="E67" s="51">
        <f>SUM(E68:E71)</f>
        <v>2016.59</v>
      </c>
      <c r="F67" s="51">
        <f>SUM(F68:F71)</f>
        <v>1496.68</v>
      </c>
      <c r="G67" s="100">
        <f t="shared" si="16"/>
        <v>0.74199999999999999</v>
      </c>
      <c r="H67" s="51">
        <f>SUM(H68:H71)</f>
        <v>1496.68</v>
      </c>
      <c r="I67" s="105">
        <f t="shared" si="11"/>
        <v>0.74199999999999999</v>
      </c>
      <c r="J67" s="105">
        <f t="shared" si="6"/>
        <v>1</v>
      </c>
      <c r="K67" s="51">
        <f>SUM(K68:K71)</f>
        <v>2016.59</v>
      </c>
      <c r="L67" s="51">
        <f>SUM(L68:L71)</f>
        <v>0</v>
      </c>
      <c r="M67" s="140">
        <f t="shared" si="4"/>
        <v>1</v>
      </c>
      <c r="N67" s="691" t="s">
        <v>1063</v>
      </c>
      <c r="O67" s="5" t="b">
        <f t="shared" si="5"/>
        <v>1</v>
      </c>
      <c r="P67" s="6"/>
      <c r="Q67" s="138"/>
      <c r="R67" s="403" t="b">
        <f t="shared" si="7"/>
        <v>1</v>
      </c>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row>
    <row r="68" spans="1:102" s="5" customFormat="1" ht="27" x14ac:dyDescent="0.25">
      <c r="A68" s="613"/>
      <c r="B68" s="490" t="s">
        <v>19</v>
      </c>
      <c r="C68" s="490"/>
      <c r="D68" s="24"/>
      <c r="E68" s="24"/>
      <c r="F68" s="24"/>
      <c r="G68" s="81" t="e">
        <f t="shared" si="16"/>
        <v>#DIV/0!</v>
      </c>
      <c r="H68" s="24"/>
      <c r="I68" s="81" t="e">
        <f t="shared" si="11"/>
        <v>#DIV/0!</v>
      </c>
      <c r="J68" s="81" t="e">
        <f t="shared" si="6"/>
        <v>#DIV/0!</v>
      </c>
      <c r="K68" s="24"/>
      <c r="L68" s="24"/>
      <c r="M68" s="120" t="e">
        <f t="shared" si="4"/>
        <v>#DIV/0!</v>
      </c>
      <c r="N68" s="692"/>
      <c r="O68" s="5" t="b">
        <f t="shared" si="5"/>
        <v>1</v>
      </c>
      <c r="P68" s="6"/>
      <c r="Q68" s="138"/>
      <c r="R68" s="403" t="b">
        <f t="shared" si="7"/>
        <v>1</v>
      </c>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row>
    <row r="69" spans="1:102" s="5" customFormat="1" ht="27" x14ac:dyDescent="0.25">
      <c r="A69" s="613"/>
      <c r="B69" s="490" t="s">
        <v>18</v>
      </c>
      <c r="C69" s="490"/>
      <c r="D69" s="24"/>
      <c r="E69" s="24"/>
      <c r="F69" s="24"/>
      <c r="G69" s="81" t="e">
        <f t="shared" si="16"/>
        <v>#DIV/0!</v>
      </c>
      <c r="H69" s="24"/>
      <c r="I69" s="81" t="e">
        <f t="shared" si="11"/>
        <v>#DIV/0!</v>
      </c>
      <c r="J69" s="81" t="e">
        <f t="shared" si="6"/>
        <v>#DIV/0!</v>
      </c>
      <c r="K69" s="24"/>
      <c r="L69" s="24"/>
      <c r="M69" s="120" t="e">
        <f t="shared" si="4"/>
        <v>#DIV/0!</v>
      </c>
      <c r="N69" s="692"/>
      <c r="O69" s="5" t="b">
        <f t="shared" si="5"/>
        <v>1</v>
      </c>
      <c r="P69" s="6"/>
      <c r="Q69" s="138"/>
      <c r="R69" s="403" t="b">
        <f t="shared" si="7"/>
        <v>1</v>
      </c>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row>
    <row r="70" spans="1:102" s="5" customFormat="1" ht="27" x14ac:dyDescent="0.25">
      <c r="A70" s="613"/>
      <c r="B70" s="490" t="s">
        <v>38</v>
      </c>
      <c r="C70" s="490"/>
      <c r="D70" s="24">
        <v>1692.93</v>
      </c>
      <c r="E70" s="24">
        <v>2016.59</v>
      </c>
      <c r="F70" s="24">
        <v>1496.68</v>
      </c>
      <c r="G70" s="100">
        <f t="shared" si="16"/>
        <v>0.74199999999999999</v>
      </c>
      <c r="H70" s="24">
        <f>F70</f>
        <v>1496.68</v>
      </c>
      <c r="I70" s="100">
        <f t="shared" si="11"/>
        <v>0.74199999999999999</v>
      </c>
      <c r="J70" s="100">
        <f t="shared" si="6"/>
        <v>1</v>
      </c>
      <c r="K70" s="24">
        <v>2016.59</v>
      </c>
      <c r="L70" s="24"/>
      <c r="M70" s="47">
        <f t="shared" si="4"/>
        <v>1</v>
      </c>
      <c r="N70" s="692"/>
      <c r="O70" s="5" t="b">
        <f t="shared" si="5"/>
        <v>1</v>
      </c>
      <c r="P70" s="6"/>
      <c r="Q70" s="138"/>
      <c r="R70" s="403" t="b">
        <f t="shared" si="7"/>
        <v>1</v>
      </c>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row>
    <row r="71" spans="1:102" s="5" customFormat="1" ht="27" x14ac:dyDescent="0.25">
      <c r="A71" s="594"/>
      <c r="B71" s="490" t="s">
        <v>20</v>
      </c>
      <c r="C71" s="490"/>
      <c r="D71" s="24"/>
      <c r="E71" s="24"/>
      <c r="F71" s="24"/>
      <c r="G71" s="81" t="e">
        <f t="shared" si="16"/>
        <v>#DIV/0!</v>
      </c>
      <c r="H71" s="24"/>
      <c r="I71" s="81" t="e">
        <f t="shared" si="11"/>
        <v>#DIV/0!</v>
      </c>
      <c r="J71" s="81" t="e">
        <f t="shared" si="6"/>
        <v>#DIV/0!</v>
      </c>
      <c r="K71" s="24"/>
      <c r="L71" s="24"/>
      <c r="M71" s="120" t="e">
        <f t="shared" si="4"/>
        <v>#DIV/0!</v>
      </c>
      <c r="N71" s="693"/>
      <c r="O71" s="5" t="b">
        <f t="shared" si="5"/>
        <v>1</v>
      </c>
      <c r="P71" s="6"/>
      <c r="Q71" s="138"/>
      <c r="R71" s="403" t="b">
        <f t="shared" si="7"/>
        <v>1</v>
      </c>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row>
    <row r="72" spans="1:102" s="5" customFormat="1" ht="98.25" customHeight="1" x14ac:dyDescent="0.25">
      <c r="A72" s="612" t="s">
        <v>875</v>
      </c>
      <c r="B72" s="37" t="s">
        <v>876</v>
      </c>
      <c r="C72" s="37" t="s">
        <v>172</v>
      </c>
      <c r="D72" s="51">
        <f>SUM(D73:D76)</f>
        <v>603</v>
      </c>
      <c r="E72" s="51">
        <f>SUM(E73:E76)</f>
        <v>603</v>
      </c>
      <c r="F72" s="51">
        <f>SUM(F73:F76)</f>
        <v>28.21</v>
      </c>
      <c r="G72" s="105">
        <f t="shared" si="16"/>
        <v>4.7E-2</v>
      </c>
      <c r="H72" s="51">
        <f>SUM(H73:H76)</f>
        <v>28.21</v>
      </c>
      <c r="I72" s="105">
        <f t="shared" si="11"/>
        <v>4.7E-2</v>
      </c>
      <c r="J72" s="105">
        <f t="shared" si="6"/>
        <v>1</v>
      </c>
      <c r="K72" s="51">
        <f>SUM(K73:K76)</f>
        <v>603</v>
      </c>
      <c r="L72" s="51">
        <f>SUM(L73:L76)</f>
        <v>0</v>
      </c>
      <c r="M72" s="140">
        <f t="shared" ref="M72:M250" si="18">K72/E72</f>
        <v>1</v>
      </c>
      <c r="N72" s="691" t="s">
        <v>1557</v>
      </c>
      <c r="O72" s="5" t="b">
        <f t="shared" ref="O72:O135" si="19">K72+L72=E72</f>
        <v>1</v>
      </c>
      <c r="P72" s="6"/>
      <c r="Q72" s="138"/>
      <c r="R72" s="403" t="b">
        <f t="shared" ref="R72:R135" si="20">F72=H72</f>
        <v>1</v>
      </c>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row>
    <row r="73" spans="1:102" s="5" customFormat="1" ht="27" x14ac:dyDescent="0.25">
      <c r="A73" s="613"/>
      <c r="B73" s="490" t="s">
        <v>19</v>
      </c>
      <c r="C73" s="490"/>
      <c r="D73" s="24"/>
      <c r="E73" s="24"/>
      <c r="F73" s="24"/>
      <c r="G73" s="81" t="e">
        <f t="shared" si="16"/>
        <v>#DIV/0!</v>
      </c>
      <c r="H73" s="24"/>
      <c r="I73" s="81" t="e">
        <f t="shared" si="11"/>
        <v>#DIV/0!</v>
      </c>
      <c r="J73" s="81" t="e">
        <f t="shared" si="6"/>
        <v>#DIV/0!</v>
      </c>
      <c r="K73" s="24"/>
      <c r="L73" s="24"/>
      <c r="M73" s="120" t="e">
        <f t="shared" si="18"/>
        <v>#DIV/0!</v>
      </c>
      <c r="N73" s="692"/>
      <c r="O73" s="5" t="b">
        <f t="shared" si="19"/>
        <v>1</v>
      </c>
      <c r="P73" s="6"/>
      <c r="Q73" s="138"/>
      <c r="R73" s="403" t="b">
        <f t="shared" si="20"/>
        <v>1</v>
      </c>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row>
    <row r="74" spans="1:102" s="5" customFormat="1" ht="27" x14ac:dyDescent="0.25">
      <c r="A74" s="613"/>
      <c r="B74" s="490" t="s">
        <v>18</v>
      </c>
      <c r="C74" s="490"/>
      <c r="D74" s="24"/>
      <c r="E74" s="24"/>
      <c r="F74" s="24"/>
      <c r="G74" s="81" t="e">
        <f t="shared" si="16"/>
        <v>#DIV/0!</v>
      </c>
      <c r="H74" s="24"/>
      <c r="I74" s="81" t="e">
        <f t="shared" si="11"/>
        <v>#DIV/0!</v>
      </c>
      <c r="J74" s="81" t="e">
        <f t="shared" ref="J74:J171" si="21">H74/F74</f>
        <v>#DIV/0!</v>
      </c>
      <c r="K74" s="24"/>
      <c r="L74" s="24"/>
      <c r="M74" s="120" t="e">
        <f t="shared" si="18"/>
        <v>#DIV/0!</v>
      </c>
      <c r="N74" s="692"/>
      <c r="O74" s="5" t="b">
        <f t="shared" si="19"/>
        <v>1</v>
      </c>
      <c r="P74" s="6"/>
      <c r="Q74" s="138"/>
      <c r="R74" s="403" t="b">
        <f t="shared" si="20"/>
        <v>1</v>
      </c>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row>
    <row r="75" spans="1:102" s="5" customFormat="1" ht="27" x14ac:dyDescent="0.25">
      <c r="A75" s="613"/>
      <c r="B75" s="490" t="s">
        <v>38</v>
      </c>
      <c r="C75" s="490"/>
      <c r="D75" s="24">
        <v>603</v>
      </c>
      <c r="E75" s="24">
        <v>603</v>
      </c>
      <c r="F75" s="24">
        <v>28.21</v>
      </c>
      <c r="G75" s="100">
        <f t="shared" si="16"/>
        <v>4.7E-2</v>
      </c>
      <c r="H75" s="24">
        <v>28.21</v>
      </c>
      <c r="I75" s="100">
        <f t="shared" si="11"/>
        <v>4.7E-2</v>
      </c>
      <c r="J75" s="100">
        <f t="shared" si="21"/>
        <v>1</v>
      </c>
      <c r="K75" s="24">
        <v>603</v>
      </c>
      <c r="L75" s="24"/>
      <c r="M75" s="47">
        <f t="shared" si="18"/>
        <v>1</v>
      </c>
      <c r="N75" s="692"/>
      <c r="O75" s="5" t="b">
        <f t="shared" si="19"/>
        <v>1</v>
      </c>
      <c r="P75" s="6"/>
      <c r="Q75" s="138"/>
      <c r="R75" s="403" t="b">
        <f t="shared" si="20"/>
        <v>1</v>
      </c>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row>
    <row r="76" spans="1:102" s="5" customFormat="1" ht="21.75" customHeight="1" x14ac:dyDescent="0.25">
      <c r="A76" s="594"/>
      <c r="B76" s="490" t="s">
        <v>20</v>
      </c>
      <c r="C76" s="490"/>
      <c r="D76" s="24"/>
      <c r="E76" s="24"/>
      <c r="F76" s="24"/>
      <c r="G76" s="81" t="e">
        <f t="shared" si="16"/>
        <v>#DIV/0!</v>
      </c>
      <c r="H76" s="24"/>
      <c r="I76" s="81" t="e">
        <f t="shared" si="11"/>
        <v>#DIV/0!</v>
      </c>
      <c r="J76" s="81" t="e">
        <f t="shared" si="21"/>
        <v>#DIV/0!</v>
      </c>
      <c r="K76" s="24"/>
      <c r="L76" s="24"/>
      <c r="M76" s="120" t="e">
        <f t="shared" si="18"/>
        <v>#DIV/0!</v>
      </c>
      <c r="N76" s="693"/>
      <c r="O76" s="5" t="b">
        <f t="shared" si="19"/>
        <v>1</v>
      </c>
      <c r="P76" s="6"/>
      <c r="Q76" s="138"/>
      <c r="R76" s="403" t="b">
        <f t="shared" si="20"/>
        <v>1</v>
      </c>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row>
    <row r="77" spans="1:102" s="5" customFormat="1" ht="93" customHeight="1" x14ac:dyDescent="0.25">
      <c r="A77" s="944" t="s">
        <v>877</v>
      </c>
      <c r="B77" s="37" t="s">
        <v>878</v>
      </c>
      <c r="C77" s="37" t="s">
        <v>172</v>
      </c>
      <c r="D77" s="24">
        <f>SUM(D78:D81)</f>
        <v>700</v>
      </c>
      <c r="E77" s="24">
        <f>SUM(E78:E81)</f>
        <v>350</v>
      </c>
      <c r="F77" s="24">
        <f>SUM(F78:F81)</f>
        <v>350</v>
      </c>
      <c r="G77" s="100">
        <f t="shared" si="16"/>
        <v>1</v>
      </c>
      <c r="H77" s="24">
        <f>SUM(H78:H81)</f>
        <v>350</v>
      </c>
      <c r="I77" s="100">
        <f t="shared" si="11"/>
        <v>1</v>
      </c>
      <c r="J77" s="100">
        <f t="shared" si="21"/>
        <v>1</v>
      </c>
      <c r="K77" s="24">
        <f>SUM(K78:K81)</f>
        <v>350</v>
      </c>
      <c r="L77" s="24"/>
      <c r="M77" s="47">
        <f t="shared" si="18"/>
        <v>1</v>
      </c>
      <c r="N77" s="754" t="s">
        <v>1558</v>
      </c>
      <c r="O77" s="5" t="b">
        <f t="shared" si="19"/>
        <v>1</v>
      </c>
      <c r="P77" s="6"/>
      <c r="Q77" s="138"/>
      <c r="R77" s="403" t="b">
        <f t="shared" si="20"/>
        <v>1</v>
      </c>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row>
    <row r="78" spans="1:102" s="5" customFormat="1" ht="27" x14ac:dyDescent="0.25">
      <c r="A78" s="945"/>
      <c r="B78" s="490" t="s">
        <v>19</v>
      </c>
      <c r="C78" s="490"/>
      <c r="D78" s="24"/>
      <c r="E78" s="24"/>
      <c r="F78" s="24"/>
      <c r="G78" s="81" t="e">
        <f t="shared" si="16"/>
        <v>#DIV/0!</v>
      </c>
      <c r="H78" s="24"/>
      <c r="I78" s="81" t="e">
        <f t="shared" si="11"/>
        <v>#DIV/0!</v>
      </c>
      <c r="J78" s="81" t="e">
        <f t="shared" si="21"/>
        <v>#DIV/0!</v>
      </c>
      <c r="K78" s="24"/>
      <c r="L78" s="24"/>
      <c r="M78" s="120" t="e">
        <f t="shared" si="18"/>
        <v>#DIV/0!</v>
      </c>
      <c r="N78" s="755"/>
      <c r="O78" s="5" t="b">
        <f t="shared" si="19"/>
        <v>1</v>
      </c>
      <c r="P78" s="6"/>
      <c r="Q78" s="138"/>
      <c r="R78" s="403" t="b">
        <f t="shared" si="20"/>
        <v>1</v>
      </c>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row>
    <row r="79" spans="1:102" s="5" customFormat="1" ht="27" x14ac:dyDescent="0.25">
      <c r="A79" s="945"/>
      <c r="B79" s="490" t="s">
        <v>18</v>
      </c>
      <c r="C79" s="490"/>
      <c r="D79" s="24"/>
      <c r="E79" s="24"/>
      <c r="F79" s="24"/>
      <c r="G79" s="81" t="e">
        <f t="shared" si="16"/>
        <v>#DIV/0!</v>
      </c>
      <c r="H79" s="24"/>
      <c r="I79" s="81" t="e">
        <f t="shared" si="11"/>
        <v>#DIV/0!</v>
      </c>
      <c r="J79" s="81" t="e">
        <f t="shared" si="21"/>
        <v>#DIV/0!</v>
      </c>
      <c r="K79" s="24"/>
      <c r="L79" s="24"/>
      <c r="M79" s="120" t="e">
        <f t="shared" si="18"/>
        <v>#DIV/0!</v>
      </c>
      <c r="N79" s="755"/>
      <c r="O79" s="5" t="b">
        <f t="shared" si="19"/>
        <v>1</v>
      </c>
      <c r="P79" s="6"/>
      <c r="Q79" s="138"/>
      <c r="R79" s="403" t="b">
        <f t="shared" si="20"/>
        <v>1</v>
      </c>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row>
    <row r="80" spans="1:102" s="5" customFormat="1" ht="27" x14ac:dyDescent="0.25">
      <c r="A80" s="945"/>
      <c r="B80" s="490" t="s">
        <v>38</v>
      </c>
      <c r="C80" s="490"/>
      <c r="D80" s="24">
        <v>700</v>
      </c>
      <c r="E80" s="24">
        <v>350</v>
      </c>
      <c r="F80" s="24">
        <v>350</v>
      </c>
      <c r="G80" s="100">
        <f t="shared" si="16"/>
        <v>1</v>
      </c>
      <c r="H80" s="24">
        <v>350</v>
      </c>
      <c r="I80" s="100">
        <f t="shared" si="11"/>
        <v>1</v>
      </c>
      <c r="J80" s="100">
        <f t="shared" si="21"/>
        <v>1</v>
      </c>
      <c r="K80" s="24">
        <v>350</v>
      </c>
      <c r="L80" s="24"/>
      <c r="M80" s="47">
        <f t="shared" si="18"/>
        <v>1</v>
      </c>
      <c r="N80" s="755"/>
      <c r="O80" s="5" t="b">
        <f t="shared" si="19"/>
        <v>1</v>
      </c>
      <c r="P80" s="6"/>
      <c r="Q80" s="138"/>
      <c r="R80" s="403" t="b">
        <f t="shared" si="20"/>
        <v>1</v>
      </c>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row>
    <row r="81" spans="1:102" s="5" customFormat="1" ht="27" x14ac:dyDescent="0.25">
      <c r="A81" s="946"/>
      <c r="B81" s="490" t="s">
        <v>20</v>
      </c>
      <c r="C81" s="37"/>
      <c r="D81" s="51"/>
      <c r="E81" s="51"/>
      <c r="F81" s="51"/>
      <c r="G81" s="81" t="e">
        <f t="shared" si="16"/>
        <v>#DIV/0!</v>
      </c>
      <c r="H81" s="51"/>
      <c r="I81" s="81" t="e">
        <f t="shared" si="11"/>
        <v>#DIV/0!</v>
      </c>
      <c r="J81" s="81" t="e">
        <f t="shared" si="21"/>
        <v>#DIV/0!</v>
      </c>
      <c r="K81" s="51"/>
      <c r="L81" s="51"/>
      <c r="M81" s="120" t="e">
        <f t="shared" si="18"/>
        <v>#DIV/0!</v>
      </c>
      <c r="N81" s="756"/>
      <c r="O81" s="5" t="b">
        <f t="shared" si="19"/>
        <v>1</v>
      </c>
      <c r="P81" s="6"/>
      <c r="Q81" s="138"/>
      <c r="R81" s="403" t="b">
        <f t="shared" si="20"/>
        <v>1</v>
      </c>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row>
    <row r="82" spans="1:102" s="5" customFormat="1" ht="152.25" customHeight="1" x14ac:dyDescent="0.25">
      <c r="A82" s="944" t="s">
        <v>879</v>
      </c>
      <c r="B82" s="37" t="s">
        <v>880</v>
      </c>
      <c r="C82" s="37" t="s">
        <v>172</v>
      </c>
      <c r="D82" s="24">
        <f>SUM(D83:D86)</f>
        <v>97.95</v>
      </c>
      <c r="E82" s="24">
        <f>SUM(E83:E86)</f>
        <v>1.17</v>
      </c>
      <c r="F82" s="24">
        <f>SUM(F83:F86)</f>
        <v>0</v>
      </c>
      <c r="G82" s="81">
        <f t="shared" si="16"/>
        <v>0</v>
      </c>
      <c r="H82" s="24"/>
      <c r="I82" s="81">
        <f t="shared" si="11"/>
        <v>0</v>
      </c>
      <c r="J82" s="81" t="e">
        <f t="shared" si="21"/>
        <v>#DIV/0!</v>
      </c>
      <c r="K82" s="24">
        <f>SUM(K83:K86)</f>
        <v>0</v>
      </c>
      <c r="L82" s="24">
        <f>L85</f>
        <v>1.17</v>
      </c>
      <c r="M82" s="120">
        <f t="shared" si="18"/>
        <v>0</v>
      </c>
      <c r="N82" s="638" t="s">
        <v>1332</v>
      </c>
      <c r="O82" s="5" t="b">
        <f t="shared" si="19"/>
        <v>1</v>
      </c>
      <c r="P82" s="6"/>
      <c r="Q82" s="138"/>
      <c r="R82" s="403" t="b">
        <f t="shared" si="20"/>
        <v>1</v>
      </c>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row>
    <row r="83" spans="1:102" s="5" customFormat="1" ht="27" x14ac:dyDescent="0.25">
      <c r="A83" s="945"/>
      <c r="B83" s="490" t="s">
        <v>19</v>
      </c>
      <c r="C83" s="490"/>
      <c r="D83" s="24"/>
      <c r="E83" s="24"/>
      <c r="F83" s="24"/>
      <c r="G83" s="81" t="e">
        <f t="shared" si="16"/>
        <v>#DIV/0!</v>
      </c>
      <c r="H83" s="24"/>
      <c r="I83" s="81" t="e">
        <f t="shared" si="11"/>
        <v>#DIV/0!</v>
      </c>
      <c r="J83" s="81" t="e">
        <f t="shared" si="21"/>
        <v>#DIV/0!</v>
      </c>
      <c r="K83" s="24"/>
      <c r="L83" s="24"/>
      <c r="M83" s="120" t="e">
        <f t="shared" si="18"/>
        <v>#DIV/0!</v>
      </c>
      <c r="N83" s="639"/>
      <c r="O83" s="5" t="b">
        <f t="shared" si="19"/>
        <v>1</v>
      </c>
      <c r="P83" s="6"/>
      <c r="Q83" s="138"/>
      <c r="R83" s="403" t="b">
        <f t="shared" si="20"/>
        <v>1</v>
      </c>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row>
    <row r="84" spans="1:102" s="5" customFormat="1" ht="27" x14ac:dyDescent="0.25">
      <c r="A84" s="945"/>
      <c r="B84" s="490" t="s">
        <v>18</v>
      </c>
      <c r="C84" s="490"/>
      <c r="D84" s="24"/>
      <c r="E84" s="24"/>
      <c r="F84" s="24"/>
      <c r="G84" s="81" t="e">
        <f t="shared" si="16"/>
        <v>#DIV/0!</v>
      </c>
      <c r="H84" s="24"/>
      <c r="I84" s="81" t="e">
        <f t="shared" si="11"/>
        <v>#DIV/0!</v>
      </c>
      <c r="J84" s="81" t="e">
        <f t="shared" si="21"/>
        <v>#DIV/0!</v>
      </c>
      <c r="K84" s="24"/>
      <c r="L84" s="24"/>
      <c r="M84" s="120" t="e">
        <f t="shared" si="18"/>
        <v>#DIV/0!</v>
      </c>
      <c r="N84" s="639"/>
      <c r="O84" s="5" t="b">
        <f t="shared" si="19"/>
        <v>1</v>
      </c>
      <c r="P84" s="6"/>
      <c r="Q84" s="138"/>
      <c r="R84" s="403" t="b">
        <f t="shared" si="20"/>
        <v>1</v>
      </c>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row>
    <row r="85" spans="1:102" s="5" customFormat="1" ht="27" x14ac:dyDescent="0.25">
      <c r="A85" s="945"/>
      <c r="B85" s="490" t="s">
        <v>38</v>
      </c>
      <c r="C85" s="490"/>
      <c r="D85" s="24">
        <v>97.95</v>
      </c>
      <c r="E85" s="24">
        <v>1.17</v>
      </c>
      <c r="F85" s="24"/>
      <c r="G85" s="81">
        <f t="shared" si="16"/>
        <v>0</v>
      </c>
      <c r="H85" s="24"/>
      <c r="I85" s="81">
        <f t="shared" si="11"/>
        <v>0</v>
      </c>
      <c r="J85" s="81" t="e">
        <f t="shared" si="21"/>
        <v>#DIV/0!</v>
      </c>
      <c r="K85" s="24">
        <v>0</v>
      </c>
      <c r="L85" s="24">
        <v>1.17</v>
      </c>
      <c r="M85" s="120">
        <f t="shared" si="18"/>
        <v>0</v>
      </c>
      <c r="N85" s="639"/>
      <c r="O85" s="5" t="b">
        <f t="shared" si="19"/>
        <v>1</v>
      </c>
      <c r="P85" s="6"/>
      <c r="Q85" s="138"/>
      <c r="R85" s="403" t="b">
        <f t="shared" si="20"/>
        <v>1</v>
      </c>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row>
    <row r="86" spans="1:102" s="5" customFormat="1" ht="27" x14ac:dyDescent="0.25">
      <c r="A86" s="946"/>
      <c r="B86" s="490" t="s">
        <v>20</v>
      </c>
      <c r="C86" s="37"/>
      <c r="D86" s="51"/>
      <c r="E86" s="51"/>
      <c r="F86" s="51"/>
      <c r="G86" s="81" t="e">
        <f t="shared" si="16"/>
        <v>#DIV/0!</v>
      </c>
      <c r="H86" s="51"/>
      <c r="I86" s="81" t="e">
        <f t="shared" si="11"/>
        <v>#DIV/0!</v>
      </c>
      <c r="J86" s="81" t="e">
        <f t="shared" si="21"/>
        <v>#DIV/0!</v>
      </c>
      <c r="K86" s="24"/>
      <c r="L86" s="24"/>
      <c r="M86" s="120" t="e">
        <f t="shared" si="18"/>
        <v>#DIV/0!</v>
      </c>
      <c r="N86" s="640"/>
      <c r="O86" s="5" t="b">
        <f t="shared" si="19"/>
        <v>1</v>
      </c>
      <c r="P86" s="6"/>
      <c r="Q86" s="138"/>
      <c r="R86" s="403" t="b">
        <f t="shared" si="20"/>
        <v>1</v>
      </c>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row>
    <row r="87" spans="1:102" s="5" customFormat="1" ht="87" customHeight="1" x14ac:dyDescent="0.25">
      <c r="A87" s="944" t="s">
        <v>881</v>
      </c>
      <c r="B87" s="37" t="s">
        <v>882</v>
      </c>
      <c r="C87" s="37" t="s">
        <v>172</v>
      </c>
      <c r="D87" s="51">
        <f>SUM(D88:D91)</f>
        <v>42684.02</v>
      </c>
      <c r="E87" s="51">
        <f>SUM(E88:E91)</f>
        <v>42684.02</v>
      </c>
      <c r="F87" s="51">
        <f>SUM(F88:F91)</f>
        <v>39605.74</v>
      </c>
      <c r="G87" s="105">
        <f t="shared" si="16"/>
        <v>0.92800000000000005</v>
      </c>
      <c r="H87" s="51">
        <f>SUM(H88:H91)</f>
        <v>39605.74</v>
      </c>
      <c r="I87" s="105">
        <f t="shared" si="11"/>
        <v>0.92800000000000005</v>
      </c>
      <c r="J87" s="105">
        <f t="shared" si="21"/>
        <v>1</v>
      </c>
      <c r="K87" s="51">
        <f>SUM(K88:K91)</f>
        <v>42684.02</v>
      </c>
      <c r="L87" s="51"/>
      <c r="M87" s="140">
        <f t="shared" si="18"/>
        <v>1</v>
      </c>
      <c r="N87" s="708" t="s">
        <v>1559</v>
      </c>
      <c r="O87" s="5" t="b">
        <f t="shared" si="19"/>
        <v>1</v>
      </c>
      <c r="P87" s="6"/>
      <c r="Q87" s="138"/>
      <c r="R87" s="403" t="b">
        <f t="shared" si="20"/>
        <v>1</v>
      </c>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row>
    <row r="88" spans="1:102" s="5" customFormat="1" ht="27" x14ac:dyDescent="0.25">
      <c r="A88" s="945"/>
      <c r="B88" s="490" t="s">
        <v>19</v>
      </c>
      <c r="C88" s="490"/>
      <c r="D88" s="24"/>
      <c r="E88" s="24"/>
      <c r="F88" s="24"/>
      <c r="G88" s="81" t="e">
        <f t="shared" si="16"/>
        <v>#DIV/0!</v>
      </c>
      <c r="H88" s="24"/>
      <c r="I88" s="81" t="e">
        <f t="shared" si="11"/>
        <v>#DIV/0!</v>
      </c>
      <c r="J88" s="81" t="e">
        <f t="shared" si="21"/>
        <v>#DIV/0!</v>
      </c>
      <c r="K88" s="24"/>
      <c r="L88" s="24"/>
      <c r="M88" s="120" t="e">
        <f t="shared" si="18"/>
        <v>#DIV/0!</v>
      </c>
      <c r="N88" s="709"/>
      <c r="O88" s="5" t="b">
        <f t="shared" si="19"/>
        <v>1</v>
      </c>
      <c r="P88" s="6"/>
      <c r="Q88" s="138"/>
      <c r="R88" s="403" t="b">
        <f t="shared" si="20"/>
        <v>1</v>
      </c>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row>
    <row r="89" spans="1:102" s="5" customFormat="1" ht="27" x14ac:dyDescent="0.25">
      <c r="A89" s="945"/>
      <c r="B89" s="490" t="s">
        <v>18</v>
      </c>
      <c r="C89" s="177"/>
      <c r="D89" s="24"/>
      <c r="E89" s="24"/>
      <c r="F89" s="24"/>
      <c r="G89" s="81" t="e">
        <f t="shared" si="16"/>
        <v>#DIV/0!</v>
      </c>
      <c r="H89" s="24"/>
      <c r="I89" s="81" t="e">
        <f t="shared" si="11"/>
        <v>#DIV/0!</v>
      </c>
      <c r="J89" s="81" t="e">
        <f t="shared" si="21"/>
        <v>#DIV/0!</v>
      </c>
      <c r="K89" s="24"/>
      <c r="L89" s="24"/>
      <c r="M89" s="120" t="e">
        <f t="shared" si="18"/>
        <v>#DIV/0!</v>
      </c>
      <c r="N89" s="709"/>
      <c r="O89" s="5" t="b">
        <f t="shared" si="19"/>
        <v>1</v>
      </c>
      <c r="P89" s="6"/>
      <c r="Q89" s="138"/>
      <c r="R89" s="403" t="b">
        <f t="shared" si="20"/>
        <v>1</v>
      </c>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row>
    <row r="90" spans="1:102" s="424" customFormat="1" ht="27" x14ac:dyDescent="0.25">
      <c r="A90" s="945"/>
      <c r="B90" s="582" t="s">
        <v>38</v>
      </c>
      <c r="C90" s="582"/>
      <c r="D90" s="39">
        <v>42684.02</v>
      </c>
      <c r="E90" s="39">
        <v>42684.02</v>
      </c>
      <c r="F90" s="39">
        <v>39605.74</v>
      </c>
      <c r="G90" s="64">
        <f t="shared" si="16"/>
        <v>0.92800000000000005</v>
      </c>
      <c r="H90" s="39">
        <f>F90</f>
        <v>39605.74</v>
      </c>
      <c r="I90" s="64">
        <f t="shared" si="11"/>
        <v>0.92800000000000005</v>
      </c>
      <c r="J90" s="64">
        <f t="shared" si="21"/>
        <v>1</v>
      </c>
      <c r="K90" s="39">
        <f>E90</f>
        <v>42684.02</v>
      </c>
      <c r="L90" s="39"/>
      <c r="M90" s="28">
        <f t="shared" si="18"/>
        <v>1</v>
      </c>
      <c r="N90" s="709"/>
      <c r="O90" s="424" t="b">
        <f t="shared" si="19"/>
        <v>1</v>
      </c>
      <c r="Q90" s="138"/>
      <c r="R90" s="403" t="b">
        <f t="shared" si="20"/>
        <v>1</v>
      </c>
    </row>
    <row r="91" spans="1:102" s="5" customFormat="1" ht="27" x14ac:dyDescent="0.25">
      <c r="A91" s="945"/>
      <c r="B91" s="491" t="s">
        <v>20</v>
      </c>
      <c r="C91" s="490"/>
      <c r="D91" s="24"/>
      <c r="E91" s="24"/>
      <c r="F91" s="24"/>
      <c r="G91" s="81" t="e">
        <f t="shared" si="16"/>
        <v>#DIV/0!</v>
      </c>
      <c r="H91" s="24"/>
      <c r="I91" s="81" t="e">
        <f t="shared" si="11"/>
        <v>#DIV/0!</v>
      </c>
      <c r="J91" s="81" t="e">
        <f t="shared" si="21"/>
        <v>#DIV/0!</v>
      </c>
      <c r="K91" s="24"/>
      <c r="L91" s="24"/>
      <c r="M91" s="120" t="e">
        <f t="shared" si="18"/>
        <v>#DIV/0!</v>
      </c>
      <c r="N91" s="710"/>
      <c r="O91" s="5" t="b">
        <f t="shared" si="19"/>
        <v>1</v>
      </c>
      <c r="P91" s="6"/>
      <c r="Q91" s="138"/>
      <c r="R91" s="403" t="b">
        <f t="shared" si="20"/>
        <v>1</v>
      </c>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row>
    <row r="92" spans="1:102" s="5" customFormat="1" ht="55.5" customHeight="1" x14ac:dyDescent="0.25">
      <c r="A92" s="592" t="s">
        <v>393</v>
      </c>
      <c r="B92" s="37" t="s">
        <v>883</v>
      </c>
      <c r="C92" s="37" t="s">
        <v>520</v>
      </c>
      <c r="D92" s="24">
        <f>SUM(D93:D96)</f>
        <v>431261.76</v>
      </c>
      <c r="E92" s="24">
        <f>SUM(E93:E96)</f>
        <v>428152.55</v>
      </c>
      <c r="F92" s="24">
        <f>SUM(F93:F96)</f>
        <v>321956.89</v>
      </c>
      <c r="G92" s="100">
        <f t="shared" si="16"/>
        <v>0.752</v>
      </c>
      <c r="H92" s="24">
        <f>SUM(H93:H96)</f>
        <v>321956.89</v>
      </c>
      <c r="I92" s="100">
        <f t="shared" si="11"/>
        <v>0.752</v>
      </c>
      <c r="J92" s="100">
        <f t="shared" si="21"/>
        <v>1</v>
      </c>
      <c r="K92" s="24">
        <f>SUM(K93:K96)</f>
        <v>428152.55</v>
      </c>
      <c r="L92" s="24">
        <f>SUM(L93:L96)</f>
        <v>0</v>
      </c>
      <c r="M92" s="47">
        <f t="shared" si="18"/>
        <v>1</v>
      </c>
      <c r="N92" s="838"/>
      <c r="O92" s="5" t="b">
        <f t="shared" si="19"/>
        <v>1</v>
      </c>
      <c r="P92" s="6"/>
      <c r="Q92" s="138"/>
      <c r="R92" s="403" t="b">
        <f t="shared" si="20"/>
        <v>1</v>
      </c>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row>
    <row r="93" spans="1:102" s="5" customFormat="1" ht="33.75" customHeight="1" x14ac:dyDescent="0.25">
      <c r="A93" s="592"/>
      <c r="B93" s="490" t="s">
        <v>19</v>
      </c>
      <c r="C93" s="490"/>
      <c r="D93" s="24">
        <f t="shared" ref="D93:F96" si="22">D98+D103+D113+D118+D123+D128+D133+D138</f>
        <v>0</v>
      </c>
      <c r="E93" s="24">
        <f t="shared" si="22"/>
        <v>0</v>
      </c>
      <c r="F93" s="24">
        <f t="shared" si="22"/>
        <v>0</v>
      </c>
      <c r="G93" s="81" t="e">
        <f t="shared" si="16"/>
        <v>#DIV/0!</v>
      </c>
      <c r="H93" s="24">
        <f>H98+H103+H113+H118+H123+H128+H133+H138</f>
        <v>0</v>
      </c>
      <c r="I93" s="81" t="e">
        <f t="shared" si="11"/>
        <v>#DIV/0!</v>
      </c>
      <c r="J93" s="81" t="e">
        <f t="shared" si="21"/>
        <v>#DIV/0!</v>
      </c>
      <c r="K93" s="24">
        <f t="shared" ref="K93:L95" si="23">K98+K103+K113+K118+K123+K128+K133+K138</f>
        <v>0</v>
      </c>
      <c r="L93" s="24">
        <f t="shared" si="23"/>
        <v>0</v>
      </c>
      <c r="M93" s="120" t="e">
        <f t="shared" si="18"/>
        <v>#DIV/0!</v>
      </c>
      <c r="N93" s="839"/>
      <c r="O93" s="5" t="b">
        <f t="shared" si="19"/>
        <v>1</v>
      </c>
      <c r="P93" s="6"/>
      <c r="Q93" s="138"/>
      <c r="R93" s="403" t="b">
        <f t="shared" si="20"/>
        <v>1</v>
      </c>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row>
    <row r="94" spans="1:102" s="5" customFormat="1" ht="33.75" customHeight="1" x14ac:dyDescent="0.25">
      <c r="A94" s="592"/>
      <c r="B94" s="490" t="s">
        <v>18</v>
      </c>
      <c r="C94" s="490"/>
      <c r="D94" s="24">
        <f t="shared" si="22"/>
        <v>6252.55</v>
      </c>
      <c r="E94" s="24">
        <f t="shared" si="22"/>
        <v>6239.09</v>
      </c>
      <c r="F94" s="24">
        <f t="shared" si="22"/>
        <v>4594.2</v>
      </c>
      <c r="G94" s="100">
        <f t="shared" si="16"/>
        <v>0.73599999999999999</v>
      </c>
      <c r="H94" s="24">
        <f>H99+H104+H114+H119+H124+H129+H134+H139</f>
        <v>4594.2</v>
      </c>
      <c r="I94" s="100">
        <f t="shared" si="11"/>
        <v>0.73599999999999999</v>
      </c>
      <c r="J94" s="100">
        <f t="shared" si="21"/>
        <v>1</v>
      </c>
      <c r="K94" s="24">
        <f t="shared" si="23"/>
        <v>6239.09</v>
      </c>
      <c r="L94" s="24">
        <f t="shared" si="23"/>
        <v>0</v>
      </c>
      <c r="M94" s="47">
        <f t="shared" si="18"/>
        <v>1</v>
      </c>
      <c r="N94" s="839"/>
      <c r="O94" s="5" t="b">
        <f t="shared" si="19"/>
        <v>1</v>
      </c>
      <c r="P94" s="6"/>
      <c r="Q94" s="138"/>
      <c r="R94" s="403" t="b">
        <f t="shared" si="20"/>
        <v>1</v>
      </c>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row>
    <row r="95" spans="1:102" s="5" customFormat="1" ht="29.25" customHeight="1" x14ac:dyDescent="0.25">
      <c r="A95" s="592"/>
      <c r="B95" s="490" t="s">
        <v>38</v>
      </c>
      <c r="C95" s="490"/>
      <c r="D95" s="24">
        <f t="shared" si="22"/>
        <v>425009.21</v>
      </c>
      <c r="E95" s="24">
        <f t="shared" si="22"/>
        <v>421913.46</v>
      </c>
      <c r="F95" s="24">
        <f t="shared" si="22"/>
        <v>317362.69</v>
      </c>
      <c r="G95" s="100">
        <f t="shared" si="16"/>
        <v>0.752</v>
      </c>
      <c r="H95" s="24">
        <f>H100+H105+H115+H120+H125+H130+H135+H140</f>
        <v>317362.69</v>
      </c>
      <c r="I95" s="100">
        <f t="shared" si="11"/>
        <v>0.752</v>
      </c>
      <c r="J95" s="100">
        <f t="shared" si="21"/>
        <v>1</v>
      </c>
      <c r="K95" s="24">
        <f t="shared" si="23"/>
        <v>421913.46</v>
      </c>
      <c r="L95" s="24">
        <f t="shared" si="23"/>
        <v>0</v>
      </c>
      <c r="M95" s="47">
        <f t="shared" si="18"/>
        <v>1</v>
      </c>
      <c r="N95" s="839"/>
      <c r="O95" s="5" t="b">
        <f t="shared" si="19"/>
        <v>1</v>
      </c>
      <c r="P95" s="6"/>
      <c r="Q95" s="138"/>
      <c r="R95" s="403" t="b">
        <f t="shared" si="20"/>
        <v>1</v>
      </c>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row>
    <row r="96" spans="1:102" s="5" customFormat="1" ht="32.25" customHeight="1" x14ac:dyDescent="0.25">
      <c r="A96" s="592"/>
      <c r="B96" s="490" t="s">
        <v>20</v>
      </c>
      <c r="C96" s="490"/>
      <c r="D96" s="24">
        <f t="shared" si="22"/>
        <v>0</v>
      </c>
      <c r="E96" s="24">
        <f t="shared" si="22"/>
        <v>0</v>
      </c>
      <c r="F96" s="24">
        <f t="shared" si="22"/>
        <v>0</v>
      </c>
      <c r="G96" s="81" t="e">
        <f t="shared" si="16"/>
        <v>#DIV/0!</v>
      </c>
      <c r="H96" s="36">
        <f>H101+H106+H116+H121+H126+H131+H136+H141</f>
        <v>0</v>
      </c>
      <c r="I96" s="81" t="e">
        <f t="shared" si="11"/>
        <v>#DIV/0!</v>
      </c>
      <c r="J96" s="81" t="e">
        <f t="shared" si="21"/>
        <v>#DIV/0!</v>
      </c>
      <c r="K96" s="24">
        <f>K101+K106+K116+K121+K126+K131+K136+K141</f>
        <v>0</v>
      </c>
      <c r="L96" s="24">
        <f>L101+L106+L116+L121+L126+L131+L136+L141</f>
        <v>0</v>
      </c>
      <c r="M96" s="120" t="e">
        <f t="shared" si="18"/>
        <v>#DIV/0!</v>
      </c>
      <c r="N96" s="840"/>
      <c r="O96" s="5" t="b">
        <f t="shared" si="19"/>
        <v>1</v>
      </c>
      <c r="P96" s="6"/>
      <c r="Q96" s="138"/>
      <c r="R96" s="403" t="b">
        <f t="shared" si="20"/>
        <v>1</v>
      </c>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row>
    <row r="97" spans="1:102" s="5" customFormat="1" ht="76.5" customHeight="1" x14ac:dyDescent="0.25">
      <c r="A97" s="936" t="s">
        <v>884</v>
      </c>
      <c r="B97" s="37" t="s">
        <v>885</v>
      </c>
      <c r="C97" s="37" t="s">
        <v>172</v>
      </c>
      <c r="D97" s="51">
        <f>SUM(D98:D101)</f>
        <v>257654.61</v>
      </c>
      <c r="E97" s="51">
        <f>SUM(E98:E101)</f>
        <v>256435.93</v>
      </c>
      <c r="F97" s="51">
        <f>SUM(F98:F101)</f>
        <v>195224.95</v>
      </c>
      <c r="G97" s="100">
        <f t="shared" si="16"/>
        <v>0.76100000000000001</v>
      </c>
      <c r="H97" s="24">
        <f>SUM(H98:H101)</f>
        <v>195224.95</v>
      </c>
      <c r="I97" s="100">
        <f t="shared" si="11"/>
        <v>0.76100000000000001</v>
      </c>
      <c r="J97" s="100">
        <f t="shared" si="21"/>
        <v>1</v>
      </c>
      <c r="K97" s="24">
        <f>SUM(K98:K101)</f>
        <v>256435.93</v>
      </c>
      <c r="L97" s="24">
        <f>SUM(L98:L101)</f>
        <v>0</v>
      </c>
      <c r="M97" s="47">
        <f t="shared" si="18"/>
        <v>1</v>
      </c>
      <c r="N97" s="714" t="s">
        <v>1197</v>
      </c>
      <c r="O97" s="5" t="b">
        <f t="shared" si="19"/>
        <v>1</v>
      </c>
      <c r="P97" s="6"/>
      <c r="Q97" s="138"/>
      <c r="R97" s="403" t="b">
        <f t="shared" si="20"/>
        <v>1</v>
      </c>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row>
    <row r="98" spans="1:102" s="5" customFormat="1" ht="27" x14ac:dyDescent="0.25">
      <c r="A98" s="937"/>
      <c r="B98" s="490" t="s">
        <v>19</v>
      </c>
      <c r="C98" s="490"/>
      <c r="D98" s="24"/>
      <c r="E98" s="24"/>
      <c r="F98" s="24"/>
      <c r="G98" s="81" t="e">
        <f t="shared" si="16"/>
        <v>#DIV/0!</v>
      </c>
      <c r="H98" s="24"/>
      <c r="I98" s="81" t="e">
        <f t="shared" si="11"/>
        <v>#DIV/0!</v>
      </c>
      <c r="J98" s="81" t="e">
        <f t="shared" si="21"/>
        <v>#DIV/0!</v>
      </c>
      <c r="K98" s="24"/>
      <c r="L98" s="24"/>
      <c r="M98" s="120" t="e">
        <f t="shared" si="18"/>
        <v>#DIV/0!</v>
      </c>
      <c r="N98" s="715"/>
      <c r="O98" s="5" t="b">
        <f t="shared" si="19"/>
        <v>1</v>
      </c>
      <c r="P98" s="6"/>
      <c r="Q98" s="138"/>
      <c r="R98" s="403" t="b">
        <f t="shared" si="20"/>
        <v>1</v>
      </c>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row>
    <row r="99" spans="1:102" s="5" customFormat="1" ht="27" x14ac:dyDescent="0.25">
      <c r="A99" s="937"/>
      <c r="B99" s="490" t="s">
        <v>18</v>
      </c>
      <c r="C99" s="490"/>
      <c r="D99" s="24"/>
      <c r="E99" s="24"/>
      <c r="F99" s="24"/>
      <c r="G99" s="81" t="e">
        <f t="shared" si="16"/>
        <v>#DIV/0!</v>
      </c>
      <c r="H99" s="24"/>
      <c r="I99" s="81" t="e">
        <f t="shared" si="11"/>
        <v>#DIV/0!</v>
      </c>
      <c r="J99" s="81" t="e">
        <f t="shared" si="21"/>
        <v>#DIV/0!</v>
      </c>
      <c r="K99" s="24"/>
      <c r="L99" s="24"/>
      <c r="M99" s="120" t="e">
        <f t="shared" si="18"/>
        <v>#DIV/0!</v>
      </c>
      <c r="N99" s="715"/>
      <c r="O99" s="5" t="b">
        <f t="shared" si="19"/>
        <v>1</v>
      </c>
      <c r="P99" s="6"/>
      <c r="Q99" s="138"/>
      <c r="R99" s="403" t="b">
        <f t="shared" si="20"/>
        <v>1</v>
      </c>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row>
    <row r="100" spans="1:102" s="5" customFormat="1" ht="27" x14ac:dyDescent="0.25">
      <c r="A100" s="937"/>
      <c r="B100" s="490" t="s">
        <v>38</v>
      </c>
      <c r="C100" s="490"/>
      <c r="D100" s="24">
        <v>257654.61</v>
      </c>
      <c r="E100" s="24">
        <v>256435.93</v>
      </c>
      <c r="F100" s="24">
        <v>195224.95</v>
      </c>
      <c r="G100" s="100">
        <f t="shared" si="16"/>
        <v>0.76100000000000001</v>
      </c>
      <c r="H100" s="24">
        <f>F100</f>
        <v>195224.95</v>
      </c>
      <c r="I100" s="100">
        <f t="shared" si="11"/>
        <v>0.76100000000000001</v>
      </c>
      <c r="J100" s="100">
        <f t="shared" si="21"/>
        <v>1</v>
      </c>
      <c r="K100" s="24">
        <f>E100</f>
        <v>256435.93</v>
      </c>
      <c r="L100" s="24"/>
      <c r="M100" s="47">
        <f t="shared" si="18"/>
        <v>1</v>
      </c>
      <c r="N100" s="715"/>
      <c r="O100" s="5" t="b">
        <f t="shared" si="19"/>
        <v>1</v>
      </c>
      <c r="P100" s="6"/>
      <c r="Q100" s="138"/>
      <c r="R100" s="403" t="b">
        <f t="shared" si="20"/>
        <v>1</v>
      </c>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row>
    <row r="101" spans="1:102" s="5" customFormat="1" ht="27" x14ac:dyDescent="0.25">
      <c r="A101" s="938"/>
      <c r="B101" s="490" t="s">
        <v>20</v>
      </c>
      <c r="C101" s="490"/>
      <c r="D101" s="24"/>
      <c r="E101" s="24"/>
      <c r="F101" s="24"/>
      <c r="G101" s="81" t="e">
        <f t="shared" si="16"/>
        <v>#DIV/0!</v>
      </c>
      <c r="H101" s="24"/>
      <c r="I101" s="81" t="e">
        <f t="shared" si="11"/>
        <v>#DIV/0!</v>
      </c>
      <c r="J101" s="81" t="e">
        <f t="shared" si="21"/>
        <v>#DIV/0!</v>
      </c>
      <c r="K101" s="24"/>
      <c r="L101" s="24"/>
      <c r="M101" s="120" t="e">
        <f t="shared" si="18"/>
        <v>#DIV/0!</v>
      </c>
      <c r="N101" s="716"/>
      <c r="O101" s="5" t="b">
        <f t="shared" si="19"/>
        <v>1</v>
      </c>
      <c r="P101" s="6"/>
      <c r="Q101" s="138"/>
      <c r="R101" s="403" t="b">
        <f t="shared" si="20"/>
        <v>1</v>
      </c>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row>
    <row r="102" spans="1:102" s="5" customFormat="1" ht="90" customHeight="1" x14ac:dyDescent="0.25">
      <c r="A102" s="936" t="s">
        <v>886</v>
      </c>
      <c r="B102" s="37" t="s">
        <v>887</v>
      </c>
      <c r="C102" s="37" t="s">
        <v>172</v>
      </c>
      <c r="D102" s="381">
        <f>SUM(D103:D106)</f>
        <v>830.15</v>
      </c>
      <c r="E102" s="381">
        <f>SUM(E103:E106)</f>
        <v>830.15</v>
      </c>
      <c r="F102" s="381">
        <f>SUM(F103:F106)</f>
        <v>453.61</v>
      </c>
      <c r="G102" s="100">
        <f t="shared" si="16"/>
        <v>0.54600000000000004</v>
      </c>
      <c r="H102" s="24">
        <f>SUM(H103:H106)</f>
        <v>453.61</v>
      </c>
      <c r="I102" s="141">
        <f t="shared" si="11"/>
        <v>0.54600000000000004</v>
      </c>
      <c r="J102" s="141">
        <f t="shared" si="21"/>
        <v>1</v>
      </c>
      <c r="K102" s="24">
        <f>SUM(K103:K106)</f>
        <v>830.15</v>
      </c>
      <c r="L102" s="24"/>
      <c r="M102" s="47">
        <f t="shared" si="18"/>
        <v>1</v>
      </c>
      <c r="N102" s="714" t="s">
        <v>1094</v>
      </c>
      <c r="O102" s="5" t="b">
        <f t="shared" si="19"/>
        <v>1</v>
      </c>
      <c r="P102" s="6"/>
      <c r="Q102" s="138"/>
      <c r="R102" s="403" t="b">
        <f t="shared" si="20"/>
        <v>1</v>
      </c>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row>
    <row r="103" spans="1:102" s="5" customFormat="1" ht="27" x14ac:dyDescent="0.25">
      <c r="A103" s="937"/>
      <c r="B103" s="490" t="s">
        <v>19</v>
      </c>
      <c r="C103" s="492"/>
      <c r="D103" s="381">
        <f>D108</f>
        <v>0</v>
      </c>
      <c r="E103" s="381">
        <f>E108</f>
        <v>0</v>
      </c>
      <c r="F103" s="381">
        <f>F108</f>
        <v>0</v>
      </c>
      <c r="G103" s="81" t="e">
        <f t="shared" si="16"/>
        <v>#DIV/0!</v>
      </c>
      <c r="H103" s="381">
        <f>H108</f>
        <v>0</v>
      </c>
      <c r="I103" s="81" t="e">
        <f t="shared" si="11"/>
        <v>#DIV/0!</v>
      </c>
      <c r="J103" s="81" t="e">
        <f t="shared" si="21"/>
        <v>#DIV/0!</v>
      </c>
      <c r="K103" s="381">
        <f t="shared" ref="K103:L106" si="24">K108</f>
        <v>0</v>
      </c>
      <c r="L103" s="381">
        <f t="shared" si="24"/>
        <v>0</v>
      </c>
      <c r="M103" s="120" t="e">
        <f t="shared" si="18"/>
        <v>#DIV/0!</v>
      </c>
      <c r="N103" s="715"/>
      <c r="O103" s="5" t="b">
        <f t="shared" si="19"/>
        <v>1</v>
      </c>
      <c r="P103" s="6"/>
      <c r="Q103" s="138"/>
      <c r="R103" s="403" t="b">
        <f t="shared" si="20"/>
        <v>1</v>
      </c>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row>
    <row r="104" spans="1:102" s="5" customFormat="1" ht="27" x14ac:dyDescent="0.25">
      <c r="A104" s="937"/>
      <c r="B104" s="490" t="s">
        <v>18</v>
      </c>
      <c r="C104" s="492"/>
      <c r="D104" s="381">
        <f t="shared" ref="D104:F106" si="25">D109</f>
        <v>830.15</v>
      </c>
      <c r="E104" s="381">
        <f t="shared" si="25"/>
        <v>830.15</v>
      </c>
      <c r="F104" s="381">
        <f>F109</f>
        <v>453.61</v>
      </c>
      <c r="G104" s="100">
        <f t="shared" si="16"/>
        <v>0.54600000000000004</v>
      </c>
      <c r="H104" s="381">
        <f>H109</f>
        <v>453.61</v>
      </c>
      <c r="I104" s="141">
        <f t="shared" si="11"/>
        <v>0.54600000000000004</v>
      </c>
      <c r="J104" s="141">
        <f t="shared" si="21"/>
        <v>1</v>
      </c>
      <c r="K104" s="381">
        <f t="shared" si="24"/>
        <v>830.15</v>
      </c>
      <c r="L104" s="381">
        <f t="shared" si="24"/>
        <v>0</v>
      </c>
      <c r="M104" s="47">
        <f t="shared" si="18"/>
        <v>1</v>
      </c>
      <c r="N104" s="715"/>
      <c r="O104" s="5" t="b">
        <f t="shared" si="19"/>
        <v>1</v>
      </c>
      <c r="P104" s="6"/>
      <c r="Q104" s="138"/>
      <c r="R104" s="403" t="b">
        <f t="shared" si="20"/>
        <v>1</v>
      </c>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row>
    <row r="105" spans="1:102" s="5" customFormat="1" ht="27" x14ac:dyDescent="0.25">
      <c r="A105" s="937"/>
      <c r="B105" s="490" t="s">
        <v>38</v>
      </c>
      <c r="C105" s="492"/>
      <c r="D105" s="381">
        <f t="shared" si="25"/>
        <v>0</v>
      </c>
      <c r="E105" s="381">
        <f t="shared" si="25"/>
        <v>0</v>
      </c>
      <c r="F105" s="381">
        <f t="shared" si="25"/>
        <v>0</v>
      </c>
      <c r="G105" s="81" t="e">
        <f t="shared" si="16"/>
        <v>#DIV/0!</v>
      </c>
      <c r="H105" s="381">
        <f>H110</f>
        <v>0</v>
      </c>
      <c r="I105" s="81" t="e">
        <f t="shared" si="11"/>
        <v>#DIV/0!</v>
      </c>
      <c r="J105" s="81" t="e">
        <f t="shared" si="21"/>
        <v>#DIV/0!</v>
      </c>
      <c r="K105" s="381">
        <f t="shared" si="24"/>
        <v>0</v>
      </c>
      <c r="L105" s="381">
        <f t="shared" si="24"/>
        <v>0</v>
      </c>
      <c r="M105" s="120" t="e">
        <f t="shared" si="18"/>
        <v>#DIV/0!</v>
      </c>
      <c r="N105" s="715"/>
      <c r="O105" s="5" t="b">
        <f t="shared" si="19"/>
        <v>1</v>
      </c>
      <c r="P105" s="6"/>
      <c r="Q105" s="138"/>
      <c r="R105" s="403" t="b">
        <f t="shared" si="20"/>
        <v>1</v>
      </c>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row>
    <row r="106" spans="1:102" s="5" customFormat="1" ht="27" x14ac:dyDescent="0.25">
      <c r="A106" s="938"/>
      <c r="B106" s="490" t="s">
        <v>20</v>
      </c>
      <c r="C106" s="492"/>
      <c r="D106" s="381">
        <f t="shared" si="25"/>
        <v>0</v>
      </c>
      <c r="E106" s="381">
        <f t="shared" si="25"/>
        <v>0</v>
      </c>
      <c r="F106" s="381">
        <f t="shared" si="25"/>
        <v>0</v>
      </c>
      <c r="G106" s="81" t="e">
        <f t="shared" si="16"/>
        <v>#DIV/0!</v>
      </c>
      <c r="H106" s="381">
        <f>H111</f>
        <v>0</v>
      </c>
      <c r="I106" s="81" t="e">
        <f t="shared" si="11"/>
        <v>#DIV/0!</v>
      </c>
      <c r="J106" s="81" t="e">
        <f t="shared" si="21"/>
        <v>#DIV/0!</v>
      </c>
      <c r="K106" s="381">
        <f t="shared" si="24"/>
        <v>0</v>
      </c>
      <c r="L106" s="381">
        <f t="shared" si="24"/>
        <v>0</v>
      </c>
      <c r="M106" s="120" t="e">
        <f t="shared" si="18"/>
        <v>#DIV/0!</v>
      </c>
      <c r="N106" s="716"/>
      <c r="O106" s="5" t="b">
        <f t="shared" si="19"/>
        <v>1</v>
      </c>
      <c r="P106" s="6"/>
      <c r="Q106" s="138"/>
      <c r="R106" s="403" t="b">
        <f t="shared" si="20"/>
        <v>1</v>
      </c>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row>
    <row r="107" spans="1:102" s="79" customFormat="1" ht="117.75" customHeight="1" x14ac:dyDescent="0.25">
      <c r="A107" s="936" t="s">
        <v>888</v>
      </c>
      <c r="B107" s="37" t="s">
        <v>889</v>
      </c>
      <c r="C107" s="37" t="s">
        <v>172</v>
      </c>
      <c r="D107" s="493">
        <f>SUM(D108:D111)</f>
        <v>830.15</v>
      </c>
      <c r="E107" s="24">
        <f>SUM(E108:E111)</f>
        <v>830.15</v>
      </c>
      <c r="F107" s="493">
        <f>SUM(F108:F111)</f>
        <v>453.61</v>
      </c>
      <c r="G107" s="100">
        <f t="shared" si="16"/>
        <v>0.54600000000000004</v>
      </c>
      <c r="H107" s="493">
        <f>SUM(H108:H111)</f>
        <v>453.61</v>
      </c>
      <c r="I107" s="141">
        <f t="shared" si="11"/>
        <v>0.54600000000000004</v>
      </c>
      <c r="J107" s="141">
        <f t="shared" si="21"/>
        <v>1</v>
      </c>
      <c r="K107" s="493">
        <f>SUM(K108:K111)</f>
        <v>830.15</v>
      </c>
      <c r="L107" s="493">
        <f>SUM(L108:L111)</f>
        <v>0</v>
      </c>
      <c r="M107" s="120">
        <f t="shared" si="18"/>
        <v>1</v>
      </c>
      <c r="N107" s="714" t="s">
        <v>1064</v>
      </c>
      <c r="O107" s="5" t="b">
        <f t="shared" si="19"/>
        <v>1</v>
      </c>
      <c r="P107" s="6"/>
      <c r="Q107" s="138"/>
      <c r="R107" s="403" t="b">
        <f t="shared" si="20"/>
        <v>1</v>
      </c>
    </row>
    <row r="108" spans="1:102" s="49" customFormat="1" ht="18.75" customHeight="1" x14ac:dyDescent="0.25">
      <c r="A108" s="937"/>
      <c r="B108" s="490" t="s">
        <v>19</v>
      </c>
      <c r="C108" s="492"/>
      <c r="D108" s="488"/>
      <c r="E108" s="263"/>
      <c r="F108" s="488"/>
      <c r="G108" s="81" t="e">
        <f t="shared" si="16"/>
        <v>#DIV/0!</v>
      </c>
      <c r="H108" s="493"/>
      <c r="I108" s="81" t="e">
        <f t="shared" si="11"/>
        <v>#DIV/0!</v>
      </c>
      <c r="J108" s="81" t="e">
        <f t="shared" si="21"/>
        <v>#DIV/0!</v>
      </c>
      <c r="K108" s="488"/>
      <c r="L108" s="488"/>
      <c r="M108" s="120" t="e">
        <f t="shared" si="18"/>
        <v>#DIV/0!</v>
      </c>
      <c r="N108" s="715"/>
      <c r="O108" s="5" t="b">
        <f t="shared" si="19"/>
        <v>1</v>
      </c>
      <c r="P108" s="6"/>
      <c r="Q108" s="138"/>
      <c r="R108" s="403" t="b">
        <f t="shared" si="20"/>
        <v>1</v>
      </c>
    </row>
    <row r="109" spans="1:102" s="49" customFormat="1" ht="18.75" customHeight="1" x14ac:dyDescent="0.25">
      <c r="A109" s="937"/>
      <c r="B109" s="490" t="s">
        <v>18</v>
      </c>
      <c r="C109" s="492"/>
      <c r="D109" s="381">
        <v>830.15</v>
      </c>
      <c r="E109" s="24">
        <v>830.15</v>
      </c>
      <c r="F109" s="24">
        <v>453.61</v>
      </c>
      <c r="G109" s="100">
        <f t="shared" si="16"/>
        <v>0.54600000000000004</v>
      </c>
      <c r="H109" s="24">
        <f>F109</f>
        <v>453.61</v>
      </c>
      <c r="I109" s="141">
        <f t="shared" si="11"/>
        <v>0.54600000000000004</v>
      </c>
      <c r="J109" s="141">
        <f t="shared" si="21"/>
        <v>1</v>
      </c>
      <c r="K109" s="24">
        <v>830.15</v>
      </c>
      <c r="L109" s="488"/>
      <c r="M109" s="120">
        <f t="shared" si="18"/>
        <v>1</v>
      </c>
      <c r="N109" s="715"/>
      <c r="O109" s="5" t="b">
        <f t="shared" si="19"/>
        <v>1</v>
      </c>
      <c r="P109" s="6"/>
      <c r="Q109" s="138"/>
      <c r="R109" s="403" t="b">
        <f t="shared" si="20"/>
        <v>1</v>
      </c>
    </row>
    <row r="110" spans="1:102" s="49" customFormat="1" ht="18.75" customHeight="1" x14ac:dyDescent="0.25">
      <c r="A110" s="937"/>
      <c r="B110" s="490" t="s">
        <v>38</v>
      </c>
      <c r="C110" s="492"/>
      <c r="D110" s="381"/>
      <c r="E110" s="24"/>
      <c r="F110" s="24"/>
      <c r="G110" s="81" t="e">
        <f t="shared" si="16"/>
        <v>#DIV/0!</v>
      </c>
      <c r="H110" s="493"/>
      <c r="I110" s="81" t="e">
        <f t="shared" si="11"/>
        <v>#DIV/0!</v>
      </c>
      <c r="J110" s="81" t="e">
        <f t="shared" si="21"/>
        <v>#DIV/0!</v>
      </c>
      <c r="K110" s="488"/>
      <c r="L110" s="488"/>
      <c r="M110" s="120" t="e">
        <f t="shared" si="18"/>
        <v>#DIV/0!</v>
      </c>
      <c r="N110" s="715"/>
      <c r="O110" s="5" t="b">
        <f t="shared" si="19"/>
        <v>1</v>
      </c>
      <c r="P110" s="6"/>
      <c r="Q110" s="138"/>
      <c r="R110" s="403" t="b">
        <f t="shared" si="20"/>
        <v>1</v>
      </c>
    </row>
    <row r="111" spans="1:102" s="49" customFormat="1" ht="18.75" customHeight="1" x14ac:dyDescent="0.25">
      <c r="A111" s="938"/>
      <c r="B111" s="490" t="s">
        <v>20</v>
      </c>
      <c r="C111" s="492"/>
      <c r="D111" s="488"/>
      <c r="E111" s="263"/>
      <c r="F111" s="488"/>
      <c r="G111" s="81" t="e">
        <f t="shared" ref="G111:G174" si="26">F111/E111</f>
        <v>#DIV/0!</v>
      </c>
      <c r="H111" s="493"/>
      <c r="I111" s="81" t="e">
        <f t="shared" si="11"/>
        <v>#DIV/0!</v>
      </c>
      <c r="J111" s="81" t="e">
        <f t="shared" si="21"/>
        <v>#DIV/0!</v>
      </c>
      <c r="K111" s="488"/>
      <c r="L111" s="488"/>
      <c r="M111" s="120" t="e">
        <f t="shared" si="18"/>
        <v>#DIV/0!</v>
      </c>
      <c r="N111" s="716"/>
      <c r="O111" s="5" t="b">
        <f t="shared" si="19"/>
        <v>1</v>
      </c>
      <c r="P111" s="6"/>
      <c r="Q111" s="138"/>
      <c r="R111" s="403" t="b">
        <f t="shared" si="20"/>
        <v>1</v>
      </c>
    </row>
    <row r="112" spans="1:102" s="12" customFormat="1" ht="37.5" customHeight="1" x14ac:dyDescent="0.25">
      <c r="A112" s="936" t="s">
        <v>890</v>
      </c>
      <c r="B112" s="37" t="s">
        <v>891</v>
      </c>
      <c r="C112" s="37" t="s">
        <v>172</v>
      </c>
      <c r="D112" s="381">
        <f>SUM(D113:D116)</f>
        <v>3789.2</v>
      </c>
      <c r="E112" s="381">
        <f>SUM(E113:E116)</f>
        <v>3787.5</v>
      </c>
      <c r="F112" s="381">
        <f>SUM(F113:F116)</f>
        <v>2872.33</v>
      </c>
      <c r="G112" s="382">
        <f t="shared" si="26"/>
        <v>0.75800000000000001</v>
      </c>
      <c r="H112" s="381">
        <f>SUM(H113:H116)</f>
        <v>2872.33</v>
      </c>
      <c r="I112" s="382">
        <f t="shared" si="11"/>
        <v>0.75800000000000001</v>
      </c>
      <c r="J112" s="382">
        <f t="shared" si="21"/>
        <v>1</v>
      </c>
      <c r="K112" s="381">
        <f>SUM(K113:K116)</f>
        <v>3787.5</v>
      </c>
      <c r="L112" s="381">
        <f>SUM(L113:L116)</f>
        <v>0</v>
      </c>
      <c r="M112" s="383">
        <f t="shared" si="18"/>
        <v>1</v>
      </c>
      <c r="N112" s="714" t="s">
        <v>1094</v>
      </c>
      <c r="O112" s="5" t="b">
        <f t="shared" si="19"/>
        <v>1</v>
      </c>
      <c r="P112" s="6"/>
      <c r="Q112" s="138"/>
      <c r="R112" s="403" t="b">
        <f t="shared" si="20"/>
        <v>1</v>
      </c>
    </row>
    <row r="113" spans="1:18" s="13" customFormat="1" ht="27" x14ac:dyDescent="0.25">
      <c r="A113" s="937"/>
      <c r="B113" s="490" t="s">
        <v>19</v>
      </c>
      <c r="C113" s="492"/>
      <c r="D113" s="381"/>
      <c r="E113" s="24"/>
      <c r="F113" s="24"/>
      <c r="G113" s="81" t="e">
        <f t="shared" si="26"/>
        <v>#DIV/0!</v>
      </c>
      <c r="H113" s="24"/>
      <c r="I113" s="81" t="e">
        <f t="shared" si="11"/>
        <v>#DIV/0!</v>
      </c>
      <c r="J113" s="81" t="e">
        <f t="shared" si="21"/>
        <v>#DIV/0!</v>
      </c>
      <c r="K113" s="24"/>
      <c r="L113" s="24"/>
      <c r="M113" s="120" t="e">
        <f t="shared" si="18"/>
        <v>#DIV/0!</v>
      </c>
      <c r="N113" s="715"/>
      <c r="O113" s="5" t="b">
        <f t="shared" si="19"/>
        <v>1</v>
      </c>
      <c r="P113" s="6"/>
      <c r="Q113" s="138"/>
      <c r="R113" s="403" t="b">
        <f t="shared" si="20"/>
        <v>1</v>
      </c>
    </row>
    <row r="114" spans="1:18" s="13" customFormat="1" ht="27" x14ac:dyDescent="0.25">
      <c r="A114" s="937"/>
      <c r="B114" s="490" t="s">
        <v>18</v>
      </c>
      <c r="C114" s="492"/>
      <c r="D114" s="381">
        <v>3789.2</v>
      </c>
      <c r="E114" s="381">
        <v>3787.5</v>
      </c>
      <c r="F114" s="24">
        <v>2872.33</v>
      </c>
      <c r="G114" s="100">
        <f t="shared" si="26"/>
        <v>0.75800000000000001</v>
      </c>
      <c r="H114" s="24">
        <f>F114</f>
        <v>2872.33</v>
      </c>
      <c r="I114" s="100">
        <f t="shared" si="11"/>
        <v>0.75800000000000001</v>
      </c>
      <c r="J114" s="100">
        <f t="shared" si="21"/>
        <v>1</v>
      </c>
      <c r="K114" s="381">
        <f>E114</f>
        <v>3787.5</v>
      </c>
      <c r="L114" s="24"/>
      <c r="M114" s="47">
        <f t="shared" si="18"/>
        <v>1</v>
      </c>
      <c r="N114" s="715"/>
      <c r="O114" s="5" t="b">
        <f t="shared" si="19"/>
        <v>1</v>
      </c>
      <c r="P114" s="6"/>
      <c r="Q114" s="138"/>
      <c r="R114" s="403" t="b">
        <f t="shared" si="20"/>
        <v>1</v>
      </c>
    </row>
    <row r="115" spans="1:18" s="13" customFormat="1" ht="27" x14ac:dyDescent="0.25">
      <c r="A115" s="937"/>
      <c r="B115" s="490" t="s">
        <v>38</v>
      </c>
      <c r="C115" s="492"/>
      <c r="D115" s="381"/>
      <c r="E115" s="24"/>
      <c r="F115" s="24"/>
      <c r="G115" s="81" t="e">
        <f t="shared" si="26"/>
        <v>#DIV/0!</v>
      </c>
      <c r="H115" s="24"/>
      <c r="I115" s="81" t="e">
        <f t="shared" si="11"/>
        <v>#DIV/0!</v>
      </c>
      <c r="J115" s="81" t="e">
        <f t="shared" si="21"/>
        <v>#DIV/0!</v>
      </c>
      <c r="K115" s="24"/>
      <c r="L115" s="24"/>
      <c r="M115" s="120" t="e">
        <f t="shared" si="18"/>
        <v>#DIV/0!</v>
      </c>
      <c r="N115" s="715"/>
      <c r="O115" s="5" t="b">
        <f t="shared" si="19"/>
        <v>1</v>
      </c>
      <c r="P115" s="6"/>
      <c r="Q115" s="138"/>
      <c r="R115" s="403" t="b">
        <f t="shared" si="20"/>
        <v>1</v>
      </c>
    </row>
    <row r="116" spans="1:18" s="13" customFormat="1" ht="27" collapsed="1" x14ac:dyDescent="0.25">
      <c r="A116" s="938"/>
      <c r="B116" s="490" t="s">
        <v>20</v>
      </c>
      <c r="C116" s="492"/>
      <c r="D116" s="381"/>
      <c r="E116" s="24"/>
      <c r="F116" s="24"/>
      <c r="G116" s="81" t="e">
        <f t="shared" si="26"/>
        <v>#DIV/0!</v>
      </c>
      <c r="H116" s="24"/>
      <c r="I116" s="81" t="e">
        <f t="shared" si="11"/>
        <v>#DIV/0!</v>
      </c>
      <c r="J116" s="81" t="e">
        <f t="shared" si="21"/>
        <v>#DIV/0!</v>
      </c>
      <c r="K116" s="24"/>
      <c r="L116" s="24"/>
      <c r="M116" s="120" t="e">
        <f t="shared" si="18"/>
        <v>#DIV/0!</v>
      </c>
      <c r="N116" s="716"/>
      <c r="O116" s="5" t="b">
        <f t="shared" si="19"/>
        <v>1</v>
      </c>
      <c r="P116" s="6"/>
      <c r="Q116" s="138"/>
      <c r="R116" s="403" t="b">
        <f t="shared" si="20"/>
        <v>1</v>
      </c>
    </row>
    <row r="117" spans="1:18" s="53" customFormat="1" ht="89.25" customHeight="1" x14ac:dyDescent="0.25">
      <c r="A117" s="936" t="s">
        <v>892</v>
      </c>
      <c r="B117" s="37" t="s">
        <v>893</v>
      </c>
      <c r="C117" s="37" t="s">
        <v>172</v>
      </c>
      <c r="D117" s="381">
        <f>SUM(D118:D121)</f>
        <v>118.5</v>
      </c>
      <c r="E117" s="381">
        <f>SUM(E118:E121)</f>
        <v>118.5</v>
      </c>
      <c r="F117" s="381">
        <f>SUM(F118:F121)</f>
        <v>91.91</v>
      </c>
      <c r="G117" s="100">
        <f t="shared" si="26"/>
        <v>0.77600000000000002</v>
      </c>
      <c r="H117" s="24">
        <f>SUM(H118:H121)</f>
        <v>91.91</v>
      </c>
      <c r="I117" s="141">
        <f t="shared" si="11"/>
        <v>0.77600000000000002</v>
      </c>
      <c r="J117" s="141">
        <f t="shared" si="21"/>
        <v>1</v>
      </c>
      <c r="K117" s="24">
        <f>SUM(K118:K121)</f>
        <v>118.5</v>
      </c>
      <c r="L117" s="24">
        <f>SUM(L118:L121)</f>
        <v>0</v>
      </c>
      <c r="M117" s="47">
        <f t="shared" si="18"/>
        <v>1</v>
      </c>
      <c r="N117" s="714" t="s">
        <v>1064</v>
      </c>
      <c r="O117" s="5" t="b">
        <f t="shared" si="19"/>
        <v>1</v>
      </c>
      <c r="P117" s="6"/>
      <c r="Q117" s="138"/>
      <c r="R117" s="403" t="b">
        <f t="shared" si="20"/>
        <v>1</v>
      </c>
    </row>
    <row r="118" spans="1:18" s="4" customFormat="1" ht="18.75" customHeight="1" x14ac:dyDescent="0.25">
      <c r="A118" s="937"/>
      <c r="B118" s="490" t="s">
        <v>19</v>
      </c>
      <c r="C118" s="492"/>
      <c r="D118" s="381"/>
      <c r="E118" s="24"/>
      <c r="F118" s="24"/>
      <c r="G118" s="81" t="e">
        <f t="shared" si="26"/>
        <v>#DIV/0!</v>
      </c>
      <c r="H118" s="24"/>
      <c r="I118" s="81" t="e">
        <f t="shared" si="11"/>
        <v>#DIV/0!</v>
      </c>
      <c r="J118" s="81" t="e">
        <f t="shared" si="21"/>
        <v>#DIV/0!</v>
      </c>
      <c r="K118" s="24"/>
      <c r="L118" s="24"/>
      <c r="M118" s="120" t="e">
        <f t="shared" si="18"/>
        <v>#DIV/0!</v>
      </c>
      <c r="N118" s="715"/>
      <c r="O118" s="5" t="b">
        <f t="shared" si="19"/>
        <v>1</v>
      </c>
      <c r="P118" s="6"/>
      <c r="Q118" s="138"/>
      <c r="R118" s="403" t="b">
        <f t="shared" si="20"/>
        <v>1</v>
      </c>
    </row>
    <row r="119" spans="1:18" s="4" customFormat="1" ht="27" x14ac:dyDescent="0.25">
      <c r="A119" s="937"/>
      <c r="B119" s="490" t="s">
        <v>18</v>
      </c>
      <c r="C119" s="492"/>
      <c r="D119" s="381">
        <v>118.5</v>
      </c>
      <c r="E119" s="381">
        <v>118.5</v>
      </c>
      <c r="F119" s="24">
        <v>91.91</v>
      </c>
      <c r="G119" s="100">
        <f t="shared" si="26"/>
        <v>0.77600000000000002</v>
      </c>
      <c r="H119" s="24">
        <f>F119</f>
        <v>91.91</v>
      </c>
      <c r="I119" s="141">
        <f t="shared" si="11"/>
        <v>0.77600000000000002</v>
      </c>
      <c r="J119" s="141">
        <f t="shared" si="21"/>
        <v>1</v>
      </c>
      <c r="K119" s="381">
        <v>118.5</v>
      </c>
      <c r="L119" s="24"/>
      <c r="M119" s="47">
        <f t="shared" si="18"/>
        <v>1</v>
      </c>
      <c r="N119" s="715"/>
      <c r="O119" s="5" t="b">
        <f t="shared" si="19"/>
        <v>1</v>
      </c>
      <c r="P119" s="6"/>
      <c r="Q119" s="138"/>
      <c r="R119" s="403" t="b">
        <f t="shared" si="20"/>
        <v>1</v>
      </c>
    </row>
    <row r="120" spans="1:18" s="4" customFormat="1" ht="18.75" customHeight="1" x14ac:dyDescent="0.25">
      <c r="A120" s="937"/>
      <c r="B120" s="490" t="s">
        <v>38</v>
      </c>
      <c r="C120" s="492"/>
      <c r="D120" s="381"/>
      <c r="E120" s="24"/>
      <c r="F120" s="24"/>
      <c r="G120" s="81" t="e">
        <f t="shared" si="26"/>
        <v>#DIV/0!</v>
      </c>
      <c r="H120" s="24"/>
      <c r="I120" s="81" t="e">
        <f t="shared" si="11"/>
        <v>#DIV/0!</v>
      </c>
      <c r="J120" s="81" t="e">
        <f t="shared" si="21"/>
        <v>#DIV/0!</v>
      </c>
      <c r="K120" s="24"/>
      <c r="L120" s="24"/>
      <c r="M120" s="120" t="e">
        <f t="shared" si="18"/>
        <v>#DIV/0!</v>
      </c>
      <c r="N120" s="715"/>
      <c r="O120" s="5" t="b">
        <f t="shared" si="19"/>
        <v>1</v>
      </c>
      <c r="P120" s="6"/>
      <c r="Q120" s="138"/>
      <c r="R120" s="403" t="b">
        <f t="shared" si="20"/>
        <v>1</v>
      </c>
    </row>
    <row r="121" spans="1:18" s="4" customFormat="1" ht="27" x14ac:dyDescent="0.25">
      <c r="A121" s="938"/>
      <c r="B121" s="490" t="s">
        <v>20</v>
      </c>
      <c r="C121" s="492"/>
      <c r="D121" s="381"/>
      <c r="E121" s="24"/>
      <c r="F121" s="24"/>
      <c r="G121" s="81" t="e">
        <f t="shared" si="26"/>
        <v>#DIV/0!</v>
      </c>
      <c r="H121" s="24"/>
      <c r="I121" s="81" t="e">
        <f t="shared" si="11"/>
        <v>#DIV/0!</v>
      </c>
      <c r="J121" s="81" t="e">
        <f t="shared" si="21"/>
        <v>#DIV/0!</v>
      </c>
      <c r="K121" s="24"/>
      <c r="L121" s="24"/>
      <c r="M121" s="120" t="e">
        <f t="shared" si="18"/>
        <v>#DIV/0!</v>
      </c>
      <c r="N121" s="716"/>
      <c r="O121" s="5" t="b">
        <f t="shared" si="19"/>
        <v>1</v>
      </c>
      <c r="P121" s="6"/>
      <c r="Q121" s="138"/>
      <c r="R121" s="403" t="b">
        <f t="shared" si="20"/>
        <v>1</v>
      </c>
    </row>
    <row r="122" spans="1:18" s="53" customFormat="1" ht="52.5" customHeight="1" x14ac:dyDescent="0.25">
      <c r="A122" s="936" t="s">
        <v>894</v>
      </c>
      <c r="B122" s="37" t="s">
        <v>895</v>
      </c>
      <c r="C122" s="37" t="s">
        <v>172</v>
      </c>
      <c r="D122" s="381">
        <f>SUM(D123:D126)</f>
        <v>181.7</v>
      </c>
      <c r="E122" s="381">
        <f>SUM(E123:E126)</f>
        <v>173</v>
      </c>
      <c r="F122" s="381">
        <f>SUM(F123:F126)</f>
        <v>121.26</v>
      </c>
      <c r="G122" s="100">
        <f t="shared" si="26"/>
        <v>0.70099999999999996</v>
      </c>
      <c r="H122" s="24">
        <f>SUM(H123:H126)</f>
        <v>121.26</v>
      </c>
      <c r="I122" s="100">
        <f t="shared" si="11"/>
        <v>0.70099999999999996</v>
      </c>
      <c r="J122" s="100">
        <f t="shared" si="21"/>
        <v>1</v>
      </c>
      <c r="K122" s="24">
        <f>SUM(K123:K126)</f>
        <v>173</v>
      </c>
      <c r="L122" s="24">
        <f>SUM(L123:L126)</f>
        <v>0</v>
      </c>
      <c r="M122" s="47">
        <f t="shared" si="18"/>
        <v>1</v>
      </c>
      <c r="N122" s="714" t="s">
        <v>1065</v>
      </c>
      <c r="O122" s="5" t="b">
        <f t="shared" si="19"/>
        <v>1</v>
      </c>
      <c r="P122" s="6"/>
      <c r="Q122" s="138"/>
      <c r="R122" s="403" t="b">
        <f t="shared" si="20"/>
        <v>1</v>
      </c>
    </row>
    <row r="123" spans="1:18" s="4" customFormat="1" ht="27" x14ac:dyDescent="0.25">
      <c r="A123" s="937"/>
      <c r="B123" s="490" t="s">
        <v>19</v>
      </c>
      <c r="C123" s="492"/>
      <c r="D123" s="381"/>
      <c r="E123" s="24"/>
      <c r="F123" s="24"/>
      <c r="G123" s="81" t="e">
        <f t="shared" si="26"/>
        <v>#DIV/0!</v>
      </c>
      <c r="H123" s="24"/>
      <c r="I123" s="81" t="e">
        <f t="shared" si="11"/>
        <v>#DIV/0!</v>
      </c>
      <c r="J123" s="81" t="e">
        <f t="shared" si="21"/>
        <v>#DIV/0!</v>
      </c>
      <c r="K123" s="24"/>
      <c r="L123" s="24"/>
      <c r="M123" s="120" t="e">
        <f t="shared" si="18"/>
        <v>#DIV/0!</v>
      </c>
      <c r="N123" s="715"/>
      <c r="O123" s="5" t="b">
        <f t="shared" si="19"/>
        <v>1</v>
      </c>
      <c r="P123" s="6"/>
      <c r="Q123" s="138"/>
      <c r="R123" s="403" t="b">
        <f t="shared" si="20"/>
        <v>1</v>
      </c>
    </row>
    <row r="124" spans="1:18" s="4" customFormat="1" ht="18.75" customHeight="1" x14ac:dyDescent="0.25">
      <c r="A124" s="937"/>
      <c r="B124" s="490" t="s">
        <v>18</v>
      </c>
      <c r="C124" s="492"/>
      <c r="D124" s="381">
        <v>181.7</v>
      </c>
      <c r="E124" s="381">
        <v>173</v>
      </c>
      <c r="F124" s="24">
        <v>121.26</v>
      </c>
      <c r="G124" s="100">
        <f t="shared" si="26"/>
        <v>0.70099999999999996</v>
      </c>
      <c r="H124" s="24">
        <f>F124</f>
        <v>121.26</v>
      </c>
      <c r="I124" s="100">
        <f t="shared" si="11"/>
        <v>0.70099999999999996</v>
      </c>
      <c r="J124" s="100">
        <f t="shared" si="21"/>
        <v>1</v>
      </c>
      <c r="K124" s="381">
        <f>E124</f>
        <v>173</v>
      </c>
      <c r="L124" s="24"/>
      <c r="M124" s="47">
        <f t="shared" si="18"/>
        <v>1</v>
      </c>
      <c r="N124" s="715"/>
      <c r="O124" s="5" t="b">
        <f t="shared" si="19"/>
        <v>1</v>
      </c>
      <c r="P124" s="6"/>
      <c r="Q124" s="138"/>
      <c r="R124" s="403" t="b">
        <f t="shared" si="20"/>
        <v>1</v>
      </c>
    </row>
    <row r="125" spans="1:18" s="4" customFormat="1" ht="27" x14ac:dyDescent="0.25">
      <c r="A125" s="937"/>
      <c r="B125" s="490" t="s">
        <v>38</v>
      </c>
      <c r="C125" s="492"/>
      <c r="D125" s="381"/>
      <c r="E125" s="24"/>
      <c r="F125" s="24"/>
      <c r="G125" s="81" t="e">
        <f t="shared" si="26"/>
        <v>#DIV/0!</v>
      </c>
      <c r="H125" s="24"/>
      <c r="I125" s="81" t="e">
        <f t="shared" si="11"/>
        <v>#DIV/0!</v>
      </c>
      <c r="J125" s="81" t="e">
        <f t="shared" si="21"/>
        <v>#DIV/0!</v>
      </c>
      <c r="K125" s="24"/>
      <c r="L125" s="24"/>
      <c r="M125" s="120" t="e">
        <f t="shared" si="18"/>
        <v>#DIV/0!</v>
      </c>
      <c r="N125" s="715"/>
      <c r="O125" s="5" t="b">
        <f t="shared" si="19"/>
        <v>1</v>
      </c>
      <c r="P125" s="6"/>
      <c r="Q125" s="138"/>
      <c r="R125" s="403" t="b">
        <f t="shared" si="20"/>
        <v>1</v>
      </c>
    </row>
    <row r="126" spans="1:18" s="4" customFormat="1" ht="27" x14ac:dyDescent="0.25">
      <c r="A126" s="938"/>
      <c r="B126" s="490" t="s">
        <v>20</v>
      </c>
      <c r="C126" s="492"/>
      <c r="D126" s="381"/>
      <c r="E126" s="24"/>
      <c r="F126" s="24"/>
      <c r="G126" s="81" t="e">
        <f t="shared" si="26"/>
        <v>#DIV/0!</v>
      </c>
      <c r="H126" s="24"/>
      <c r="I126" s="81" t="e">
        <f t="shared" si="11"/>
        <v>#DIV/0!</v>
      </c>
      <c r="J126" s="81" t="e">
        <f t="shared" si="21"/>
        <v>#DIV/0!</v>
      </c>
      <c r="K126" s="24"/>
      <c r="L126" s="24"/>
      <c r="M126" s="120" t="e">
        <f t="shared" si="18"/>
        <v>#DIV/0!</v>
      </c>
      <c r="N126" s="716"/>
      <c r="O126" s="5" t="b">
        <f t="shared" si="19"/>
        <v>1</v>
      </c>
      <c r="P126" s="6"/>
      <c r="Q126" s="138"/>
      <c r="R126" s="403" t="b">
        <f t="shared" si="20"/>
        <v>1</v>
      </c>
    </row>
    <row r="127" spans="1:18" s="53" customFormat="1" ht="129" customHeight="1" x14ac:dyDescent="0.25">
      <c r="A127" s="936" t="s">
        <v>896</v>
      </c>
      <c r="B127" s="37" t="s">
        <v>897</v>
      </c>
      <c r="C127" s="37" t="s">
        <v>172</v>
      </c>
      <c r="D127" s="381">
        <f>SUM(D128:D131)</f>
        <v>1320.7</v>
      </c>
      <c r="E127" s="381">
        <f>SUM(E128:E131)</f>
        <v>1317.64</v>
      </c>
      <c r="F127" s="381">
        <f>SUM(F128:F131)</f>
        <v>1042.8399999999999</v>
      </c>
      <c r="G127" s="100">
        <f t="shared" si="26"/>
        <v>0.79100000000000004</v>
      </c>
      <c r="H127" s="24">
        <f>SUM(H128:H131)</f>
        <v>1042.8399999999999</v>
      </c>
      <c r="I127" s="100">
        <f t="shared" si="11"/>
        <v>0.79100000000000004</v>
      </c>
      <c r="J127" s="100">
        <f t="shared" si="21"/>
        <v>1</v>
      </c>
      <c r="K127" s="24">
        <f>SUM(K128:K131)</f>
        <v>1317.64</v>
      </c>
      <c r="L127" s="24">
        <f>SUM(L128:L131)</f>
        <v>0</v>
      </c>
      <c r="M127" s="47">
        <f t="shared" si="18"/>
        <v>1</v>
      </c>
      <c r="N127" s="714" t="s">
        <v>1064</v>
      </c>
      <c r="O127" s="5" t="b">
        <f t="shared" si="19"/>
        <v>1</v>
      </c>
      <c r="P127" s="6"/>
      <c r="Q127" s="138"/>
      <c r="R127" s="403" t="b">
        <f t="shared" si="20"/>
        <v>1</v>
      </c>
    </row>
    <row r="128" spans="1:18" s="4" customFormat="1" ht="27" x14ac:dyDescent="0.25">
      <c r="A128" s="937"/>
      <c r="B128" s="490" t="s">
        <v>19</v>
      </c>
      <c r="C128" s="492"/>
      <c r="D128" s="381"/>
      <c r="E128" s="24"/>
      <c r="F128" s="24"/>
      <c r="G128" s="81" t="e">
        <f t="shared" si="26"/>
        <v>#DIV/0!</v>
      </c>
      <c r="H128" s="24"/>
      <c r="I128" s="81" t="e">
        <f t="shared" si="11"/>
        <v>#DIV/0!</v>
      </c>
      <c r="J128" s="81" t="e">
        <f t="shared" si="21"/>
        <v>#DIV/0!</v>
      </c>
      <c r="K128" s="24"/>
      <c r="L128" s="24"/>
      <c r="M128" s="120" t="e">
        <f t="shared" si="18"/>
        <v>#DIV/0!</v>
      </c>
      <c r="N128" s="715"/>
      <c r="O128" s="5" t="b">
        <f t="shared" si="19"/>
        <v>1</v>
      </c>
      <c r="P128" s="6"/>
      <c r="Q128" s="138"/>
      <c r="R128" s="403" t="b">
        <f t="shared" si="20"/>
        <v>1</v>
      </c>
    </row>
    <row r="129" spans="1:18" s="4" customFormat="1" ht="27" x14ac:dyDescent="0.25">
      <c r="A129" s="937"/>
      <c r="B129" s="490" t="s">
        <v>18</v>
      </c>
      <c r="C129" s="492"/>
      <c r="D129" s="381">
        <v>1320.7</v>
      </c>
      <c r="E129" s="381">
        <v>1317.64</v>
      </c>
      <c r="F129" s="24">
        <v>1042.8399999999999</v>
      </c>
      <c r="G129" s="100">
        <f t="shared" si="26"/>
        <v>0.79100000000000004</v>
      </c>
      <c r="H129" s="24">
        <f>F129</f>
        <v>1042.8399999999999</v>
      </c>
      <c r="I129" s="100">
        <f t="shared" si="11"/>
        <v>0.79100000000000004</v>
      </c>
      <c r="J129" s="100">
        <f t="shared" si="21"/>
        <v>1</v>
      </c>
      <c r="K129" s="381">
        <f>E129</f>
        <v>1317.64</v>
      </c>
      <c r="L129" s="24"/>
      <c r="M129" s="47">
        <f t="shared" si="18"/>
        <v>1</v>
      </c>
      <c r="N129" s="715"/>
      <c r="O129" s="5" t="b">
        <f t="shared" si="19"/>
        <v>1</v>
      </c>
      <c r="P129" s="6"/>
      <c r="Q129" s="138"/>
      <c r="R129" s="403" t="b">
        <f t="shared" si="20"/>
        <v>1</v>
      </c>
    </row>
    <row r="130" spans="1:18" s="4" customFormat="1" ht="27" x14ac:dyDescent="0.25">
      <c r="A130" s="937"/>
      <c r="B130" s="490" t="s">
        <v>38</v>
      </c>
      <c r="C130" s="492"/>
      <c r="D130" s="381"/>
      <c r="E130" s="24"/>
      <c r="F130" s="24"/>
      <c r="G130" s="81" t="e">
        <f t="shared" si="26"/>
        <v>#DIV/0!</v>
      </c>
      <c r="H130" s="24"/>
      <c r="I130" s="81" t="e">
        <f t="shared" si="11"/>
        <v>#DIV/0!</v>
      </c>
      <c r="J130" s="81" t="e">
        <f t="shared" si="21"/>
        <v>#DIV/0!</v>
      </c>
      <c r="K130" s="24"/>
      <c r="L130" s="24"/>
      <c r="M130" s="120" t="e">
        <f t="shared" si="18"/>
        <v>#DIV/0!</v>
      </c>
      <c r="N130" s="715"/>
      <c r="O130" s="5" t="b">
        <f t="shared" si="19"/>
        <v>1</v>
      </c>
      <c r="P130" s="6"/>
      <c r="Q130" s="138"/>
      <c r="R130" s="403" t="b">
        <f t="shared" si="20"/>
        <v>1</v>
      </c>
    </row>
    <row r="131" spans="1:18" s="4" customFormat="1" ht="27" x14ac:dyDescent="0.25">
      <c r="A131" s="938"/>
      <c r="B131" s="490" t="s">
        <v>20</v>
      </c>
      <c r="C131" s="492"/>
      <c r="D131" s="381"/>
      <c r="E131" s="24"/>
      <c r="F131" s="24"/>
      <c r="G131" s="81" t="e">
        <f t="shared" si="26"/>
        <v>#DIV/0!</v>
      </c>
      <c r="H131" s="24"/>
      <c r="I131" s="81" t="e">
        <f t="shared" si="11"/>
        <v>#DIV/0!</v>
      </c>
      <c r="J131" s="81" t="e">
        <f t="shared" si="21"/>
        <v>#DIV/0!</v>
      </c>
      <c r="K131" s="24"/>
      <c r="L131" s="24"/>
      <c r="M131" s="120" t="e">
        <f t="shared" si="18"/>
        <v>#DIV/0!</v>
      </c>
      <c r="N131" s="716"/>
      <c r="O131" s="5" t="b">
        <f t="shared" si="19"/>
        <v>1</v>
      </c>
      <c r="P131" s="6"/>
      <c r="Q131" s="138"/>
      <c r="R131" s="403" t="b">
        <f t="shared" si="20"/>
        <v>1</v>
      </c>
    </row>
    <row r="132" spans="1:18" s="4" customFormat="1" ht="228" customHeight="1" x14ac:dyDescent="0.25">
      <c r="A132" s="936" t="s">
        <v>898</v>
      </c>
      <c r="B132" s="37" t="s">
        <v>899</v>
      </c>
      <c r="C132" s="37" t="s">
        <v>172</v>
      </c>
      <c r="D132" s="381">
        <f>SUM(D133:D136)</f>
        <v>12.3</v>
      </c>
      <c r="E132" s="381">
        <f>SUM(E133:E136)</f>
        <v>12.3</v>
      </c>
      <c r="F132" s="381">
        <f>SUM(F133:F136)</f>
        <v>12.25</v>
      </c>
      <c r="G132" s="100">
        <f t="shared" si="26"/>
        <v>0.996</v>
      </c>
      <c r="H132" s="381">
        <f>SUM(H133:H136)</f>
        <v>12.25</v>
      </c>
      <c r="I132" s="100">
        <f t="shared" si="11"/>
        <v>0.996</v>
      </c>
      <c r="J132" s="100">
        <f t="shared" si="21"/>
        <v>1</v>
      </c>
      <c r="K132" s="24">
        <f>SUM(K133:K136)</f>
        <v>12.3</v>
      </c>
      <c r="L132" s="24">
        <f>SUM(L133:L136)</f>
        <v>0</v>
      </c>
      <c r="M132" s="47">
        <f t="shared" si="18"/>
        <v>1</v>
      </c>
      <c r="N132" s="714" t="s">
        <v>1065</v>
      </c>
      <c r="O132" s="5" t="b">
        <f t="shared" si="19"/>
        <v>1</v>
      </c>
      <c r="P132" s="6"/>
      <c r="Q132" s="138"/>
      <c r="R132" s="403" t="b">
        <f t="shared" si="20"/>
        <v>1</v>
      </c>
    </row>
    <row r="133" spans="1:18" s="4" customFormat="1" ht="27" x14ac:dyDescent="0.25">
      <c r="A133" s="937"/>
      <c r="B133" s="490" t="s">
        <v>19</v>
      </c>
      <c r="C133" s="492"/>
      <c r="D133" s="381"/>
      <c r="E133" s="24"/>
      <c r="F133" s="24"/>
      <c r="G133" s="81" t="e">
        <f t="shared" si="26"/>
        <v>#DIV/0!</v>
      </c>
      <c r="H133" s="24"/>
      <c r="I133" s="81" t="e">
        <f t="shared" si="11"/>
        <v>#DIV/0!</v>
      </c>
      <c r="J133" s="81" t="e">
        <f t="shared" si="21"/>
        <v>#DIV/0!</v>
      </c>
      <c r="K133" s="24"/>
      <c r="L133" s="24"/>
      <c r="M133" s="120" t="e">
        <f t="shared" si="18"/>
        <v>#DIV/0!</v>
      </c>
      <c r="N133" s="715"/>
      <c r="O133" s="5" t="b">
        <f t="shared" si="19"/>
        <v>1</v>
      </c>
      <c r="P133" s="6"/>
      <c r="Q133" s="138"/>
      <c r="R133" s="403" t="b">
        <f t="shared" si="20"/>
        <v>1</v>
      </c>
    </row>
    <row r="134" spans="1:18" s="4" customFormat="1" ht="27" x14ac:dyDescent="0.25">
      <c r="A134" s="937"/>
      <c r="B134" s="490" t="s">
        <v>18</v>
      </c>
      <c r="C134" s="492"/>
      <c r="D134" s="381">
        <v>12.3</v>
      </c>
      <c r="E134" s="381">
        <v>12.3</v>
      </c>
      <c r="F134" s="24">
        <v>12.25</v>
      </c>
      <c r="G134" s="100">
        <f t="shared" si="26"/>
        <v>0.996</v>
      </c>
      <c r="H134" s="24">
        <f>F134</f>
        <v>12.25</v>
      </c>
      <c r="I134" s="100">
        <f t="shared" si="11"/>
        <v>0.996</v>
      </c>
      <c r="J134" s="100">
        <f t="shared" si="21"/>
        <v>1</v>
      </c>
      <c r="K134" s="381">
        <v>12.3</v>
      </c>
      <c r="L134" s="24"/>
      <c r="M134" s="47">
        <f t="shared" si="18"/>
        <v>1</v>
      </c>
      <c r="N134" s="715"/>
      <c r="O134" s="5" t="b">
        <f t="shared" si="19"/>
        <v>1</v>
      </c>
      <c r="P134" s="6"/>
      <c r="Q134" s="138"/>
      <c r="R134" s="403" t="b">
        <f t="shared" si="20"/>
        <v>1</v>
      </c>
    </row>
    <row r="135" spans="1:18" s="4" customFormat="1" ht="27" x14ac:dyDescent="0.25">
      <c r="A135" s="937"/>
      <c r="B135" s="490" t="s">
        <v>38</v>
      </c>
      <c r="C135" s="492"/>
      <c r="D135" s="381"/>
      <c r="E135" s="24"/>
      <c r="F135" s="24"/>
      <c r="G135" s="81" t="e">
        <f t="shared" si="26"/>
        <v>#DIV/0!</v>
      </c>
      <c r="H135" s="24"/>
      <c r="I135" s="81" t="e">
        <f t="shared" si="11"/>
        <v>#DIV/0!</v>
      </c>
      <c r="J135" s="81" t="e">
        <f t="shared" si="21"/>
        <v>#DIV/0!</v>
      </c>
      <c r="K135" s="24"/>
      <c r="L135" s="24"/>
      <c r="M135" s="120" t="e">
        <f t="shared" si="18"/>
        <v>#DIV/0!</v>
      </c>
      <c r="N135" s="715"/>
      <c r="O135" s="5" t="b">
        <f t="shared" si="19"/>
        <v>1</v>
      </c>
      <c r="P135" s="6"/>
      <c r="Q135" s="138"/>
      <c r="R135" s="403" t="b">
        <f t="shared" si="20"/>
        <v>1</v>
      </c>
    </row>
    <row r="136" spans="1:18" s="4" customFormat="1" ht="27" x14ac:dyDescent="0.25">
      <c r="A136" s="938"/>
      <c r="B136" s="490" t="s">
        <v>20</v>
      </c>
      <c r="C136" s="492"/>
      <c r="D136" s="381"/>
      <c r="E136" s="24"/>
      <c r="F136" s="24"/>
      <c r="G136" s="81" t="e">
        <f t="shared" si="26"/>
        <v>#DIV/0!</v>
      </c>
      <c r="H136" s="24"/>
      <c r="I136" s="81" t="e">
        <f t="shared" si="11"/>
        <v>#DIV/0!</v>
      </c>
      <c r="J136" s="81" t="e">
        <f t="shared" si="21"/>
        <v>#DIV/0!</v>
      </c>
      <c r="K136" s="24"/>
      <c r="L136" s="24"/>
      <c r="M136" s="120" t="e">
        <f t="shared" si="18"/>
        <v>#DIV/0!</v>
      </c>
      <c r="N136" s="716"/>
      <c r="O136" s="5" t="b">
        <f t="shared" ref="O136:O199" si="27">K136+L136=E136</f>
        <v>1</v>
      </c>
      <c r="P136" s="6"/>
      <c r="Q136" s="138"/>
      <c r="R136" s="403" t="b">
        <f t="shared" ref="R136:R199" si="28">F136=H136</f>
        <v>1</v>
      </c>
    </row>
    <row r="137" spans="1:18" s="446" customFormat="1" ht="56.25" customHeight="1" x14ac:dyDescent="0.25">
      <c r="A137" s="936" t="s">
        <v>900</v>
      </c>
      <c r="B137" s="37" t="s">
        <v>901</v>
      </c>
      <c r="C137" s="37" t="s">
        <v>172</v>
      </c>
      <c r="D137" s="381">
        <f>SUM(D138:D141)</f>
        <v>167354.6</v>
      </c>
      <c r="E137" s="381">
        <f>SUM(E138:E141)</f>
        <v>165477.53</v>
      </c>
      <c r="F137" s="381">
        <f>SUM(F138:F141)</f>
        <v>122137.74</v>
      </c>
      <c r="G137" s="100">
        <f t="shared" si="26"/>
        <v>0.73799999999999999</v>
      </c>
      <c r="H137" s="24">
        <f>SUM(H138:H141)</f>
        <v>122137.74</v>
      </c>
      <c r="I137" s="100">
        <f t="shared" si="11"/>
        <v>0.73799999999999999</v>
      </c>
      <c r="J137" s="100">
        <f t="shared" si="21"/>
        <v>1</v>
      </c>
      <c r="K137" s="24">
        <f>SUM(K138:K141)</f>
        <v>165477.53</v>
      </c>
      <c r="L137" s="24">
        <f>SUM(L138:L141)</f>
        <v>0</v>
      </c>
      <c r="M137" s="47">
        <f t="shared" si="18"/>
        <v>1</v>
      </c>
      <c r="N137" s="714" t="s">
        <v>1333</v>
      </c>
      <c r="O137" s="5" t="b">
        <f t="shared" si="27"/>
        <v>1</v>
      </c>
      <c r="P137" s="444"/>
      <c r="Q137" s="445"/>
      <c r="R137" s="403" t="b">
        <f t="shared" si="28"/>
        <v>1</v>
      </c>
    </row>
    <row r="138" spans="1:18" s="446" customFormat="1" ht="27" x14ac:dyDescent="0.25">
      <c r="A138" s="937"/>
      <c r="B138" s="490" t="s">
        <v>19</v>
      </c>
      <c r="C138" s="492"/>
      <c r="D138" s="381"/>
      <c r="E138" s="24"/>
      <c r="F138" s="24"/>
      <c r="G138" s="81" t="e">
        <f t="shared" si="26"/>
        <v>#DIV/0!</v>
      </c>
      <c r="H138" s="24"/>
      <c r="I138" s="81" t="e">
        <f t="shared" si="11"/>
        <v>#DIV/0!</v>
      </c>
      <c r="J138" s="81" t="e">
        <f t="shared" si="21"/>
        <v>#DIV/0!</v>
      </c>
      <c r="K138" s="24"/>
      <c r="L138" s="24"/>
      <c r="M138" s="120" t="e">
        <f t="shared" si="18"/>
        <v>#DIV/0!</v>
      </c>
      <c r="N138" s="715"/>
      <c r="O138" s="5" t="b">
        <f t="shared" si="27"/>
        <v>1</v>
      </c>
      <c r="P138" s="444"/>
      <c r="Q138" s="445"/>
      <c r="R138" s="403" t="b">
        <f t="shared" si="28"/>
        <v>1</v>
      </c>
    </row>
    <row r="139" spans="1:18" s="446" customFormat="1" ht="27" x14ac:dyDescent="0.25">
      <c r="A139" s="937"/>
      <c r="B139" s="490" t="s">
        <v>18</v>
      </c>
      <c r="C139" s="492"/>
      <c r="D139" s="381"/>
      <c r="E139" s="24"/>
      <c r="F139" s="24"/>
      <c r="G139" s="81" t="e">
        <f t="shared" si="26"/>
        <v>#DIV/0!</v>
      </c>
      <c r="H139" s="24"/>
      <c r="I139" s="81" t="e">
        <f t="shared" si="11"/>
        <v>#DIV/0!</v>
      </c>
      <c r="J139" s="81" t="e">
        <f t="shared" si="21"/>
        <v>#DIV/0!</v>
      </c>
      <c r="K139" s="24"/>
      <c r="L139" s="24"/>
      <c r="M139" s="120" t="e">
        <f t="shared" si="18"/>
        <v>#DIV/0!</v>
      </c>
      <c r="N139" s="715"/>
      <c r="O139" s="5" t="b">
        <f t="shared" si="27"/>
        <v>1</v>
      </c>
      <c r="P139" s="444"/>
      <c r="Q139" s="445"/>
      <c r="R139" s="403" t="b">
        <f t="shared" si="28"/>
        <v>1</v>
      </c>
    </row>
    <row r="140" spans="1:18" s="446" customFormat="1" ht="27" x14ac:dyDescent="0.25">
      <c r="A140" s="937"/>
      <c r="B140" s="490" t="s">
        <v>38</v>
      </c>
      <c r="C140" s="492"/>
      <c r="D140" s="381">
        <v>167354.6</v>
      </c>
      <c r="E140" s="381">
        <v>165477.53</v>
      </c>
      <c r="F140" s="24">
        <v>122137.74</v>
      </c>
      <c r="G140" s="100">
        <f t="shared" si="26"/>
        <v>0.73799999999999999</v>
      </c>
      <c r="H140" s="24">
        <f>F140</f>
        <v>122137.74</v>
      </c>
      <c r="I140" s="100">
        <f t="shared" si="11"/>
        <v>0.73799999999999999</v>
      </c>
      <c r="J140" s="100">
        <f t="shared" si="21"/>
        <v>1</v>
      </c>
      <c r="K140" s="381">
        <f>E140</f>
        <v>165477.53</v>
      </c>
      <c r="L140" s="24"/>
      <c r="M140" s="47">
        <f t="shared" si="18"/>
        <v>1</v>
      </c>
      <c r="N140" s="715"/>
      <c r="O140" s="5" t="b">
        <f t="shared" si="27"/>
        <v>1</v>
      </c>
      <c r="P140" s="444"/>
      <c r="Q140" s="445"/>
      <c r="R140" s="403" t="b">
        <f t="shared" si="28"/>
        <v>1</v>
      </c>
    </row>
    <row r="141" spans="1:18" s="446" customFormat="1" ht="27" x14ac:dyDescent="0.25">
      <c r="A141" s="938"/>
      <c r="B141" s="490" t="s">
        <v>20</v>
      </c>
      <c r="C141" s="492"/>
      <c r="D141" s="381"/>
      <c r="E141" s="24"/>
      <c r="F141" s="24"/>
      <c r="G141" s="81" t="e">
        <f t="shared" si="26"/>
        <v>#DIV/0!</v>
      </c>
      <c r="H141" s="24"/>
      <c r="I141" s="81" t="e">
        <f t="shared" si="11"/>
        <v>#DIV/0!</v>
      </c>
      <c r="J141" s="81" t="e">
        <f t="shared" si="21"/>
        <v>#DIV/0!</v>
      </c>
      <c r="K141" s="24"/>
      <c r="L141" s="24"/>
      <c r="M141" s="120" t="e">
        <f t="shared" si="18"/>
        <v>#DIV/0!</v>
      </c>
      <c r="N141" s="716"/>
      <c r="O141" s="5" t="b">
        <f t="shared" si="27"/>
        <v>1</v>
      </c>
      <c r="P141" s="444"/>
      <c r="Q141" s="445"/>
      <c r="R141" s="403" t="b">
        <f t="shared" si="28"/>
        <v>1</v>
      </c>
    </row>
    <row r="142" spans="1:18" s="56" customFormat="1" ht="154.5" customHeight="1" x14ac:dyDescent="0.25">
      <c r="A142" s="936" t="s">
        <v>394</v>
      </c>
      <c r="B142" s="37" t="s">
        <v>1046</v>
      </c>
      <c r="C142" s="37" t="s">
        <v>520</v>
      </c>
      <c r="D142" s="381">
        <f>SUM(D143:D146)</f>
        <v>176127.99</v>
      </c>
      <c r="E142" s="381">
        <f>SUM(E143:E146)</f>
        <v>263427.40000000002</v>
      </c>
      <c r="F142" s="381">
        <f>SUM(F143:F146)</f>
        <v>268883.65000000002</v>
      </c>
      <c r="G142" s="100">
        <f t="shared" si="26"/>
        <v>1.0209999999999999</v>
      </c>
      <c r="H142" s="24">
        <f>SUM(H143:H146)</f>
        <v>179750.05</v>
      </c>
      <c r="I142" s="100">
        <f t="shared" si="11"/>
        <v>0.68200000000000005</v>
      </c>
      <c r="J142" s="100">
        <f t="shared" si="21"/>
        <v>0.66900000000000004</v>
      </c>
      <c r="K142" s="24">
        <f>SUM(K143:K146)</f>
        <v>240050.04</v>
      </c>
      <c r="L142" s="24">
        <f>SUM(L143:L146)</f>
        <v>23377.360000000001</v>
      </c>
      <c r="M142" s="47">
        <f t="shared" si="18"/>
        <v>0.91</v>
      </c>
      <c r="N142" s="878" t="s">
        <v>1568</v>
      </c>
      <c r="O142" s="5" t="b">
        <f t="shared" si="27"/>
        <v>1</v>
      </c>
      <c r="P142" s="6"/>
      <c r="Q142" s="138"/>
      <c r="R142" s="403"/>
    </row>
    <row r="143" spans="1:18" s="4" customFormat="1" ht="27" x14ac:dyDescent="0.25">
      <c r="A143" s="937"/>
      <c r="B143" s="490" t="s">
        <v>19</v>
      </c>
      <c r="C143" s="492"/>
      <c r="D143" s="381">
        <f>D148</f>
        <v>0</v>
      </c>
      <c r="E143" s="381">
        <f>E148</f>
        <v>0</v>
      </c>
      <c r="F143" s="381">
        <f>F148</f>
        <v>0</v>
      </c>
      <c r="G143" s="81" t="e">
        <f t="shared" si="26"/>
        <v>#DIV/0!</v>
      </c>
      <c r="H143" s="24"/>
      <c r="I143" s="81" t="e">
        <f t="shared" si="11"/>
        <v>#DIV/0!</v>
      </c>
      <c r="J143" s="81" t="e">
        <f t="shared" si="21"/>
        <v>#DIV/0!</v>
      </c>
      <c r="K143" s="24">
        <f>K148</f>
        <v>0</v>
      </c>
      <c r="L143" s="24"/>
      <c r="M143" s="120" t="e">
        <f t="shared" si="18"/>
        <v>#DIV/0!</v>
      </c>
      <c r="N143" s="879"/>
      <c r="O143" s="5" t="b">
        <f t="shared" si="27"/>
        <v>1</v>
      </c>
      <c r="P143" s="6"/>
      <c r="Q143" s="138"/>
      <c r="R143" s="403" t="b">
        <f t="shared" si="28"/>
        <v>1</v>
      </c>
    </row>
    <row r="144" spans="1:18" s="4" customFormat="1" ht="27" x14ac:dyDescent="0.25">
      <c r="A144" s="937"/>
      <c r="B144" s="490" t="s">
        <v>18</v>
      </c>
      <c r="C144" s="492"/>
      <c r="D144" s="381">
        <f>D149</f>
        <v>42615.4</v>
      </c>
      <c r="E144" s="381">
        <f t="shared" ref="E144:F145" si="29">E149</f>
        <v>127215</v>
      </c>
      <c r="F144" s="381">
        <f t="shared" si="29"/>
        <v>150985.9</v>
      </c>
      <c r="G144" s="100">
        <f t="shared" si="26"/>
        <v>1.1870000000000001</v>
      </c>
      <c r="H144" s="381">
        <f t="shared" ref="H144:H145" si="30">H149</f>
        <v>61852.3</v>
      </c>
      <c r="I144" s="100">
        <f t="shared" si="11"/>
        <v>0.48599999999999999</v>
      </c>
      <c r="J144" s="100">
        <f t="shared" si="21"/>
        <v>0.41</v>
      </c>
      <c r="K144" s="381">
        <f t="shared" ref="K144:K145" si="31">K149</f>
        <v>103837.64</v>
      </c>
      <c r="L144" s="24">
        <f t="shared" ref="L144:L145" si="32">E144-K144</f>
        <v>23377.360000000001</v>
      </c>
      <c r="M144" s="47">
        <f t="shared" si="18"/>
        <v>0.82</v>
      </c>
      <c r="N144" s="879"/>
      <c r="O144" s="5" t="b">
        <f t="shared" si="27"/>
        <v>1</v>
      </c>
      <c r="P144" s="6"/>
      <c r="Q144" s="138"/>
      <c r="R144" s="403"/>
    </row>
    <row r="145" spans="1:18" s="4" customFormat="1" ht="27" x14ac:dyDescent="0.25">
      <c r="A145" s="937"/>
      <c r="B145" s="490" t="s">
        <v>38</v>
      </c>
      <c r="C145" s="492"/>
      <c r="D145" s="381">
        <f>D150</f>
        <v>133512.59</v>
      </c>
      <c r="E145" s="381">
        <f t="shared" si="29"/>
        <v>136212.4</v>
      </c>
      <c r="F145" s="381">
        <f t="shared" si="29"/>
        <v>117897.75</v>
      </c>
      <c r="G145" s="100">
        <f t="shared" si="26"/>
        <v>0.86599999999999999</v>
      </c>
      <c r="H145" s="381">
        <f t="shared" si="30"/>
        <v>117897.75</v>
      </c>
      <c r="I145" s="100">
        <f t="shared" si="11"/>
        <v>0.86599999999999999</v>
      </c>
      <c r="J145" s="100">
        <f t="shared" si="21"/>
        <v>1</v>
      </c>
      <c r="K145" s="381">
        <f t="shared" si="31"/>
        <v>136212.4</v>
      </c>
      <c r="L145" s="24">
        <f t="shared" si="32"/>
        <v>0</v>
      </c>
      <c r="M145" s="47">
        <f t="shared" si="18"/>
        <v>1</v>
      </c>
      <c r="N145" s="879"/>
      <c r="O145" s="5" t="b">
        <f t="shared" si="27"/>
        <v>1</v>
      </c>
      <c r="P145" s="6"/>
      <c r="Q145" s="138"/>
      <c r="R145" s="403" t="b">
        <f t="shared" si="28"/>
        <v>1</v>
      </c>
    </row>
    <row r="146" spans="1:18" s="4" customFormat="1" ht="27" x14ac:dyDescent="0.25">
      <c r="A146" s="938"/>
      <c r="B146" s="490" t="s">
        <v>20</v>
      </c>
      <c r="C146" s="492"/>
      <c r="D146" s="381">
        <f t="shared" ref="D146:F146" si="33">D151</f>
        <v>0</v>
      </c>
      <c r="E146" s="381">
        <f t="shared" si="33"/>
        <v>0</v>
      </c>
      <c r="F146" s="381">
        <f t="shared" si="33"/>
        <v>0</v>
      </c>
      <c r="G146" s="81" t="e">
        <f t="shared" si="26"/>
        <v>#DIV/0!</v>
      </c>
      <c r="H146" s="24"/>
      <c r="I146" s="81" t="e">
        <f t="shared" si="11"/>
        <v>#DIV/0!</v>
      </c>
      <c r="J146" s="81" t="e">
        <f t="shared" si="21"/>
        <v>#DIV/0!</v>
      </c>
      <c r="K146" s="24">
        <f>K151</f>
        <v>0</v>
      </c>
      <c r="L146" s="24"/>
      <c r="M146" s="120" t="e">
        <f t="shared" si="18"/>
        <v>#DIV/0!</v>
      </c>
      <c r="N146" s="879"/>
      <c r="O146" s="5" t="b">
        <f t="shared" si="27"/>
        <v>1</v>
      </c>
      <c r="P146" s="6"/>
      <c r="Q146" s="138"/>
      <c r="R146" s="403" t="b">
        <f t="shared" si="28"/>
        <v>1</v>
      </c>
    </row>
    <row r="147" spans="1:18" s="56" customFormat="1" ht="162.75" customHeight="1" x14ac:dyDescent="0.25">
      <c r="A147" s="936" t="s">
        <v>902</v>
      </c>
      <c r="B147" s="37" t="s">
        <v>903</v>
      </c>
      <c r="C147" s="37" t="s">
        <v>172</v>
      </c>
      <c r="D147" s="381">
        <f>SUM(D148:D151)</f>
        <v>176127.99</v>
      </c>
      <c r="E147" s="381">
        <f>SUM(E148:E151)</f>
        <v>263427.40000000002</v>
      </c>
      <c r="F147" s="381">
        <f>SUM(F148:F151)</f>
        <v>268883.65000000002</v>
      </c>
      <c r="G147" s="100">
        <f t="shared" si="26"/>
        <v>1.0209999999999999</v>
      </c>
      <c r="H147" s="24">
        <f>SUM(H148:H151)</f>
        <v>179750.05</v>
      </c>
      <c r="I147" s="100">
        <f t="shared" si="11"/>
        <v>0.68200000000000005</v>
      </c>
      <c r="J147" s="100">
        <f t="shared" si="21"/>
        <v>0.66900000000000004</v>
      </c>
      <c r="K147" s="24">
        <f>SUM(K148:K151)</f>
        <v>240050.04</v>
      </c>
      <c r="L147" s="24">
        <f>SUM(L148:L151)</f>
        <v>23377.360000000001</v>
      </c>
      <c r="M147" s="47">
        <f t="shared" si="18"/>
        <v>0.91</v>
      </c>
      <c r="N147" s="879"/>
      <c r="O147" s="5" t="b">
        <f t="shared" si="27"/>
        <v>1</v>
      </c>
      <c r="P147" s="6"/>
      <c r="Q147" s="138"/>
      <c r="R147" s="403"/>
    </row>
    <row r="148" spans="1:18" s="4" customFormat="1" ht="35.25" customHeight="1" x14ac:dyDescent="0.25">
      <c r="A148" s="937"/>
      <c r="B148" s="490" t="s">
        <v>19</v>
      </c>
      <c r="C148" s="492"/>
      <c r="D148" s="381"/>
      <c r="E148" s="24"/>
      <c r="F148" s="24"/>
      <c r="G148" s="81" t="e">
        <f t="shared" si="26"/>
        <v>#DIV/0!</v>
      </c>
      <c r="H148" s="24"/>
      <c r="I148" s="81" t="e">
        <f t="shared" si="11"/>
        <v>#DIV/0!</v>
      </c>
      <c r="J148" s="81" t="e">
        <f t="shared" si="21"/>
        <v>#DIV/0!</v>
      </c>
      <c r="K148" s="24"/>
      <c r="L148" s="24"/>
      <c r="M148" s="120" t="e">
        <f t="shared" si="18"/>
        <v>#DIV/0!</v>
      </c>
      <c r="N148" s="879"/>
      <c r="O148" s="5" t="b">
        <f t="shared" si="27"/>
        <v>1</v>
      </c>
      <c r="P148" s="6"/>
      <c r="Q148" s="138"/>
      <c r="R148" s="403" t="b">
        <f t="shared" si="28"/>
        <v>1</v>
      </c>
    </row>
    <row r="149" spans="1:18" s="4" customFormat="1" ht="35.25" customHeight="1" x14ac:dyDescent="0.25">
      <c r="A149" s="937"/>
      <c r="B149" s="490" t="s">
        <v>18</v>
      </c>
      <c r="C149" s="492"/>
      <c r="D149" s="24">
        <v>42615.4</v>
      </c>
      <c r="E149" s="24">
        <v>127215</v>
      </c>
      <c r="F149" s="24">
        <v>150985.9</v>
      </c>
      <c r="G149" s="100">
        <f t="shared" si="26"/>
        <v>1.1870000000000001</v>
      </c>
      <c r="H149" s="24">
        <v>61852.3</v>
      </c>
      <c r="I149" s="100">
        <f t="shared" si="11"/>
        <v>0.48599999999999999</v>
      </c>
      <c r="J149" s="100">
        <f t="shared" si="21"/>
        <v>0.41</v>
      </c>
      <c r="K149" s="24">
        <v>103837.64</v>
      </c>
      <c r="L149" s="24">
        <f>E149-K149</f>
        <v>23377.360000000001</v>
      </c>
      <c r="M149" s="47">
        <f t="shared" si="18"/>
        <v>0.82</v>
      </c>
      <c r="N149" s="879"/>
      <c r="O149" s="5" t="b">
        <f t="shared" si="27"/>
        <v>1</v>
      </c>
      <c r="P149" s="6"/>
      <c r="Q149" s="138"/>
      <c r="R149" s="403"/>
    </row>
    <row r="150" spans="1:18" s="4" customFormat="1" ht="35.25" customHeight="1" x14ac:dyDescent="0.25">
      <c r="A150" s="937"/>
      <c r="B150" s="490" t="s">
        <v>38</v>
      </c>
      <c r="C150" s="492"/>
      <c r="D150" s="381">
        <v>133512.59</v>
      </c>
      <c r="E150" s="381">
        <v>136212.4</v>
      </c>
      <c r="F150" s="24">
        <v>117897.75</v>
      </c>
      <c r="G150" s="100">
        <f t="shared" si="26"/>
        <v>0.86599999999999999</v>
      </c>
      <c r="H150" s="24">
        <f>F150</f>
        <v>117897.75</v>
      </c>
      <c r="I150" s="100">
        <f t="shared" si="11"/>
        <v>0.86599999999999999</v>
      </c>
      <c r="J150" s="100">
        <f t="shared" si="21"/>
        <v>1</v>
      </c>
      <c r="K150" s="24">
        <f>E150</f>
        <v>136212.4</v>
      </c>
      <c r="L150" s="24"/>
      <c r="M150" s="47">
        <f t="shared" si="18"/>
        <v>1</v>
      </c>
      <c r="N150" s="879"/>
      <c r="O150" s="5" t="b">
        <f t="shared" si="27"/>
        <v>1</v>
      </c>
      <c r="P150" s="6"/>
      <c r="Q150" s="138"/>
      <c r="R150" s="403" t="b">
        <f t="shared" si="28"/>
        <v>1</v>
      </c>
    </row>
    <row r="151" spans="1:18" s="4" customFormat="1" ht="35.25" customHeight="1" x14ac:dyDescent="0.25">
      <c r="A151" s="938"/>
      <c r="B151" s="490" t="s">
        <v>20</v>
      </c>
      <c r="C151" s="492"/>
      <c r="D151" s="381"/>
      <c r="E151" s="24"/>
      <c r="F151" s="24"/>
      <c r="G151" s="81" t="e">
        <f t="shared" si="26"/>
        <v>#DIV/0!</v>
      </c>
      <c r="H151" s="24"/>
      <c r="I151" s="81" t="e">
        <f t="shared" si="11"/>
        <v>#DIV/0!</v>
      </c>
      <c r="J151" s="81" t="e">
        <f t="shared" si="21"/>
        <v>#DIV/0!</v>
      </c>
      <c r="K151" s="24"/>
      <c r="L151" s="24"/>
      <c r="M151" s="120" t="e">
        <f t="shared" si="18"/>
        <v>#DIV/0!</v>
      </c>
      <c r="N151" s="880"/>
      <c r="O151" s="5" t="b">
        <f t="shared" si="27"/>
        <v>1</v>
      </c>
      <c r="P151" s="6"/>
      <c r="Q151" s="138"/>
      <c r="R151" s="403" t="b">
        <f t="shared" si="28"/>
        <v>1</v>
      </c>
    </row>
    <row r="152" spans="1:18" s="56" customFormat="1" ht="39" x14ac:dyDescent="0.25">
      <c r="A152" s="1001" t="s">
        <v>285</v>
      </c>
      <c r="B152" s="84" t="s">
        <v>1028</v>
      </c>
      <c r="C152" s="54" t="s">
        <v>116</v>
      </c>
      <c r="D152" s="384">
        <f>SUM(D153:D156)</f>
        <v>17190.3</v>
      </c>
      <c r="E152" s="59">
        <f>SUM(E153:E156)</f>
        <v>18065.400000000001</v>
      </c>
      <c r="F152" s="59">
        <f>SUM(F153:F156)</f>
        <v>9615.99</v>
      </c>
      <c r="G152" s="96">
        <f t="shared" si="26"/>
        <v>0.53200000000000003</v>
      </c>
      <c r="H152" s="59">
        <f>SUM(H153:H156)</f>
        <v>9615.99</v>
      </c>
      <c r="I152" s="96">
        <f t="shared" si="11"/>
        <v>0.53200000000000003</v>
      </c>
      <c r="J152" s="96">
        <f t="shared" si="21"/>
        <v>1</v>
      </c>
      <c r="K152" s="59">
        <f>SUM(K153:K156)</f>
        <v>18044.400000000001</v>
      </c>
      <c r="L152" s="59">
        <f>SUM(L153:L156)</f>
        <v>21</v>
      </c>
      <c r="M152" s="57">
        <f t="shared" si="18"/>
        <v>1</v>
      </c>
      <c r="N152" s="597"/>
      <c r="O152" s="5" t="b">
        <f t="shared" si="27"/>
        <v>1</v>
      </c>
      <c r="P152" s="6"/>
      <c r="Q152" s="138"/>
      <c r="R152" s="403" t="b">
        <f t="shared" si="28"/>
        <v>1</v>
      </c>
    </row>
    <row r="153" spans="1:18" s="4" customFormat="1" ht="18.75" customHeight="1" x14ac:dyDescent="0.25">
      <c r="A153" s="1001"/>
      <c r="B153" s="490" t="s">
        <v>19</v>
      </c>
      <c r="C153" s="70"/>
      <c r="D153" s="24">
        <f>D158+D163+D168+D173</f>
        <v>0</v>
      </c>
      <c r="E153" s="24">
        <f>E158+E163+E168+E173</f>
        <v>0</v>
      </c>
      <c r="F153" s="24">
        <f>F158+F163+F168+F173</f>
        <v>0</v>
      </c>
      <c r="G153" s="81" t="e">
        <f t="shared" si="26"/>
        <v>#DIV/0!</v>
      </c>
      <c r="H153" s="24">
        <f>H158+H163+H168+H173</f>
        <v>0</v>
      </c>
      <c r="I153" s="81" t="e">
        <f t="shared" si="11"/>
        <v>#DIV/0!</v>
      </c>
      <c r="J153" s="81" t="e">
        <f t="shared" si="21"/>
        <v>#DIV/0!</v>
      </c>
      <c r="K153" s="24">
        <f t="shared" ref="K153:L156" si="34">K158+K163+K168+K173</f>
        <v>0</v>
      </c>
      <c r="L153" s="24">
        <f t="shared" si="34"/>
        <v>0</v>
      </c>
      <c r="M153" s="120" t="e">
        <f t="shared" si="18"/>
        <v>#DIV/0!</v>
      </c>
      <c r="N153" s="597"/>
      <c r="O153" s="5" t="b">
        <f t="shared" si="27"/>
        <v>1</v>
      </c>
      <c r="P153" s="6"/>
      <c r="Q153" s="138"/>
      <c r="R153" s="403" t="b">
        <f t="shared" si="28"/>
        <v>1</v>
      </c>
    </row>
    <row r="154" spans="1:18" s="4" customFormat="1" ht="18.75" customHeight="1" x14ac:dyDescent="0.25">
      <c r="A154" s="1001"/>
      <c r="B154" s="490" t="s">
        <v>18</v>
      </c>
      <c r="C154" s="70"/>
      <c r="D154" s="24">
        <f>D159+D164+D169+D174</f>
        <v>11416.2</v>
      </c>
      <c r="E154" s="24">
        <f t="shared" ref="D154:F156" si="35">E159+E164+E169+E174</f>
        <v>12291.3</v>
      </c>
      <c r="F154" s="24">
        <f>F159+F164+F169+F174</f>
        <v>5101</v>
      </c>
      <c r="G154" s="100">
        <f t="shared" si="26"/>
        <v>0.41499999999999998</v>
      </c>
      <c r="H154" s="24">
        <f>H159+H164+H169+H174</f>
        <v>5101</v>
      </c>
      <c r="I154" s="100">
        <f t="shared" si="11"/>
        <v>0.41499999999999998</v>
      </c>
      <c r="J154" s="100">
        <f t="shared" si="21"/>
        <v>1</v>
      </c>
      <c r="K154" s="24">
        <f t="shared" si="34"/>
        <v>12270.3</v>
      </c>
      <c r="L154" s="24">
        <f t="shared" si="34"/>
        <v>21</v>
      </c>
      <c r="M154" s="47">
        <f t="shared" si="18"/>
        <v>1</v>
      </c>
      <c r="N154" s="597"/>
      <c r="O154" s="5" t="b">
        <f t="shared" si="27"/>
        <v>1</v>
      </c>
      <c r="P154" s="6"/>
      <c r="Q154" s="138"/>
      <c r="R154" s="403" t="b">
        <f t="shared" si="28"/>
        <v>1</v>
      </c>
    </row>
    <row r="155" spans="1:18" s="4" customFormat="1" ht="18.75" customHeight="1" x14ac:dyDescent="0.25">
      <c r="A155" s="1001"/>
      <c r="B155" s="490" t="s">
        <v>38</v>
      </c>
      <c r="C155" s="70"/>
      <c r="D155" s="24">
        <f t="shared" si="35"/>
        <v>5774.1</v>
      </c>
      <c r="E155" s="24">
        <f t="shared" si="35"/>
        <v>5774.1</v>
      </c>
      <c r="F155" s="24">
        <f t="shared" si="35"/>
        <v>4514.99</v>
      </c>
      <c r="G155" s="100">
        <f t="shared" si="26"/>
        <v>0.78200000000000003</v>
      </c>
      <c r="H155" s="24">
        <f>H160+H165+H170+H175</f>
        <v>4514.99</v>
      </c>
      <c r="I155" s="100">
        <f t="shared" si="11"/>
        <v>0.78200000000000003</v>
      </c>
      <c r="J155" s="100">
        <f t="shared" si="21"/>
        <v>1</v>
      </c>
      <c r="K155" s="24">
        <f t="shared" si="34"/>
        <v>5774.1</v>
      </c>
      <c r="L155" s="24">
        <f t="shared" si="34"/>
        <v>0</v>
      </c>
      <c r="M155" s="47">
        <f t="shared" si="18"/>
        <v>1</v>
      </c>
      <c r="N155" s="597"/>
      <c r="O155" s="5" t="b">
        <f t="shared" si="27"/>
        <v>1</v>
      </c>
      <c r="P155" s="6"/>
      <c r="Q155" s="138"/>
      <c r="R155" s="403" t="b">
        <f t="shared" si="28"/>
        <v>1</v>
      </c>
    </row>
    <row r="156" spans="1:18" s="4" customFormat="1" ht="18.75" customHeight="1" x14ac:dyDescent="0.25">
      <c r="A156" s="1001"/>
      <c r="B156" s="490" t="s">
        <v>20</v>
      </c>
      <c r="C156" s="70"/>
      <c r="D156" s="24">
        <f t="shared" si="35"/>
        <v>0</v>
      </c>
      <c r="E156" s="24">
        <f t="shared" si="35"/>
        <v>0</v>
      </c>
      <c r="F156" s="24">
        <f t="shared" si="35"/>
        <v>0</v>
      </c>
      <c r="G156" s="81" t="e">
        <f t="shared" si="26"/>
        <v>#DIV/0!</v>
      </c>
      <c r="H156" s="24">
        <f>H161+H166+H171+H176</f>
        <v>0</v>
      </c>
      <c r="I156" s="81" t="e">
        <f t="shared" si="11"/>
        <v>#DIV/0!</v>
      </c>
      <c r="J156" s="81" t="e">
        <f t="shared" si="21"/>
        <v>#DIV/0!</v>
      </c>
      <c r="K156" s="24">
        <f t="shared" si="34"/>
        <v>0</v>
      </c>
      <c r="L156" s="24">
        <f t="shared" si="34"/>
        <v>0</v>
      </c>
      <c r="M156" s="120" t="e">
        <f t="shared" si="18"/>
        <v>#DIV/0!</v>
      </c>
      <c r="N156" s="597"/>
      <c r="O156" s="5" t="b">
        <f t="shared" si="27"/>
        <v>1</v>
      </c>
      <c r="P156" s="6"/>
      <c r="Q156" s="138"/>
      <c r="R156" s="403" t="b">
        <f t="shared" si="28"/>
        <v>1</v>
      </c>
    </row>
    <row r="157" spans="1:18" s="53" customFormat="1" ht="121.5" customHeight="1" x14ac:dyDescent="0.25">
      <c r="A157" s="1002" t="s">
        <v>396</v>
      </c>
      <c r="B157" s="37" t="s">
        <v>395</v>
      </c>
      <c r="C157" s="37" t="s">
        <v>172</v>
      </c>
      <c r="D157" s="51">
        <f>SUM(D158:D161)</f>
        <v>1978.2</v>
      </c>
      <c r="E157" s="51">
        <f>SUM(E158:E161)</f>
        <v>1978.2</v>
      </c>
      <c r="F157" s="51">
        <f>SUM(F158:F161)</f>
        <v>1451.26</v>
      </c>
      <c r="G157" s="105">
        <f t="shared" si="26"/>
        <v>0.73399999999999999</v>
      </c>
      <c r="H157" s="51">
        <f>SUM(H158:H161)</f>
        <v>1451.26</v>
      </c>
      <c r="I157" s="105">
        <f t="shared" si="11"/>
        <v>0.73399999999999999</v>
      </c>
      <c r="J157" s="105">
        <f t="shared" si="21"/>
        <v>1</v>
      </c>
      <c r="K157" s="51">
        <f>SUM(K158:K161)</f>
        <v>1977.88</v>
      </c>
      <c r="L157" s="51">
        <f>SUM(L158:L161)</f>
        <v>0.32</v>
      </c>
      <c r="M157" s="140">
        <f t="shared" si="18"/>
        <v>1</v>
      </c>
      <c r="N157" s="845" t="s">
        <v>1560</v>
      </c>
      <c r="O157" s="5" t="b">
        <f t="shared" si="27"/>
        <v>1</v>
      </c>
      <c r="P157" s="6"/>
      <c r="Q157" s="138"/>
      <c r="R157" s="403" t="b">
        <f t="shared" si="28"/>
        <v>1</v>
      </c>
    </row>
    <row r="158" spans="1:18" s="4" customFormat="1" ht="28.5" customHeight="1" x14ac:dyDescent="0.25">
      <c r="A158" s="1003"/>
      <c r="B158" s="490" t="s">
        <v>19</v>
      </c>
      <c r="C158" s="27"/>
      <c r="D158" s="24"/>
      <c r="E158" s="24"/>
      <c r="F158" s="24"/>
      <c r="G158" s="81" t="e">
        <f t="shared" si="26"/>
        <v>#DIV/0!</v>
      </c>
      <c r="H158" s="24"/>
      <c r="I158" s="81" t="e">
        <f t="shared" si="11"/>
        <v>#DIV/0!</v>
      </c>
      <c r="J158" s="81" t="e">
        <f t="shared" si="21"/>
        <v>#DIV/0!</v>
      </c>
      <c r="K158" s="24">
        <f>E158</f>
        <v>0</v>
      </c>
      <c r="L158" s="24">
        <f>E158-K158</f>
        <v>0</v>
      </c>
      <c r="M158" s="120" t="e">
        <f t="shared" si="18"/>
        <v>#DIV/0!</v>
      </c>
      <c r="N158" s="639"/>
      <c r="O158" s="5" t="b">
        <f t="shared" si="27"/>
        <v>1</v>
      </c>
      <c r="P158" s="6"/>
      <c r="Q158" s="138"/>
      <c r="R158" s="403" t="b">
        <f t="shared" si="28"/>
        <v>1</v>
      </c>
    </row>
    <row r="159" spans="1:18" s="4" customFormat="1" ht="24.75" customHeight="1" x14ac:dyDescent="0.25">
      <c r="A159" s="1003"/>
      <c r="B159" s="490" t="s">
        <v>18</v>
      </c>
      <c r="C159" s="27"/>
      <c r="D159" s="24">
        <v>278.2</v>
      </c>
      <c r="E159" s="24">
        <v>278.2</v>
      </c>
      <c r="F159" s="24">
        <v>146.22</v>
      </c>
      <c r="G159" s="100">
        <f t="shared" si="26"/>
        <v>0.52600000000000002</v>
      </c>
      <c r="H159" s="24">
        <f>F159</f>
        <v>146.22</v>
      </c>
      <c r="I159" s="100">
        <f t="shared" si="11"/>
        <v>0.52600000000000002</v>
      </c>
      <c r="J159" s="100">
        <f t="shared" si="21"/>
        <v>1</v>
      </c>
      <c r="K159" s="24">
        <v>277.88</v>
      </c>
      <c r="L159" s="24">
        <f>E159-K159</f>
        <v>0.32</v>
      </c>
      <c r="M159" s="47">
        <f t="shared" si="18"/>
        <v>1</v>
      </c>
      <c r="N159" s="639"/>
      <c r="O159" s="5" t="b">
        <f t="shared" si="27"/>
        <v>1</v>
      </c>
      <c r="P159" s="6"/>
      <c r="Q159" s="138"/>
      <c r="R159" s="403" t="b">
        <f t="shared" si="28"/>
        <v>1</v>
      </c>
    </row>
    <row r="160" spans="1:18" s="4" customFormat="1" ht="24.75" customHeight="1" x14ac:dyDescent="0.25">
      <c r="A160" s="1003"/>
      <c r="B160" s="490" t="s">
        <v>38</v>
      </c>
      <c r="C160" s="27"/>
      <c r="D160" s="24">
        <v>1700</v>
      </c>
      <c r="E160" s="24">
        <v>1700</v>
      </c>
      <c r="F160" s="24">
        <v>1305.04</v>
      </c>
      <c r="G160" s="100">
        <f t="shared" si="26"/>
        <v>0.76800000000000002</v>
      </c>
      <c r="H160" s="24">
        <f>F160</f>
        <v>1305.04</v>
      </c>
      <c r="I160" s="100">
        <f t="shared" si="11"/>
        <v>0.76800000000000002</v>
      </c>
      <c r="J160" s="100">
        <f t="shared" si="21"/>
        <v>1</v>
      </c>
      <c r="K160" s="24">
        <v>1700</v>
      </c>
      <c r="L160" s="24">
        <f>E160-K160</f>
        <v>0</v>
      </c>
      <c r="M160" s="47">
        <f t="shared" si="18"/>
        <v>1</v>
      </c>
      <c r="N160" s="639"/>
      <c r="O160" s="5" t="b">
        <f t="shared" si="27"/>
        <v>1</v>
      </c>
      <c r="P160" s="6"/>
      <c r="Q160" s="138"/>
      <c r="R160" s="403" t="b">
        <f t="shared" si="28"/>
        <v>1</v>
      </c>
    </row>
    <row r="161" spans="1:18" s="4" customFormat="1" ht="28.5" customHeight="1" x14ac:dyDescent="0.25">
      <c r="A161" s="1004"/>
      <c r="B161" s="490" t="s">
        <v>20</v>
      </c>
      <c r="C161" s="27"/>
      <c r="D161" s="25"/>
      <c r="E161" s="25"/>
      <c r="F161" s="25"/>
      <c r="G161" s="81" t="e">
        <f t="shared" si="26"/>
        <v>#DIV/0!</v>
      </c>
      <c r="H161" s="25"/>
      <c r="I161" s="81" t="e">
        <f t="shared" si="11"/>
        <v>#DIV/0!</v>
      </c>
      <c r="J161" s="81" t="e">
        <f t="shared" si="21"/>
        <v>#DIV/0!</v>
      </c>
      <c r="K161" s="24">
        <f>E161</f>
        <v>0</v>
      </c>
      <c r="L161" s="24">
        <f>E161-K161</f>
        <v>0</v>
      </c>
      <c r="M161" s="120" t="e">
        <f t="shared" si="18"/>
        <v>#DIV/0!</v>
      </c>
      <c r="N161" s="640"/>
      <c r="O161" s="5" t="b">
        <f t="shared" si="27"/>
        <v>1</v>
      </c>
      <c r="P161" s="6"/>
      <c r="Q161" s="138"/>
      <c r="R161" s="403" t="b">
        <f t="shared" si="28"/>
        <v>1</v>
      </c>
    </row>
    <row r="162" spans="1:18" s="53" customFormat="1" ht="56.25" customHeight="1" x14ac:dyDescent="0.25">
      <c r="A162" s="994" t="s">
        <v>398</v>
      </c>
      <c r="B162" s="37" t="s">
        <v>397</v>
      </c>
      <c r="C162" s="37" t="s">
        <v>172</v>
      </c>
      <c r="D162" s="51">
        <f>SUM(D163:D166)</f>
        <v>735.3</v>
      </c>
      <c r="E162" s="51">
        <f>SUM(E163:E166)</f>
        <v>735.3</v>
      </c>
      <c r="F162" s="51">
        <f>SUM(F163:F166)</f>
        <v>357.98</v>
      </c>
      <c r="G162" s="100">
        <f t="shared" si="26"/>
        <v>0.48699999999999999</v>
      </c>
      <c r="H162" s="24">
        <f>SUM(H163:H166)</f>
        <v>357.98</v>
      </c>
      <c r="I162" s="100">
        <f t="shared" si="11"/>
        <v>0.48699999999999999</v>
      </c>
      <c r="J162" s="100">
        <f t="shared" si="21"/>
        <v>1</v>
      </c>
      <c r="K162" s="51">
        <f>SUM(K163:K166)</f>
        <v>733.18</v>
      </c>
      <c r="L162" s="51">
        <f>SUM(L163:L166)</f>
        <v>2.12</v>
      </c>
      <c r="M162" s="140">
        <f t="shared" si="18"/>
        <v>1</v>
      </c>
      <c r="N162" s="761" t="s">
        <v>1561</v>
      </c>
      <c r="O162" s="5" t="b">
        <f t="shared" si="27"/>
        <v>1</v>
      </c>
      <c r="P162" s="6"/>
      <c r="Q162" s="138"/>
      <c r="R162" s="403" t="b">
        <f t="shared" si="28"/>
        <v>1</v>
      </c>
    </row>
    <row r="163" spans="1:18" s="4" customFormat="1" ht="36" customHeight="1" x14ac:dyDescent="0.25">
      <c r="A163" s="994"/>
      <c r="B163" s="490" t="s">
        <v>19</v>
      </c>
      <c r="C163" s="27"/>
      <c r="D163" s="24"/>
      <c r="E163" s="24"/>
      <c r="F163" s="25"/>
      <c r="G163" s="81" t="e">
        <f t="shared" si="26"/>
        <v>#DIV/0!</v>
      </c>
      <c r="H163" s="24"/>
      <c r="I163" s="81" t="e">
        <f t="shared" si="11"/>
        <v>#DIV/0!</v>
      </c>
      <c r="J163" s="81" t="e">
        <f t="shared" si="21"/>
        <v>#DIV/0!</v>
      </c>
      <c r="K163" s="24">
        <f>E163</f>
        <v>0</v>
      </c>
      <c r="L163" s="24">
        <f>E163-K163</f>
        <v>0</v>
      </c>
      <c r="M163" s="120" t="e">
        <f t="shared" si="18"/>
        <v>#DIV/0!</v>
      </c>
      <c r="N163" s="762"/>
      <c r="O163" s="5" t="b">
        <f t="shared" si="27"/>
        <v>1</v>
      </c>
      <c r="P163" s="6"/>
      <c r="Q163" s="138"/>
      <c r="R163" s="403" t="b">
        <f t="shared" si="28"/>
        <v>1</v>
      </c>
    </row>
    <row r="164" spans="1:18" s="4" customFormat="1" ht="36" customHeight="1" x14ac:dyDescent="0.25">
      <c r="A164" s="994"/>
      <c r="B164" s="490" t="s">
        <v>18</v>
      </c>
      <c r="C164" s="27"/>
      <c r="D164" s="24">
        <v>135.30000000000001</v>
      </c>
      <c r="E164" s="24">
        <v>135.30000000000001</v>
      </c>
      <c r="F164" s="24"/>
      <c r="G164" s="81">
        <f t="shared" si="26"/>
        <v>0</v>
      </c>
      <c r="H164" s="24"/>
      <c r="I164" s="81">
        <f t="shared" si="11"/>
        <v>0</v>
      </c>
      <c r="J164" s="81" t="e">
        <f t="shared" si="21"/>
        <v>#DIV/0!</v>
      </c>
      <c r="K164" s="24">
        <v>133.18</v>
      </c>
      <c r="L164" s="24">
        <f>E164-K164</f>
        <v>2.12</v>
      </c>
      <c r="M164" s="120">
        <f t="shared" si="18"/>
        <v>0.98</v>
      </c>
      <c r="N164" s="762"/>
      <c r="O164" s="5" t="b">
        <f t="shared" si="27"/>
        <v>1</v>
      </c>
      <c r="P164" s="6"/>
      <c r="Q164" s="138"/>
      <c r="R164" s="403" t="b">
        <f t="shared" si="28"/>
        <v>1</v>
      </c>
    </row>
    <row r="165" spans="1:18" s="4" customFormat="1" ht="36" customHeight="1" x14ac:dyDescent="0.25">
      <c r="A165" s="994"/>
      <c r="B165" s="490" t="s">
        <v>38</v>
      </c>
      <c r="C165" s="27"/>
      <c r="D165" s="24">
        <v>600</v>
      </c>
      <c r="E165" s="24">
        <v>600</v>
      </c>
      <c r="F165" s="24">
        <v>357.98</v>
      </c>
      <c r="G165" s="141">
        <f t="shared" si="26"/>
        <v>0.59699999999999998</v>
      </c>
      <c r="H165" s="24">
        <v>357.98</v>
      </c>
      <c r="I165" s="100">
        <f t="shared" si="11"/>
        <v>0.59699999999999998</v>
      </c>
      <c r="J165" s="100">
        <f t="shared" si="21"/>
        <v>1</v>
      </c>
      <c r="K165" s="24">
        <f>E165</f>
        <v>600</v>
      </c>
      <c r="L165" s="24">
        <f>E165-K165</f>
        <v>0</v>
      </c>
      <c r="M165" s="47">
        <f t="shared" si="18"/>
        <v>1</v>
      </c>
      <c r="N165" s="762"/>
      <c r="O165" s="5" t="b">
        <f t="shared" si="27"/>
        <v>1</v>
      </c>
      <c r="P165" s="6"/>
      <c r="Q165" s="138"/>
      <c r="R165" s="403" t="b">
        <f t="shared" si="28"/>
        <v>1</v>
      </c>
    </row>
    <row r="166" spans="1:18" s="4" customFormat="1" ht="36" customHeight="1" x14ac:dyDescent="0.25">
      <c r="A166" s="994"/>
      <c r="B166" s="490" t="s">
        <v>20</v>
      </c>
      <c r="C166" s="27"/>
      <c r="D166" s="24"/>
      <c r="E166" s="24"/>
      <c r="F166" s="25"/>
      <c r="G166" s="81" t="e">
        <f t="shared" si="26"/>
        <v>#DIV/0!</v>
      </c>
      <c r="H166" s="24"/>
      <c r="I166" s="81" t="e">
        <f t="shared" si="11"/>
        <v>#DIV/0!</v>
      </c>
      <c r="J166" s="81" t="e">
        <f t="shared" si="21"/>
        <v>#DIV/0!</v>
      </c>
      <c r="K166" s="24">
        <f>E166</f>
        <v>0</v>
      </c>
      <c r="L166" s="24">
        <f>E166-K166</f>
        <v>0</v>
      </c>
      <c r="M166" s="120" t="e">
        <f t="shared" si="18"/>
        <v>#DIV/0!</v>
      </c>
      <c r="N166" s="762"/>
      <c r="O166" s="5" t="b">
        <f t="shared" si="27"/>
        <v>1</v>
      </c>
      <c r="P166" s="6"/>
      <c r="Q166" s="138"/>
      <c r="R166" s="403" t="b">
        <f t="shared" si="28"/>
        <v>1</v>
      </c>
    </row>
    <row r="167" spans="1:18" s="53" customFormat="1" ht="59.25" customHeight="1" x14ac:dyDescent="0.25">
      <c r="A167" s="654" t="s">
        <v>400</v>
      </c>
      <c r="B167" s="37" t="s">
        <v>399</v>
      </c>
      <c r="C167" s="37" t="s">
        <v>172</v>
      </c>
      <c r="D167" s="51">
        <f>SUM(D168:D171)</f>
        <v>830.1</v>
      </c>
      <c r="E167" s="51">
        <f>SUM(E168:E171)</f>
        <v>830.1</v>
      </c>
      <c r="F167" s="51">
        <f>SUM(F168:F171)</f>
        <v>761.86</v>
      </c>
      <c r="G167" s="105">
        <f t="shared" si="26"/>
        <v>0.91800000000000004</v>
      </c>
      <c r="H167" s="24">
        <f>SUM(H168:H171)</f>
        <v>761.86</v>
      </c>
      <c r="I167" s="100">
        <f t="shared" si="11"/>
        <v>0.91800000000000004</v>
      </c>
      <c r="J167" s="100">
        <f t="shared" si="21"/>
        <v>1</v>
      </c>
      <c r="K167" s="51">
        <f>SUM(K168:K171)</f>
        <v>811.54</v>
      </c>
      <c r="L167" s="51">
        <f>SUM(L168:L171)</f>
        <v>18.559999999999999</v>
      </c>
      <c r="M167" s="140">
        <f t="shared" si="18"/>
        <v>0.98</v>
      </c>
      <c r="N167" s="853" t="s">
        <v>1562</v>
      </c>
      <c r="O167" s="5" t="b">
        <f t="shared" si="27"/>
        <v>1</v>
      </c>
      <c r="P167" s="6"/>
      <c r="Q167" s="138"/>
      <c r="R167" s="403" t="b">
        <f t="shared" si="28"/>
        <v>1</v>
      </c>
    </row>
    <row r="168" spans="1:18" s="4" customFormat="1" ht="27" x14ac:dyDescent="0.25">
      <c r="A168" s="654"/>
      <c r="B168" s="490" t="s">
        <v>19</v>
      </c>
      <c r="C168" s="27"/>
      <c r="D168" s="24"/>
      <c r="E168" s="24"/>
      <c r="F168" s="25"/>
      <c r="G168" s="81" t="e">
        <f t="shared" si="26"/>
        <v>#DIV/0!</v>
      </c>
      <c r="H168" s="25"/>
      <c r="I168" s="81" t="e">
        <f t="shared" si="11"/>
        <v>#DIV/0!</v>
      </c>
      <c r="J168" s="81" t="e">
        <f t="shared" si="21"/>
        <v>#DIV/0!</v>
      </c>
      <c r="K168" s="24">
        <f>E168</f>
        <v>0</v>
      </c>
      <c r="L168" s="24">
        <f>E168-K168</f>
        <v>0</v>
      </c>
      <c r="M168" s="120" t="e">
        <f t="shared" si="18"/>
        <v>#DIV/0!</v>
      </c>
      <c r="N168" s="854"/>
      <c r="O168" s="5" t="b">
        <f t="shared" si="27"/>
        <v>1</v>
      </c>
      <c r="P168" s="6"/>
      <c r="Q168" s="138"/>
      <c r="R168" s="403" t="b">
        <f t="shared" si="28"/>
        <v>1</v>
      </c>
    </row>
    <row r="169" spans="1:18" s="4" customFormat="1" ht="27" x14ac:dyDescent="0.25">
      <c r="A169" s="654"/>
      <c r="B169" s="490" t="s">
        <v>18</v>
      </c>
      <c r="C169" s="27"/>
      <c r="D169" s="24">
        <v>330.1</v>
      </c>
      <c r="E169" s="24">
        <v>330.1</v>
      </c>
      <c r="F169" s="24">
        <v>275.49</v>
      </c>
      <c r="G169" s="100">
        <f t="shared" si="26"/>
        <v>0.83499999999999996</v>
      </c>
      <c r="H169" s="24">
        <f>F169</f>
        <v>275.49</v>
      </c>
      <c r="I169" s="100">
        <f t="shared" si="11"/>
        <v>0.83499999999999996</v>
      </c>
      <c r="J169" s="100">
        <f t="shared" si="21"/>
        <v>1</v>
      </c>
      <c r="K169" s="24">
        <v>311.54000000000002</v>
      </c>
      <c r="L169" s="24">
        <f>E169-K169</f>
        <v>18.559999999999999</v>
      </c>
      <c r="M169" s="47">
        <f t="shared" si="18"/>
        <v>0.94</v>
      </c>
      <c r="N169" s="854"/>
      <c r="O169" s="5" t="b">
        <f t="shared" si="27"/>
        <v>1</v>
      </c>
      <c r="P169" s="6"/>
      <c r="Q169" s="138"/>
      <c r="R169" s="403" t="b">
        <f t="shared" si="28"/>
        <v>1</v>
      </c>
    </row>
    <row r="170" spans="1:18" s="4" customFormat="1" ht="27" x14ac:dyDescent="0.25">
      <c r="A170" s="654"/>
      <c r="B170" s="490" t="s">
        <v>38</v>
      </c>
      <c r="C170" s="27"/>
      <c r="D170" s="24">
        <v>500</v>
      </c>
      <c r="E170" s="24">
        <v>500</v>
      </c>
      <c r="F170" s="24">
        <v>486.37</v>
      </c>
      <c r="G170" s="100">
        <f t="shared" si="26"/>
        <v>0.97299999999999998</v>
      </c>
      <c r="H170" s="24">
        <v>486.37</v>
      </c>
      <c r="I170" s="100">
        <f t="shared" si="11"/>
        <v>0.97299999999999998</v>
      </c>
      <c r="J170" s="100">
        <f t="shared" si="21"/>
        <v>1</v>
      </c>
      <c r="K170" s="24">
        <f>E170</f>
        <v>500</v>
      </c>
      <c r="L170" s="24">
        <f>E170-K170</f>
        <v>0</v>
      </c>
      <c r="M170" s="47">
        <f t="shared" si="18"/>
        <v>1</v>
      </c>
      <c r="N170" s="854"/>
      <c r="O170" s="5" t="b">
        <f t="shared" si="27"/>
        <v>1</v>
      </c>
      <c r="P170" s="6"/>
      <c r="Q170" s="138"/>
      <c r="R170" s="403" t="b">
        <f t="shared" si="28"/>
        <v>1</v>
      </c>
    </row>
    <row r="171" spans="1:18" s="4" customFormat="1" ht="28.5" customHeight="1" x14ac:dyDescent="0.25">
      <c r="A171" s="654"/>
      <c r="B171" s="490" t="s">
        <v>20</v>
      </c>
      <c r="C171" s="27"/>
      <c r="D171" s="24"/>
      <c r="E171" s="24"/>
      <c r="F171" s="25"/>
      <c r="G171" s="81" t="e">
        <f t="shared" si="26"/>
        <v>#DIV/0!</v>
      </c>
      <c r="H171" s="25"/>
      <c r="I171" s="81" t="e">
        <f t="shared" si="11"/>
        <v>#DIV/0!</v>
      </c>
      <c r="J171" s="81" t="e">
        <f t="shared" si="21"/>
        <v>#DIV/0!</v>
      </c>
      <c r="K171" s="24">
        <f>E171</f>
        <v>0</v>
      </c>
      <c r="L171" s="24">
        <f>E171-K171</f>
        <v>0</v>
      </c>
      <c r="M171" s="120" t="e">
        <f t="shared" si="18"/>
        <v>#DIV/0!</v>
      </c>
      <c r="N171" s="854"/>
      <c r="O171" s="5" t="b">
        <f t="shared" si="27"/>
        <v>1</v>
      </c>
      <c r="P171" s="6"/>
      <c r="Q171" s="138"/>
      <c r="R171" s="403" t="b">
        <f t="shared" si="28"/>
        <v>1</v>
      </c>
    </row>
    <row r="172" spans="1:18" s="53" customFormat="1" ht="37.5" x14ac:dyDescent="0.25">
      <c r="A172" s="654" t="s">
        <v>401</v>
      </c>
      <c r="B172" s="37" t="s">
        <v>904</v>
      </c>
      <c r="C172" s="37" t="s">
        <v>172</v>
      </c>
      <c r="D172" s="51">
        <f>SUM(D173:D176)</f>
        <v>13646.7</v>
      </c>
      <c r="E172" s="51">
        <f>SUM(E173:E176)</f>
        <v>14521.8</v>
      </c>
      <c r="F172" s="51">
        <f>SUM(F173:F176)</f>
        <v>7044.89</v>
      </c>
      <c r="G172" s="105">
        <f t="shared" si="26"/>
        <v>0.48499999999999999</v>
      </c>
      <c r="H172" s="51">
        <f>SUM(H173:H176)</f>
        <v>7044.89</v>
      </c>
      <c r="I172" s="105">
        <f t="shared" si="11"/>
        <v>0.48499999999999999</v>
      </c>
      <c r="J172" s="100">
        <f>H172/F172</f>
        <v>1</v>
      </c>
      <c r="K172" s="51">
        <f>SUM(K173:K176)</f>
        <v>14521.8</v>
      </c>
      <c r="L172" s="51">
        <f>SUM(L173:L176)</f>
        <v>0</v>
      </c>
      <c r="M172" s="140">
        <f t="shared" si="18"/>
        <v>1</v>
      </c>
      <c r="N172" s="597" t="s">
        <v>1563</v>
      </c>
      <c r="O172" s="5" t="b">
        <f t="shared" si="27"/>
        <v>1</v>
      </c>
      <c r="P172" s="6"/>
      <c r="Q172" s="138"/>
      <c r="R172" s="403" t="b">
        <f t="shared" si="28"/>
        <v>1</v>
      </c>
    </row>
    <row r="173" spans="1:18" s="4" customFormat="1" ht="30.75" customHeight="1" x14ac:dyDescent="0.25">
      <c r="A173" s="654"/>
      <c r="B173" s="490" t="s">
        <v>19</v>
      </c>
      <c r="C173" s="27"/>
      <c r="D173" s="80">
        <f>D178+D183+D188+D193+D198+D203+D208+D213+D218</f>
        <v>0</v>
      </c>
      <c r="E173" s="80">
        <f t="shared" ref="E173:K173" si="36">E178+E183+E188+E193+E198+E203+E208+E213+E218</f>
        <v>0</v>
      </c>
      <c r="F173" s="80">
        <f t="shared" si="36"/>
        <v>0</v>
      </c>
      <c r="G173" s="81" t="e">
        <f t="shared" si="26"/>
        <v>#DIV/0!</v>
      </c>
      <c r="H173" s="80">
        <f t="shared" si="36"/>
        <v>0</v>
      </c>
      <c r="I173" s="81" t="e">
        <f t="shared" si="11"/>
        <v>#DIV/0!</v>
      </c>
      <c r="J173" s="81" t="e">
        <f t="shared" ref="J173:J221" si="37">H173/F173</f>
        <v>#DIV/0!</v>
      </c>
      <c r="K173" s="80">
        <f t="shared" si="36"/>
        <v>0</v>
      </c>
      <c r="L173" s="24">
        <f t="shared" ref="L173:L183" si="38">E173-K173</f>
        <v>0</v>
      </c>
      <c r="M173" s="120" t="e">
        <f t="shared" si="18"/>
        <v>#DIV/0!</v>
      </c>
      <c r="N173" s="597"/>
      <c r="O173" s="5" t="b">
        <f t="shared" si="27"/>
        <v>1</v>
      </c>
      <c r="P173" s="6"/>
      <c r="Q173" s="138"/>
      <c r="R173" s="403" t="b">
        <f t="shared" si="28"/>
        <v>1</v>
      </c>
    </row>
    <row r="174" spans="1:18" s="4" customFormat="1" ht="27" x14ac:dyDescent="0.25">
      <c r="A174" s="654"/>
      <c r="B174" s="490" t="s">
        <v>18</v>
      </c>
      <c r="C174" s="27"/>
      <c r="D174" s="80">
        <f>D179+D184+D189+D194+D199+D204+D209+D214+D219</f>
        <v>10672.6</v>
      </c>
      <c r="E174" s="80">
        <f t="shared" ref="D174:F176" si="39">E179+E184+E189+E194+E199+E204+E209+E214+E219</f>
        <v>11547.7</v>
      </c>
      <c r="F174" s="80">
        <f>F179+F184+F189+F194+F199+F204+F209+F214+F219</f>
        <v>4679.29</v>
      </c>
      <c r="G174" s="100">
        <f t="shared" si="26"/>
        <v>0.40500000000000003</v>
      </c>
      <c r="H174" s="80">
        <f>H179+H184+H189+H194+H199+H204+H209+H214+H219</f>
        <v>4679.29</v>
      </c>
      <c r="I174" s="100">
        <f t="shared" si="11"/>
        <v>0.40500000000000003</v>
      </c>
      <c r="J174" s="100">
        <f t="shared" si="37"/>
        <v>1</v>
      </c>
      <c r="K174" s="80">
        <f>K179+K184+K189+K194+K199+K204+K209+K214+K219</f>
        <v>11547.7</v>
      </c>
      <c r="L174" s="24">
        <f t="shared" si="38"/>
        <v>0</v>
      </c>
      <c r="M174" s="47">
        <f t="shared" si="18"/>
        <v>1</v>
      </c>
      <c r="N174" s="597"/>
      <c r="O174" s="5" t="b">
        <f t="shared" si="27"/>
        <v>1</v>
      </c>
      <c r="P174" s="6"/>
      <c r="Q174" s="138"/>
      <c r="R174" s="403" t="b">
        <f t="shared" si="28"/>
        <v>1</v>
      </c>
    </row>
    <row r="175" spans="1:18" s="4" customFormat="1" ht="27" x14ac:dyDescent="0.25">
      <c r="A175" s="654"/>
      <c r="B175" s="490" t="s">
        <v>38</v>
      </c>
      <c r="C175" s="27"/>
      <c r="D175" s="80">
        <f t="shared" si="39"/>
        <v>2974.1</v>
      </c>
      <c r="E175" s="80">
        <f t="shared" si="39"/>
        <v>2974.1</v>
      </c>
      <c r="F175" s="80">
        <f>F180+F185+F190+F195+F200+F205+F210+F215+F220</f>
        <v>2365.6</v>
      </c>
      <c r="G175" s="100">
        <f t="shared" ref="G175:G188" si="40">F175/E175</f>
        <v>0.79500000000000004</v>
      </c>
      <c r="H175" s="80">
        <f>H180+H185+H190+H195+H200+H205+H210+H215+H220</f>
        <v>2365.6</v>
      </c>
      <c r="I175" s="100">
        <f t="shared" si="11"/>
        <v>0.79500000000000004</v>
      </c>
      <c r="J175" s="100">
        <f t="shared" si="37"/>
        <v>1</v>
      </c>
      <c r="K175" s="80">
        <f>K180+K185+K190+K195+K200+K205+K210+K215+K220</f>
        <v>2974.1</v>
      </c>
      <c r="L175" s="24">
        <f t="shared" si="38"/>
        <v>0</v>
      </c>
      <c r="M175" s="47">
        <f t="shared" si="18"/>
        <v>1</v>
      </c>
      <c r="N175" s="597"/>
      <c r="O175" s="5" t="b">
        <f t="shared" si="27"/>
        <v>1</v>
      </c>
      <c r="P175" s="6"/>
      <c r="Q175" s="138"/>
      <c r="R175" s="403" t="b">
        <f t="shared" si="28"/>
        <v>1</v>
      </c>
    </row>
    <row r="176" spans="1:18" s="4" customFormat="1" ht="27" x14ac:dyDescent="0.25">
      <c r="A176" s="654"/>
      <c r="B176" s="490" t="s">
        <v>20</v>
      </c>
      <c r="C176" s="27"/>
      <c r="D176" s="80">
        <f t="shared" si="39"/>
        <v>0</v>
      </c>
      <c r="E176" s="80">
        <f t="shared" si="39"/>
        <v>0</v>
      </c>
      <c r="F176" s="80">
        <f t="shared" si="39"/>
        <v>0</v>
      </c>
      <c r="G176" s="81" t="e">
        <f t="shared" si="40"/>
        <v>#DIV/0!</v>
      </c>
      <c r="H176" s="80">
        <f>H181+H186+H191+H196+H201+H206+H211+H216+H221</f>
        <v>0</v>
      </c>
      <c r="I176" s="81" t="e">
        <f t="shared" si="11"/>
        <v>#DIV/0!</v>
      </c>
      <c r="J176" s="81" t="e">
        <f t="shared" si="37"/>
        <v>#DIV/0!</v>
      </c>
      <c r="K176" s="80">
        <f>K181+K186+K191+K196+K201+K206+K211+K216+K221</f>
        <v>0</v>
      </c>
      <c r="L176" s="24">
        <f t="shared" si="38"/>
        <v>0</v>
      </c>
      <c r="M176" s="120" t="e">
        <f t="shared" si="18"/>
        <v>#DIV/0!</v>
      </c>
      <c r="N176" s="597"/>
      <c r="O176" s="5" t="b">
        <f t="shared" si="27"/>
        <v>1</v>
      </c>
      <c r="P176" s="6"/>
      <c r="Q176" s="138"/>
      <c r="R176" s="403" t="b">
        <f t="shared" si="28"/>
        <v>1</v>
      </c>
    </row>
    <row r="177" spans="1:18" s="56" customFormat="1" ht="155.25" customHeight="1" x14ac:dyDescent="0.25">
      <c r="A177" s="994" t="s">
        <v>905</v>
      </c>
      <c r="B177" s="37" t="s">
        <v>906</v>
      </c>
      <c r="C177" s="37" t="s">
        <v>172</v>
      </c>
      <c r="D177" s="51">
        <f>SUM(D178:D181)</f>
        <v>595.20000000000005</v>
      </c>
      <c r="E177" s="51">
        <f>SUM(E178:E181)</f>
        <v>595.20000000000005</v>
      </c>
      <c r="F177" s="51">
        <f>SUM(F178:F181)</f>
        <v>0</v>
      </c>
      <c r="G177" s="81">
        <f t="shared" si="40"/>
        <v>0</v>
      </c>
      <c r="H177" s="269">
        <f>SUM(H178:H181)</f>
        <v>0</v>
      </c>
      <c r="I177" s="81">
        <f t="shared" si="11"/>
        <v>0</v>
      </c>
      <c r="J177" s="81" t="e">
        <f t="shared" si="37"/>
        <v>#DIV/0!</v>
      </c>
      <c r="K177" s="51">
        <f t="shared" ref="K177:K236" si="41">E177</f>
        <v>595.20000000000005</v>
      </c>
      <c r="L177" s="24">
        <f t="shared" si="38"/>
        <v>0</v>
      </c>
      <c r="M177" s="140">
        <f t="shared" si="18"/>
        <v>1</v>
      </c>
      <c r="N177" s="762" t="s">
        <v>1158</v>
      </c>
      <c r="O177" s="5" t="b">
        <f t="shared" si="27"/>
        <v>1</v>
      </c>
      <c r="P177" s="6"/>
      <c r="Q177" s="138"/>
      <c r="R177" s="403" t="b">
        <f t="shared" si="28"/>
        <v>1</v>
      </c>
    </row>
    <row r="178" spans="1:18" s="4" customFormat="1" ht="18.75" customHeight="1" x14ac:dyDescent="0.25">
      <c r="A178" s="994"/>
      <c r="B178" s="490" t="s">
        <v>19</v>
      </c>
      <c r="C178" s="27"/>
      <c r="D178" s="24"/>
      <c r="E178" s="24"/>
      <c r="F178" s="25"/>
      <c r="G178" s="81" t="e">
        <f t="shared" si="40"/>
        <v>#DIV/0!</v>
      </c>
      <c r="H178" s="449"/>
      <c r="I178" s="81" t="e">
        <f t="shared" si="11"/>
        <v>#DIV/0!</v>
      </c>
      <c r="J178" s="81" t="e">
        <f t="shared" si="37"/>
        <v>#DIV/0!</v>
      </c>
      <c r="K178" s="51">
        <f t="shared" si="41"/>
        <v>0</v>
      </c>
      <c r="L178" s="24">
        <f t="shared" si="38"/>
        <v>0</v>
      </c>
      <c r="M178" s="142" t="e">
        <f t="shared" si="18"/>
        <v>#DIV/0!</v>
      </c>
      <c r="N178" s="762"/>
      <c r="O178" s="5" t="b">
        <f t="shared" si="27"/>
        <v>1</v>
      </c>
      <c r="P178" s="6"/>
      <c r="Q178" s="138"/>
      <c r="R178" s="403" t="b">
        <f t="shared" si="28"/>
        <v>1</v>
      </c>
    </row>
    <row r="179" spans="1:18" s="4" customFormat="1" ht="18.75" customHeight="1" x14ac:dyDescent="0.25">
      <c r="A179" s="994"/>
      <c r="B179" s="490" t="s">
        <v>18</v>
      </c>
      <c r="C179" s="27"/>
      <c r="D179" s="24">
        <v>495.2</v>
      </c>
      <c r="E179" s="24">
        <v>495.2</v>
      </c>
      <c r="F179" s="24"/>
      <c r="G179" s="81">
        <f t="shared" si="40"/>
        <v>0</v>
      </c>
      <c r="H179" s="449"/>
      <c r="I179" s="81">
        <f t="shared" si="11"/>
        <v>0</v>
      </c>
      <c r="J179" s="81" t="e">
        <f t="shared" si="37"/>
        <v>#DIV/0!</v>
      </c>
      <c r="K179" s="24">
        <f t="shared" si="41"/>
        <v>495.2</v>
      </c>
      <c r="L179" s="24">
        <f t="shared" si="38"/>
        <v>0</v>
      </c>
      <c r="M179" s="47">
        <f t="shared" si="18"/>
        <v>1</v>
      </c>
      <c r="N179" s="762"/>
      <c r="O179" s="5" t="b">
        <f t="shared" si="27"/>
        <v>1</v>
      </c>
      <c r="P179" s="6"/>
      <c r="Q179" s="138"/>
      <c r="R179" s="403" t="b">
        <f t="shared" si="28"/>
        <v>1</v>
      </c>
    </row>
    <row r="180" spans="1:18" s="4" customFormat="1" ht="18.75" customHeight="1" x14ac:dyDescent="0.25">
      <c r="A180" s="994"/>
      <c r="B180" s="490" t="s">
        <v>38</v>
      </c>
      <c r="C180" s="27"/>
      <c r="D180" s="24">
        <v>100</v>
      </c>
      <c r="E180" s="24">
        <v>100</v>
      </c>
      <c r="F180" s="24"/>
      <c r="G180" s="81">
        <f t="shared" si="40"/>
        <v>0</v>
      </c>
      <c r="H180" s="449"/>
      <c r="I180" s="81">
        <f t="shared" si="11"/>
        <v>0</v>
      </c>
      <c r="J180" s="81" t="e">
        <f t="shared" si="37"/>
        <v>#DIV/0!</v>
      </c>
      <c r="K180" s="24">
        <f t="shared" si="41"/>
        <v>100</v>
      </c>
      <c r="L180" s="24">
        <f t="shared" si="38"/>
        <v>0</v>
      </c>
      <c r="M180" s="47">
        <f t="shared" si="18"/>
        <v>1</v>
      </c>
      <c r="N180" s="762"/>
      <c r="O180" s="5" t="b">
        <f t="shared" si="27"/>
        <v>1</v>
      </c>
      <c r="P180" s="6"/>
      <c r="Q180" s="138"/>
      <c r="R180" s="403" t="b">
        <f t="shared" si="28"/>
        <v>1</v>
      </c>
    </row>
    <row r="181" spans="1:18" s="4" customFormat="1" ht="18.75" customHeight="1" x14ac:dyDescent="0.25">
      <c r="A181" s="994"/>
      <c r="B181" s="490" t="s">
        <v>20</v>
      </c>
      <c r="C181" s="27"/>
      <c r="D181" s="25"/>
      <c r="E181" s="25"/>
      <c r="F181" s="25"/>
      <c r="G181" s="81" t="e">
        <f t="shared" si="40"/>
        <v>#DIV/0!</v>
      </c>
      <c r="H181" s="449"/>
      <c r="I181" s="81" t="e">
        <f t="shared" si="11"/>
        <v>#DIV/0!</v>
      </c>
      <c r="J181" s="81" t="e">
        <f t="shared" si="37"/>
        <v>#DIV/0!</v>
      </c>
      <c r="K181" s="24">
        <f t="shared" si="41"/>
        <v>0</v>
      </c>
      <c r="L181" s="24">
        <f t="shared" si="38"/>
        <v>0</v>
      </c>
      <c r="M181" s="120" t="e">
        <f t="shared" si="18"/>
        <v>#DIV/0!</v>
      </c>
      <c r="N181" s="762"/>
      <c r="O181" s="5" t="b">
        <f t="shared" si="27"/>
        <v>1</v>
      </c>
      <c r="P181" s="6"/>
      <c r="Q181" s="138"/>
      <c r="R181" s="403" t="b">
        <f t="shared" si="28"/>
        <v>1</v>
      </c>
    </row>
    <row r="182" spans="1:18" s="4" customFormat="1" ht="135" customHeight="1" x14ac:dyDescent="0.25">
      <c r="A182" s="994" t="s">
        <v>907</v>
      </c>
      <c r="B182" s="37" t="s">
        <v>908</v>
      </c>
      <c r="C182" s="37" t="s">
        <v>172</v>
      </c>
      <c r="D182" s="51">
        <f>SUM(D183:D186)</f>
        <v>535.4</v>
      </c>
      <c r="E182" s="51">
        <f>SUM(E183:E186)</f>
        <v>1031.2</v>
      </c>
      <c r="F182" s="51">
        <f>SUM(F183:F186)</f>
        <v>535.4</v>
      </c>
      <c r="G182" s="100">
        <f t="shared" si="40"/>
        <v>0.51900000000000002</v>
      </c>
      <c r="H182" s="51">
        <f>SUM(H183:H186)</f>
        <v>535.4</v>
      </c>
      <c r="I182" s="100">
        <f t="shared" si="11"/>
        <v>0.51900000000000002</v>
      </c>
      <c r="J182" s="100">
        <f t="shared" si="37"/>
        <v>1</v>
      </c>
      <c r="K182" s="51">
        <f t="shared" si="41"/>
        <v>1031.2</v>
      </c>
      <c r="L182" s="24">
        <f t="shared" si="38"/>
        <v>0</v>
      </c>
      <c r="M182" s="140">
        <f t="shared" si="18"/>
        <v>1</v>
      </c>
      <c r="N182" s="689" t="s">
        <v>1564</v>
      </c>
      <c r="O182" s="5" t="b">
        <f t="shared" si="27"/>
        <v>1</v>
      </c>
      <c r="P182" s="6"/>
      <c r="Q182" s="138"/>
      <c r="R182" s="403" t="b">
        <f t="shared" si="28"/>
        <v>1</v>
      </c>
    </row>
    <row r="183" spans="1:18" s="4" customFormat="1" ht="27" x14ac:dyDescent="0.25">
      <c r="A183" s="994"/>
      <c r="B183" s="490" t="s">
        <v>19</v>
      </c>
      <c r="C183" s="27"/>
      <c r="D183" s="25"/>
      <c r="E183" s="25"/>
      <c r="F183" s="25"/>
      <c r="G183" s="81" t="e">
        <f t="shared" si="40"/>
        <v>#DIV/0!</v>
      </c>
      <c r="H183" s="25"/>
      <c r="I183" s="81" t="e">
        <f t="shared" si="11"/>
        <v>#DIV/0!</v>
      </c>
      <c r="J183" s="81" t="e">
        <f t="shared" si="37"/>
        <v>#DIV/0!</v>
      </c>
      <c r="K183" s="24">
        <f t="shared" si="41"/>
        <v>0</v>
      </c>
      <c r="L183" s="24">
        <f t="shared" si="38"/>
        <v>0</v>
      </c>
      <c r="M183" s="120" t="e">
        <f t="shared" si="18"/>
        <v>#DIV/0!</v>
      </c>
      <c r="N183" s="689"/>
      <c r="O183" s="5" t="b">
        <f t="shared" si="27"/>
        <v>1</v>
      </c>
      <c r="P183" s="6"/>
      <c r="Q183" s="138"/>
      <c r="R183" s="403" t="b">
        <f t="shared" si="28"/>
        <v>1</v>
      </c>
    </row>
    <row r="184" spans="1:18" s="4" customFormat="1" ht="27" x14ac:dyDescent="0.25">
      <c r="A184" s="994"/>
      <c r="B184" s="490" t="s">
        <v>18</v>
      </c>
      <c r="C184" s="27"/>
      <c r="D184" s="24">
        <v>285.39999999999998</v>
      </c>
      <c r="E184" s="24">
        <v>781.2</v>
      </c>
      <c r="F184" s="24">
        <v>285.39999999999998</v>
      </c>
      <c r="G184" s="100">
        <f>F184/E184</f>
        <v>0.36499999999999999</v>
      </c>
      <c r="H184" s="24">
        <v>285.39999999999998</v>
      </c>
      <c r="I184" s="100">
        <f>H184/E184</f>
        <v>0.36499999999999999</v>
      </c>
      <c r="J184" s="100">
        <f>H184/F184</f>
        <v>1</v>
      </c>
      <c r="K184" s="24">
        <f t="shared" si="41"/>
        <v>781.2</v>
      </c>
      <c r="L184" s="24"/>
      <c r="M184" s="47">
        <f>K184/E184</f>
        <v>1</v>
      </c>
      <c r="N184" s="689"/>
      <c r="O184" s="5" t="b">
        <f t="shared" si="27"/>
        <v>1</v>
      </c>
      <c r="P184" s="6"/>
      <c r="Q184" s="138"/>
      <c r="R184" s="403" t="b">
        <f t="shared" si="28"/>
        <v>1</v>
      </c>
    </row>
    <row r="185" spans="1:18" s="4" customFormat="1" ht="27" x14ac:dyDescent="0.25">
      <c r="A185" s="994"/>
      <c r="B185" s="490" t="s">
        <v>38</v>
      </c>
      <c r="C185" s="27"/>
      <c r="D185" s="24">
        <v>250</v>
      </c>
      <c r="E185" s="24">
        <v>250</v>
      </c>
      <c r="F185" s="24">
        <v>250</v>
      </c>
      <c r="G185" s="100">
        <f>F185/E185</f>
        <v>1</v>
      </c>
      <c r="H185" s="24">
        <v>250</v>
      </c>
      <c r="I185" s="100">
        <f>H185/E185</f>
        <v>1</v>
      </c>
      <c r="J185" s="100">
        <f>H185/F185</f>
        <v>1</v>
      </c>
      <c r="K185" s="24">
        <f t="shared" si="41"/>
        <v>250</v>
      </c>
      <c r="L185" s="24">
        <f>E185-K185</f>
        <v>0</v>
      </c>
      <c r="M185" s="47">
        <f>K185/E185</f>
        <v>1</v>
      </c>
      <c r="N185" s="689"/>
      <c r="O185" s="5" t="b">
        <f t="shared" si="27"/>
        <v>1</v>
      </c>
      <c r="P185" s="6"/>
      <c r="Q185" s="138"/>
      <c r="R185" s="403" t="b">
        <f t="shared" si="28"/>
        <v>1</v>
      </c>
    </row>
    <row r="186" spans="1:18" s="4" customFormat="1" ht="27" x14ac:dyDescent="0.25">
      <c r="A186" s="994"/>
      <c r="B186" s="490" t="s">
        <v>20</v>
      </c>
      <c r="C186" s="27"/>
      <c r="D186" s="25"/>
      <c r="E186" s="25"/>
      <c r="F186" s="25"/>
      <c r="G186" s="81" t="e">
        <f t="shared" si="40"/>
        <v>#DIV/0!</v>
      </c>
      <c r="H186" s="25"/>
      <c r="I186" s="81" t="e">
        <f t="shared" si="11"/>
        <v>#DIV/0!</v>
      </c>
      <c r="J186" s="81" t="e">
        <f t="shared" si="37"/>
        <v>#DIV/0!</v>
      </c>
      <c r="K186" s="24">
        <f t="shared" si="41"/>
        <v>0</v>
      </c>
      <c r="L186" s="24">
        <f>E186-K186</f>
        <v>0</v>
      </c>
      <c r="M186" s="120" t="e">
        <f t="shared" si="18"/>
        <v>#DIV/0!</v>
      </c>
      <c r="N186" s="689"/>
      <c r="O186" s="5" t="b">
        <f t="shared" si="27"/>
        <v>1</v>
      </c>
      <c r="P186" s="6"/>
      <c r="Q186" s="138"/>
      <c r="R186" s="403" t="b">
        <f t="shared" si="28"/>
        <v>1</v>
      </c>
    </row>
    <row r="187" spans="1:18" s="4" customFormat="1" ht="93" customHeight="1" x14ac:dyDescent="0.25">
      <c r="A187" s="936" t="s">
        <v>909</v>
      </c>
      <c r="B187" s="37" t="s">
        <v>910</v>
      </c>
      <c r="C187" s="37" t="s">
        <v>172</v>
      </c>
      <c r="D187" s="51">
        <f>SUM(D188:D191)</f>
        <v>100.8</v>
      </c>
      <c r="E187" s="51">
        <f>SUM(E188:E191)</f>
        <v>100.8</v>
      </c>
      <c r="F187" s="51">
        <f>SUM(F188:F191)</f>
        <v>0</v>
      </c>
      <c r="G187" s="105">
        <f t="shared" si="40"/>
        <v>0</v>
      </c>
      <c r="H187" s="51">
        <f>SUM(H188:H191)</f>
        <v>0</v>
      </c>
      <c r="I187" s="105">
        <f t="shared" si="11"/>
        <v>0</v>
      </c>
      <c r="J187" s="99" t="e">
        <f t="shared" si="37"/>
        <v>#DIV/0!</v>
      </c>
      <c r="K187" s="51">
        <f t="shared" si="41"/>
        <v>100.8</v>
      </c>
      <c r="L187" s="24">
        <f>E187-K187</f>
        <v>0</v>
      </c>
      <c r="M187" s="140">
        <f t="shared" si="18"/>
        <v>1</v>
      </c>
      <c r="N187" s="638" t="s">
        <v>1066</v>
      </c>
      <c r="O187" s="5" t="b">
        <f t="shared" si="27"/>
        <v>1</v>
      </c>
      <c r="P187" s="6"/>
      <c r="Q187" s="138"/>
      <c r="R187" s="403" t="b">
        <f t="shared" si="28"/>
        <v>1</v>
      </c>
    </row>
    <row r="188" spans="1:18" s="4" customFormat="1" ht="26.25" customHeight="1" x14ac:dyDescent="0.25">
      <c r="A188" s="937"/>
      <c r="B188" s="490" t="s">
        <v>19</v>
      </c>
      <c r="C188" s="27"/>
      <c r="D188" s="25"/>
      <c r="E188" s="25"/>
      <c r="F188" s="25"/>
      <c r="G188" s="81" t="e">
        <f t="shared" si="40"/>
        <v>#DIV/0!</v>
      </c>
      <c r="H188" s="25"/>
      <c r="I188" s="81" t="e">
        <f t="shared" si="11"/>
        <v>#DIV/0!</v>
      </c>
      <c r="J188" s="81" t="e">
        <f t="shared" si="37"/>
        <v>#DIV/0!</v>
      </c>
      <c r="K188" s="24">
        <f t="shared" si="41"/>
        <v>0</v>
      </c>
      <c r="L188" s="24">
        <f>E188-K188</f>
        <v>0</v>
      </c>
      <c r="M188" s="120" t="e">
        <f t="shared" si="18"/>
        <v>#DIV/0!</v>
      </c>
      <c r="N188" s="639"/>
      <c r="O188" s="5" t="b">
        <f t="shared" si="27"/>
        <v>1</v>
      </c>
      <c r="P188" s="6"/>
      <c r="Q188" s="138"/>
      <c r="R188" s="403" t="b">
        <f t="shared" si="28"/>
        <v>1</v>
      </c>
    </row>
    <row r="189" spans="1:18" s="4" customFormat="1" ht="21.75" customHeight="1" x14ac:dyDescent="0.25">
      <c r="A189" s="937"/>
      <c r="B189" s="490" t="s">
        <v>18</v>
      </c>
      <c r="C189" s="27"/>
      <c r="D189" s="24">
        <v>90.8</v>
      </c>
      <c r="E189" s="24">
        <v>90.8</v>
      </c>
      <c r="F189" s="24"/>
      <c r="G189" s="100"/>
      <c r="H189" s="24"/>
      <c r="I189" s="100"/>
      <c r="J189" s="81"/>
      <c r="K189" s="24">
        <f t="shared" si="41"/>
        <v>90.8</v>
      </c>
      <c r="L189" s="24"/>
      <c r="M189" s="47">
        <f t="shared" si="18"/>
        <v>1</v>
      </c>
      <c r="N189" s="639"/>
      <c r="O189" s="5" t="b">
        <f t="shared" si="27"/>
        <v>1</v>
      </c>
      <c r="P189" s="6"/>
      <c r="Q189" s="138"/>
      <c r="R189" s="403" t="b">
        <f t="shared" si="28"/>
        <v>1</v>
      </c>
    </row>
    <row r="190" spans="1:18" s="4" customFormat="1" ht="20.25" customHeight="1" x14ac:dyDescent="0.25">
      <c r="A190" s="937"/>
      <c r="B190" s="490" t="s">
        <v>38</v>
      </c>
      <c r="C190" s="27"/>
      <c r="D190" s="24">
        <v>10</v>
      </c>
      <c r="E190" s="24">
        <v>10</v>
      </c>
      <c r="F190" s="24"/>
      <c r="G190" s="100">
        <f t="shared" ref="G190:G221" si="42">F190/E190</f>
        <v>0</v>
      </c>
      <c r="H190" s="24"/>
      <c r="I190" s="100">
        <f t="shared" si="11"/>
        <v>0</v>
      </c>
      <c r="J190" s="81" t="e">
        <f t="shared" si="37"/>
        <v>#DIV/0!</v>
      </c>
      <c r="K190" s="24">
        <f t="shared" si="41"/>
        <v>10</v>
      </c>
      <c r="L190" s="24">
        <f>E190-K190</f>
        <v>0</v>
      </c>
      <c r="M190" s="47">
        <f t="shared" si="18"/>
        <v>1</v>
      </c>
      <c r="N190" s="639"/>
      <c r="O190" s="5" t="b">
        <f t="shared" si="27"/>
        <v>1</v>
      </c>
      <c r="P190" s="6"/>
      <c r="Q190" s="138"/>
      <c r="R190" s="403" t="b">
        <f t="shared" si="28"/>
        <v>1</v>
      </c>
    </row>
    <row r="191" spans="1:18" s="4" customFormat="1" ht="25.5" customHeight="1" x14ac:dyDescent="0.25">
      <c r="A191" s="938"/>
      <c r="B191" s="490" t="s">
        <v>20</v>
      </c>
      <c r="C191" s="27"/>
      <c r="D191" s="25"/>
      <c r="E191" s="25"/>
      <c r="F191" s="25"/>
      <c r="G191" s="81" t="e">
        <f t="shared" si="42"/>
        <v>#DIV/0!</v>
      </c>
      <c r="H191" s="25"/>
      <c r="I191" s="81" t="e">
        <f t="shared" si="11"/>
        <v>#DIV/0!</v>
      </c>
      <c r="J191" s="81" t="e">
        <f t="shared" si="37"/>
        <v>#DIV/0!</v>
      </c>
      <c r="K191" s="24">
        <f t="shared" si="41"/>
        <v>0</v>
      </c>
      <c r="L191" s="24">
        <f>E191-K191</f>
        <v>0</v>
      </c>
      <c r="M191" s="120" t="e">
        <f t="shared" si="18"/>
        <v>#DIV/0!</v>
      </c>
      <c r="N191" s="640"/>
      <c r="O191" s="5" t="b">
        <f t="shared" si="27"/>
        <v>1</v>
      </c>
      <c r="P191" s="6"/>
      <c r="Q191" s="138"/>
      <c r="R191" s="403" t="b">
        <f t="shared" si="28"/>
        <v>1</v>
      </c>
    </row>
    <row r="192" spans="1:18" s="4" customFormat="1" ht="56.25" customHeight="1" x14ac:dyDescent="0.25">
      <c r="A192" s="592" t="s">
        <v>911</v>
      </c>
      <c r="B192" s="37" t="s">
        <v>912</v>
      </c>
      <c r="C192" s="37" t="s">
        <v>172</v>
      </c>
      <c r="D192" s="51">
        <f>SUM(D193:D196)</f>
        <v>230.8</v>
      </c>
      <c r="E192" s="51">
        <f>SUM(E193:E196)</f>
        <v>830.8</v>
      </c>
      <c r="F192" s="51">
        <f>SUM(F193:F196)</f>
        <v>230.8</v>
      </c>
      <c r="G192" s="105">
        <f t="shared" si="42"/>
        <v>0.27800000000000002</v>
      </c>
      <c r="H192" s="51">
        <f>SUM(H193:H196)</f>
        <v>230.8</v>
      </c>
      <c r="I192" s="105">
        <f t="shared" si="11"/>
        <v>0.27800000000000002</v>
      </c>
      <c r="J192" s="105">
        <f t="shared" si="37"/>
        <v>1</v>
      </c>
      <c r="K192" s="51">
        <f t="shared" si="41"/>
        <v>830.8</v>
      </c>
      <c r="L192" s="51">
        <f>E192-K192</f>
        <v>0</v>
      </c>
      <c r="M192" s="140">
        <f t="shared" si="18"/>
        <v>1</v>
      </c>
      <c r="N192" s="689" t="s">
        <v>1334</v>
      </c>
      <c r="O192" s="5" t="b">
        <f t="shared" si="27"/>
        <v>1</v>
      </c>
      <c r="P192" s="6"/>
      <c r="Q192" s="138"/>
      <c r="R192" s="403" t="b">
        <f t="shared" si="28"/>
        <v>1</v>
      </c>
    </row>
    <row r="193" spans="1:18" s="4" customFormat="1" ht="27" x14ac:dyDescent="0.25">
      <c r="A193" s="592"/>
      <c r="B193" s="490" t="s">
        <v>19</v>
      </c>
      <c r="C193" s="27"/>
      <c r="D193" s="25"/>
      <c r="E193" s="25"/>
      <c r="F193" s="25"/>
      <c r="G193" s="81" t="e">
        <f t="shared" si="42"/>
        <v>#DIV/0!</v>
      </c>
      <c r="H193" s="24"/>
      <c r="I193" s="81" t="e">
        <f t="shared" si="11"/>
        <v>#DIV/0!</v>
      </c>
      <c r="J193" s="81" t="e">
        <f t="shared" si="37"/>
        <v>#DIV/0!</v>
      </c>
      <c r="K193" s="24">
        <f t="shared" si="41"/>
        <v>0</v>
      </c>
      <c r="L193" s="24">
        <f>E193-K193</f>
        <v>0</v>
      </c>
      <c r="M193" s="120" t="e">
        <f t="shared" si="18"/>
        <v>#DIV/0!</v>
      </c>
      <c r="N193" s="689"/>
      <c r="O193" s="5" t="b">
        <f t="shared" si="27"/>
        <v>1</v>
      </c>
      <c r="P193" s="6"/>
      <c r="Q193" s="138"/>
      <c r="R193" s="403" t="b">
        <f t="shared" si="28"/>
        <v>1</v>
      </c>
    </row>
    <row r="194" spans="1:18" s="4" customFormat="1" ht="27" x14ac:dyDescent="0.25">
      <c r="A194" s="592"/>
      <c r="B194" s="490" t="s">
        <v>18</v>
      </c>
      <c r="C194" s="27"/>
      <c r="D194" s="24">
        <v>180.8</v>
      </c>
      <c r="E194" s="24">
        <v>780.8</v>
      </c>
      <c r="F194" s="24">
        <v>180.8</v>
      </c>
      <c r="G194" s="100">
        <f t="shared" si="42"/>
        <v>0.23200000000000001</v>
      </c>
      <c r="H194" s="24">
        <v>180.8</v>
      </c>
      <c r="I194" s="100">
        <f t="shared" si="11"/>
        <v>0.23200000000000001</v>
      </c>
      <c r="J194" s="100">
        <f t="shared" si="37"/>
        <v>1</v>
      </c>
      <c r="K194" s="24">
        <f t="shared" si="41"/>
        <v>780.8</v>
      </c>
      <c r="L194" s="24"/>
      <c r="M194" s="47">
        <f t="shared" si="18"/>
        <v>1</v>
      </c>
      <c r="N194" s="689"/>
      <c r="O194" s="5" t="b">
        <f t="shared" si="27"/>
        <v>1</v>
      </c>
      <c r="P194" s="6"/>
      <c r="Q194" s="138"/>
      <c r="R194" s="403" t="b">
        <f t="shared" si="28"/>
        <v>1</v>
      </c>
    </row>
    <row r="195" spans="1:18" s="4" customFormat="1" ht="27" x14ac:dyDescent="0.25">
      <c r="A195" s="592"/>
      <c r="B195" s="490" t="s">
        <v>38</v>
      </c>
      <c r="C195" s="27"/>
      <c r="D195" s="24">
        <v>50</v>
      </c>
      <c r="E195" s="24">
        <v>50</v>
      </c>
      <c r="F195" s="24">
        <v>50</v>
      </c>
      <c r="G195" s="100">
        <f t="shared" si="42"/>
        <v>1</v>
      </c>
      <c r="H195" s="24">
        <v>50</v>
      </c>
      <c r="I195" s="100">
        <f t="shared" si="11"/>
        <v>1</v>
      </c>
      <c r="J195" s="100">
        <f t="shared" si="37"/>
        <v>1</v>
      </c>
      <c r="K195" s="24">
        <f t="shared" si="41"/>
        <v>50</v>
      </c>
      <c r="L195" s="24">
        <f>E195-K195</f>
        <v>0</v>
      </c>
      <c r="M195" s="47">
        <f t="shared" si="18"/>
        <v>1</v>
      </c>
      <c r="N195" s="689"/>
      <c r="O195" s="5" t="b">
        <f t="shared" si="27"/>
        <v>1</v>
      </c>
      <c r="P195" s="6"/>
      <c r="Q195" s="138"/>
      <c r="R195" s="403" t="b">
        <f t="shared" si="28"/>
        <v>1</v>
      </c>
    </row>
    <row r="196" spans="1:18" s="4" customFormat="1" ht="27" x14ac:dyDescent="0.25">
      <c r="A196" s="592"/>
      <c r="B196" s="490" t="s">
        <v>20</v>
      </c>
      <c r="C196" s="27"/>
      <c r="D196" s="25"/>
      <c r="E196" s="25"/>
      <c r="F196" s="25"/>
      <c r="G196" s="81" t="e">
        <f t="shared" si="42"/>
        <v>#DIV/0!</v>
      </c>
      <c r="H196" s="24"/>
      <c r="I196" s="81" t="e">
        <f t="shared" si="11"/>
        <v>#DIV/0!</v>
      </c>
      <c r="J196" s="81" t="e">
        <f t="shared" si="37"/>
        <v>#DIV/0!</v>
      </c>
      <c r="K196" s="24">
        <f t="shared" si="41"/>
        <v>0</v>
      </c>
      <c r="L196" s="24">
        <f t="shared" ref="L196:L236" si="43">E196-K196</f>
        <v>0</v>
      </c>
      <c r="M196" s="120" t="e">
        <f t="shared" si="18"/>
        <v>#DIV/0!</v>
      </c>
      <c r="N196" s="689"/>
      <c r="O196" s="5" t="b">
        <f t="shared" si="27"/>
        <v>1</v>
      </c>
      <c r="P196" s="6"/>
      <c r="Q196" s="138"/>
      <c r="R196" s="403" t="b">
        <f t="shared" si="28"/>
        <v>1</v>
      </c>
    </row>
    <row r="197" spans="1:18" s="53" customFormat="1" ht="163.5" customHeight="1" x14ac:dyDescent="0.25">
      <c r="A197" s="591" t="s">
        <v>913</v>
      </c>
      <c r="B197" s="37" t="s">
        <v>914</v>
      </c>
      <c r="C197" s="37" t="s">
        <v>172</v>
      </c>
      <c r="D197" s="51">
        <f>SUM(D198:D201)</f>
        <v>1503.6</v>
      </c>
      <c r="E197" s="51">
        <f>SUM(E198:E201)</f>
        <v>1503.6</v>
      </c>
      <c r="F197" s="51">
        <f>SUM(F198:F201)</f>
        <v>1367.29</v>
      </c>
      <c r="G197" s="100">
        <f t="shared" si="42"/>
        <v>0.90900000000000003</v>
      </c>
      <c r="H197" s="24">
        <f>SUM(H198:H201)</f>
        <v>1367.29</v>
      </c>
      <c r="I197" s="100">
        <f t="shared" ref="I197:I236" si="44">H197/E197</f>
        <v>0.90900000000000003</v>
      </c>
      <c r="J197" s="100">
        <f t="shared" si="37"/>
        <v>1</v>
      </c>
      <c r="K197" s="51">
        <f t="shared" si="41"/>
        <v>1503.6</v>
      </c>
      <c r="L197" s="24">
        <f t="shared" si="43"/>
        <v>0</v>
      </c>
      <c r="M197" s="140">
        <f t="shared" si="18"/>
        <v>1</v>
      </c>
      <c r="N197" s="762" t="s">
        <v>1565</v>
      </c>
      <c r="O197" s="5" t="b">
        <f t="shared" si="27"/>
        <v>1</v>
      </c>
      <c r="P197" s="6"/>
      <c r="Q197" s="138"/>
      <c r="R197" s="403" t="b">
        <f t="shared" si="28"/>
        <v>1</v>
      </c>
    </row>
    <row r="198" spans="1:18" s="4" customFormat="1" ht="27" x14ac:dyDescent="0.25">
      <c r="A198" s="591"/>
      <c r="B198" s="490" t="s">
        <v>19</v>
      </c>
      <c r="C198" s="27"/>
      <c r="D198" s="25"/>
      <c r="E198" s="25"/>
      <c r="F198" s="25"/>
      <c r="G198" s="81" t="e">
        <f t="shared" si="42"/>
        <v>#DIV/0!</v>
      </c>
      <c r="H198" s="24"/>
      <c r="I198" s="81" t="e">
        <f t="shared" si="44"/>
        <v>#DIV/0!</v>
      </c>
      <c r="J198" s="81" t="e">
        <f t="shared" si="37"/>
        <v>#DIV/0!</v>
      </c>
      <c r="K198" s="24">
        <f t="shared" si="41"/>
        <v>0</v>
      </c>
      <c r="L198" s="24">
        <f t="shared" si="43"/>
        <v>0</v>
      </c>
      <c r="M198" s="120" t="e">
        <f t="shared" si="18"/>
        <v>#DIV/0!</v>
      </c>
      <c r="N198" s="762"/>
      <c r="O198" s="5" t="b">
        <f t="shared" si="27"/>
        <v>1</v>
      </c>
      <c r="P198" s="6"/>
      <c r="Q198" s="138"/>
      <c r="R198" s="403" t="b">
        <f t="shared" si="28"/>
        <v>1</v>
      </c>
    </row>
    <row r="199" spans="1:18" s="4" customFormat="1" ht="27" x14ac:dyDescent="0.25">
      <c r="A199" s="591"/>
      <c r="B199" s="490" t="s">
        <v>18</v>
      </c>
      <c r="C199" s="27"/>
      <c r="D199" s="24">
        <v>1153.5999999999999</v>
      </c>
      <c r="E199" s="24">
        <v>1153.5999999999999</v>
      </c>
      <c r="F199" s="24">
        <v>1017.29</v>
      </c>
      <c r="G199" s="100">
        <f t="shared" si="42"/>
        <v>0.88200000000000001</v>
      </c>
      <c r="H199" s="24">
        <f>F199</f>
        <v>1017.29</v>
      </c>
      <c r="I199" s="100">
        <f t="shared" si="44"/>
        <v>0.88200000000000001</v>
      </c>
      <c r="J199" s="100">
        <f t="shared" si="37"/>
        <v>1</v>
      </c>
      <c r="K199" s="24">
        <f t="shared" si="41"/>
        <v>1153.5999999999999</v>
      </c>
      <c r="L199" s="24"/>
      <c r="M199" s="47">
        <f t="shared" si="18"/>
        <v>1</v>
      </c>
      <c r="N199" s="762"/>
      <c r="O199" s="5" t="b">
        <f t="shared" si="27"/>
        <v>1</v>
      </c>
      <c r="P199" s="6"/>
      <c r="Q199" s="138"/>
      <c r="R199" s="403" t="b">
        <f t="shared" si="28"/>
        <v>1</v>
      </c>
    </row>
    <row r="200" spans="1:18" s="4" customFormat="1" ht="27" x14ac:dyDescent="0.25">
      <c r="A200" s="591"/>
      <c r="B200" s="490" t="s">
        <v>38</v>
      </c>
      <c r="C200" s="27"/>
      <c r="D200" s="24">
        <v>350</v>
      </c>
      <c r="E200" s="24">
        <v>350</v>
      </c>
      <c r="F200" s="24">
        <v>350</v>
      </c>
      <c r="G200" s="100">
        <f t="shared" si="42"/>
        <v>1</v>
      </c>
      <c r="H200" s="24">
        <v>350</v>
      </c>
      <c r="I200" s="100">
        <f t="shared" si="44"/>
        <v>1</v>
      </c>
      <c r="J200" s="100">
        <f t="shared" si="37"/>
        <v>1</v>
      </c>
      <c r="K200" s="24">
        <f t="shared" si="41"/>
        <v>350</v>
      </c>
      <c r="L200" s="24">
        <f t="shared" si="43"/>
        <v>0</v>
      </c>
      <c r="M200" s="47">
        <f t="shared" si="18"/>
        <v>1</v>
      </c>
      <c r="N200" s="762"/>
      <c r="O200" s="5" t="b">
        <f t="shared" ref="O200:O263" si="45">K200+L200=E200</f>
        <v>1</v>
      </c>
      <c r="P200" s="6"/>
      <c r="Q200" s="138"/>
      <c r="R200" s="403" t="b">
        <f t="shared" ref="R200:R263" si="46">F200=H200</f>
        <v>1</v>
      </c>
    </row>
    <row r="201" spans="1:18" s="4" customFormat="1" ht="27" x14ac:dyDescent="0.25">
      <c r="A201" s="591"/>
      <c r="B201" s="490" t="s">
        <v>20</v>
      </c>
      <c r="C201" s="27"/>
      <c r="D201" s="25"/>
      <c r="E201" s="25"/>
      <c r="F201" s="25"/>
      <c r="G201" s="81" t="e">
        <f t="shared" si="42"/>
        <v>#DIV/0!</v>
      </c>
      <c r="H201" s="25"/>
      <c r="I201" s="81" t="e">
        <f t="shared" si="44"/>
        <v>#DIV/0!</v>
      </c>
      <c r="J201" s="81" t="e">
        <f t="shared" si="37"/>
        <v>#DIV/0!</v>
      </c>
      <c r="K201" s="24">
        <f t="shared" si="41"/>
        <v>0</v>
      </c>
      <c r="L201" s="24">
        <f t="shared" si="43"/>
        <v>0</v>
      </c>
      <c r="M201" s="120" t="e">
        <f t="shared" si="18"/>
        <v>#DIV/0!</v>
      </c>
      <c r="N201" s="762"/>
      <c r="O201" s="5" t="b">
        <f t="shared" si="45"/>
        <v>1</v>
      </c>
      <c r="P201" s="6"/>
      <c r="Q201" s="138"/>
      <c r="R201" s="403" t="b">
        <f t="shared" si="46"/>
        <v>1</v>
      </c>
    </row>
    <row r="202" spans="1:18" s="4" customFormat="1" ht="57.75" customHeight="1" x14ac:dyDescent="0.25">
      <c r="A202" s="591" t="s">
        <v>915</v>
      </c>
      <c r="B202" s="37" t="s">
        <v>916</v>
      </c>
      <c r="C202" s="37" t="s">
        <v>172</v>
      </c>
      <c r="D202" s="51">
        <f>SUM(D203:D206)</f>
        <v>2000</v>
      </c>
      <c r="E202" s="51">
        <f>SUM(E203:E206)</f>
        <v>4074.3</v>
      </c>
      <c r="F202" s="51">
        <f>SUM(F203:F206)</f>
        <v>2000</v>
      </c>
      <c r="G202" s="100">
        <f t="shared" si="42"/>
        <v>0.49099999999999999</v>
      </c>
      <c r="H202" s="51">
        <f>SUM(H203:H206)</f>
        <v>2000</v>
      </c>
      <c r="I202" s="105">
        <f t="shared" si="44"/>
        <v>0.49099999999999999</v>
      </c>
      <c r="J202" s="105">
        <f t="shared" si="37"/>
        <v>1</v>
      </c>
      <c r="K202" s="51">
        <f>SUM(K203:K206)</f>
        <v>4074.3</v>
      </c>
      <c r="L202" s="24">
        <f t="shared" si="43"/>
        <v>0</v>
      </c>
      <c r="M202" s="140">
        <f t="shared" si="18"/>
        <v>1</v>
      </c>
      <c r="N202" s="762" t="s">
        <v>1566</v>
      </c>
      <c r="O202" s="5" t="b">
        <f t="shared" si="45"/>
        <v>1</v>
      </c>
      <c r="P202" s="6"/>
      <c r="Q202" s="138"/>
      <c r="R202" s="403" t="b">
        <f t="shared" si="46"/>
        <v>1</v>
      </c>
    </row>
    <row r="203" spans="1:18" s="4" customFormat="1" ht="27" x14ac:dyDescent="0.25">
      <c r="A203" s="591"/>
      <c r="B203" s="490" t="s">
        <v>19</v>
      </c>
      <c r="C203" s="27"/>
      <c r="D203" s="24"/>
      <c r="E203" s="24"/>
      <c r="F203" s="24"/>
      <c r="G203" s="81" t="e">
        <f t="shared" si="42"/>
        <v>#DIV/0!</v>
      </c>
      <c r="H203" s="24"/>
      <c r="I203" s="81" t="e">
        <f t="shared" si="44"/>
        <v>#DIV/0!</v>
      </c>
      <c r="J203" s="81" t="e">
        <f t="shared" si="37"/>
        <v>#DIV/0!</v>
      </c>
      <c r="K203" s="24">
        <f t="shared" si="41"/>
        <v>0</v>
      </c>
      <c r="L203" s="24">
        <f t="shared" si="43"/>
        <v>0</v>
      </c>
      <c r="M203" s="120" t="e">
        <f t="shared" si="18"/>
        <v>#DIV/0!</v>
      </c>
      <c r="N203" s="762"/>
      <c r="O203" s="5" t="b">
        <f t="shared" si="45"/>
        <v>1</v>
      </c>
      <c r="P203" s="6"/>
      <c r="Q203" s="138"/>
      <c r="R203" s="403" t="b">
        <f t="shared" si="46"/>
        <v>1</v>
      </c>
    </row>
    <row r="204" spans="1:18" s="4" customFormat="1" ht="27" x14ac:dyDescent="0.25">
      <c r="A204" s="591"/>
      <c r="B204" s="490" t="s">
        <v>18</v>
      </c>
      <c r="C204" s="27"/>
      <c r="D204" s="24">
        <v>1900</v>
      </c>
      <c r="E204" s="24">
        <v>3879.3</v>
      </c>
      <c r="F204" s="24">
        <v>1900</v>
      </c>
      <c r="G204" s="100">
        <f t="shared" si="42"/>
        <v>0.49</v>
      </c>
      <c r="H204" s="24">
        <v>1900</v>
      </c>
      <c r="I204" s="100">
        <f t="shared" si="44"/>
        <v>0.49</v>
      </c>
      <c r="J204" s="100">
        <f t="shared" si="37"/>
        <v>1</v>
      </c>
      <c r="K204" s="24">
        <f t="shared" si="41"/>
        <v>3879.3</v>
      </c>
      <c r="L204" s="24"/>
      <c r="M204" s="47">
        <f t="shared" si="18"/>
        <v>1</v>
      </c>
      <c r="N204" s="762"/>
      <c r="O204" s="5" t="b">
        <f t="shared" si="45"/>
        <v>1</v>
      </c>
      <c r="P204" s="6"/>
      <c r="Q204" s="138"/>
      <c r="R204" s="403" t="b">
        <f t="shared" si="46"/>
        <v>1</v>
      </c>
    </row>
    <row r="205" spans="1:18" s="4" customFormat="1" ht="27" x14ac:dyDescent="0.25">
      <c r="A205" s="591"/>
      <c r="B205" s="490" t="s">
        <v>38</v>
      </c>
      <c r="C205" s="27"/>
      <c r="D205" s="24">
        <v>100</v>
      </c>
      <c r="E205" s="24">
        <v>195</v>
      </c>
      <c r="F205" s="24">
        <v>100</v>
      </c>
      <c r="G205" s="100">
        <f t="shared" si="42"/>
        <v>0.51300000000000001</v>
      </c>
      <c r="H205" s="24">
        <v>100</v>
      </c>
      <c r="I205" s="100">
        <f t="shared" si="44"/>
        <v>0.51300000000000001</v>
      </c>
      <c r="J205" s="100">
        <f t="shared" si="37"/>
        <v>1</v>
      </c>
      <c r="K205" s="24">
        <f t="shared" si="41"/>
        <v>195</v>
      </c>
      <c r="L205" s="24">
        <f t="shared" si="43"/>
        <v>0</v>
      </c>
      <c r="M205" s="47">
        <f t="shared" si="18"/>
        <v>1</v>
      </c>
      <c r="N205" s="762"/>
      <c r="O205" s="5" t="b">
        <f t="shared" si="45"/>
        <v>1</v>
      </c>
      <c r="P205" s="6"/>
      <c r="Q205" s="138"/>
      <c r="R205" s="403" t="b">
        <f t="shared" si="46"/>
        <v>1</v>
      </c>
    </row>
    <row r="206" spans="1:18" s="4" customFormat="1" ht="27" x14ac:dyDescent="0.25">
      <c r="A206" s="591"/>
      <c r="B206" s="490" t="s">
        <v>20</v>
      </c>
      <c r="C206" s="27"/>
      <c r="D206" s="25"/>
      <c r="E206" s="25"/>
      <c r="F206" s="25"/>
      <c r="G206" s="81" t="e">
        <f t="shared" si="42"/>
        <v>#DIV/0!</v>
      </c>
      <c r="H206" s="24"/>
      <c r="I206" s="81" t="e">
        <f t="shared" si="44"/>
        <v>#DIV/0!</v>
      </c>
      <c r="J206" s="81" t="e">
        <f t="shared" si="37"/>
        <v>#DIV/0!</v>
      </c>
      <c r="K206" s="24">
        <f t="shared" si="41"/>
        <v>0</v>
      </c>
      <c r="L206" s="24">
        <f t="shared" si="43"/>
        <v>0</v>
      </c>
      <c r="M206" s="120" t="e">
        <f t="shared" si="18"/>
        <v>#DIV/0!</v>
      </c>
      <c r="N206" s="762"/>
      <c r="O206" s="5" t="b">
        <f t="shared" si="45"/>
        <v>1</v>
      </c>
      <c r="P206" s="6"/>
      <c r="Q206" s="138"/>
      <c r="R206" s="403" t="b">
        <f t="shared" si="46"/>
        <v>1</v>
      </c>
    </row>
    <row r="207" spans="1:18" s="4" customFormat="1" ht="113.25" customHeight="1" x14ac:dyDescent="0.25">
      <c r="A207" s="591" t="s">
        <v>917</v>
      </c>
      <c r="B207" s="37" t="s">
        <v>402</v>
      </c>
      <c r="C207" s="37" t="s">
        <v>172</v>
      </c>
      <c r="D207" s="51">
        <f>SUM(D208:D211)</f>
        <v>1391.4</v>
      </c>
      <c r="E207" s="51">
        <f>SUM(E208:E211)</f>
        <v>2037</v>
      </c>
      <c r="F207" s="51">
        <f>SUM(F208:F211)</f>
        <v>1391.4</v>
      </c>
      <c r="G207" s="105">
        <f t="shared" si="42"/>
        <v>0.68300000000000005</v>
      </c>
      <c r="H207" s="51">
        <f>SUM(H208:H211)</f>
        <v>1391.4</v>
      </c>
      <c r="I207" s="105">
        <f t="shared" si="44"/>
        <v>0.68300000000000005</v>
      </c>
      <c r="J207" s="105">
        <f t="shared" si="37"/>
        <v>1</v>
      </c>
      <c r="K207" s="51">
        <f>SUM(K208:K211)</f>
        <v>2037</v>
      </c>
      <c r="L207" s="24">
        <f t="shared" si="43"/>
        <v>0</v>
      </c>
      <c r="M207" s="140">
        <f t="shared" si="18"/>
        <v>1</v>
      </c>
      <c r="N207" s="603" t="s">
        <v>1382</v>
      </c>
      <c r="O207" s="5" t="b">
        <f t="shared" si="45"/>
        <v>1</v>
      </c>
      <c r="P207" s="6"/>
      <c r="Q207" s="138"/>
      <c r="R207" s="403" t="b">
        <f t="shared" si="46"/>
        <v>1</v>
      </c>
    </row>
    <row r="208" spans="1:18" s="4" customFormat="1" ht="27" x14ac:dyDescent="0.25">
      <c r="A208" s="591"/>
      <c r="B208" s="490" t="s">
        <v>19</v>
      </c>
      <c r="C208" s="27"/>
      <c r="D208" s="25"/>
      <c r="E208" s="24"/>
      <c r="F208" s="25"/>
      <c r="G208" s="81" t="e">
        <f t="shared" si="42"/>
        <v>#DIV/0!</v>
      </c>
      <c r="H208" s="24"/>
      <c r="I208" s="81" t="e">
        <f t="shared" si="44"/>
        <v>#DIV/0!</v>
      </c>
      <c r="J208" s="81" t="e">
        <f t="shared" si="37"/>
        <v>#DIV/0!</v>
      </c>
      <c r="K208" s="24">
        <f t="shared" si="41"/>
        <v>0</v>
      </c>
      <c r="L208" s="24">
        <f t="shared" si="43"/>
        <v>0</v>
      </c>
      <c r="M208" s="120" t="e">
        <f t="shared" si="18"/>
        <v>#DIV/0!</v>
      </c>
      <c r="N208" s="604"/>
      <c r="O208" s="5" t="b">
        <f t="shared" si="45"/>
        <v>1</v>
      </c>
      <c r="P208" s="6"/>
      <c r="Q208" s="138"/>
      <c r="R208" s="403" t="b">
        <f t="shared" si="46"/>
        <v>1</v>
      </c>
    </row>
    <row r="209" spans="1:18" s="4" customFormat="1" ht="27" x14ac:dyDescent="0.25">
      <c r="A209" s="591"/>
      <c r="B209" s="490" t="s">
        <v>18</v>
      </c>
      <c r="C209" s="27"/>
      <c r="D209" s="24">
        <v>741.4</v>
      </c>
      <c r="E209" s="24">
        <v>741.4</v>
      </c>
      <c r="F209" s="24">
        <v>95.8</v>
      </c>
      <c r="G209" s="100">
        <f t="shared" si="42"/>
        <v>0.129</v>
      </c>
      <c r="H209" s="24">
        <v>95.8</v>
      </c>
      <c r="I209" s="100">
        <f t="shared" si="44"/>
        <v>0.129</v>
      </c>
      <c r="J209" s="100">
        <f t="shared" si="37"/>
        <v>1</v>
      </c>
      <c r="K209" s="24">
        <f t="shared" si="41"/>
        <v>741.4</v>
      </c>
      <c r="L209" s="24">
        <f t="shared" si="43"/>
        <v>0</v>
      </c>
      <c r="M209" s="47">
        <f t="shared" si="18"/>
        <v>1</v>
      </c>
      <c r="N209" s="604"/>
      <c r="O209" s="5" t="b">
        <f t="shared" si="45"/>
        <v>1</v>
      </c>
      <c r="P209" s="6"/>
      <c r="Q209" s="138"/>
      <c r="R209" s="403" t="b">
        <f t="shared" si="46"/>
        <v>1</v>
      </c>
    </row>
    <row r="210" spans="1:18" s="4" customFormat="1" ht="27" x14ac:dyDescent="0.25">
      <c r="A210" s="591"/>
      <c r="B210" s="490" t="s">
        <v>38</v>
      </c>
      <c r="C210" s="27"/>
      <c r="D210" s="24">
        <v>650</v>
      </c>
      <c r="E210" s="24">
        <v>1295.5999999999999</v>
      </c>
      <c r="F210" s="24">
        <v>1295.5999999999999</v>
      </c>
      <c r="G210" s="100">
        <f t="shared" si="42"/>
        <v>1</v>
      </c>
      <c r="H210" s="24">
        <f>F210</f>
        <v>1295.5999999999999</v>
      </c>
      <c r="I210" s="100">
        <f t="shared" si="44"/>
        <v>1</v>
      </c>
      <c r="J210" s="100">
        <f t="shared" si="37"/>
        <v>1</v>
      </c>
      <c r="K210" s="24">
        <f t="shared" si="41"/>
        <v>1295.5999999999999</v>
      </c>
      <c r="L210" s="24">
        <f t="shared" si="43"/>
        <v>0</v>
      </c>
      <c r="M210" s="47">
        <f t="shared" si="18"/>
        <v>1</v>
      </c>
      <c r="N210" s="604"/>
      <c r="O210" s="5" t="b">
        <f t="shared" si="45"/>
        <v>1</v>
      </c>
      <c r="P210" s="6"/>
      <c r="Q210" s="138"/>
      <c r="R210" s="403" t="b">
        <f t="shared" si="46"/>
        <v>1</v>
      </c>
    </row>
    <row r="211" spans="1:18" s="4" customFormat="1" ht="27" x14ac:dyDescent="0.25">
      <c r="A211" s="591"/>
      <c r="B211" s="490" t="s">
        <v>20</v>
      </c>
      <c r="C211" s="27"/>
      <c r="D211" s="25"/>
      <c r="E211" s="25"/>
      <c r="F211" s="25"/>
      <c r="G211" s="81" t="e">
        <f t="shared" si="42"/>
        <v>#DIV/0!</v>
      </c>
      <c r="H211" s="25"/>
      <c r="I211" s="81" t="e">
        <f t="shared" si="44"/>
        <v>#DIV/0!</v>
      </c>
      <c r="J211" s="81" t="e">
        <f t="shared" si="37"/>
        <v>#DIV/0!</v>
      </c>
      <c r="K211" s="24">
        <f t="shared" si="41"/>
        <v>0</v>
      </c>
      <c r="L211" s="24">
        <f t="shared" si="43"/>
        <v>0</v>
      </c>
      <c r="M211" s="120" t="e">
        <f t="shared" si="18"/>
        <v>#DIV/0!</v>
      </c>
      <c r="N211" s="604"/>
      <c r="O211" s="5" t="b">
        <f t="shared" si="45"/>
        <v>1</v>
      </c>
      <c r="P211" s="6"/>
      <c r="Q211" s="138"/>
      <c r="R211" s="403" t="b">
        <f t="shared" si="46"/>
        <v>1</v>
      </c>
    </row>
    <row r="212" spans="1:18" s="4" customFormat="1" ht="82.5" customHeight="1" x14ac:dyDescent="0.25">
      <c r="A212" s="591" t="s">
        <v>918</v>
      </c>
      <c r="B212" s="37" t="s">
        <v>403</v>
      </c>
      <c r="C212" s="37" t="s">
        <v>172</v>
      </c>
      <c r="D212" s="51">
        <f>SUM(D213:D216)</f>
        <v>5906.1</v>
      </c>
      <c r="E212" s="51">
        <f>SUM(E213:E216)</f>
        <v>3060.5</v>
      </c>
      <c r="F212" s="51">
        <f>SUM(F213:F216)</f>
        <v>950</v>
      </c>
      <c r="G212" s="105">
        <f t="shared" si="42"/>
        <v>0.31</v>
      </c>
      <c r="H212" s="24">
        <f>SUM(H213:H216)</f>
        <v>950</v>
      </c>
      <c r="I212" s="100">
        <f t="shared" si="44"/>
        <v>0.31</v>
      </c>
      <c r="J212" s="100">
        <f t="shared" si="37"/>
        <v>1</v>
      </c>
      <c r="K212" s="51">
        <f>SUM(K213:K216)</f>
        <v>3060.5</v>
      </c>
      <c r="L212" s="24">
        <f t="shared" si="43"/>
        <v>0</v>
      </c>
      <c r="M212" s="140">
        <f t="shared" si="18"/>
        <v>1</v>
      </c>
      <c r="N212" s="638" t="s">
        <v>1381</v>
      </c>
      <c r="O212" s="5" t="b">
        <f t="shared" si="45"/>
        <v>1</v>
      </c>
      <c r="P212" s="6"/>
      <c r="Q212" s="138"/>
      <c r="R212" s="403" t="b">
        <f t="shared" si="46"/>
        <v>1</v>
      </c>
    </row>
    <row r="213" spans="1:18" s="4" customFormat="1" ht="27" x14ac:dyDescent="0.25">
      <c r="A213" s="591"/>
      <c r="B213" s="490" t="s">
        <v>19</v>
      </c>
      <c r="C213" s="27"/>
      <c r="D213" s="25"/>
      <c r="E213" s="25"/>
      <c r="F213" s="25"/>
      <c r="G213" s="81" t="e">
        <f t="shared" si="42"/>
        <v>#DIV/0!</v>
      </c>
      <c r="H213" s="25"/>
      <c r="I213" s="81" t="e">
        <f t="shared" si="44"/>
        <v>#DIV/0!</v>
      </c>
      <c r="J213" s="81" t="e">
        <f t="shared" si="37"/>
        <v>#DIV/0!</v>
      </c>
      <c r="K213" s="24">
        <f t="shared" si="41"/>
        <v>0</v>
      </c>
      <c r="L213" s="24">
        <f t="shared" si="43"/>
        <v>0</v>
      </c>
      <c r="M213" s="120" t="e">
        <f t="shared" si="18"/>
        <v>#DIV/0!</v>
      </c>
      <c r="N213" s="639"/>
      <c r="O213" s="5" t="b">
        <f t="shared" si="45"/>
        <v>1</v>
      </c>
      <c r="P213" s="6"/>
      <c r="Q213" s="138"/>
      <c r="R213" s="403" t="b">
        <f t="shared" si="46"/>
        <v>1</v>
      </c>
    </row>
    <row r="214" spans="1:18" s="4" customFormat="1" ht="27" x14ac:dyDescent="0.25">
      <c r="A214" s="591"/>
      <c r="B214" s="490" t="s">
        <v>18</v>
      </c>
      <c r="C214" s="27"/>
      <c r="D214" s="24">
        <v>5010</v>
      </c>
      <c r="E214" s="24">
        <v>2810</v>
      </c>
      <c r="F214" s="24">
        <v>900</v>
      </c>
      <c r="G214" s="105">
        <f t="shared" si="42"/>
        <v>0.32</v>
      </c>
      <c r="H214" s="24">
        <v>900</v>
      </c>
      <c r="I214" s="100">
        <f t="shared" si="44"/>
        <v>0.32</v>
      </c>
      <c r="J214" s="100">
        <f t="shared" si="37"/>
        <v>1</v>
      </c>
      <c r="K214" s="24">
        <f t="shared" si="41"/>
        <v>2810</v>
      </c>
      <c r="L214" s="24">
        <f t="shared" si="43"/>
        <v>0</v>
      </c>
      <c r="M214" s="47">
        <f t="shared" si="18"/>
        <v>1</v>
      </c>
      <c r="N214" s="639"/>
      <c r="O214" s="5" t="b">
        <f t="shared" si="45"/>
        <v>1</v>
      </c>
      <c r="P214" s="6"/>
      <c r="Q214" s="138"/>
      <c r="R214" s="403" t="b">
        <f t="shared" si="46"/>
        <v>1</v>
      </c>
    </row>
    <row r="215" spans="1:18" s="4" customFormat="1" ht="27" x14ac:dyDescent="0.25">
      <c r="A215" s="591"/>
      <c r="B215" s="490" t="s">
        <v>38</v>
      </c>
      <c r="C215" s="27"/>
      <c r="D215" s="24">
        <v>896.1</v>
      </c>
      <c r="E215" s="24">
        <v>250.5</v>
      </c>
      <c r="F215" s="24">
        <v>50</v>
      </c>
      <c r="G215" s="105">
        <f t="shared" si="42"/>
        <v>0.2</v>
      </c>
      <c r="H215" s="24">
        <v>50</v>
      </c>
      <c r="I215" s="100">
        <f t="shared" si="44"/>
        <v>0.2</v>
      </c>
      <c r="J215" s="100">
        <f t="shared" si="37"/>
        <v>1</v>
      </c>
      <c r="K215" s="24">
        <f t="shared" si="41"/>
        <v>250.5</v>
      </c>
      <c r="L215" s="24">
        <f t="shared" si="43"/>
        <v>0</v>
      </c>
      <c r="M215" s="47">
        <f t="shared" si="18"/>
        <v>1</v>
      </c>
      <c r="N215" s="639"/>
      <c r="O215" s="5" t="b">
        <f t="shared" si="45"/>
        <v>1</v>
      </c>
      <c r="P215" s="6"/>
      <c r="Q215" s="138"/>
      <c r="R215" s="403" t="b">
        <f t="shared" si="46"/>
        <v>1</v>
      </c>
    </row>
    <row r="216" spans="1:18" s="4" customFormat="1" ht="27" x14ac:dyDescent="0.25">
      <c r="A216" s="591"/>
      <c r="B216" s="490" t="s">
        <v>20</v>
      </c>
      <c r="C216" s="27"/>
      <c r="D216" s="25"/>
      <c r="E216" s="25"/>
      <c r="F216" s="25"/>
      <c r="G216" s="81" t="e">
        <f t="shared" si="42"/>
        <v>#DIV/0!</v>
      </c>
      <c r="H216" s="25"/>
      <c r="I216" s="81" t="e">
        <f t="shared" si="44"/>
        <v>#DIV/0!</v>
      </c>
      <c r="J216" s="81" t="e">
        <f t="shared" si="37"/>
        <v>#DIV/0!</v>
      </c>
      <c r="K216" s="24">
        <f t="shared" si="41"/>
        <v>0</v>
      </c>
      <c r="L216" s="24">
        <f t="shared" si="43"/>
        <v>0</v>
      </c>
      <c r="M216" s="120" t="e">
        <f t="shared" si="18"/>
        <v>#DIV/0!</v>
      </c>
      <c r="N216" s="640"/>
      <c r="O216" s="5" t="b">
        <f t="shared" si="45"/>
        <v>1</v>
      </c>
      <c r="P216" s="6"/>
      <c r="Q216" s="138"/>
      <c r="R216" s="403" t="b">
        <f t="shared" si="46"/>
        <v>1</v>
      </c>
    </row>
    <row r="217" spans="1:18" s="4" customFormat="1" ht="118.5" customHeight="1" x14ac:dyDescent="0.25">
      <c r="A217" s="591" t="s">
        <v>919</v>
      </c>
      <c r="B217" s="37" t="s">
        <v>404</v>
      </c>
      <c r="C217" s="37" t="s">
        <v>172</v>
      </c>
      <c r="D217" s="51">
        <f>SUM(D218:D221)</f>
        <v>1383.4</v>
      </c>
      <c r="E217" s="51">
        <f>SUM(E218:E221)</f>
        <v>1288.4000000000001</v>
      </c>
      <c r="F217" s="51">
        <f>SUM(F218:F221)</f>
        <v>570</v>
      </c>
      <c r="G217" s="105">
        <f t="shared" si="42"/>
        <v>0.442</v>
      </c>
      <c r="H217" s="24">
        <f>SUM(H218:H221)</f>
        <v>570</v>
      </c>
      <c r="I217" s="100">
        <f t="shared" si="44"/>
        <v>0.442</v>
      </c>
      <c r="J217" s="100">
        <f t="shared" si="37"/>
        <v>1</v>
      </c>
      <c r="K217" s="51">
        <f>SUM(K218:K221)</f>
        <v>1288.4000000000001</v>
      </c>
      <c r="L217" s="24">
        <f t="shared" si="43"/>
        <v>0</v>
      </c>
      <c r="M217" s="140">
        <f t="shared" si="18"/>
        <v>1</v>
      </c>
      <c r="N217" s="638" t="s">
        <v>1567</v>
      </c>
      <c r="O217" s="5" t="b">
        <f t="shared" si="45"/>
        <v>1</v>
      </c>
      <c r="P217" s="6"/>
      <c r="Q217" s="138"/>
      <c r="R217" s="403" t="b">
        <f t="shared" si="46"/>
        <v>1</v>
      </c>
    </row>
    <row r="218" spans="1:18" s="4" customFormat="1" ht="27" x14ac:dyDescent="0.25">
      <c r="A218" s="591"/>
      <c r="B218" s="490" t="s">
        <v>19</v>
      </c>
      <c r="C218" s="27"/>
      <c r="D218" s="25"/>
      <c r="E218" s="24"/>
      <c r="F218" s="25"/>
      <c r="G218" s="81" t="e">
        <f t="shared" si="42"/>
        <v>#DIV/0!</v>
      </c>
      <c r="H218" s="25"/>
      <c r="I218" s="81" t="e">
        <f t="shared" si="44"/>
        <v>#DIV/0!</v>
      </c>
      <c r="J218" s="81" t="e">
        <f t="shared" si="37"/>
        <v>#DIV/0!</v>
      </c>
      <c r="K218" s="24">
        <f t="shared" si="41"/>
        <v>0</v>
      </c>
      <c r="L218" s="24">
        <f t="shared" si="43"/>
        <v>0</v>
      </c>
      <c r="M218" s="120" t="e">
        <f t="shared" si="18"/>
        <v>#DIV/0!</v>
      </c>
      <c r="N218" s="639"/>
      <c r="O218" s="5" t="b">
        <f t="shared" si="45"/>
        <v>1</v>
      </c>
      <c r="P218" s="6"/>
      <c r="Q218" s="138"/>
      <c r="R218" s="403" t="b">
        <f t="shared" si="46"/>
        <v>1</v>
      </c>
    </row>
    <row r="219" spans="1:18" s="4" customFormat="1" ht="27" x14ac:dyDescent="0.25">
      <c r="A219" s="591"/>
      <c r="B219" s="490" t="s">
        <v>18</v>
      </c>
      <c r="C219" s="27"/>
      <c r="D219" s="24">
        <v>815.4</v>
      </c>
      <c r="E219" s="24">
        <v>815.4</v>
      </c>
      <c r="F219" s="24">
        <v>300</v>
      </c>
      <c r="G219" s="100">
        <f t="shared" si="42"/>
        <v>0.36799999999999999</v>
      </c>
      <c r="H219" s="24">
        <v>300</v>
      </c>
      <c r="I219" s="100">
        <f t="shared" si="44"/>
        <v>0.36799999999999999</v>
      </c>
      <c r="J219" s="100">
        <f t="shared" si="37"/>
        <v>1</v>
      </c>
      <c r="K219" s="24">
        <f t="shared" si="41"/>
        <v>815.4</v>
      </c>
      <c r="L219" s="24">
        <f t="shared" si="43"/>
        <v>0</v>
      </c>
      <c r="M219" s="47">
        <f t="shared" si="18"/>
        <v>1</v>
      </c>
      <c r="N219" s="639"/>
      <c r="O219" s="5" t="b">
        <f t="shared" si="45"/>
        <v>1</v>
      </c>
      <c r="P219" s="6"/>
      <c r="Q219" s="138"/>
      <c r="R219" s="403" t="b">
        <f t="shared" si="46"/>
        <v>1</v>
      </c>
    </row>
    <row r="220" spans="1:18" s="4" customFormat="1" ht="27" x14ac:dyDescent="0.25">
      <c r="A220" s="591"/>
      <c r="B220" s="490" t="s">
        <v>38</v>
      </c>
      <c r="C220" s="27"/>
      <c r="D220" s="24">
        <v>568</v>
      </c>
      <c r="E220" s="24">
        <v>473</v>
      </c>
      <c r="F220" s="24">
        <v>270</v>
      </c>
      <c r="G220" s="100">
        <f t="shared" si="42"/>
        <v>0.57099999999999995</v>
      </c>
      <c r="H220" s="24">
        <v>270</v>
      </c>
      <c r="I220" s="100">
        <f t="shared" si="44"/>
        <v>0.57099999999999995</v>
      </c>
      <c r="J220" s="100">
        <f t="shared" si="37"/>
        <v>1</v>
      </c>
      <c r="K220" s="24">
        <f t="shared" si="41"/>
        <v>473</v>
      </c>
      <c r="L220" s="24">
        <f t="shared" si="43"/>
        <v>0</v>
      </c>
      <c r="M220" s="47">
        <f t="shared" si="18"/>
        <v>1</v>
      </c>
      <c r="N220" s="639"/>
      <c r="O220" s="5" t="b">
        <f t="shared" si="45"/>
        <v>1</v>
      </c>
      <c r="P220" s="6"/>
      <c r="Q220" s="138"/>
      <c r="R220" s="403" t="b">
        <f t="shared" si="46"/>
        <v>1</v>
      </c>
    </row>
    <row r="221" spans="1:18" s="4" customFormat="1" ht="27" x14ac:dyDescent="0.25">
      <c r="A221" s="591"/>
      <c r="B221" s="490" t="s">
        <v>20</v>
      </c>
      <c r="C221" s="27"/>
      <c r="D221" s="25"/>
      <c r="E221" s="25"/>
      <c r="F221" s="25"/>
      <c r="G221" s="81" t="e">
        <f t="shared" si="42"/>
        <v>#DIV/0!</v>
      </c>
      <c r="H221" s="25"/>
      <c r="I221" s="81" t="e">
        <f t="shared" si="44"/>
        <v>#DIV/0!</v>
      </c>
      <c r="J221" s="81" t="e">
        <f t="shared" si="37"/>
        <v>#DIV/0!</v>
      </c>
      <c r="K221" s="24">
        <f t="shared" si="41"/>
        <v>0</v>
      </c>
      <c r="L221" s="24">
        <f t="shared" si="43"/>
        <v>0</v>
      </c>
      <c r="M221" s="120" t="e">
        <f t="shared" si="18"/>
        <v>#DIV/0!</v>
      </c>
      <c r="N221" s="640"/>
      <c r="O221" s="5" t="b">
        <f t="shared" si="45"/>
        <v>1</v>
      </c>
      <c r="P221" s="6"/>
      <c r="Q221" s="138"/>
      <c r="R221" s="403" t="b">
        <f t="shared" si="46"/>
        <v>1</v>
      </c>
    </row>
    <row r="222" spans="1:18" s="4" customFormat="1" ht="75.75" customHeight="1" x14ac:dyDescent="0.25">
      <c r="A222" s="808" t="s">
        <v>297</v>
      </c>
      <c r="B222" s="574" t="s">
        <v>611</v>
      </c>
      <c r="C222" s="54" t="s">
        <v>116</v>
      </c>
      <c r="D222" s="59">
        <f>SUM(D224:D226)</f>
        <v>33613.21</v>
      </c>
      <c r="E222" s="59">
        <f>SUM(E224:E226)</f>
        <v>33034.1</v>
      </c>
      <c r="F222" s="59">
        <f>SUM(F224:F226)</f>
        <v>25675.83</v>
      </c>
      <c r="G222" s="96">
        <f>F222/E222</f>
        <v>0.77700000000000002</v>
      </c>
      <c r="H222" s="126">
        <f>SUM(H223:H226)</f>
        <v>25675.83</v>
      </c>
      <c r="I222" s="96">
        <f t="shared" si="44"/>
        <v>0.77700000000000002</v>
      </c>
      <c r="J222" s="96">
        <f>H222/F222</f>
        <v>1</v>
      </c>
      <c r="K222" s="59">
        <f>SUM(K223:K226)</f>
        <v>31969.75</v>
      </c>
      <c r="L222" s="59">
        <f>SUM(L223:L226)</f>
        <v>1064.3499999999999</v>
      </c>
      <c r="M222" s="57">
        <f t="shared" si="18"/>
        <v>0.97</v>
      </c>
      <c r="N222" s="877"/>
      <c r="O222" s="5" t="b">
        <f t="shared" si="45"/>
        <v>1</v>
      </c>
      <c r="P222" s="6"/>
      <c r="Q222" s="138"/>
      <c r="R222" s="403" t="b">
        <f t="shared" si="46"/>
        <v>1</v>
      </c>
    </row>
    <row r="223" spans="1:18" s="4" customFormat="1" ht="18.75" customHeight="1" x14ac:dyDescent="0.25">
      <c r="A223" s="808"/>
      <c r="B223" s="490" t="s">
        <v>19</v>
      </c>
      <c r="C223" s="27"/>
      <c r="D223" s="24">
        <f t="shared" ref="D223:F226" si="47">D228+D238</f>
        <v>0</v>
      </c>
      <c r="E223" s="24">
        <f t="shared" si="47"/>
        <v>0</v>
      </c>
      <c r="F223" s="24">
        <f t="shared" si="47"/>
        <v>0</v>
      </c>
      <c r="G223" s="81" t="e">
        <f t="shared" ref="G223:G261" si="48">F223/E223</f>
        <v>#DIV/0!</v>
      </c>
      <c r="H223" s="24">
        <f>H228+H238</f>
        <v>0</v>
      </c>
      <c r="I223" s="81" t="e">
        <f t="shared" si="44"/>
        <v>#DIV/0!</v>
      </c>
      <c r="J223" s="81" t="e">
        <f t="shared" ref="J223:J236" si="49">H223/F223</f>
        <v>#DIV/0!</v>
      </c>
      <c r="K223" s="24">
        <f t="shared" ref="K223:L226" si="50">K228+K238</f>
        <v>0</v>
      </c>
      <c r="L223" s="24">
        <f t="shared" si="50"/>
        <v>0</v>
      </c>
      <c r="M223" s="120" t="e">
        <f t="shared" si="18"/>
        <v>#DIV/0!</v>
      </c>
      <c r="N223" s="877"/>
      <c r="O223" s="5" t="b">
        <f t="shared" si="45"/>
        <v>1</v>
      </c>
      <c r="P223" s="6"/>
      <c r="Q223" s="138"/>
      <c r="R223" s="403" t="b">
        <f t="shared" si="46"/>
        <v>1</v>
      </c>
    </row>
    <row r="224" spans="1:18" s="4" customFormat="1" ht="18.75" customHeight="1" x14ac:dyDescent="0.25">
      <c r="A224" s="808"/>
      <c r="B224" s="490" t="s">
        <v>18</v>
      </c>
      <c r="C224" s="27"/>
      <c r="D224" s="24">
        <f t="shared" si="47"/>
        <v>1144</v>
      </c>
      <c r="E224" s="24">
        <f t="shared" si="47"/>
        <v>1144</v>
      </c>
      <c r="F224" s="24">
        <f t="shared" si="47"/>
        <v>795.81</v>
      </c>
      <c r="G224" s="100">
        <f t="shared" si="48"/>
        <v>0.69599999999999995</v>
      </c>
      <c r="H224" s="24">
        <f>H229+H239</f>
        <v>795.81</v>
      </c>
      <c r="I224" s="100">
        <f t="shared" si="44"/>
        <v>0.69599999999999995</v>
      </c>
      <c r="J224" s="100">
        <f t="shared" si="49"/>
        <v>1</v>
      </c>
      <c r="K224" s="24">
        <f t="shared" si="50"/>
        <v>976.23</v>
      </c>
      <c r="L224" s="24">
        <f>L229+L239</f>
        <v>167.77</v>
      </c>
      <c r="M224" s="47">
        <f t="shared" si="18"/>
        <v>0.85</v>
      </c>
      <c r="N224" s="877"/>
      <c r="O224" s="5" t="b">
        <f t="shared" si="45"/>
        <v>1</v>
      </c>
      <c r="P224" s="6"/>
      <c r="Q224" s="138"/>
      <c r="R224" s="403" t="b">
        <f t="shared" si="46"/>
        <v>1</v>
      </c>
    </row>
    <row r="225" spans="1:18" s="4" customFormat="1" ht="18.75" customHeight="1" x14ac:dyDescent="0.25">
      <c r="A225" s="808"/>
      <c r="B225" s="490" t="s">
        <v>38</v>
      </c>
      <c r="C225" s="460"/>
      <c r="D225" s="24">
        <f>D230+D240</f>
        <v>12942.54</v>
      </c>
      <c r="E225" s="24">
        <f>E230+E240</f>
        <v>12363.43</v>
      </c>
      <c r="F225" s="24">
        <f t="shared" si="47"/>
        <v>8026.54</v>
      </c>
      <c r="G225" s="100">
        <f t="shared" si="48"/>
        <v>0.64900000000000002</v>
      </c>
      <c r="H225" s="24">
        <f>H230+H240</f>
        <v>8026.54</v>
      </c>
      <c r="I225" s="100">
        <f t="shared" si="44"/>
        <v>0.64900000000000002</v>
      </c>
      <c r="J225" s="100">
        <f t="shared" si="49"/>
        <v>1</v>
      </c>
      <c r="K225" s="24">
        <f>K230+K240</f>
        <v>11845.81</v>
      </c>
      <c r="L225" s="24">
        <f t="shared" si="50"/>
        <v>517.62</v>
      </c>
      <c r="M225" s="47">
        <f t="shared" si="18"/>
        <v>0.96</v>
      </c>
      <c r="N225" s="877"/>
      <c r="O225" s="5" t="b">
        <f t="shared" si="45"/>
        <v>1</v>
      </c>
      <c r="P225" s="6"/>
      <c r="Q225" s="138"/>
      <c r="R225" s="403" t="b">
        <f t="shared" si="46"/>
        <v>1</v>
      </c>
    </row>
    <row r="226" spans="1:18" s="4" customFormat="1" ht="35.25" customHeight="1" x14ac:dyDescent="0.25">
      <c r="A226" s="808"/>
      <c r="B226" s="490" t="s">
        <v>20</v>
      </c>
      <c r="C226" s="27"/>
      <c r="D226" s="24">
        <f>D231+D241</f>
        <v>19526.669999999998</v>
      </c>
      <c r="E226" s="24">
        <f t="shared" si="47"/>
        <v>19526.669999999998</v>
      </c>
      <c r="F226" s="24">
        <f t="shared" si="47"/>
        <v>16853.48</v>
      </c>
      <c r="G226" s="100">
        <f t="shared" si="48"/>
        <v>0.86299999999999999</v>
      </c>
      <c r="H226" s="24">
        <f>H231+H241</f>
        <v>16853.48</v>
      </c>
      <c r="I226" s="100">
        <f t="shared" si="44"/>
        <v>0.86299999999999999</v>
      </c>
      <c r="J226" s="100">
        <f t="shared" si="49"/>
        <v>1</v>
      </c>
      <c r="K226" s="24">
        <f t="shared" si="50"/>
        <v>19147.71</v>
      </c>
      <c r="L226" s="24">
        <f t="shared" si="50"/>
        <v>378.96</v>
      </c>
      <c r="M226" s="47">
        <f t="shared" si="18"/>
        <v>0.98</v>
      </c>
      <c r="N226" s="877"/>
      <c r="O226" s="5" t="b">
        <f t="shared" si="45"/>
        <v>1</v>
      </c>
      <c r="P226" s="6"/>
      <c r="Q226" s="138"/>
      <c r="R226" s="403" t="b">
        <f t="shared" si="46"/>
        <v>1</v>
      </c>
    </row>
    <row r="227" spans="1:18" s="4" customFormat="1" ht="58.5" customHeight="1" x14ac:dyDescent="0.25">
      <c r="A227" s="591" t="s">
        <v>298</v>
      </c>
      <c r="B227" s="50" t="s">
        <v>920</v>
      </c>
      <c r="C227" s="37" t="s">
        <v>172</v>
      </c>
      <c r="D227" s="51">
        <f>SUM(D228:D231)</f>
        <v>1144</v>
      </c>
      <c r="E227" s="51">
        <f>SUM(E228:E231)</f>
        <v>1144</v>
      </c>
      <c r="F227" s="51">
        <f>SUM(F228:F231)</f>
        <v>795.81</v>
      </c>
      <c r="G227" s="105">
        <f t="shared" si="48"/>
        <v>0.69599999999999995</v>
      </c>
      <c r="H227" s="51">
        <f>SUM(H228:H231)</f>
        <v>795.81</v>
      </c>
      <c r="I227" s="105">
        <f t="shared" si="44"/>
        <v>0.69599999999999995</v>
      </c>
      <c r="J227" s="105">
        <f t="shared" si="49"/>
        <v>1</v>
      </c>
      <c r="K227" s="51">
        <f>SUM(K228:K231)</f>
        <v>976.23</v>
      </c>
      <c r="L227" s="24">
        <f t="shared" si="43"/>
        <v>167.77</v>
      </c>
      <c r="M227" s="140">
        <f t="shared" si="18"/>
        <v>0.85</v>
      </c>
      <c r="N227" s="691" t="s">
        <v>1576</v>
      </c>
      <c r="O227" s="5" t="b">
        <f t="shared" si="45"/>
        <v>1</v>
      </c>
      <c r="P227" s="6"/>
      <c r="Q227" s="138"/>
      <c r="R227" s="403" t="b">
        <f t="shared" si="46"/>
        <v>1</v>
      </c>
    </row>
    <row r="228" spans="1:18" s="4" customFormat="1" ht="58.5" customHeight="1" x14ac:dyDescent="0.25">
      <c r="A228" s="591"/>
      <c r="B228" s="490" t="s">
        <v>19</v>
      </c>
      <c r="C228" s="490"/>
      <c r="D228" s="24">
        <f>D233</f>
        <v>0</v>
      </c>
      <c r="E228" s="24">
        <f t="shared" ref="D228:L231" si="51">E233</f>
        <v>0</v>
      </c>
      <c r="F228" s="24">
        <f t="shared" si="51"/>
        <v>0</v>
      </c>
      <c r="G228" s="81" t="e">
        <f t="shared" si="48"/>
        <v>#DIV/0!</v>
      </c>
      <c r="H228" s="24">
        <f t="shared" si="51"/>
        <v>0</v>
      </c>
      <c r="I228" s="81" t="e">
        <f t="shared" si="44"/>
        <v>#DIV/0!</v>
      </c>
      <c r="J228" s="81" t="e">
        <f t="shared" si="49"/>
        <v>#DIV/0!</v>
      </c>
      <c r="K228" s="24">
        <f t="shared" si="51"/>
        <v>0</v>
      </c>
      <c r="L228" s="24">
        <f t="shared" si="51"/>
        <v>0</v>
      </c>
      <c r="M228" s="120" t="e">
        <f t="shared" si="18"/>
        <v>#DIV/0!</v>
      </c>
      <c r="N228" s="692"/>
      <c r="O228" s="5" t="b">
        <f t="shared" si="45"/>
        <v>1</v>
      </c>
      <c r="P228" s="6"/>
      <c r="Q228" s="138"/>
      <c r="R228" s="403" t="b">
        <f t="shared" si="46"/>
        <v>1</v>
      </c>
    </row>
    <row r="229" spans="1:18" s="4" customFormat="1" ht="58.5" customHeight="1" x14ac:dyDescent="0.25">
      <c r="A229" s="591"/>
      <c r="B229" s="490" t="s">
        <v>18</v>
      </c>
      <c r="C229" s="490"/>
      <c r="D229" s="24">
        <f>D234</f>
        <v>1144</v>
      </c>
      <c r="E229" s="24">
        <f t="shared" si="51"/>
        <v>1144</v>
      </c>
      <c r="F229" s="24">
        <f t="shared" si="51"/>
        <v>795.81</v>
      </c>
      <c r="G229" s="100">
        <f t="shared" si="48"/>
        <v>0.69599999999999995</v>
      </c>
      <c r="H229" s="24">
        <f t="shared" si="51"/>
        <v>795.81</v>
      </c>
      <c r="I229" s="100">
        <f t="shared" si="44"/>
        <v>0.69599999999999995</v>
      </c>
      <c r="J229" s="100">
        <f t="shared" si="49"/>
        <v>1</v>
      </c>
      <c r="K229" s="24">
        <f t="shared" si="51"/>
        <v>976.23</v>
      </c>
      <c r="L229" s="24">
        <f>E229-K229</f>
        <v>167.77</v>
      </c>
      <c r="M229" s="47">
        <f t="shared" si="18"/>
        <v>0.85</v>
      </c>
      <c r="N229" s="692"/>
      <c r="O229" s="5" t="b">
        <f t="shared" si="45"/>
        <v>1</v>
      </c>
      <c r="P229" s="6"/>
      <c r="Q229" s="138"/>
      <c r="R229" s="403" t="b">
        <f t="shared" si="46"/>
        <v>1</v>
      </c>
    </row>
    <row r="230" spans="1:18" s="4" customFormat="1" ht="58.5" customHeight="1" x14ac:dyDescent="0.25">
      <c r="A230" s="591"/>
      <c r="B230" s="490" t="s">
        <v>38</v>
      </c>
      <c r="C230" s="490"/>
      <c r="D230" s="24">
        <f t="shared" si="51"/>
        <v>0</v>
      </c>
      <c r="E230" s="24">
        <f t="shared" si="51"/>
        <v>0</v>
      </c>
      <c r="F230" s="24">
        <f t="shared" si="51"/>
        <v>0</v>
      </c>
      <c r="G230" s="81" t="e">
        <f t="shared" si="48"/>
        <v>#DIV/0!</v>
      </c>
      <c r="H230" s="24">
        <f>H235</f>
        <v>0</v>
      </c>
      <c r="I230" s="81" t="e">
        <f t="shared" si="44"/>
        <v>#DIV/0!</v>
      </c>
      <c r="J230" s="81" t="e">
        <f t="shared" si="49"/>
        <v>#DIV/0!</v>
      </c>
      <c r="K230" s="24">
        <f t="shared" si="41"/>
        <v>0</v>
      </c>
      <c r="L230" s="24">
        <f>L235</f>
        <v>0</v>
      </c>
      <c r="M230" s="120" t="e">
        <f t="shared" si="18"/>
        <v>#DIV/0!</v>
      </c>
      <c r="N230" s="692"/>
      <c r="O230" s="5" t="b">
        <f t="shared" si="45"/>
        <v>1</v>
      </c>
      <c r="P230" s="6"/>
      <c r="Q230" s="138"/>
      <c r="R230" s="403" t="b">
        <f t="shared" si="46"/>
        <v>1</v>
      </c>
    </row>
    <row r="231" spans="1:18" s="4" customFormat="1" ht="58.5" customHeight="1" x14ac:dyDescent="0.25">
      <c r="A231" s="591"/>
      <c r="B231" s="490" t="s">
        <v>20</v>
      </c>
      <c r="C231" s="490"/>
      <c r="D231" s="24">
        <f t="shared" si="51"/>
        <v>0</v>
      </c>
      <c r="E231" s="24">
        <f t="shared" si="51"/>
        <v>0</v>
      </c>
      <c r="F231" s="24">
        <f t="shared" si="51"/>
        <v>0</v>
      </c>
      <c r="G231" s="81" t="e">
        <f t="shared" si="48"/>
        <v>#DIV/0!</v>
      </c>
      <c r="H231" s="24">
        <f>H236</f>
        <v>0</v>
      </c>
      <c r="I231" s="81" t="e">
        <f t="shared" si="44"/>
        <v>#DIV/0!</v>
      </c>
      <c r="J231" s="81" t="e">
        <f t="shared" si="49"/>
        <v>#DIV/0!</v>
      </c>
      <c r="K231" s="24">
        <f t="shared" si="41"/>
        <v>0</v>
      </c>
      <c r="L231" s="24">
        <f>L236</f>
        <v>0</v>
      </c>
      <c r="M231" s="120" t="e">
        <f t="shared" si="18"/>
        <v>#DIV/0!</v>
      </c>
      <c r="N231" s="693"/>
      <c r="O231" s="5" t="b">
        <f t="shared" si="45"/>
        <v>1</v>
      </c>
      <c r="P231" s="6"/>
      <c r="Q231" s="138"/>
      <c r="R231" s="403" t="b">
        <f t="shared" si="46"/>
        <v>1</v>
      </c>
    </row>
    <row r="232" spans="1:18" s="4" customFormat="1" ht="96" customHeight="1" x14ac:dyDescent="0.25">
      <c r="A232" s="591" t="s">
        <v>1067</v>
      </c>
      <c r="B232" s="50" t="s">
        <v>921</v>
      </c>
      <c r="C232" s="37" t="s">
        <v>172</v>
      </c>
      <c r="D232" s="51">
        <f>SUM(D233:D236)</f>
        <v>1144</v>
      </c>
      <c r="E232" s="51">
        <f>SUM(E233:E236)</f>
        <v>1144</v>
      </c>
      <c r="F232" s="51">
        <f>SUM(F233:F236)</f>
        <v>795.81</v>
      </c>
      <c r="G232" s="100">
        <f t="shared" si="48"/>
        <v>0.69599999999999995</v>
      </c>
      <c r="H232" s="51">
        <f>SUM(H233:H236)</f>
        <v>795.81</v>
      </c>
      <c r="I232" s="100">
        <f t="shared" si="44"/>
        <v>0.69599999999999995</v>
      </c>
      <c r="J232" s="100">
        <f t="shared" si="49"/>
        <v>1</v>
      </c>
      <c r="K232" s="51">
        <f>SUM(K233:K236)</f>
        <v>976.23</v>
      </c>
      <c r="L232" s="51">
        <f>SUM(L233:L236)</f>
        <v>167.77</v>
      </c>
      <c r="M232" s="140">
        <f t="shared" si="18"/>
        <v>0.85</v>
      </c>
      <c r="N232" s="707" t="s">
        <v>1577</v>
      </c>
      <c r="O232" s="5" t="b">
        <f t="shared" si="45"/>
        <v>1</v>
      </c>
      <c r="P232" s="6"/>
      <c r="Q232" s="138"/>
      <c r="R232" s="403" t="b">
        <f t="shared" si="46"/>
        <v>1</v>
      </c>
    </row>
    <row r="233" spans="1:18" s="4" customFormat="1" ht="48" customHeight="1" x14ac:dyDescent="0.25">
      <c r="A233" s="591"/>
      <c r="B233" s="490" t="s">
        <v>19</v>
      </c>
      <c r="C233" s="490"/>
      <c r="D233" s="24"/>
      <c r="E233" s="24"/>
      <c r="F233" s="24"/>
      <c r="G233" s="81" t="e">
        <f t="shared" si="48"/>
        <v>#DIV/0!</v>
      </c>
      <c r="H233" s="24"/>
      <c r="I233" s="81" t="e">
        <f t="shared" si="44"/>
        <v>#DIV/0!</v>
      </c>
      <c r="J233" s="81" t="e">
        <f t="shared" si="49"/>
        <v>#DIV/0!</v>
      </c>
      <c r="K233" s="24">
        <f t="shared" si="41"/>
        <v>0</v>
      </c>
      <c r="L233" s="24">
        <f t="shared" si="43"/>
        <v>0</v>
      </c>
      <c r="M233" s="120" t="e">
        <f t="shared" si="18"/>
        <v>#DIV/0!</v>
      </c>
      <c r="N233" s="707"/>
      <c r="O233" s="5" t="b">
        <f t="shared" si="45"/>
        <v>1</v>
      </c>
      <c r="P233" s="6"/>
      <c r="Q233" s="138"/>
      <c r="R233" s="403" t="b">
        <f t="shared" si="46"/>
        <v>1</v>
      </c>
    </row>
    <row r="234" spans="1:18" s="4" customFormat="1" ht="48" customHeight="1" x14ac:dyDescent="0.25">
      <c r="A234" s="591"/>
      <c r="B234" s="490" t="s">
        <v>18</v>
      </c>
      <c r="C234" s="490"/>
      <c r="D234" s="24">
        <v>1144</v>
      </c>
      <c r="E234" s="24">
        <v>1144</v>
      </c>
      <c r="F234" s="24">
        <v>795.81</v>
      </c>
      <c r="G234" s="100">
        <f t="shared" si="48"/>
        <v>0.69599999999999995</v>
      </c>
      <c r="H234" s="24">
        <v>795.81</v>
      </c>
      <c r="I234" s="100">
        <f t="shared" si="44"/>
        <v>0.69599999999999995</v>
      </c>
      <c r="J234" s="100">
        <f t="shared" si="49"/>
        <v>1</v>
      </c>
      <c r="K234" s="24">
        <v>976.23</v>
      </c>
      <c r="L234" s="24">
        <f t="shared" si="43"/>
        <v>167.77</v>
      </c>
      <c r="M234" s="47">
        <f t="shared" si="18"/>
        <v>0.85</v>
      </c>
      <c r="N234" s="707"/>
      <c r="O234" s="5" t="b">
        <f t="shared" si="45"/>
        <v>1</v>
      </c>
      <c r="P234" s="6"/>
      <c r="Q234" s="138"/>
      <c r="R234" s="403" t="b">
        <f t="shared" si="46"/>
        <v>1</v>
      </c>
    </row>
    <row r="235" spans="1:18" s="4" customFormat="1" ht="48" customHeight="1" x14ac:dyDescent="0.25">
      <c r="A235" s="591"/>
      <c r="B235" s="490" t="s">
        <v>38</v>
      </c>
      <c r="C235" s="490"/>
      <c r="D235" s="24"/>
      <c r="E235" s="24"/>
      <c r="F235" s="24"/>
      <c r="G235" s="81" t="e">
        <f t="shared" si="48"/>
        <v>#DIV/0!</v>
      </c>
      <c r="H235" s="24"/>
      <c r="I235" s="81" t="e">
        <f t="shared" si="44"/>
        <v>#DIV/0!</v>
      </c>
      <c r="J235" s="81" t="e">
        <f t="shared" si="49"/>
        <v>#DIV/0!</v>
      </c>
      <c r="K235" s="24">
        <f t="shared" si="41"/>
        <v>0</v>
      </c>
      <c r="L235" s="24">
        <f t="shared" si="43"/>
        <v>0</v>
      </c>
      <c r="M235" s="120" t="e">
        <f t="shared" si="18"/>
        <v>#DIV/0!</v>
      </c>
      <c r="N235" s="707"/>
      <c r="O235" s="5" t="b">
        <f t="shared" si="45"/>
        <v>1</v>
      </c>
      <c r="P235" s="6"/>
      <c r="Q235" s="138"/>
      <c r="R235" s="403" t="b">
        <f t="shared" si="46"/>
        <v>1</v>
      </c>
    </row>
    <row r="236" spans="1:18" s="4" customFormat="1" ht="48" customHeight="1" x14ac:dyDescent="0.25">
      <c r="A236" s="591"/>
      <c r="B236" s="490" t="s">
        <v>20</v>
      </c>
      <c r="C236" s="490"/>
      <c r="D236" s="24"/>
      <c r="E236" s="24"/>
      <c r="F236" s="24"/>
      <c r="G236" s="81" t="e">
        <f t="shared" si="48"/>
        <v>#DIV/0!</v>
      </c>
      <c r="H236" s="24"/>
      <c r="I236" s="81" t="e">
        <f t="shared" si="44"/>
        <v>#DIV/0!</v>
      </c>
      <c r="J236" s="81" t="e">
        <f t="shared" si="49"/>
        <v>#DIV/0!</v>
      </c>
      <c r="K236" s="24">
        <f t="shared" si="41"/>
        <v>0</v>
      </c>
      <c r="L236" s="24">
        <f t="shared" si="43"/>
        <v>0</v>
      </c>
      <c r="M236" s="120" t="e">
        <f t="shared" si="18"/>
        <v>#DIV/0!</v>
      </c>
      <c r="N236" s="707"/>
      <c r="O236" s="5" t="b">
        <f t="shared" si="45"/>
        <v>1</v>
      </c>
      <c r="P236" s="6"/>
      <c r="Q236" s="138"/>
      <c r="R236" s="403" t="b">
        <f t="shared" si="46"/>
        <v>1</v>
      </c>
    </row>
    <row r="237" spans="1:18" s="4" customFormat="1" ht="93.75" customHeight="1" x14ac:dyDescent="0.25">
      <c r="A237" s="591" t="s">
        <v>299</v>
      </c>
      <c r="B237" s="50" t="s">
        <v>476</v>
      </c>
      <c r="C237" s="37" t="s">
        <v>520</v>
      </c>
      <c r="D237" s="51">
        <f>SUM(D238:D241)</f>
        <v>32469.21</v>
      </c>
      <c r="E237" s="51">
        <f>SUM(E238:E241)</f>
        <v>31890.1</v>
      </c>
      <c r="F237" s="51">
        <f>SUM(F238:F241)</f>
        <v>24880.02</v>
      </c>
      <c r="G237" s="100">
        <f t="shared" si="48"/>
        <v>0.78</v>
      </c>
      <c r="H237" s="51">
        <f>SUM(H238:H241)</f>
        <v>24880.02</v>
      </c>
      <c r="I237" s="105">
        <f>H237/E237</f>
        <v>0.78</v>
      </c>
      <c r="J237" s="105">
        <f>H237/F237</f>
        <v>1</v>
      </c>
      <c r="K237" s="51">
        <f>SUM(K238:K241)</f>
        <v>30993.52</v>
      </c>
      <c r="L237" s="51">
        <f>SUM(L238:L241)</f>
        <v>896.58</v>
      </c>
      <c r="M237" s="140">
        <f t="shared" si="18"/>
        <v>0.97</v>
      </c>
      <c r="N237" s="763"/>
      <c r="O237" s="5" t="b">
        <f t="shared" si="45"/>
        <v>1</v>
      </c>
      <c r="P237" s="6"/>
      <c r="Q237" s="138"/>
      <c r="R237" s="403" t="b">
        <f t="shared" si="46"/>
        <v>1</v>
      </c>
    </row>
    <row r="238" spans="1:18" s="4" customFormat="1" ht="27" x14ac:dyDescent="0.25">
      <c r="A238" s="591"/>
      <c r="B238" s="490" t="s">
        <v>19</v>
      </c>
      <c r="C238" s="490"/>
      <c r="D238" s="24">
        <f t="shared" ref="D238:F239" si="52">D243+D248+D278+D318+D363+D398+D408+D413+D423+D433+D438+D443+D448</f>
        <v>0</v>
      </c>
      <c r="E238" s="24">
        <f t="shared" si="52"/>
        <v>0</v>
      </c>
      <c r="F238" s="24">
        <f t="shared" si="52"/>
        <v>0</v>
      </c>
      <c r="G238" s="81" t="e">
        <f t="shared" si="48"/>
        <v>#DIV/0!</v>
      </c>
      <c r="H238" s="24">
        <f>H243+H248+H278+H318+H363+H398+H408+H413+H423+H433+H438+H443+H428+H448</f>
        <v>0</v>
      </c>
      <c r="I238" s="99" t="e">
        <f>H238/E238</f>
        <v>#DIV/0!</v>
      </c>
      <c r="J238" s="81" t="e">
        <f t="shared" ref="J238:J261" si="53">H238/F238</f>
        <v>#DIV/0!</v>
      </c>
      <c r="K238" s="24">
        <f t="shared" ref="K238:L239" si="54">K243+K248+K278+K318+K363+K398+K408+K413+K423+K433+K438+K443+K428+K448</f>
        <v>0</v>
      </c>
      <c r="L238" s="24">
        <f t="shared" si="54"/>
        <v>0</v>
      </c>
      <c r="M238" s="120" t="e">
        <f t="shared" si="18"/>
        <v>#DIV/0!</v>
      </c>
      <c r="N238" s="763"/>
      <c r="O238" s="5" t="b">
        <f t="shared" si="45"/>
        <v>1</v>
      </c>
      <c r="P238" s="6"/>
      <c r="Q238" s="138"/>
      <c r="R238" s="403" t="b">
        <f t="shared" si="46"/>
        <v>1</v>
      </c>
    </row>
    <row r="239" spans="1:18" s="4" customFormat="1" ht="27" x14ac:dyDescent="0.25">
      <c r="A239" s="591"/>
      <c r="B239" s="490" t="s">
        <v>18</v>
      </c>
      <c r="C239" s="490"/>
      <c r="D239" s="24">
        <f t="shared" si="52"/>
        <v>0</v>
      </c>
      <c r="E239" s="24">
        <f t="shared" si="52"/>
        <v>0</v>
      </c>
      <c r="F239" s="24">
        <f t="shared" si="52"/>
        <v>0</v>
      </c>
      <c r="G239" s="81" t="e">
        <f t="shared" si="48"/>
        <v>#DIV/0!</v>
      </c>
      <c r="H239" s="24">
        <f>H244+H249+H279+H319+H364+H399+H409+H414+H424+H434+H439+H444+H429+H449</f>
        <v>0</v>
      </c>
      <c r="I239" s="99" t="e">
        <f>H239/E239</f>
        <v>#DIV/0!</v>
      </c>
      <c r="J239" s="81" t="e">
        <f t="shared" si="53"/>
        <v>#DIV/0!</v>
      </c>
      <c r="K239" s="24">
        <f t="shared" si="54"/>
        <v>0</v>
      </c>
      <c r="L239" s="24">
        <f t="shared" si="54"/>
        <v>0</v>
      </c>
      <c r="M239" s="120" t="e">
        <f t="shared" si="18"/>
        <v>#DIV/0!</v>
      </c>
      <c r="N239" s="763"/>
      <c r="O239" s="5" t="b">
        <f t="shared" si="45"/>
        <v>1</v>
      </c>
      <c r="P239" s="6"/>
      <c r="Q239" s="138"/>
      <c r="R239" s="403" t="b">
        <f t="shared" si="46"/>
        <v>1</v>
      </c>
    </row>
    <row r="240" spans="1:18" s="423" customFormat="1" ht="27" x14ac:dyDescent="0.25">
      <c r="A240" s="591"/>
      <c r="B240" s="582" t="s">
        <v>38</v>
      </c>
      <c r="C240" s="582"/>
      <c r="D240" s="39">
        <f>D245+D250+D280+D320+D365+D400+D410+D415+D425+D435+D440+D445+D430+D450</f>
        <v>12942.54</v>
      </c>
      <c r="E240" s="39">
        <f>E245+E250+E280+E320+E365+E400+E410+E415+E425+E435+E440+E445+E430+E450</f>
        <v>12363.43</v>
      </c>
      <c r="F240" s="39">
        <f>F245+F250+F280+F320+F365+F400+F410+F415+F425+F435+F440+F445+F430+F450</f>
        <v>8026.54</v>
      </c>
      <c r="G240" s="64">
        <f t="shared" si="48"/>
        <v>0.64900000000000002</v>
      </c>
      <c r="H240" s="39">
        <f>H245+H250+H280+H320+H365+H400+H410+H415+H425+H435+H440+H445+H430+H450</f>
        <v>8026.54</v>
      </c>
      <c r="I240" s="91">
        <f>H240/E240</f>
        <v>0.64900000000000002</v>
      </c>
      <c r="J240" s="64">
        <f>H240/F240</f>
        <v>1</v>
      </c>
      <c r="K240" s="39">
        <f>K245+K250+K280+K320+K365+K400+K410+K415+K425+K435+K440+K445+K430+K450</f>
        <v>11845.81</v>
      </c>
      <c r="L240" s="39">
        <f t="shared" ref="L240" si="55">L245+L250+L280+L320+L365+L400+L410+L415+L425+L435+L440+L445+L430+L450</f>
        <v>517.62</v>
      </c>
      <c r="M240" s="28">
        <f t="shared" si="18"/>
        <v>0.96</v>
      </c>
      <c r="N240" s="763"/>
      <c r="O240" s="138" t="b">
        <f>K240+L240=E240</f>
        <v>1</v>
      </c>
      <c r="P240" s="424"/>
      <c r="Q240" s="138"/>
      <c r="R240" s="403" t="b">
        <f t="shared" si="46"/>
        <v>1</v>
      </c>
    </row>
    <row r="241" spans="1:18" s="4" customFormat="1" ht="27" x14ac:dyDescent="0.25">
      <c r="A241" s="591"/>
      <c r="B241" s="490" t="s">
        <v>20</v>
      </c>
      <c r="C241" s="490"/>
      <c r="D241" s="24">
        <f t="shared" ref="D241:F241" si="56">D246+D251+D281+D321+D366+D401+D411+D416+D426+D436+D441+D446+D431+D451</f>
        <v>19526.669999999998</v>
      </c>
      <c r="E241" s="24">
        <f t="shared" si="56"/>
        <v>19526.669999999998</v>
      </c>
      <c r="F241" s="24">
        <f t="shared" si="56"/>
        <v>16853.48</v>
      </c>
      <c r="G241" s="100">
        <f t="shared" si="48"/>
        <v>0.86299999999999999</v>
      </c>
      <c r="H241" s="24">
        <f>H246+H251+H281+H321+H366+H401+H411+H416+H426+H436+H441+H446+H431+H451</f>
        <v>16853.48</v>
      </c>
      <c r="I241" s="105">
        <f>H241/E241</f>
        <v>0.86299999999999999</v>
      </c>
      <c r="J241" s="100">
        <f>H241/F241</f>
        <v>1</v>
      </c>
      <c r="K241" s="24">
        <f t="shared" ref="K241:L241" si="57">K246+K251+K281+K321+K366+K401+K411+K416+K426+K436+K441+K446+K431+K451</f>
        <v>19147.71</v>
      </c>
      <c r="L241" s="24">
        <f t="shared" si="57"/>
        <v>378.96</v>
      </c>
      <c r="M241" s="47">
        <f t="shared" si="18"/>
        <v>0.98</v>
      </c>
      <c r="N241" s="763"/>
      <c r="O241" s="5" t="b">
        <f t="shared" si="45"/>
        <v>1</v>
      </c>
      <c r="P241" s="6"/>
      <c r="Q241" s="138"/>
      <c r="R241" s="403" t="b">
        <f t="shared" si="46"/>
        <v>1</v>
      </c>
    </row>
    <row r="242" spans="1:18" s="4" customFormat="1" ht="153" customHeight="1" x14ac:dyDescent="0.25">
      <c r="A242" s="936" t="s">
        <v>405</v>
      </c>
      <c r="B242" s="50" t="s">
        <v>569</v>
      </c>
      <c r="C242" s="37" t="s">
        <v>172</v>
      </c>
      <c r="D242" s="51">
        <f>SUM(D243:D246)</f>
        <v>216.3</v>
      </c>
      <c r="E242" s="51">
        <f>SUM(E243:E246)</f>
        <v>216.3</v>
      </c>
      <c r="F242" s="51">
        <f>SUM(F243:F246)</f>
        <v>202.79</v>
      </c>
      <c r="G242" s="100">
        <f t="shared" si="48"/>
        <v>0.93799999999999994</v>
      </c>
      <c r="H242" s="51">
        <f>SUM(H243:H246)</f>
        <v>202.79</v>
      </c>
      <c r="I242" s="100">
        <f t="shared" ref="I242:I329" si="58">H242/E242</f>
        <v>0.93799999999999994</v>
      </c>
      <c r="J242" s="100">
        <f t="shared" si="53"/>
        <v>1</v>
      </c>
      <c r="K242" s="51">
        <f t="shared" ref="K242:L242" si="59">SUM(K243:K246)</f>
        <v>216.3</v>
      </c>
      <c r="L242" s="51">
        <f t="shared" si="59"/>
        <v>0</v>
      </c>
      <c r="M242" s="140">
        <f t="shared" si="18"/>
        <v>1</v>
      </c>
      <c r="N242" s="638" t="s">
        <v>1400</v>
      </c>
      <c r="O242" s="5" t="b">
        <f t="shared" si="45"/>
        <v>1</v>
      </c>
      <c r="P242" s="6"/>
      <c r="Q242" s="138"/>
      <c r="R242" s="403" t="b">
        <f t="shared" si="46"/>
        <v>1</v>
      </c>
    </row>
    <row r="243" spans="1:18" s="4" customFormat="1" ht="27" x14ac:dyDescent="0.25">
      <c r="A243" s="937"/>
      <c r="B243" s="490" t="s">
        <v>19</v>
      </c>
      <c r="C243" s="27"/>
      <c r="D243" s="24"/>
      <c r="E243" s="24"/>
      <c r="F243" s="24"/>
      <c r="G243" s="81" t="e">
        <f t="shared" si="48"/>
        <v>#DIV/0!</v>
      </c>
      <c r="H243" s="24"/>
      <c r="I243" s="81" t="e">
        <f t="shared" si="58"/>
        <v>#DIV/0!</v>
      </c>
      <c r="J243" s="81" t="e">
        <f t="shared" si="53"/>
        <v>#DIV/0!</v>
      </c>
      <c r="K243" s="24">
        <f>E243</f>
        <v>0</v>
      </c>
      <c r="L243" s="24">
        <f t="shared" ref="L243:L328" si="60">E243-K243</f>
        <v>0</v>
      </c>
      <c r="M243" s="120" t="e">
        <f t="shared" si="18"/>
        <v>#DIV/0!</v>
      </c>
      <c r="N243" s="639"/>
      <c r="O243" s="5" t="b">
        <f t="shared" si="45"/>
        <v>1</v>
      </c>
      <c r="P243" s="6"/>
      <c r="Q243" s="138"/>
      <c r="R243" s="403" t="b">
        <f t="shared" si="46"/>
        <v>1</v>
      </c>
    </row>
    <row r="244" spans="1:18" s="4" customFormat="1" ht="27" x14ac:dyDescent="0.25">
      <c r="A244" s="937"/>
      <c r="B244" s="490" t="s">
        <v>18</v>
      </c>
      <c r="C244" s="27"/>
      <c r="D244" s="24"/>
      <c r="E244" s="24"/>
      <c r="F244" s="24"/>
      <c r="G244" s="81" t="e">
        <f t="shared" si="48"/>
        <v>#DIV/0!</v>
      </c>
      <c r="H244" s="24"/>
      <c r="I244" s="81" t="e">
        <f t="shared" si="58"/>
        <v>#DIV/0!</v>
      </c>
      <c r="J244" s="81" t="e">
        <f t="shared" si="53"/>
        <v>#DIV/0!</v>
      </c>
      <c r="K244" s="24">
        <f>E244</f>
        <v>0</v>
      </c>
      <c r="L244" s="24">
        <f t="shared" si="60"/>
        <v>0</v>
      </c>
      <c r="M244" s="120" t="e">
        <f t="shared" si="18"/>
        <v>#DIV/0!</v>
      </c>
      <c r="N244" s="639"/>
      <c r="O244" s="5" t="b">
        <f t="shared" si="45"/>
        <v>1</v>
      </c>
      <c r="P244" s="6"/>
      <c r="Q244" s="138"/>
      <c r="R244" s="403" t="b">
        <f t="shared" si="46"/>
        <v>1</v>
      </c>
    </row>
    <row r="245" spans="1:18" s="4" customFormat="1" ht="27" x14ac:dyDescent="0.25">
      <c r="A245" s="937"/>
      <c r="B245" s="490" t="s">
        <v>38</v>
      </c>
      <c r="C245" s="27"/>
      <c r="D245" s="24"/>
      <c r="E245" s="24"/>
      <c r="F245" s="24"/>
      <c r="G245" s="81" t="e">
        <f t="shared" si="48"/>
        <v>#DIV/0!</v>
      </c>
      <c r="H245" s="24"/>
      <c r="I245" s="81" t="e">
        <f t="shared" si="58"/>
        <v>#DIV/0!</v>
      </c>
      <c r="J245" s="81" t="e">
        <f t="shared" si="53"/>
        <v>#DIV/0!</v>
      </c>
      <c r="K245" s="24">
        <f>E245</f>
        <v>0</v>
      </c>
      <c r="L245" s="24">
        <f t="shared" si="60"/>
        <v>0</v>
      </c>
      <c r="M245" s="120" t="e">
        <f t="shared" si="18"/>
        <v>#DIV/0!</v>
      </c>
      <c r="N245" s="639"/>
      <c r="O245" s="5" t="b">
        <f t="shared" si="45"/>
        <v>1</v>
      </c>
      <c r="P245" s="6"/>
      <c r="Q245" s="138"/>
      <c r="R245" s="403" t="b">
        <f t="shared" si="46"/>
        <v>1</v>
      </c>
    </row>
    <row r="246" spans="1:18" s="4" customFormat="1" ht="27" x14ac:dyDescent="0.25">
      <c r="A246" s="938"/>
      <c r="B246" s="490" t="s">
        <v>20</v>
      </c>
      <c r="C246" s="27"/>
      <c r="D246" s="24">
        <v>216.3</v>
      </c>
      <c r="E246" s="24">
        <v>216.3</v>
      </c>
      <c r="F246" s="24">
        <v>202.79</v>
      </c>
      <c r="G246" s="100">
        <f t="shared" si="48"/>
        <v>0.93799999999999994</v>
      </c>
      <c r="H246" s="24">
        <f>F246</f>
        <v>202.79</v>
      </c>
      <c r="I246" s="100">
        <f t="shared" si="58"/>
        <v>0.93799999999999994</v>
      </c>
      <c r="J246" s="100">
        <f t="shared" si="53"/>
        <v>1</v>
      </c>
      <c r="K246" s="24">
        <f>E246</f>
        <v>216.3</v>
      </c>
      <c r="L246" s="24">
        <f t="shared" si="60"/>
        <v>0</v>
      </c>
      <c r="M246" s="47">
        <f t="shared" si="18"/>
        <v>1</v>
      </c>
      <c r="N246" s="640"/>
      <c r="O246" s="5" t="b">
        <f t="shared" si="45"/>
        <v>1</v>
      </c>
      <c r="P246" s="6"/>
      <c r="Q246" s="138"/>
      <c r="R246" s="403" t="b">
        <f t="shared" si="46"/>
        <v>1</v>
      </c>
    </row>
    <row r="247" spans="1:18" s="4" customFormat="1" ht="37.5" customHeight="1" x14ac:dyDescent="0.25">
      <c r="A247" s="591" t="s">
        <v>406</v>
      </c>
      <c r="B247" s="50" t="s">
        <v>922</v>
      </c>
      <c r="C247" s="37" t="s">
        <v>172</v>
      </c>
      <c r="D247" s="51">
        <f>SUM(D248:D251)</f>
        <v>3128.1</v>
      </c>
      <c r="E247" s="51">
        <f>SUM(E248:E251)</f>
        <v>2642.42</v>
      </c>
      <c r="F247" s="51">
        <f>SUM(F248:F251)</f>
        <v>2360.2800000000002</v>
      </c>
      <c r="G247" s="100">
        <f t="shared" si="48"/>
        <v>0.89300000000000002</v>
      </c>
      <c r="H247" s="51">
        <f>SUM(H248:H251)</f>
        <v>2360.2800000000002</v>
      </c>
      <c r="I247" s="100">
        <f t="shared" si="58"/>
        <v>0.89300000000000002</v>
      </c>
      <c r="J247" s="105">
        <f t="shared" si="53"/>
        <v>1</v>
      </c>
      <c r="K247" s="51">
        <f>SUM(K248:K251)</f>
        <v>2642.38</v>
      </c>
      <c r="L247" s="51">
        <f>SUM(L248:L251)</f>
        <v>0.04</v>
      </c>
      <c r="M247" s="140">
        <f t="shared" si="18"/>
        <v>1</v>
      </c>
      <c r="N247" s="849"/>
      <c r="O247" s="5" t="b">
        <f t="shared" si="45"/>
        <v>1</v>
      </c>
      <c r="P247" s="6"/>
      <c r="Q247" s="138"/>
      <c r="R247" s="403" t="b">
        <f t="shared" si="46"/>
        <v>1</v>
      </c>
    </row>
    <row r="248" spans="1:18" s="4" customFormat="1" ht="18.75" customHeight="1" x14ac:dyDescent="0.25">
      <c r="A248" s="591"/>
      <c r="B248" s="490" t="s">
        <v>19</v>
      </c>
      <c r="C248" s="27"/>
      <c r="D248" s="24">
        <f>D253+D258+D263+D268+D273</f>
        <v>0</v>
      </c>
      <c r="E248" s="24">
        <f>E253+E258+E263+E268+E273</f>
        <v>0</v>
      </c>
      <c r="F248" s="24">
        <f>F253+F258+F263+F268+F273</f>
        <v>0</v>
      </c>
      <c r="G248" s="81" t="e">
        <f t="shared" si="48"/>
        <v>#DIV/0!</v>
      </c>
      <c r="H248" s="24">
        <f>H253+H258+H263+H268+H273</f>
        <v>0</v>
      </c>
      <c r="I248" s="81" t="e">
        <f t="shared" si="58"/>
        <v>#DIV/0!</v>
      </c>
      <c r="J248" s="81" t="e">
        <f t="shared" si="53"/>
        <v>#DIV/0!</v>
      </c>
      <c r="K248" s="24">
        <f t="shared" ref="K248:L251" si="61">K253+K258+K263+K268+K273</f>
        <v>0</v>
      </c>
      <c r="L248" s="24">
        <f t="shared" si="61"/>
        <v>0</v>
      </c>
      <c r="M248" s="120" t="e">
        <f t="shared" si="18"/>
        <v>#DIV/0!</v>
      </c>
      <c r="N248" s="849"/>
      <c r="O248" s="5" t="b">
        <f t="shared" si="45"/>
        <v>1</v>
      </c>
      <c r="P248" s="6"/>
      <c r="Q248" s="138"/>
      <c r="R248" s="403" t="b">
        <f t="shared" si="46"/>
        <v>1</v>
      </c>
    </row>
    <row r="249" spans="1:18" s="4" customFormat="1" ht="18.75" customHeight="1" x14ac:dyDescent="0.25">
      <c r="A249" s="591"/>
      <c r="B249" s="490" t="s">
        <v>18</v>
      </c>
      <c r="C249" s="27"/>
      <c r="D249" s="24">
        <f t="shared" ref="D249:H251" si="62">D254+D259+D264+D269+D274</f>
        <v>0</v>
      </c>
      <c r="E249" s="24">
        <f t="shared" si="62"/>
        <v>0</v>
      </c>
      <c r="F249" s="24">
        <f t="shared" si="62"/>
        <v>0</v>
      </c>
      <c r="G249" s="81" t="e">
        <f t="shared" si="48"/>
        <v>#DIV/0!</v>
      </c>
      <c r="H249" s="24">
        <f t="shared" si="62"/>
        <v>0</v>
      </c>
      <c r="I249" s="81" t="e">
        <f t="shared" si="58"/>
        <v>#DIV/0!</v>
      </c>
      <c r="J249" s="81" t="e">
        <f t="shared" si="53"/>
        <v>#DIV/0!</v>
      </c>
      <c r="K249" s="24">
        <f t="shared" si="61"/>
        <v>0</v>
      </c>
      <c r="L249" s="36">
        <f t="shared" si="61"/>
        <v>0</v>
      </c>
      <c r="M249" s="120" t="e">
        <f t="shared" si="18"/>
        <v>#DIV/0!</v>
      </c>
      <c r="N249" s="849"/>
      <c r="O249" s="5" t="b">
        <f t="shared" si="45"/>
        <v>1</v>
      </c>
      <c r="P249" s="6"/>
      <c r="Q249" s="138"/>
      <c r="R249" s="403" t="b">
        <f t="shared" si="46"/>
        <v>1</v>
      </c>
    </row>
    <row r="250" spans="1:18" s="4" customFormat="1" ht="18.75" customHeight="1" x14ac:dyDescent="0.25">
      <c r="A250" s="591"/>
      <c r="B250" s="490" t="s">
        <v>38</v>
      </c>
      <c r="C250" s="27"/>
      <c r="D250" s="24">
        <f t="shared" si="62"/>
        <v>1677.9</v>
      </c>
      <c r="E250" s="24">
        <v>1192.22</v>
      </c>
      <c r="F250" s="24">
        <v>1116.48</v>
      </c>
      <c r="G250" s="100">
        <f t="shared" si="48"/>
        <v>0.93600000000000005</v>
      </c>
      <c r="H250" s="24">
        <f>F250</f>
        <v>1116.48</v>
      </c>
      <c r="I250" s="100">
        <f t="shared" si="58"/>
        <v>0.93600000000000005</v>
      </c>
      <c r="J250" s="100">
        <f t="shared" si="53"/>
        <v>1</v>
      </c>
      <c r="K250" s="24">
        <f t="shared" si="61"/>
        <v>1192.18</v>
      </c>
      <c r="L250" s="24">
        <f t="shared" si="61"/>
        <v>0.04</v>
      </c>
      <c r="M250" s="47">
        <f t="shared" si="18"/>
        <v>1</v>
      </c>
      <c r="N250" s="849"/>
      <c r="O250" s="5" t="b">
        <f t="shared" si="45"/>
        <v>1</v>
      </c>
      <c r="P250" s="6"/>
      <c r="Q250" s="138"/>
      <c r="R250" s="403" t="b">
        <f t="shared" si="46"/>
        <v>1</v>
      </c>
    </row>
    <row r="251" spans="1:18" s="4" customFormat="1" ht="18.75" customHeight="1" x14ac:dyDescent="0.25">
      <c r="A251" s="591"/>
      <c r="B251" s="490" t="s">
        <v>20</v>
      </c>
      <c r="C251" s="27"/>
      <c r="D251" s="24">
        <f>D256+D261+D266+D271+D276</f>
        <v>1450.2</v>
      </c>
      <c r="E251" s="24">
        <f t="shared" si="62"/>
        <v>1450.2</v>
      </c>
      <c r="F251" s="24">
        <v>1243.8</v>
      </c>
      <c r="G251" s="100">
        <f t="shared" si="48"/>
        <v>0.85799999999999998</v>
      </c>
      <c r="H251" s="24">
        <f>F251</f>
        <v>1243.8</v>
      </c>
      <c r="I251" s="100">
        <f t="shared" si="58"/>
        <v>0.85799999999999998</v>
      </c>
      <c r="J251" s="100">
        <f t="shared" si="53"/>
        <v>1</v>
      </c>
      <c r="K251" s="24">
        <f t="shared" si="61"/>
        <v>1450.2</v>
      </c>
      <c r="L251" s="24">
        <f t="shared" si="61"/>
        <v>0</v>
      </c>
      <c r="M251" s="47">
        <f t="shared" ref="M251:M332" si="63">K251/E251</f>
        <v>1</v>
      </c>
      <c r="N251" s="849"/>
      <c r="O251" s="5" t="b">
        <f t="shared" si="45"/>
        <v>1</v>
      </c>
      <c r="P251" s="6"/>
      <c r="Q251" s="138"/>
      <c r="R251" s="403" t="b">
        <f t="shared" si="46"/>
        <v>1</v>
      </c>
    </row>
    <row r="252" spans="1:18" s="53" customFormat="1" ht="56.25" x14ac:dyDescent="0.25">
      <c r="A252" s="612" t="s">
        <v>923</v>
      </c>
      <c r="B252" s="37" t="s">
        <v>924</v>
      </c>
      <c r="C252" s="37" t="s">
        <v>172</v>
      </c>
      <c r="D252" s="24">
        <f>SUM(D253:D256)</f>
        <v>8</v>
      </c>
      <c r="E252" s="24">
        <f>SUM(E253:E256)</f>
        <v>3.88</v>
      </c>
      <c r="F252" s="24">
        <f>SUM(F253:F256)</f>
        <v>0</v>
      </c>
      <c r="G252" s="105">
        <f t="shared" si="48"/>
        <v>0</v>
      </c>
      <c r="H252" s="24">
        <f>SUM(H253:H256)</f>
        <v>0</v>
      </c>
      <c r="I252" s="100">
        <f t="shared" si="58"/>
        <v>0</v>
      </c>
      <c r="J252" s="99" t="e">
        <f t="shared" si="53"/>
        <v>#DIV/0!</v>
      </c>
      <c r="K252" s="24">
        <f>SUM(K253:K256)</f>
        <v>3.88</v>
      </c>
      <c r="L252" s="24">
        <f>SUM(L253:L256)</f>
        <v>0</v>
      </c>
      <c r="M252" s="47">
        <f t="shared" si="63"/>
        <v>1</v>
      </c>
      <c r="N252" s="603" t="s">
        <v>1401</v>
      </c>
      <c r="O252" s="5" t="b">
        <f t="shared" si="45"/>
        <v>1</v>
      </c>
      <c r="P252" s="6"/>
      <c r="Q252" s="138"/>
      <c r="R252" s="403" t="b">
        <f t="shared" si="46"/>
        <v>1</v>
      </c>
    </row>
    <row r="253" spans="1:18" s="4" customFormat="1" ht="18.75" customHeight="1" x14ac:dyDescent="0.25">
      <c r="A253" s="613"/>
      <c r="B253" s="490" t="s">
        <v>19</v>
      </c>
      <c r="C253" s="27"/>
      <c r="D253" s="24"/>
      <c r="E253" s="24"/>
      <c r="F253" s="24"/>
      <c r="G253" s="99" t="e">
        <f t="shared" si="48"/>
        <v>#DIV/0!</v>
      </c>
      <c r="H253" s="24"/>
      <c r="I253" s="81" t="e">
        <f t="shared" si="58"/>
        <v>#DIV/0!</v>
      </c>
      <c r="J253" s="99" t="e">
        <f t="shared" si="53"/>
        <v>#DIV/0!</v>
      </c>
      <c r="K253" s="24"/>
      <c r="L253" s="24"/>
      <c r="M253" s="120" t="e">
        <f t="shared" si="63"/>
        <v>#DIV/0!</v>
      </c>
      <c r="N253" s="604"/>
      <c r="O253" s="5" t="b">
        <f t="shared" si="45"/>
        <v>1</v>
      </c>
      <c r="P253" s="6"/>
      <c r="Q253" s="138"/>
      <c r="R253" s="403" t="b">
        <f t="shared" si="46"/>
        <v>1</v>
      </c>
    </row>
    <row r="254" spans="1:18" s="4" customFormat="1" ht="18.75" customHeight="1" x14ac:dyDescent="0.25">
      <c r="A254" s="613"/>
      <c r="B254" s="490" t="s">
        <v>18</v>
      </c>
      <c r="C254" s="27"/>
      <c r="D254" s="24"/>
      <c r="E254" s="24"/>
      <c r="F254" s="24"/>
      <c r="G254" s="99" t="e">
        <f t="shared" si="48"/>
        <v>#DIV/0!</v>
      </c>
      <c r="H254" s="24"/>
      <c r="I254" s="81" t="e">
        <f t="shared" si="58"/>
        <v>#DIV/0!</v>
      </c>
      <c r="J254" s="99" t="e">
        <f t="shared" si="53"/>
        <v>#DIV/0!</v>
      </c>
      <c r="K254" s="24"/>
      <c r="L254" s="24"/>
      <c r="M254" s="120" t="e">
        <f t="shared" si="63"/>
        <v>#DIV/0!</v>
      </c>
      <c r="N254" s="604"/>
      <c r="O254" s="5" t="b">
        <f t="shared" si="45"/>
        <v>1</v>
      </c>
      <c r="P254" s="6"/>
      <c r="Q254" s="138"/>
      <c r="R254" s="403" t="b">
        <f t="shared" si="46"/>
        <v>1</v>
      </c>
    </row>
    <row r="255" spans="1:18" s="4" customFormat="1" ht="18.75" customHeight="1" x14ac:dyDescent="0.25">
      <c r="A255" s="613"/>
      <c r="B255" s="490" t="s">
        <v>38</v>
      </c>
      <c r="C255" s="27"/>
      <c r="D255" s="24">
        <v>8</v>
      </c>
      <c r="E255" s="24">
        <v>3.88</v>
      </c>
      <c r="F255" s="24"/>
      <c r="G255" s="105">
        <f t="shared" si="48"/>
        <v>0</v>
      </c>
      <c r="H255" s="24"/>
      <c r="I255" s="100">
        <f t="shared" si="58"/>
        <v>0</v>
      </c>
      <c r="J255" s="99" t="e">
        <f t="shared" si="53"/>
        <v>#DIV/0!</v>
      </c>
      <c r="K255" s="24">
        <v>3.88</v>
      </c>
      <c r="L255" s="24"/>
      <c r="M255" s="47">
        <f t="shared" si="63"/>
        <v>1</v>
      </c>
      <c r="N255" s="604"/>
      <c r="O255" s="5" t="b">
        <f t="shared" si="45"/>
        <v>1</v>
      </c>
      <c r="P255" s="6"/>
      <c r="Q255" s="138"/>
      <c r="R255" s="403" t="b">
        <f t="shared" si="46"/>
        <v>1</v>
      </c>
    </row>
    <row r="256" spans="1:18" s="4" customFormat="1" ht="18.75" customHeight="1" x14ac:dyDescent="0.25">
      <c r="A256" s="594"/>
      <c r="B256" s="490" t="s">
        <v>20</v>
      </c>
      <c r="C256" s="27"/>
      <c r="D256" s="24"/>
      <c r="E256" s="24"/>
      <c r="F256" s="24"/>
      <c r="G256" s="99" t="e">
        <f t="shared" si="48"/>
        <v>#DIV/0!</v>
      </c>
      <c r="H256" s="24"/>
      <c r="I256" s="81" t="e">
        <f t="shared" si="58"/>
        <v>#DIV/0!</v>
      </c>
      <c r="J256" s="99" t="e">
        <f t="shared" si="53"/>
        <v>#DIV/0!</v>
      </c>
      <c r="K256" s="24"/>
      <c r="L256" s="24"/>
      <c r="M256" s="120" t="e">
        <f t="shared" si="63"/>
        <v>#DIV/0!</v>
      </c>
      <c r="N256" s="596"/>
      <c r="O256" s="5" t="b">
        <f t="shared" si="45"/>
        <v>1</v>
      </c>
      <c r="P256" s="6"/>
      <c r="Q256" s="138"/>
      <c r="R256" s="403" t="b">
        <f t="shared" si="46"/>
        <v>1</v>
      </c>
    </row>
    <row r="257" spans="1:18" s="4" customFormat="1" ht="37.5" customHeight="1" x14ac:dyDescent="0.25">
      <c r="A257" s="612" t="s">
        <v>925</v>
      </c>
      <c r="B257" s="50" t="s">
        <v>286</v>
      </c>
      <c r="C257" s="37" t="s">
        <v>172</v>
      </c>
      <c r="D257" s="51">
        <f>SUM(D258:D261)</f>
        <v>857.2</v>
      </c>
      <c r="E257" s="51">
        <f>SUM(E258:E261)</f>
        <v>857.2</v>
      </c>
      <c r="F257" s="51">
        <f>SUM(F258:F261)</f>
        <v>818.5</v>
      </c>
      <c r="G257" s="105">
        <f t="shared" si="48"/>
        <v>0.95499999999999996</v>
      </c>
      <c r="H257" s="51">
        <f>SUM(H258:H261)</f>
        <v>818.5</v>
      </c>
      <c r="I257" s="100">
        <f t="shared" si="58"/>
        <v>0.95499999999999996</v>
      </c>
      <c r="J257" s="105">
        <f t="shared" si="53"/>
        <v>1</v>
      </c>
      <c r="K257" s="51">
        <f t="shared" ref="K257:K265" si="64">E257</f>
        <v>857.2</v>
      </c>
      <c r="L257" s="24">
        <f t="shared" si="60"/>
        <v>0</v>
      </c>
      <c r="M257" s="140">
        <f t="shared" si="63"/>
        <v>1</v>
      </c>
      <c r="N257" s="707" t="s">
        <v>1402</v>
      </c>
      <c r="O257" s="5" t="b">
        <f t="shared" si="45"/>
        <v>1</v>
      </c>
      <c r="P257" s="6"/>
      <c r="Q257" s="138"/>
      <c r="R257" s="403" t="b">
        <f t="shared" si="46"/>
        <v>1</v>
      </c>
    </row>
    <row r="258" spans="1:18" s="4" customFormat="1" ht="27" x14ac:dyDescent="0.25">
      <c r="A258" s="613"/>
      <c r="B258" s="490" t="s">
        <v>19</v>
      </c>
      <c r="C258" s="27"/>
      <c r="D258" s="24"/>
      <c r="E258" s="24"/>
      <c r="F258" s="24"/>
      <c r="G258" s="81" t="e">
        <f t="shared" si="48"/>
        <v>#DIV/0!</v>
      </c>
      <c r="H258" s="24"/>
      <c r="I258" s="81" t="e">
        <f t="shared" si="58"/>
        <v>#DIV/0!</v>
      </c>
      <c r="J258" s="81" t="e">
        <f t="shared" si="53"/>
        <v>#DIV/0!</v>
      </c>
      <c r="K258" s="24">
        <f t="shared" si="64"/>
        <v>0</v>
      </c>
      <c r="L258" s="24">
        <f t="shared" si="60"/>
        <v>0</v>
      </c>
      <c r="M258" s="120" t="e">
        <f t="shared" si="63"/>
        <v>#DIV/0!</v>
      </c>
      <c r="N258" s="707"/>
      <c r="O258" s="5" t="b">
        <f t="shared" si="45"/>
        <v>1</v>
      </c>
      <c r="P258" s="6"/>
      <c r="Q258" s="138"/>
      <c r="R258" s="403" t="b">
        <f t="shared" si="46"/>
        <v>1</v>
      </c>
    </row>
    <row r="259" spans="1:18" s="4" customFormat="1" ht="27" x14ac:dyDescent="0.25">
      <c r="A259" s="613"/>
      <c r="B259" s="490" t="s">
        <v>18</v>
      </c>
      <c r="C259" s="27"/>
      <c r="D259" s="24"/>
      <c r="E259" s="24"/>
      <c r="F259" s="24"/>
      <c r="G259" s="81" t="e">
        <f t="shared" si="48"/>
        <v>#DIV/0!</v>
      </c>
      <c r="H259" s="24"/>
      <c r="I259" s="81" t="e">
        <f t="shared" si="58"/>
        <v>#DIV/0!</v>
      </c>
      <c r="J259" s="81" t="e">
        <f t="shared" si="53"/>
        <v>#DIV/0!</v>
      </c>
      <c r="K259" s="24">
        <f t="shared" si="64"/>
        <v>0</v>
      </c>
      <c r="L259" s="24">
        <f t="shared" si="60"/>
        <v>0</v>
      </c>
      <c r="M259" s="120" t="e">
        <f t="shared" si="63"/>
        <v>#DIV/0!</v>
      </c>
      <c r="N259" s="707"/>
      <c r="O259" s="5" t="b">
        <f t="shared" si="45"/>
        <v>1</v>
      </c>
      <c r="P259" s="6"/>
      <c r="Q259" s="138"/>
      <c r="R259" s="403" t="b">
        <f t="shared" si="46"/>
        <v>1</v>
      </c>
    </row>
    <row r="260" spans="1:18" s="4" customFormat="1" ht="27" x14ac:dyDescent="0.25">
      <c r="A260" s="613"/>
      <c r="B260" s="490" t="s">
        <v>38</v>
      </c>
      <c r="C260" s="27"/>
      <c r="D260" s="24">
        <v>857.2</v>
      </c>
      <c r="E260" s="24">
        <f>D260</f>
        <v>857.2</v>
      </c>
      <c r="F260" s="24">
        <v>818.5</v>
      </c>
      <c r="G260" s="100">
        <f t="shared" si="48"/>
        <v>0.95499999999999996</v>
      </c>
      <c r="H260" s="24">
        <f>F260</f>
        <v>818.5</v>
      </c>
      <c r="I260" s="100">
        <f t="shared" si="58"/>
        <v>0.95499999999999996</v>
      </c>
      <c r="J260" s="100">
        <f t="shared" si="53"/>
        <v>1</v>
      </c>
      <c r="K260" s="24">
        <f t="shared" si="64"/>
        <v>857.2</v>
      </c>
      <c r="L260" s="24">
        <f t="shared" si="60"/>
        <v>0</v>
      </c>
      <c r="M260" s="47">
        <f t="shared" si="63"/>
        <v>1</v>
      </c>
      <c r="N260" s="707"/>
      <c r="O260" s="5" t="b">
        <f t="shared" si="45"/>
        <v>1</v>
      </c>
      <c r="P260" s="6"/>
      <c r="Q260" s="138"/>
      <c r="R260" s="403" t="b">
        <f t="shared" si="46"/>
        <v>1</v>
      </c>
    </row>
    <row r="261" spans="1:18" s="4" customFormat="1" ht="27" x14ac:dyDescent="0.25">
      <c r="A261" s="594"/>
      <c r="B261" s="490" t="s">
        <v>20</v>
      </c>
      <c r="C261" s="27"/>
      <c r="D261" s="24"/>
      <c r="E261" s="24"/>
      <c r="F261" s="24"/>
      <c r="G261" s="81" t="e">
        <f t="shared" si="48"/>
        <v>#DIV/0!</v>
      </c>
      <c r="H261" s="24"/>
      <c r="I261" s="81" t="e">
        <f t="shared" si="58"/>
        <v>#DIV/0!</v>
      </c>
      <c r="J261" s="81" t="e">
        <f t="shared" si="53"/>
        <v>#DIV/0!</v>
      </c>
      <c r="K261" s="24">
        <f t="shared" si="64"/>
        <v>0</v>
      </c>
      <c r="L261" s="24">
        <f t="shared" si="60"/>
        <v>0</v>
      </c>
      <c r="M261" s="120" t="e">
        <f t="shared" si="63"/>
        <v>#DIV/0!</v>
      </c>
      <c r="N261" s="707"/>
      <c r="O261" s="5" t="b">
        <f t="shared" si="45"/>
        <v>1</v>
      </c>
      <c r="P261" s="6"/>
      <c r="Q261" s="138"/>
      <c r="R261" s="403" t="b">
        <f t="shared" si="46"/>
        <v>1</v>
      </c>
    </row>
    <row r="262" spans="1:18" s="4" customFormat="1" ht="37.5" customHeight="1" x14ac:dyDescent="0.25">
      <c r="A262" s="612" t="s">
        <v>926</v>
      </c>
      <c r="B262" s="50" t="s">
        <v>287</v>
      </c>
      <c r="C262" s="37" t="s">
        <v>172</v>
      </c>
      <c r="D262" s="51">
        <f>SUM(D263:D266)</f>
        <v>1450.2</v>
      </c>
      <c r="E262" s="51">
        <f>SUM(E263:E266)</f>
        <v>1450.2</v>
      </c>
      <c r="F262" s="51">
        <f>SUM(F263:F266)</f>
        <v>1243.8</v>
      </c>
      <c r="G262" s="105">
        <f>F262/E262</f>
        <v>0.85799999999999998</v>
      </c>
      <c r="H262" s="51">
        <f>SUM(H263:H266)</f>
        <v>1243.8</v>
      </c>
      <c r="I262" s="100">
        <f t="shared" si="58"/>
        <v>0.85799999999999998</v>
      </c>
      <c r="J262" s="105">
        <f>H262/F262</f>
        <v>1</v>
      </c>
      <c r="K262" s="51">
        <f>SUM(K263:K266)</f>
        <v>1450.2</v>
      </c>
      <c r="L262" s="51">
        <f>SUM(L263:L266)</f>
        <v>0</v>
      </c>
      <c r="M262" s="140">
        <f t="shared" si="63"/>
        <v>1</v>
      </c>
      <c r="N262" s="597" t="s">
        <v>1403</v>
      </c>
      <c r="O262" s="5" t="b">
        <f t="shared" si="45"/>
        <v>1</v>
      </c>
      <c r="P262" s="6"/>
      <c r="Q262" s="138"/>
      <c r="R262" s="403" t="b">
        <f t="shared" si="46"/>
        <v>1</v>
      </c>
    </row>
    <row r="263" spans="1:18" s="4" customFormat="1" ht="27" x14ac:dyDescent="0.25">
      <c r="A263" s="613"/>
      <c r="B263" s="490" t="s">
        <v>19</v>
      </c>
      <c r="C263" s="27"/>
      <c r="D263" s="24"/>
      <c r="E263" s="24"/>
      <c r="F263" s="24"/>
      <c r="G263" s="99" t="e">
        <f t="shared" ref="G263:G316" si="65">F263/E263</f>
        <v>#DIV/0!</v>
      </c>
      <c r="H263" s="24"/>
      <c r="I263" s="81" t="e">
        <f t="shared" si="58"/>
        <v>#DIV/0!</v>
      </c>
      <c r="J263" s="99" t="e">
        <f t="shared" ref="J263:J316" si="66">H263/F263</f>
        <v>#DIV/0!</v>
      </c>
      <c r="K263" s="24">
        <f t="shared" si="64"/>
        <v>0</v>
      </c>
      <c r="L263" s="24">
        <f t="shared" si="60"/>
        <v>0</v>
      </c>
      <c r="M263" s="120" t="e">
        <f t="shared" si="63"/>
        <v>#DIV/0!</v>
      </c>
      <c r="N263" s="597"/>
      <c r="O263" s="5" t="b">
        <f t="shared" si="45"/>
        <v>1</v>
      </c>
      <c r="P263" s="6"/>
      <c r="Q263" s="138"/>
      <c r="R263" s="403" t="b">
        <f t="shared" si="46"/>
        <v>1</v>
      </c>
    </row>
    <row r="264" spans="1:18" s="4" customFormat="1" ht="27" x14ac:dyDescent="0.25">
      <c r="A264" s="613"/>
      <c r="B264" s="490" t="s">
        <v>18</v>
      </c>
      <c r="C264" s="27"/>
      <c r="D264" s="24"/>
      <c r="E264" s="24"/>
      <c r="F264" s="24"/>
      <c r="G264" s="99" t="e">
        <f t="shared" si="65"/>
        <v>#DIV/0!</v>
      </c>
      <c r="H264" s="24"/>
      <c r="I264" s="81" t="e">
        <f t="shared" si="58"/>
        <v>#DIV/0!</v>
      </c>
      <c r="J264" s="99" t="e">
        <f t="shared" si="66"/>
        <v>#DIV/0!</v>
      </c>
      <c r="K264" s="24">
        <f t="shared" si="64"/>
        <v>0</v>
      </c>
      <c r="L264" s="24">
        <f t="shared" si="60"/>
        <v>0</v>
      </c>
      <c r="M264" s="120" t="e">
        <f t="shared" si="63"/>
        <v>#DIV/0!</v>
      </c>
      <c r="N264" s="597"/>
      <c r="O264" s="5" t="b">
        <f t="shared" ref="O264:O327" si="67">K264+L264=E264</f>
        <v>1</v>
      </c>
      <c r="P264" s="6"/>
      <c r="Q264" s="138"/>
      <c r="R264" s="403" t="b">
        <f t="shared" ref="R264:R327" si="68">F264=H264</f>
        <v>1</v>
      </c>
    </row>
    <row r="265" spans="1:18" s="4" customFormat="1" ht="27" x14ac:dyDescent="0.25">
      <c r="A265" s="613"/>
      <c r="B265" s="490" t="s">
        <v>38</v>
      </c>
      <c r="C265" s="27"/>
      <c r="D265" s="24"/>
      <c r="E265" s="24"/>
      <c r="F265" s="24"/>
      <c r="G265" s="99" t="e">
        <f t="shared" si="65"/>
        <v>#DIV/0!</v>
      </c>
      <c r="H265" s="24"/>
      <c r="I265" s="81" t="e">
        <f t="shared" si="58"/>
        <v>#DIV/0!</v>
      </c>
      <c r="J265" s="99" t="e">
        <f t="shared" si="66"/>
        <v>#DIV/0!</v>
      </c>
      <c r="K265" s="24">
        <f t="shared" si="64"/>
        <v>0</v>
      </c>
      <c r="L265" s="24">
        <f t="shared" si="60"/>
        <v>0</v>
      </c>
      <c r="M265" s="120" t="e">
        <f t="shared" si="63"/>
        <v>#DIV/0!</v>
      </c>
      <c r="N265" s="597"/>
      <c r="O265" s="5" t="b">
        <f t="shared" si="67"/>
        <v>1</v>
      </c>
      <c r="P265" s="6"/>
      <c r="Q265" s="138"/>
      <c r="R265" s="403" t="b">
        <f t="shared" si="68"/>
        <v>1</v>
      </c>
    </row>
    <row r="266" spans="1:18" s="4" customFormat="1" ht="27" x14ac:dyDescent="0.25">
      <c r="A266" s="594"/>
      <c r="B266" s="490" t="s">
        <v>20</v>
      </c>
      <c r="C266" s="27"/>
      <c r="D266" s="24">
        <v>1450.2</v>
      </c>
      <c r="E266" s="24">
        <v>1450.2</v>
      </c>
      <c r="F266" s="24">
        <v>1243.8</v>
      </c>
      <c r="G266" s="100">
        <f t="shared" si="65"/>
        <v>0.85799999999999998</v>
      </c>
      <c r="H266" s="24">
        <v>1243.8</v>
      </c>
      <c r="I266" s="100">
        <f t="shared" si="58"/>
        <v>0.85799999999999998</v>
      </c>
      <c r="J266" s="100">
        <f t="shared" si="66"/>
        <v>1</v>
      </c>
      <c r="K266" s="24">
        <f>E266</f>
        <v>1450.2</v>
      </c>
      <c r="L266" s="24">
        <f t="shared" si="60"/>
        <v>0</v>
      </c>
      <c r="M266" s="47">
        <f t="shared" si="63"/>
        <v>1</v>
      </c>
      <c r="N266" s="597"/>
      <c r="O266" s="5" t="b">
        <f t="shared" si="67"/>
        <v>1</v>
      </c>
      <c r="P266" s="6"/>
      <c r="Q266" s="138"/>
      <c r="R266" s="403" t="b">
        <f t="shared" si="68"/>
        <v>1</v>
      </c>
    </row>
    <row r="267" spans="1:18" s="53" customFormat="1" ht="93" customHeight="1" x14ac:dyDescent="0.25">
      <c r="A267" s="591" t="s">
        <v>927</v>
      </c>
      <c r="B267" s="50" t="s">
        <v>686</v>
      </c>
      <c r="C267" s="37" t="s">
        <v>172</v>
      </c>
      <c r="D267" s="51">
        <f>SUM(D268:D271)</f>
        <v>619.20000000000005</v>
      </c>
      <c r="E267" s="51">
        <f>SUM(E268:E271)</f>
        <v>137.63999999999999</v>
      </c>
      <c r="F267" s="51">
        <f>SUM(F268:F271)</f>
        <v>137.6</v>
      </c>
      <c r="G267" s="100">
        <f t="shared" si="65"/>
        <v>1</v>
      </c>
      <c r="H267" s="51">
        <f>SUM(H268:H271)</f>
        <v>137.6</v>
      </c>
      <c r="I267" s="100">
        <f t="shared" si="58"/>
        <v>1</v>
      </c>
      <c r="J267" s="100">
        <f t="shared" si="66"/>
        <v>1</v>
      </c>
      <c r="K267" s="51">
        <f>SUM(K268:K271)</f>
        <v>137.6</v>
      </c>
      <c r="L267" s="24">
        <f t="shared" si="60"/>
        <v>0.04</v>
      </c>
      <c r="M267" s="140">
        <f t="shared" si="63"/>
        <v>1</v>
      </c>
      <c r="N267" s="707" t="s">
        <v>1267</v>
      </c>
      <c r="O267" s="5" t="b">
        <f t="shared" si="67"/>
        <v>1</v>
      </c>
      <c r="P267" s="6"/>
      <c r="Q267" s="138"/>
      <c r="R267" s="403" t="b">
        <f t="shared" si="68"/>
        <v>1</v>
      </c>
    </row>
    <row r="268" spans="1:18" s="4" customFormat="1" ht="27" x14ac:dyDescent="0.25">
      <c r="A268" s="591"/>
      <c r="B268" s="490" t="s">
        <v>19</v>
      </c>
      <c r="C268" s="27"/>
      <c r="D268" s="24"/>
      <c r="E268" s="24"/>
      <c r="F268" s="24"/>
      <c r="G268" s="100"/>
      <c r="H268" s="24"/>
      <c r="I268" s="81" t="e">
        <f t="shared" si="58"/>
        <v>#DIV/0!</v>
      </c>
      <c r="J268" s="81" t="e">
        <f t="shared" si="66"/>
        <v>#DIV/0!</v>
      </c>
      <c r="K268" s="24">
        <f>E268</f>
        <v>0</v>
      </c>
      <c r="L268" s="24">
        <f t="shared" si="60"/>
        <v>0</v>
      </c>
      <c r="M268" s="120" t="e">
        <f t="shared" si="63"/>
        <v>#DIV/0!</v>
      </c>
      <c r="N268" s="707"/>
      <c r="O268" s="5" t="b">
        <f t="shared" si="67"/>
        <v>1</v>
      </c>
      <c r="P268" s="6"/>
      <c r="Q268" s="138"/>
      <c r="R268" s="403" t="b">
        <f t="shared" si="68"/>
        <v>1</v>
      </c>
    </row>
    <row r="269" spans="1:18" s="4" customFormat="1" ht="27" x14ac:dyDescent="0.25">
      <c r="A269" s="591"/>
      <c r="B269" s="490" t="s">
        <v>18</v>
      </c>
      <c r="C269" s="27"/>
      <c r="D269" s="24"/>
      <c r="E269" s="24"/>
      <c r="F269" s="24"/>
      <c r="G269" s="100"/>
      <c r="H269" s="24"/>
      <c r="I269" s="81" t="e">
        <f t="shared" si="58"/>
        <v>#DIV/0!</v>
      </c>
      <c r="J269" s="81" t="e">
        <f t="shared" si="66"/>
        <v>#DIV/0!</v>
      </c>
      <c r="K269" s="24">
        <f>E269</f>
        <v>0</v>
      </c>
      <c r="L269" s="24">
        <f t="shared" si="60"/>
        <v>0</v>
      </c>
      <c r="M269" s="120" t="e">
        <f t="shared" si="63"/>
        <v>#DIV/0!</v>
      </c>
      <c r="N269" s="707"/>
      <c r="O269" s="5" t="b">
        <f t="shared" si="67"/>
        <v>1</v>
      </c>
      <c r="P269" s="6"/>
      <c r="Q269" s="138"/>
      <c r="R269" s="403" t="b">
        <f t="shared" si="68"/>
        <v>1</v>
      </c>
    </row>
    <row r="270" spans="1:18" s="4" customFormat="1" ht="27" x14ac:dyDescent="0.25">
      <c r="A270" s="591"/>
      <c r="B270" s="490" t="s">
        <v>38</v>
      </c>
      <c r="C270" s="27"/>
      <c r="D270" s="24">
        <v>619.20000000000005</v>
      </c>
      <c r="E270" s="24">
        <v>137.63999999999999</v>
      </c>
      <c r="F270" s="24">
        <v>137.6</v>
      </c>
      <c r="G270" s="100">
        <f t="shared" si="65"/>
        <v>1</v>
      </c>
      <c r="H270" s="24">
        <v>137.6</v>
      </c>
      <c r="I270" s="100">
        <f t="shared" si="58"/>
        <v>1</v>
      </c>
      <c r="J270" s="100">
        <f t="shared" si="66"/>
        <v>1</v>
      </c>
      <c r="K270" s="24">
        <v>137.6</v>
      </c>
      <c r="L270" s="24">
        <f t="shared" si="60"/>
        <v>0.04</v>
      </c>
      <c r="M270" s="47">
        <f t="shared" si="63"/>
        <v>1</v>
      </c>
      <c r="N270" s="707"/>
      <c r="O270" s="5" t="b">
        <f t="shared" si="67"/>
        <v>1</v>
      </c>
      <c r="P270" s="6"/>
      <c r="Q270" s="138"/>
      <c r="R270" s="403" t="b">
        <f t="shared" si="68"/>
        <v>1</v>
      </c>
    </row>
    <row r="271" spans="1:18" s="4" customFormat="1" ht="27" x14ac:dyDescent="0.25">
      <c r="A271" s="591"/>
      <c r="B271" s="490" t="s">
        <v>20</v>
      </c>
      <c r="C271" s="27"/>
      <c r="D271" s="24"/>
      <c r="E271" s="24"/>
      <c r="F271" s="24"/>
      <c r="G271" s="81" t="e">
        <f t="shared" si="65"/>
        <v>#DIV/0!</v>
      </c>
      <c r="H271" s="24"/>
      <c r="I271" s="81" t="e">
        <f t="shared" si="58"/>
        <v>#DIV/0!</v>
      </c>
      <c r="J271" s="81" t="e">
        <f t="shared" si="66"/>
        <v>#DIV/0!</v>
      </c>
      <c r="K271" s="24">
        <f>E271</f>
        <v>0</v>
      </c>
      <c r="L271" s="24">
        <f t="shared" si="60"/>
        <v>0</v>
      </c>
      <c r="M271" s="120" t="e">
        <f t="shared" si="63"/>
        <v>#DIV/0!</v>
      </c>
      <c r="N271" s="707"/>
      <c r="O271" s="5" t="b">
        <f t="shared" si="67"/>
        <v>1</v>
      </c>
      <c r="P271" s="6"/>
      <c r="Q271" s="138"/>
      <c r="R271" s="403" t="b">
        <f t="shared" si="68"/>
        <v>1</v>
      </c>
    </row>
    <row r="272" spans="1:18" s="53" customFormat="1" ht="56.25" customHeight="1" x14ac:dyDescent="0.25">
      <c r="A272" s="612" t="s">
        <v>928</v>
      </c>
      <c r="B272" s="37" t="s">
        <v>929</v>
      </c>
      <c r="C272" s="37" t="s">
        <v>172</v>
      </c>
      <c r="D272" s="24">
        <f>SUM(D273:D276)</f>
        <v>193.5</v>
      </c>
      <c r="E272" s="24">
        <f>SUM(E273:E276)</f>
        <v>193.5</v>
      </c>
      <c r="F272" s="24">
        <f>SUM(F273:F276)</f>
        <v>160.38</v>
      </c>
      <c r="G272" s="100">
        <f t="shared" si="65"/>
        <v>0.82899999999999996</v>
      </c>
      <c r="H272" s="24">
        <f>SUM(H273:H276)</f>
        <v>160.38</v>
      </c>
      <c r="I272" s="100">
        <f t="shared" si="58"/>
        <v>0.82899999999999996</v>
      </c>
      <c r="J272" s="100">
        <f t="shared" si="66"/>
        <v>1</v>
      </c>
      <c r="K272" s="24">
        <f>SUM(K273:K276)</f>
        <v>193.5</v>
      </c>
      <c r="L272" s="24">
        <f>SUM(L273:L276)</f>
        <v>0</v>
      </c>
      <c r="M272" s="47">
        <f t="shared" si="63"/>
        <v>1</v>
      </c>
      <c r="N272" s="603" t="s">
        <v>1404</v>
      </c>
      <c r="O272" s="5" t="b">
        <f t="shared" si="67"/>
        <v>1</v>
      </c>
      <c r="P272" s="6"/>
      <c r="Q272" s="138"/>
      <c r="R272" s="403" t="b">
        <f t="shared" si="68"/>
        <v>1</v>
      </c>
    </row>
    <row r="273" spans="1:18" s="4" customFormat="1" ht="36.75" customHeight="1" x14ac:dyDescent="0.25">
      <c r="A273" s="613"/>
      <c r="B273" s="490" t="s">
        <v>19</v>
      </c>
      <c r="C273" s="27"/>
      <c r="D273" s="24"/>
      <c r="E273" s="24"/>
      <c r="F273" s="24"/>
      <c r="G273" s="81" t="e">
        <f t="shared" si="65"/>
        <v>#DIV/0!</v>
      </c>
      <c r="H273" s="24"/>
      <c r="I273" s="81" t="e">
        <f t="shared" si="58"/>
        <v>#DIV/0!</v>
      </c>
      <c r="J273" s="81" t="e">
        <f t="shared" si="66"/>
        <v>#DIV/0!</v>
      </c>
      <c r="K273" s="24"/>
      <c r="L273" s="24"/>
      <c r="M273" s="120" t="e">
        <f t="shared" si="63"/>
        <v>#DIV/0!</v>
      </c>
      <c r="N273" s="604"/>
      <c r="O273" s="5" t="b">
        <f t="shared" si="67"/>
        <v>1</v>
      </c>
      <c r="P273" s="6"/>
      <c r="Q273" s="138"/>
      <c r="R273" s="403" t="b">
        <f t="shared" si="68"/>
        <v>1</v>
      </c>
    </row>
    <row r="274" spans="1:18" s="4" customFormat="1" ht="36.75" customHeight="1" x14ac:dyDescent="0.25">
      <c r="A274" s="613"/>
      <c r="B274" s="490" t="s">
        <v>18</v>
      </c>
      <c r="C274" s="27"/>
      <c r="D274" s="24"/>
      <c r="E274" s="24"/>
      <c r="F274" s="24"/>
      <c r="G274" s="81" t="e">
        <f t="shared" si="65"/>
        <v>#DIV/0!</v>
      </c>
      <c r="H274" s="24"/>
      <c r="I274" s="81" t="e">
        <f t="shared" si="58"/>
        <v>#DIV/0!</v>
      </c>
      <c r="J274" s="81" t="e">
        <f t="shared" si="66"/>
        <v>#DIV/0!</v>
      </c>
      <c r="K274" s="24"/>
      <c r="L274" s="24"/>
      <c r="M274" s="120" t="e">
        <f t="shared" si="63"/>
        <v>#DIV/0!</v>
      </c>
      <c r="N274" s="604"/>
      <c r="O274" s="5" t="b">
        <f t="shared" si="67"/>
        <v>1</v>
      </c>
      <c r="P274" s="6"/>
      <c r="Q274" s="138"/>
      <c r="R274" s="403" t="b">
        <f t="shared" si="68"/>
        <v>1</v>
      </c>
    </row>
    <row r="275" spans="1:18" s="4" customFormat="1" ht="36.75" customHeight="1" x14ac:dyDescent="0.25">
      <c r="A275" s="613"/>
      <c r="B275" s="490" t="s">
        <v>38</v>
      </c>
      <c r="C275" s="27"/>
      <c r="D275" s="24">
        <v>193.5</v>
      </c>
      <c r="E275" s="24">
        <v>193.5</v>
      </c>
      <c r="F275" s="24">
        <v>160.38</v>
      </c>
      <c r="G275" s="100">
        <f t="shared" si="65"/>
        <v>0.82899999999999996</v>
      </c>
      <c r="H275" s="24">
        <f>F275</f>
        <v>160.38</v>
      </c>
      <c r="I275" s="100">
        <f t="shared" si="58"/>
        <v>0.82899999999999996</v>
      </c>
      <c r="J275" s="100">
        <f t="shared" si="66"/>
        <v>1</v>
      </c>
      <c r="K275" s="24">
        <v>193.5</v>
      </c>
      <c r="L275" s="24"/>
      <c r="M275" s="47">
        <f t="shared" si="63"/>
        <v>1</v>
      </c>
      <c r="N275" s="604"/>
      <c r="O275" s="5" t="b">
        <f t="shared" si="67"/>
        <v>1</v>
      </c>
      <c r="P275" s="6"/>
      <c r="Q275" s="138"/>
      <c r="R275" s="403" t="b">
        <f t="shared" si="68"/>
        <v>1</v>
      </c>
    </row>
    <row r="276" spans="1:18" s="4" customFormat="1" ht="36.75" customHeight="1" x14ac:dyDescent="0.25">
      <c r="A276" s="594"/>
      <c r="B276" s="490" t="s">
        <v>20</v>
      </c>
      <c r="C276" s="27"/>
      <c r="D276" s="24"/>
      <c r="E276" s="24"/>
      <c r="F276" s="24"/>
      <c r="G276" s="81" t="e">
        <f t="shared" si="65"/>
        <v>#DIV/0!</v>
      </c>
      <c r="H276" s="24"/>
      <c r="I276" s="81" t="e">
        <f t="shared" si="58"/>
        <v>#DIV/0!</v>
      </c>
      <c r="J276" s="81" t="e">
        <f t="shared" si="66"/>
        <v>#DIV/0!</v>
      </c>
      <c r="K276" s="24"/>
      <c r="L276" s="24"/>
      <c r="M276" s="120" t="e">
        <f t="shared" si="63"/>
        <v>#DIV/0!</v>
      </c>
      <c r="N276" s="596"/>
      <c r="O276" s="5" t="b">
        <f t="shared" si="67"/>
        <v>1</v>
      </c>
      <c r="P276" s="6"/>
      <c r="Q276" s="138"/>
      <c r="R276" s="403" t="b">
        <f t="shared" si="68"/>
        <v>1</v>
      </c>
    </row>
    <row r="277" spans="1:18" s="4" customFormat="1" ht="37.5" x14ac:dyDescent="0.25">
      <c r="A277" s="591" t="s">
        <v>407</v>
      </c>
      <c r="B277" s="50" t="s">
        <v>930</v>
      </c>
      <c r="C277" s="37" t="s">
        <v>172</v>
      </c>
      <c r="D277" s="51">
        <f>SUM(D278:D281)</f>
        <v>3618.88</v>
      </c>
      <c r="E277" s="51">
        <f>SUM(E278:E281)</f>
        <v>3740.3</v>
      </c>
      <c r="F277" s="51">
        <f>SUM(F278:F281)</f>
        <v>1955.44</v>
      </c>
      <c r="G277" s="100">
        <f t="shared" si="65"/>
        <v>0.52300000000000002</v>
      </c>
      <c r="H277" s="51">
        <f>SUM(H278:H281)</f>
        <v>1955.44</v>
      </c>
      <c r="I277" s="105">
        <f t="shared" si="58"/>
        <v>0.52300000000000002</v>
      </c>
      <c r="J277" s="105">
        <f t="shared" si="66"/>
        <v>1</v>
      </c>
      <c r="K277" s="51">
        <f>SUM(K278:K281)</f>
        <v>3188.21</v>
      </c>
      <c r="L277" s="51">
        <f>SUM(L278:L281)</f>
        <v>552.09</v>
      </c>
      <c r="M277" s="140">
        <f t="shared" si="63"/>
        <v>0.85</v>
      </c>
      <c r="N277" s="849"/>
      <c r="O277" s="5" t="b">
        <f t="shared" si="67"/>
        <v>1</v>
      </c>
      <c r="P277" s="6"/>
      <c r="Q277" s="138"/>
      <c r="R277" s="403" t="b">
        <f t="shared" si="68"/>
        <v>1</v>
      </c>
    </row>
    <row r="278" spans="1:18" s="4" customFormat="1" ht="18.75" customHeight="1" x14ac:dyDescent="0.25">
      <c r="A278" s="591"/>
      <c r="B278" s="490" t="s">
        <v>19</v>
      </c>
      <c r="C278" s="27"/>
      <c r="D278" s="24">
        <f>D283+D288+D293+D298+D303</f>
        <v>0</v>
      </c>
      <c r="E278" s="24">
        <f>E283+E288+E293+E298+E303</f>
        <v>0</v>
      </c>
      <c r="F278" s="24">
        <f>F283+F288+F293+F298+F303</f>
        <v>0</v>
      </c>
      <c r="G278" s="81" t="e">
        <f t="shared" si="65"/>
        <v>#DIV/0!</v>
      </c>
      <c r="H278" s="24">
        <f>H283+H288+H293+H298+H303</f>
        <v>0</v>
      </c>
      <c r="I278" s="81" t="e">
        <f t="shared" si="58"/>
        <v>#DIV/0!</v>
      </c>
      <c r="J278" s="81" t="e">
        <f t="shared" si="66"/>
        <v>#DIV/0!</v>
      </c>
      <c r="K278" s="24">
        <f t="shared" ref="K278:K281" si="69">K283+K288+K293+K298+K303</f>
        <v>0</v>
      </c>
      <c r="L278" s="24">
        <f>E278-K278</f>
        <v>0</v>
      </c>
      <c r="M278" s="120" t="e">
        <f t="shared" si="63"/>
        <v>#DIV/0!</v>
      </c>
      <c r="N278" s="849"/>
      <c r="O278" s="5" t="b">
        <f t="shared" si="67"/>
        <v>1</v>
      </c>
      <c r="P278" s="6"/>
      <c r="Q278" s="138"/>
      <c r="R278" s="403" t="b">
        <f t="shared" si="68"/>
        <v>1</v>
      </c>
    </row>
    <row r="279" spans="1:18" s="4" customFormat="1" ht="18.75" customHeight="1" x14ac:dyDescent="0.25">
      <c r="A279" s="591"/>
      <c r="B279" s="490" t="s">
        <v>18</v>
      </c>
      <c r="C279" s="27"/>
      <c r="D279" s="24">
        <f t="shared" ref="D279:F281" si="70">D284+D289+D294+D299+D304</f>
        <v>0</v>
      </c>
      <c r="E279" s="24">
        <f t="shared" si="70"/>
        <v>0</v>
      </c>
      <c r="F279" s="24">
        <f t="shared" si="70"/>
        <v>0</v>
      </c>
      <c r="G279" s="81" t="e">
        <f t="shared" si="65"/>
        <v>#DIV/0!</v>
      </c>
      <c r="H279" s="24">
        <f>H284+H289+H294+H299+H304</f>
        <v>0</v>
      </c>
      <c r="I279" s="81" t="e">
        <f t="shared" si="58"/>
        <v>#DIV/0!</v>
      </c>
      <c r="J279" s="81" t="e">
        <f t="shared" si="66"/>
        <v>#DIV/0!</v>
      </c>
      <c r="K279" s="24">
        <f t="shared" si="69"/>
        <v>0</v>
      </c>
      <c r="L279" s="24">
        <f t="shared" ref="L279:L281" si="71">E279-K279</f>
        <v>0</v>
      </c>
      <c r="M279" s="120" t="e">
        <f t="shared" si="63"/>
        <v>#DIV/0!</v>
      </c>
      <c r="N279" s="849"/>
      <c r="O279" s="5" t="b">
        <f t="shared" si="67"/>
        <v>1</v>
      </c>
      <c r="P279" s="6"/>
      <c r="Q279" s="138"/>
      <c r="R279" s="403" t="b">
        <f t="shared" si="68"/>
        <v>1</v>
      </c>
    </row>
    <row r="280" spans="1:18" s="4" customFormat="1" ht="24" customHeight="1" x14ac:dyDescent="0.25">
      <c r="A280" s="591"/>
      <c r="B280" s="490" t="s">
        <v>38</v>
      </c>
      <c r="C280" s="27"/>
      <c r="D280" s="24">
        <f t="shared" si="70"/>
        <v>2486.88</v>
      </c>
      <c r="E280" s="24">
        <f>E285+E290+E295+E300+E305+E310+E315</f>
        <v>2608.3000000000002</v>
      </c>
      <c r="F280" s="24">
        <f>F285+F290+F295+F300+F305+F310</f>
        <v>1755.64</v>
      </c>
      <c r="G280" s="100">
        <f t="shared" si="65"/>
        <v>0.67300000000000004</v>
      </c>
      <c r="H280" s="24">
        <f t="shared" ref="H280:H281" si="72">H285+H290+H295+H300+H305</f>
        <v>1755.64</v>
      </c>
      <c r="I280" s="100">
        <f t="shared" si="58"/>
        <v>0.67300000000000004</v>
      </c>
      <c r="J280" s="100">
        <f t="shared" si="66"/>
        <v>1</v>
      </c>
      <c r="K280" s="24">
        <f>K285+K290+K295+K300+K305</f>
        <v>2388.21</v>
      </c>
      <c r="L280" s="24">
        <f t="shared" si="71"/>
        <v>220.09</v>
      </c>
      <c r="M280" s="282">
        <f t="shared" si="63"/>
        <v>0.91600000000000004</v>
      </c>
      <c r="N280" s="849"/>
      <c r="O280" s="5" t="b">
        <f t="shared" si="67"/>
        <v>1</v>
      </c>
      <c r="P280" s="6"/>
      <c r="Q280" s="138"/>
      <c r="R280" s="403" t="b">
        <f t="shared" si="68"/>
        <v>1</v>
      </c>
    </row>
    <row r="281" spans="1:18" s="4" customFormat="1" ht="18.75" customHeight="1" x14ac:dyDescent="0.25">
      <c r="A281" s="591"/>
      <c r="B281" s="490" t="s">
        <v>20</v>
      </c>
      <c r="C281" s="27"/>
      <c r="D281" s="24">
        <f t="shared" si="70"/>
        <v>1132</v>
      </c>
      <c r="E281" s="24">
        <f t="shared" si="70"/>
        <v>1132</v>
      </c>
      <c r="F281" s="24">
        <f t="shared" si="70"/>
        <v>199.8</v>
      </c>
      <c r="G281" s="105">
        <f t="shared" si="65"/>
        <v>0.17699999999999999</v>
      </c>
      <c r="H281" s="24">
        <f t="shared" si="72"/>
        <v>199.8</v>
      </c>
      <c r="I281" s="100">
        <f t="shared" si="58"/>
        <v>0.17699999999999999</v>
      </c>
      <c r="J281" s="100">
        <f t="shared" si="66"/>
        <v>1</v>
      </c>
      <c r="K281" s="24">
        <f t="shared" si="69"/>
        <v>800</v>
      </c>
      <c r="L281" s="24">
        <f t="shared" si="71"/>
        <v>332</v>
      </c>
      <c r="M281" s="47">
        <f t="shared" si="63"/>
        <v>0.71</v>
      </c>
      <c r="N281" s="849"/>
      <c r="O281" s="5" t="b">
        <f t="shared" si="67"/>
        <v>1</v>
      </c>
      <c r="P281" s="6"/>
      <c r="Q281" s="138"/>
      <c r="R281" s="403" t="b">
        <f t="shared" si="68"/>
        <v>1</v>
      </c>
    </row>
    <row r="282" spans="1:18" s="53" customFormat="1" ht="37.5" x14ac:dyDescent="0.25">
      <c r="A282" s="592" t="s">
        <v>931</v>
      </c>
      <c r="B282" s="50" t="s">
        <v>1095</v>
      </c>
      <c r="C282" s="37" t="s">
        <v>172</v>
      </c>
      <c r="D282" s="51">
        <f>SUM(D283:D286)</f>
        <v>374.7</v>
      </c>
      <c r="E282" s="51">
        <f>SUM(E283:E286)</f>
        <v>374.7</v>
      </c>
      <c r="F282" s="51">
        <f>SUM(F283:F286)</f>
        <v>362.25</v>
      </c>
      <c r="G282" s="105">
        <f t="shared" si="65"/>
        <v>0.96699999999999997</v>
      </c>
      <c r="H282" s="24">
        <f>SUM(H283:H286)</f>
        <v>362.25</v>
      </c>
      <c r="I282" s="100">
        <f t="shared" si="58"/>
        <v>0.96699999999999997</v>
      </c>
      <c r="J282" s="100">
        <f t="shared" si="66"/>
        <v>1</v>
      </c>
      <c r="K282" s="51">
        <f>K285</f>
        <v>362.25</v>
      </c>
      <c r="L282" s="24">
        <f t="shared" si="60"/>
        <v>12.45</v>
      </c>
      <c r="M282" s="140">
        <f t="shared" si="63"/>
        <v>0.97</v>
      </c>
      <c r="N282" s="662" t="s">
        <v>1578</v>
      </c>
      <c r="O282" s="5" t="b">
        <f t="shared" si="67"/>
        <v>1</v>
      </c>
      <c r="P282" s="6"/>
      <c r="Q282" s="138"/>
      <c r="R282" s="403" t="b">
        <f t="shared" si="68"/>
        <v>1</v>
      </c>
    </row>
    <row r="283" spans="1:18" s="4" customFormat="1" ht="27" x14ac:dyDescent="0.25">
      <c r="A283" s="592"/>
      <c r="B283" s="490" t="s">
        <v>19</v>
      </c>
      <c r="C283" s="27"/>
      <c r="D283" s="24"/>
      <c r="E283" s="24"/>
      <c r="F283" s="24"/>
      <c r="G283" s="81" t="e">
        <f t="shared" si="65"/>
        <v>#DIV/0!</v>
      </c>
      <c r="H283" s="24"/>
      <c r="I283" s="81" t="e">
        <f t="shared" si="58"/>
        <v>#DIV/0!</v>
      </c>
      <c r="J283" s="81" t="e">
        <f t="shared" si="66"/>
        <v>#DIV/0!</v>
      </c>
      <c r="K283" s="24">
        <f>E283</f>
        <v>0</v>
      </c>
      <c r="L283" s="24">
        <f t="shared" si="60"/>
        <v>0</v>
      </c>
      <c r="M283" s="120" t="e">
        <f t="shared" si="63"/>
        <v>#DIV/0!</v>
      </c>
      <c r="N283" s="662"/>
      <c r="O283" s="5" t="b">
        <f t="shared" si="67"/>
        <v>1</v>
      </c>
      <c r="P283" s="6"/>
      <c r="Q283" s="138"/>
      <c r="R283" s="403" t="b">
        <f t="shared" si="68"/>
        <v>1</v>
      </c>
    </row>
    <row r="284" spans="1:18" s="4" customFormat="1" ht="27" x14ac:dyDescent="0.25">
      <c r="A284" s="592"/>
      <c r="B284" s="490" t="s">
        <v>18</v>
      </c>
      <c r="C284" s="27"/>
      <c r="D284" s="24"/>
      <c r="E284" s="24"/>
      <c r="F284" s="24"/>
      <c r="G284" s="81" t="e">
        <f t="shared" si="65"/>
        <v>#DIV/0!</v>
      </c>
      <c r="H284" s="24"/>
      <c r="I284" s="81" t="e">
        <f t="shared" si="58"/>
        <v>#DIV/0!</v>
      </c>
      <c r="J284" s="81" t="e">
        <f t="shared" si="66"/>
        <v>#DIV/0!</v>
      </c>
      <c r="K284" s="24">
        <f>E284</f>
        <v>0</v>
      </c>
      <c r="L284" s="24">
        <f t="shared" si="60"/>
        <v>0</v>
      </c>
      <c r="M284" s="120" t="e">
        <f t="shared" si="63"/>
        <v>#DIV/0!</v>
      </c>
      <c r="N284" s="662"/>
      <c r="O284" s="5" t="b">
        <f t="shared" si="67"/>
        <v>1</v>
      </c>
      <c r="P284" s="6"/>
      <c r="Q284" s="138"/>
      <c r="R284" s="403" t="b">
        <f t="shared" si="68"/>
        <v>1</v>
      </c>
    </row>
    <row r="285" spans="1:18" s="4" customFormat="1" ht="27" x14ac:dyDescent="0.25">
      <c r="A285" s="592"/>
      <c r="B285" s="490" t="s">
        <v>38</v>
      </c>
      <c r="C285" s="27"/>
      <c r="D285" s="24">
        <v>374.7</v>
      </c>
      <c r="E285" s="24">
        <v>374.7</v>
      </c>
      <c r="F285" s="24">
        <v>362.25</v>
      </c>
      <c r="G285" s="105">
        <f t="shared" si="65"/>
        <v>0.96699999999999997</v>
      </c>
      <c r="H285" s="24">
        <f>F285</f>
        <v>362.25</v>
      </c>
      <c r="I285" s="100">
        <f t="shared" si="58"/>
        <v>0.96699999999999997</v>
      </c>
      <c r="J285" s="100">
        <f t="shared" si="66"/>
        <v>1</v>
      </c>
      <c r="K285" s="24">
        <f>H285</f>
        <v>362.25</v>
      </c>
      <c r="L285" s="24">
        <f t="shared" si="60"/>
        <v>12.45</v>
      </c>
      <c r="M285" s="47">
        <f t="shared" si="63"/>
        <v>0.97</v>
      </c>
      <c r="N285" s="662"/>
      <c r="O285" s="5" t="b">
        <f t="shared" si="67"/>
        <v>1</v>
      </c>
      <c r="P285" s="6"/>
      <c r="Q285" s="138"/>
      <c r="R285" s="403" t="b">
        <f t="shared" si="68"/>
        <v>1</v>
      </c>
    </row>
    <row r="286" spans="1:18" s="4" customFormat="1" ht="27" x14ac:dyDescent="0.25">
      <c r="A286" s="592"/>
      <c r="B286" s="490" t="s">
        <v>20</v>
      </c>
      <c r="C286" s="27"/>
      <c r="D286" s="24"/>
      <c r="E286" s="24"/>
      <c r="F286" s="24"/>
      <c r="G286" s="81" t="e">
        <f t="shared" si="65"/>
        <v>#DIV/0!</v>
      </c>
      <c r="H286" s="24"/>
      <c r="I286" s="81" t="e">
        <f t="shared" si="58"/>
        <v>#DIV/0!</v>
      </c>
      <c r="J286" s="81" t="e">
        <f t="shared" si="66"/>
        <v>#DIV/0!</v>
      </c>
      <c r="K286" s="24">
        <f>E286</f>
        <v>0</v>
      </c>
      <c r="L286" s="24">
        <f t="shared" si="60"/>
        <v>0</v>
      </c>
      <c r="M286" s="120" t="e">
        <f t="shared" si="63"/>
        <v>#DIV/0!</v>
      </c>
      <c r="N286" s="662"/>
      <c r="O286" s="5" t="b">
        <f t="shared" si="67"/>
        <v>1</v>
      </c>
      <c r="P286" s="6"/>
      <c r="Q286" s="138"/>
      <c r="R286" s="403" t="b">
        <f t="shared" si="68"/>
        <v>1</v>
      </c>
    </row>
    <row r="287" spans="1:18" s="53" customFormat="1" ht="37.5" customHeight="1" x14ac:dyDescent="0.25">
      <c r="A287" s="592" t="s">
        <v>932</v>
      </c>
      <c r="B287" s="50" t="s">
        <v>288</v>
      </c>
      <c r="C287" s="37" t="s">
        <v>172</v>
      </c>
      <c r="D287" s="51">
        <f>SUM(D288:D291)</f>
        <v>739.3</v>
      </c>
      <c r="E287" s="51">
        <f>SUM(E288:E291)</f>
        <v>739.3</v>
      </c>
      <c r="F287" s="51">
        <f>SUM(F288:F291)</f>
        <v>597.4</v>
      </c>
      <c r="G287" s="105">
        <f t="shared" si="65"/>
        <v>0.80800000000000005</v>
      </c>
      <c r="H287" s="51">
        <f>SUM(H288:H291)</f>
        <v>597.4</v>
      </c>
      <c r="I287" s="105">
        <f t="shared" si="58"/>
        <v>0.80800000000000005</v>
      </c>
      <c r="J287" s="105">
        <f t="shared" si="66"/>
        <v>1</v>
      </c>
      <c r="K287" s="51">
        <f>SUM(K288:K291)</f>
        <v>739.3</v>
      </c>
      <c r="L287" s="51">
        <f>SUM(L288:L291)</f>
        <v>0</v>
      </c>
      <c r="M287" s="140">
        <f t="shared" si="63"/>
        <v>1</v>
      </c>
      <c r="N287" s="662" t="s">
        <v>1410</v>
      </c>
      <c r="O287" s="5" t="b">
        <f t="shared" si="67"/>
        <v>1</v>
      </c>
      <c r="P287" s="6"/>
      <c r="Q287" s="138"/>
      <c r="R287" s="403" t="b">
        <f t="shared" si="68"/>
        <v>1</v>
      </c>
    </row>
    <row r="288" spans="1:18" s="4" customFormat="1" ht="27" x14ac:dyDescent="0.25">
      <c r="A288" s="592"/>
      <c r="B288" s="490" t="s">
        <v>19</v>
      </c>
      <c r="C288" s="27"/>
      <c r="D288" s="24"/>
      <c r="E288" s="24"/>
      <c r="F288" s="24"/>
      <c r="G288" s="81" t="e">
        <f t="shared" si="65"/>
        <v>#DIV/0!</v>
      </c>
      <c r="H288" s="24"/>
      <c r="I288" s="81" t="e">
        <f t="shared" si="58"/>
        <v>#DIV/0!</v>
      </c>
      <c r="J288" s="81" t="e">
        <f t="shared" si="66"/>
        <v>#DIV/0!</v>
      </c>
      <c r="K288" s="24">
        <f>E288</f>
        <v>0</v>
      </c>
      <c r="L288" s="24">
        <f>E288-K288</f>
        <v>0</v>
      </c>
      <c r="M288" s="120" t="e">
        <f t="shared" si="63"/>
        <v>#DIV/0!</v>
      </c>
      <c r="N288" s="662"/>
      <c r="O288" s="5" t="b">
        <f t="shared" si="67"/>
        <v>1</v>
      </c>
      <c r="P288" s="6"/>
      <c r="Q288" s="138"/>
      <c r="R288" s="403" t="b">
        <f t="shared" si="68"/>
        <v>1</v>
      </c>
    </row>
    <row r="289" spans="1:18" s="4" customFormat="1" ht="27" x14ac:dyDescent="0.25">
      <c r="A289" s="592"/>
      <c r="B289" s="490" t="s">
        <v>18</v>
      </c>
      <c r="C289" s="27"/>
      <c r="D289" s="24"/>
      <c r="E289" s="24"/>
      <c r="F289" s="24"/>
      <c r="G289" s="81" t="e">
        <f t="shared" si="65"/>
        <v>#DIV/0!</v>
      </c>
      <c r="H289" s="24"/>
      <c r="I289" s="81" t="e">
        <f t="shared" si="58"/>
        <v>#DIV/0!</v>
      </c>
      <c r="J289" s="81" t="e">
        <f t="shared" si="66"/>
        <v>#DIV/0!</v>
      </c>
      <c r="K289" s="24">
        <f>E289</f>
        <v>0</v>
      </c>
      <c r="L289" s="24">
        <f t="shared" ref="L289:L291" si="73">E289-K289</f>
        <v>0</v>
      </c>
      <c r="M289" s="120" t="e">
        <f t="shared" si="63"/>
        <v>#DIV/0!</v>
      </c>
      <c r="N289" s="662"/>
      <c r="O289" s="5" t="b">
        <f t="shared" si="67"/>
        <v>1</v>
      </c>
      <c r="P289" s="6"/>
      <c r="Q289" s="138"/>
      <c r="R289" s="403" t="b">
        <f t="shared" si="68"/>
        <v>1</v>
      </c>
    </row>
    <row r="290" spans="1:18" s="4" customFormat="1" ht="27" x14ac:dyDescent="0.25">
      <c r="A290" s="592"/>
      <c r="B290" s="490" t="s">
        <v>38</v>
      </c>
      <c r="C290" s="27"/>
      <c r="D290" s="24">
        <v>739.3</v>
      </c>
      <c r="E290" s="24">
        <f>D290</f>
        <v>739.3</v>
      </c>
      <c r="F290" s="24">
        <v>597.4</v>
      </c>
      <c r="G290" s="100">
        <f t="shared" si="65"/>
        <v>0.80800000000000005</v>
      </c>
      <c r="H290" s="264">
        <f>F290</f>
        <v>597.4</v>
      </c>
      <c r="I290" s="100">
        <f t="shared" si="58"/>
        <v>0.80800000000000005</v>
      </c>
      <c r="J290" s="100">
        <f t="shared" si="66"/>
        <v>1</v>
      </c>
      <c r="K290" s="24">
        <v>739.3</v>
      </c>
      <c r="L290" s="24">
        <f t="shared" si="73"/>
        <v>0</v>
      </c>
      <c r="M290" s="47">
        <f>K295/E295</f>
        <v>0.98</v>
      </c>
      <c r="N290" s="662"/>
      <c r="O290" s="5" t="b">
        <f t="shared" si="67"/>
        <v>1</v>
      </c>
      <c r="P290" s="6"/>
      <c r="Q290" s="138"/>
      <c r="R290" s="403" t="b">
        <f t="shared" si="68"/>
        <v>1</v>
      </c>
    </row>
    <row r="291" spans="1:18" s="4" customFormat="1" ht="27" x14ac:dyDescent="0.25">
      <c r="A291" s="592"/>
      <c r="B291" s="490" t="s">
        <v>20</v>
      </c>
      <c r="C291" s="27"/>
      <c r="D291" s="24"/>
      <c r="E291" s="24"/>
      <c r="F291" s="24"/>
      <c r="G291" s="81" t="e">
        <f t="shared" si="65"/>
        <v>#DIV/0!</v>
      </c>
      <c r="H291" s="24"/>
      <c r="I291" s="81" t="e">
        <f t="shared" si="58"/>
        <v>#DIV/0!</v>
      </c>
      <c r="J291" s="81" t="e">
        <f t="shared" si="66"/>
        <v>#DIV/0!</v>
      </c>
      <c r="K291" s="24">
        <f>E291</f>
        <v>0</v>
      </c>
      <c r="L291" s="24">
        <f t="shared" si="73"/>
        <v>0</v>
      </c>
      <c r="M291" s="120" t="e">
        <f t="shared" si="63"/>
        <v>#DIV/0!</v>
      </c>
      <c r="N291" s="662"/>
      <c r="O291" s="5" t="b">
        <f t="shared" si="67"/>
        <v>1</v>
      </c>
      <c r="P291" s="6"/>
      <c r="Q291" s="138"/>
      <c r="R291" s="403" t="b">
        <f t="shared" si="68"/>
        <v>1</v>
      </c>
    </row>
    <row r="292" spans="1:18" s="53" customFormat="1" ht="83.25" customHeight="1" x14ac:dyDescent="0.25">
      <c r="A292" s="591" t="s">
        <v>933</v>
      </c>
      <c r="B292" s="37" t="s">
        <v>934</v>
      </c>
      <c r="C292" s="37" t="s">
        <v>172</v>
      </c>
      <c r="D292" s="24">
        <f>SUM(D293:D296)</f>
        <v>209.88</v>
      </c>
      <c r="E292" s="24">
        <f>SUM(E293:E296)</f>
        <v>209.88</v>
      </c>
      <c r="F292" s="24">
        <f>SUM(F293:F296)</f>
        <v>205.13</v>
      </c>
      <c r="G292" s="100">
        <f t="shared" si="65"/>
        <v>0.97699999999999998</v>
      </c>
      <c r="H292" s="24">
        <f>SUM(H293:H296)</f>
        <v>205.13</v>
      </c>
      <c r="I292" s="100">
        <f t="shared" si="58"/>
        <v>0.97699999999999998</v>
      </c>
      <c r="J292" s="100">
        <f t="shared" si="66"/>
        <v>1</v>
      </c>
      <c r="K292" s="24">
        <f>SUM(K293:K296)</f>
        <v>205.3</v>
      </c>
      <c r="L292" s="24">
        <f>SUM(L293:L296)</f>
        <v>4.58</v>
      </c>
      <c r="M292" s="47">
        <f t="shared" si="63"/>
        <v>0.98</v>
      </c>
      <c r="N292" s="998" t="s">
        <v>1411</v>
      </c>
      <c r="O292" s="5" t="b">
        <f t="shared" si="67"/>
        <v>1</v>
      </c>
      <c r="P292" s="6"/>
      <c r="Q292" s="138"/>
      <c r="R292" s="403" t="b">
        <f t="shared" si="68"/>
        <v>1</v>
      </c>
    </row>
    <row r="293" spans="1:18" s="4" customFormat="1" ht="45.75" customHeight="1" x14ac:dyDescent="0.25">
      <c r="A293" s="591"/>
      <c r="B293" s="490" t="s">
        <v>19</v>
      </c>
      <c r="C293" s="27"/>
      <c r="D293" s="24"/>
      <c r="E293" s="24"/>
      <c r="F293" s="24"/>
      <c r="G293" s="81" t="e">
        <f t="shared" si="65"/>
        <v>#DIV/0!</v>
      </c>
      <c r="H293" s="24"/>
      <c r="I293" s="81" t="e">
        <f t="shared" si="58"/>
        <v>#DIV/0!</v>
      </c>
      <c r="J293" s="81" t="e">
        <f t="shared" si="66"/>
        <v>#DIV/0!</v>
      </c>
      <c r="K293" s="24"/>
      <c r="L293" s="24"/>
      <c r="M293" s="120" t="e">
        <f t="shared" si="63"/>
        <v>#DIV/0!</v>
      </c>
      <c r="N293" s="999"/>
      <c r="O293" s="5" t="b">
        <f t="shared" si="67"/>
        <v>1</v>
      </c>
      <c r="P293" s="6"/>
      <c r="Q293" s="138"/>
      <c r="R293" s="403" t="b">
        <f t="shared" si="68"/>
        <v>1</v>
      </c>
    </row>
    <row r="294" spans="1:18" s="4" customFormat="1" ht="45.75" customHeight="1" x14ac:dyDescent="0.25">
      <c r="A294" s="591"/>
      <c r="B294" s="490" t="s">
        <v>18</v>
      </c>
      <c r="C294" s="27"/>
      <c r="D294" s="24"/>
      <c r="E294" s="24"/>
      <c r="F294" s="24"/>
      <c r="G294" s="81" t="e">
        <f t="shared" si="65"/>
        <v>#DIV/0!</v>
      </c>
      <c r="H294" s="24"/>
      <c r="I294" s="81" t="e">
        <f t="shared" si="58"/>
        <v>#DIV/0!</v>
      </c>
      <c r="J294" s="81" t="e">
        <f t="shared" si="66"/>
        <v>#DIV/0!</v>
      </c>
      <c r="K294" s="24"/>
      <c r="L294" s="24"/>
      <c r="M294" s="120" t="e">
        <f t="shared" si="63"/>
        <v>#DIV/0!</v>
      </c>
      <c r="N294" s="999"/>
      <c r="O294" s="5" t="b">
        <f t="shared" si="67"/>
        <v>1</v>
      </c>
      <c r="P294" s="6"/>
      <c r="Q294" s="138"/>
      <c r="R294" s="403" t="b">
        <f t="shared" si="68"/>
        <v>1</v>
      </c>
    </row>
    <row r="295" spans="1:18" s="4" customFormat="1" ht="45.75" customHeight="1" x14ac:dyDescent="0.25">
      <c r="A295" s="591"/>
      <c r="B295" s="490" t="s">
        <v>38</v>
      </c>
      <c r="C295" s="27"/>
      <c r="D295" s="24">
        <v>209.88</v>
      </c>
      <c r="E295" s="24">
        <v>209.88</v>
      </c>
      <c r="F295" s="24">
        <v>205.13</v>
      </c>
      <c r="G295" s="100">
        <f>F295/E295</f>
        <v>0.97699999999999998</v>
      </c>
      <c r="H295" s="24">
        <v>205.13</v>
      </c>
      <c r="I295" s="100">
        <f>H295/E295</f>
        <v>0.97699999999999998</v>
      </c>
      <c r="J295" s="100">
        <f>H295/F295</f>
        <v>1</v>
      </c>
      <c r="K295" s="24">
        <v>205.3</v>
      </c>
      <c r="L295" s="24">
        <f>E295-K295</f>
        <v>4.58</v>
      </c>
      <c r="M295" s="47">
        <f t="shared" si="63"/>
        <v>0.98</v>
      </c>
      <c r="N295" s="999"/>
      <c r="O295" s="5" t="b">
        <f t="shared" si="67"/>
        <v>1</v>
      </c>
      <c r="P295" s="6"/>
      <c r="Q295" s="138"/>
      <c r="R295" s="403" t="b">
        <f t="shared" si="68"/>
        <v>1</v>
      </c>
    </row>
    <row r="296" spans="1:18" s="4" customFormat="1" ht="45.75" customHeight="1" x14ac:dyDescent="0.25">
      <c r="A296" s="591"/>
      <c r="B296" s="490" t="s">
        <v>20</v>
      </c>
      <c r="C296" s="27"/>
      <c r="D296" s="24"/>
      <c r="E296" s="24"/>
      <c r="F296" s="24"/>
      <c r="G296" s="81" t="e">
        <f t="shared" si="65"/>
        <v>#DIV/0!</v>
      </c>
      <c r="H296" s="24"/>
      <c r="I296" s="81" t="e">
        <f t="shared" si="58"/>
        <v>#DIV/0!</v>
      </c>
      <c r="J296" s="81" t="e">
        <f t="shared" si="66"/>
        <v>#DIV/0!</v>
      </c>
      <c r="K296" s="24"/>
      <c r="L296" s="24"/>
      <c r="M296" s="120" t="e">
        <f t="shared" si="63"/>
        <v>#DIV/0!</v>
      </c>
      <c r="N296" s="1000"/>
      <c r="O296" s="5" t="b">
        <f t="shared" si="67"/>
        <v>1</v>
      </c>
      <c r="P296" s="6"/>
      <c r="Q296" s="138"/>
      <c r="R296" s="403" t="b">
        <f t="shared" si="68"/>
        <v>1</v>
      </c>
    </row>
    <row r="297" spans="1:18" s="53" customFormat="1" ht="75" x14ac:dyDescent="0.25">
      <c r="A297" s="591" t="s">
        <v>935</v>
      </c>
      <c r="B297" s="50" t="s">
        <v>289</v>
      </c>
      <c r="C297" s="37" t="s">
        <v>172</v>
      </c>
      <c r="D297" s="51">
        <f>SUM(D298:D301)</f>
        <v>1132</v>
      </c>
      <c r="E297" s="51">
        <f>SUM(E298:E301)</f>
        <v>1132</v>
      </c>
      <c r="F297" s="51">
        <f>SUM(F298:F301)</f>
        <v>199.8</v>
      </c>
      <c r="G297" s="105">
        <f t="shared" si="65"/>
        <v>0.17699999999999999</v>
      </c>
      <c r="H297" s="51">
        <f>SUM(H298:H301)</f>
        <v>199.8</v>
      </c>
      <c r="I297" s="100">
        <f t="shared" si="58"/>
        <v>0.17699999999999999</v>
      </c>
      <c r="J297" s="100">
        <f t="shared" si="66"/>
        <v>1</v>
      </c>
      <c r="K297" s="51">
        <f>K301</f>
        <v>800</v>
      </c>
      <c r="L297" s="24">
        <f t="shared" si="60"/>
        <v>332</v>
      </c>
      <c r="M297" s="140">
        <f t="shared" si="63"/>
        <v>0.71</v>
      </c>
      <c r="N297" s="707" t="s">
        <v>1579</v>
      </c>
      <c r="O297" s="5" t="b">
        <f t="shared" si="67"/>
        <v>1</v>
      </c>
      <c r="P297" s="6"/>
      <c r="Q297" s="138"/>
      <c r="R297" s="403" t="b">
        <f t="shared" si="68"/>
        <v>1</v>
      </c>
    </row>
    <row r="298" spans="1:18" s="4" customFormat="1" ht="27" x14ac:dyDescent="0.25">
      <c r="A298" s="591"/>
      <c r="B298" s="490" t="s">
        <v>19</v>
      </c>
      <c r="C298" s="27"/>
      <c r="D298" s="24"/>
      <c r="E298" s="24"/>
      <c r="F298" s="24"/>
      <c r="G298" s="81" t="e">
        <f t="shared" si="65"/>
        <v>#DIV/0!</v>
      </c>
      <c r="H298" s="24"/>
      <c r="I298" s="81" t="e">
        <f t="shared" si="58"/>
        <v>#DIV/0!</v>
      </c>
      <c r="J298" s="81" t="e">
        <f t="shared" si="66"/>
        <v>#DIV/0!</v>
      </c>
      <c r="K298" s="24">
        <f>E298</f>
        <v>0</v>
      </c>
      <c r="L298" s="24">
        <f t="shared" si="60"/>
        <v>0</v>
      </c>
      <c r="M298" s="120" t="e">
        <f t="shared" si="63"/>
        <v>#DIV/0!</v>
      </c>
      <c r="N298" s="707"/>
      <c r="O298" s="5" t="b">
        <f t="shared" si="67"/>
        <v>1</v>
      </c>
      <c r="P298" s="6"/>
      <c r="Q298" s="138"/>
      <c r="R298" s="403" t="b">
        <f t="shared" si="68"/>
        <v>1</v>
      </c>
    </row>
    <row r="299" spans="1:18" s="4" customFormat="1" ht="27" x14ac:dyDescent="0.25">
      <c r="A299" s="591"/>
      <c r="B299" s="490" t="s">
        <v>18</v>
      </c>
      <c r="C299" s="27"/>
      <c r="D299" s="24"/>
      <c r="E299" s="24"/>
      <c r="F299" s="24"/>
      <c r="G299" s="81" t="e">
        <f t="shared" si="65"/>
        <v>#DIV/0!</v>
      </c>
      <c r="H299" s="24"/>
      <c r="I299" s="81" t="e">
        <f t="shared" si="58"/>
        <v>#DIV/0!</v>
      </c>
      <c r="J299" s="81" t="e">
        <f t="shared" si="66"/>
        <v>#DIV/0!</v>
      </c>
      <c r="K299" s="24">
        <f>E299</f>
        <v>0</v>
      </c>
      <c r="L299" s="24">
        <f t="shared" si="60"/>
        <v>0</v>
      </c>
      <c r="M299" s="120" t="e">
        <f t="shared" si="63"/>
        <v>#DIV/0!</v>
      </c>
      <c r="N299" s="707"/>
      <c r="O299" s="5" t="b">
        <f t="shared" si="67"/>
        <v>1</v>
      </c>
      <c r="P299" s="6"/>
      <c r="Q299" s="138"/>
      <c r="R299" s="403" t="b">
        <f t="shared" si="68"/>
        <v>1</v>
      </c>
    </row>
    <row r="300" spans="1:18" s="4" customFormat="1" ht="27" x14ac:dyDescent="0.25">
      <c r="A300" s="591"/>
      <c r="B300" s="490" t="s">
        <v>38</v>
      </c>
      <c r="C300" s="27"/>
      <c r="D300" s="167"/>
      <c r="E300" s="167"/>
      <c r="F300" s="24"/>
      <c r="G300" s="105"/>
      <c r="H300" s="24"/>
      <c r="I300" s="100"/>
      <c r="J300" s="100"/>
      <c r="K300" s="24"/>
      <c r="L300" s="24"/>
      <c r="M300" s="47"/>
      <c r="N300" s="707"/>
      <c r="O300" s="5" t="b">
        <f t="shared" si="67"/>
        <v>1</v>
      </c>
      <c r="P300" s="6"/>
      <c r="Q300" s="138"/>
      <c r="R300" s="403" t="b">
        <f t="shared" si="68"/>
        <v>1</v>
      </c>
    </row>
    <row r="301" spans="1:18" s="4" customFormat="1" ht="27" x14ac:dyDescent="0.25">
      <c r="A301" s="591"/>
      <c r="B301" s="490" t="s">
        <v>20</v>
      </c>
      <c r="C301" s="27"/>
      <c r="D301" s="24">
        <v>1132</v>
      </c>
      <c r="E301" s="24">
        <v>1132</v>
      </c>
      <c r="F301" s="24">
        <v>199.8</v>
      </c>
      <c r="G301" s="105">
        <f t="shared" si="65"/>
        <v>0.17699999999999999</v>
      </c>
      <c r="H301" s="24">
        <v>199.8</v>
      </c>
      <c r="I301" s="100">
        <f t="shared" si="58"/>
        <v>0.17699999999999999</v>
      </c>
      <c r="J301" s="100">
        <f t="shared" si="66"/>
        <v>1</v>
      </c>
      <c r="K301" s="24">
        <v>800</v>
      </c>
      <c r="L301" s="24">
        <f t="shared" si="60"/>
        <v>332</v>
      </c>
      <c r="M301" s="47">
        <f t="shared" si="63"/>
        <v>0.71</v>
      </c>
      <c r="N301" s="707"/>
      <c r="O301" s="5" t="b">
        <f t="shared" si="67"/>
        <v>1</v>
      </c>
      <c r="P301" s="6"/>
      <c r="Q301" s="138"/>
      <c r="R301" s="403" t="b">
        <f t="shared" si="68"/>
        <v>1</v>
      </c>
    </row>
    <row r="302" spans="1:18" s="56" customFormat="1" ht="56.25" customHeight="1" x14ac:dyDescent="0.25">
      <c r="A302" s="591" t="s">
        <v>936</v>
      </c>
      <c r="B302" s="37" t="s">
        <v>929</v>
      </c>
      <c r="C302" s="37" t="s">
        <v>172</v>
      </c>
      <c r="D302" s="24">
        <f>SUM(D303:D306)</f>
        <v>1163</v>
      </c>
      <c r="E302" s="24">
        <f>SUM(E303:E306)</f>
        <v>1154.02</v>
      </c>
      <c r="F302" s="24">
        <f>SUM(F303:F306)</f>
        <v>590.86</v>
      </c>
      <c r="G302" s="105">
        <f t="shared" si="65"/>
        <v>0.51200000000000001</v>
      </c>
      <c r="H302" s="24">
        <f>SUM(H303:H306)</f>
        <v>590.86</v>
      </c>
      <c r="I302" s="100">
        <f t="shared" si="58"/>
        <v>0.51200000000000001</v>
      </c>
      <c r="J302" s="100">
        <f t="shared" si="66"/>
        <v>1</v>
      </c>
      <c r="K302" s="24">
        <f>SUM(K303:K306)</f>
        <v>1081.3599999999999</v>
      </c>
      <c r="L302" s="24">
        <f>SUM(L303:L306)</f>
        <v>72.66</v>
      </c>
      <c r="M302" s="47">
        <f t="shared" si="63"/>
        <v>0.94</v>
      </c>
      <c r="N302" s="691" t="s">
        <v>1412</v>
      </c>
      <c r="O302" s="5" t="b">
        <f t="shared" si="67"/>
        <v>1</v>
      </c>
      <c r="P302" s="6"/>
      <c r="Q302" s="138"/>
      <c r="R302" s="403" t="b">
        <f t="shared" si="68"/>
        <v>1</v>
      </c>
    </row>
    <row r="303" spans="1:18" s="4" customFormat="1" ht="37.5" customHeight="1" x14ac:dyDescent="0.25">
      <c r="A303" s="591"/>
      <c r="B303" s="490" t="s">
        <v>19</v>
      </c>
      <c r="C303" s="27"/>
      <c r="D303" s="24"/>
      <c r="E303" s="24"/>
      <c r="F303" s="24"/>
      <c r="G303" s="99" t="e">
        <f t="shared" si="65"/>
        <v>#DIV/0!</v>
      </c>
      <c r="H303" s="24"/>
      <c r="I303" s="81" t="e">
        <f t="shared" si="58"/>
        <v>#DIV/0!</v>
      </c>
      <c r="J303" s="81" t="e">
        <f t="shared" si="66"/>
        <v>#DIV/0!</v>
      </c>
      <c r="K303" s="24"/>
      <c r="L303" s="24"/>
      <c r="M303" s="120" t="e">
        <f t="shared" si="63"/>
        <v>#DIV/0!</v>
      </c>
      <c r="N303" s="692"/>
      <c r="O303" s="5" t="b">
        <f t="shared" si="67"/>
        <v>1</v>
      </c>
      <c r="P303" s="6"/>
      <c r="Q303" s="138"/>
      <c r="R303" s="403" t="b">
        <f t="shared" si="68"/>
        <v>1</v>
      </c>
    </row>
    <row r="304" spans="1:18" s="4" customFormat="1" ht="37.5" customHeight="1" x14ac:dyDescent="0.25">
      <c r="A304" s="591"/>
      <c r="B304" s="490" t="s">
        <v>18</v>
      </c>
      <c r="C304" s="27"/>
      <c r="D304" s="24"/>
      <c r="E304" s="24"/>
      <c r="F304" s="24"/>
      <c r="G304" s="99" t="e">
        <f t="shared" si="65"/>
        <v>#DIV/0!</v>
      </c>
      <c r="H304" s="24"/>
      <c r="I304" s="81" t="e">
        <f t="shared" si="58"/>
        <v>#DIV/0!</v>
      </c>
      <c r="J304" s="81" t="e">
        <f t="shared" si="66"/>
        <v>#DIV/0!</v>
      </c>
      <c r="K304" s="24"/>
      <c r="L304" s="24"/>
      <c r="M304" s="120" t="e">
        <f t="shared" si="63"/>
        <v>#DIV/0!</v>
      </c>
      <c r="N304" s="692"/>
      <c r="O304" s="5" t="b">
        <f t="shared" si="67"/>
        <v>1</v>
      </c>
      <c r="P304" s="6"/>
      <c r="Q304" s="138"/>
      <c r="R304" s="403" t="b">
        <f t="shared" si="68"/>
        <v>1</v>
      </c>
    </row>
    <row r="305" spans="1:18" s="4" customFormat="1" ht="37.5" customHeight="1" x14ac:dyDescent="0.25">
      <c r="A305" s="591"/>
      <c r="B305" s="490" t="s">
        <v>38</v>
      </c>
      <c r="C305" s="27"/>
      <c r="D305" s="24">
        <v>1163</v>
      </c>
      <c r="E305" s="24">
        <v>1154.02</v>
      </c>
      <c r="F305" s="24">
        <v>590.86</v>
      </c>
      <c r="G305" s="105">
        <f t="shared" si="65"/>
        <v>0.51200000000000001</v>
      </c>
      <c r="H305" s="24">
        <v>590.86</v>
      </c>
      <c r="I305" s="100">
        <f t="shared" si="58"/>
        <v>0.51200000000000001</v>
      </c>
      <c r="J305" s="100">
        <f t="shared" si="66"/>
        <v>1</v>
      </c>
      <c r="K305" s="24">
        <v>1081.3599999999999</v>
      </c>
      <c r="L305" s="24">
        <f t="shared" si="60"/>
        <v>72.66</v>
      </c>
      <c r="M305" s="47">
        <f t="shared" si="63"/>
        <v>0.94</v>
      </c>
      <c r="N305" s="692"/>
      <c r="O305" s="5" t="b">
        <f t="shared" si="67"/>
        <v>1</v>
      </c>
      <c r="P305" s="6"/>
      <c r="Q305" s="138"/>
      <c r="R305" s="403" t="b">
        <f t="shared" si="68"/>
        <v>1</v>
      </c>
    </row>
    <row r="306" spans="1:18" s="4" customFormat="1" ht="37.5" customHeight="1" x14ac:dyDescent="0.25">
      <c r="A306" s="591"/>
      <c r="B306" s="490" t="s">
        <v>20</v>
      </c>
      <c r="C306" s="27"/>
      <c r="D306" s="24"/>
      <c r="E306" s="24"/>
      <c r="F306" s="24"/>
      <c r="G306" s="99" t="e">
        <f t="shared" si="65"/>
        <v>#DIV/0!</v>
      </c>
      <c r="H306" s="24"/>
      <c r="I306" s="81" t="e">
        <f t="shared" si="58"/>
        <v>#DIV/0!</v>
      </c>
      <c r="J306" s="81" t="e">
        <f t="shared" si="66"/>
        <v>#DIV/0!</v>
      </c>
      <c r="K306" s="24"/>
      <c r="L306" s="24"/>
      <c r="M306" s="120" t="e">
        <f t="shared" si="63"/>
        <v>#DIV/0!</v>
      </c>
      <c r="N306" s="693"/>
      <c r="O306" s="5" t="b">
        <f t="shared" si="67"/>
        <v>1</v>
      </c>
      <c r="P306" s="6"/>
      <c r="Q306" s="138"/>
      <c r="R306" s="403" t="b">
        <f t="shared" si="68"/>
        <v>1</v>
      </c>
    </row>
    <row r="307" spans="1:18" s="423" customFormat="1" ht="56.25" x14ac:dyDescent="0.25">
      <c r="A307" s="591" t="s">
        <v>1202</v>
      </c>
      <c r="B307" s="37" t="s">
        <v>686</v>
      </c>
      <c r="C307" s="37" t="s">
        <v>172</v>
      </c>
      <c r="D307" s="51">
        <f>SUM(D308:D311)</f>
        <v>100.3</v>
      </c>
      <c r="E307" s="51">
        <f>SUM(E308:E311)</f>
        <v>100.3</v>
      </c>
      <c r="F307" s="51">
        <f>SUM(F308:F311)</f>
        <v>0</v>
      </c>
      <c r="G307" s="105">
        <f t="shared" si="65"/>
        <v>0</v>
      </c>
      <c r="H307" s="51">
        <f>SUM(H308:H311)</f>
        <v>0</v>
      </c>
      <c r="I307" s="105">
        <f t="shared" si="58"/>
        <v>0</v>
      </c>
      <c r="J307" s="99" t="e">
        <f t="shared" si="66"/>
        <v>#DIV/0!</v>
      </c>
      <c r="K307" s="51">
        <f>SUM(K308:K311)</f>
        <v>26.6</v>
      </c>
      <c r="L307" s="51">
        <f>SUM(L308:L311)</f>
        <v>73.7</v>
      </c>
      <c r="M307" s="140">
        <f t="shared" si="63"/>
        <v>0.27</v>
      </c>
      <c r="N307" s="603" t="s">
        <v>1580</v>
      </c>
      <c r="O307" s="5" t="b">
        <f t="shared" si="67"/>
        <v>1</v>
      </c>
      <c r="P307" s="424"/>
      <c r="Q307" s="138"/>
      <c r="R307" s="403" t="b">
        <f t="shared" si="68"/>
        <v>1</v>
      </c>
    </row>
    <row r="308" spans="1:18" s="423" customFormat="1" ht="18.75" customHeight="1" x14ac:dyDescent="0.25">
      <c r="A308" s="591"/>
      <c r="B308" s="490" t="s">
        <v>19</v>
      </c>
      <c r="C308" s="27"/>
      <c r="D308" s="24"/>
      <c r="E308" s="24"/>
      <c r="F308" s="24"/>
      <c r="G308" s="99" t="e">
        <f t="shared" si="65"/>
        <v>#DIV/0!</v>
      </c>
      <c r="H308" s="24"/>
      <c r="I308" s="81" t="e">
        <f t="shared" si="58"/>
        <v>#DIV/0!</v>
      </c>
      <c r="J308" s="81" t="e">
        <f t="shared" si="66"/>
        <v>#DIV/0!</v>
      </c>
      <c r="K308" s="24"/>
      <c r="L308" s="24"/>
      <c r="M308" s="120" t="e">
        <f t="shared" si="63"/>
        <v>#DIV/0!</v>
      </c>
      <c r="N308" s="604"/>
      <c r="O308" s="5" t="b">
        <f t="shared" si="67"/>
        <v>1</v>
      </c>
      <c r="P308" s="424"/>
      <c r="Q308" s="138"/>
      <c r="R308" s="403" t="b">
        <f t="shared" si="68"/>
        <v>1</v>
      </c>
    </row>
    <row r="309" spans="1:18" s="423" customFormat="1" ht="18.75" customHeight="1" x14ac:dyDescent="0.25">
      <c r="A309" s="591"/>
      <c r="B309" s="490" t="s">
        <v>18</v>
      </c>
      <c r="C309" s="27"/>
      <c r="D309" s="24"/>
      <c r="E309" s="24"/>
      <c r="F309" s="24"/>
      <c r="G309" s="99" t="e">
        <f t="shared" si="65"/>
        <v>#DIV/0!</v>
      </c>
      <c r="H309" s="24"/>
      <c r="I309" s="81" t="e">
        <f t="shared" si="58"/>
        <v>#DIV/0!</v>
      </c>
      <c r="J309" s="81" t="e">
        <f t="shared" si="66"/>
        <v>#DIV/0!</v>
      </c>
      <c r="K309" s="24"/>
      <c r="L309" s="24"/>
      <c r="M309" s="120" t="e">
        <f t="shared" si="63"/>
        <v>#DIV/0!</v>
      </c>
      <c r="N309" s="604"/>
      <c r="O309" s="5" t="b">
        <f t="shared" si="67"/>
        <v>1</v>
      </c>
      <c r="P309" s="424"/>
      <c r="Q309" s="138"/>
      <c r="R309" s="403" t="b">
        <f t="shared" si="68"/>
        <v>1</v>
      </c>
    </row>
    <row r="310" spans="1:18" s="423" customFormat="1" ht="18.75" customHeight="1" x14ac:dyDescent="0.25">
      <c r="A310" s="591"/>
      <c r="B310" s="490" t="s">
        <v>38</v>
      </c>
      <c r="C310" s="27"/>
      <c r="D310" s="24">
        <v>100.3</v>
      </c>
      <c r="E310" s="24">
        <v>100.3</v>
      </c>
      <c r="F310" s="24"/>
      <c r="G310" s="105">
        <f t="shared" si="65"/>
        <v>0</v>
      </c>
      <c r="H310" s="24"/>
      <c r="I310" s="100">
        <f t="shared" si="58"/>
        <v>0</v>
      </c>
      <c r="J310" s="81" t="e">
        <f t="shared" si="66"/>
        <v>#DIV/0!</v>
      </c>
      <c r="K310" s="24">
        <v>26.6</v>
      </c>
      <c r="L310" s="24">
        <f t="shared" si="60"/>
        <v>73.7</v>
      </c>
      <c r="M310" s="47">
        <f t="shared" si="63"/>
        <v>0.27</v>
      </c>
      <c r="N310" s="604"/>
      <c r="O310" s="5" t="b">
        <f t="shared" si="67"/>
        <v>1</v>
      </c>
      <c r="P310" s="424"/>
      <c r="Q310" s="138"/>
      <c r="R310" s="403" t="b">
        <f t="shared" si="68"/>
        <v>1</v>
      </c>
    </row>
    <row r="311" spans="1:18" s="423" customFormat="1" ht="18.75" customHeight="1" x14ac:dyDescent="0.25">
      <c r="A311" s="591"/>
      <c r="B311" s="490" t="s">
        <v>20</v>
      </c>
      <c r="C311" s="27"/>
      <c r="D311" s="24"/>
      <c r="E311" s="24"/>
      <c r="F311" s="24"/>
      <c r="G311" s="99" t="e">
        <f t="shared" si="65"/>
        <v>#DIV/0!</v>
      </c>
      <c r="H311" s="24"/>
      <c r="I311" s="81" t="e">
        <f t="shared" si="58"/>
        <v>#DIV/0!</v>
      </c>
      <c r="J311" s="81" t="e">
        <f t="shared" si="66"/>
        <v>#DIV/0!</v>
      </c>
      <c r="K311" s="24"/>
      <c r="L311" s="24"/>
      <c r="M311" s="120" t="e">
        <f t="shared" si="63"/>
        <v>#DIV/0!</v>
      </c>
      <c r="N311" s="596"/>
      <c r="O311" s="5" t="b">
        <f t="shared" si="67"/>
        <v>1</v>
      </c>
      <c r="P311" s="424"/>
      <c r="Q311" s="138"/>
      <c r="R311" s="403" t="b">
        <f t="shared" si="68"/>
        <v>1</v>
      </c>
    </row>
    <row r="312" spans="1:18" s="60" customFormat="1" ht="61.5" customHeight="1" x14ac:dyDescent="0.25">
      <c r="A312" s="591" t="s">
        <v>1335</v>
      </c>
      <c r="B312" s="37" t="s">
        <v>1336</v>
      </c>
      <c r="C312" s="37" t="s">
        <v>172</v>
      </c>
      <c r="D312" s="51">
        <f>SUM(D313:D316)</f>
        <v>30.1</v>
      </c>
      <c r="E312" s="51">
        <f t="shared" ref="E312:F312" si="74">SUM(E313:E316)</f>
        <v>30.1</v>
      </c>
      <c r="F312" s="51">
        <f t="shared" si="74"/>
        <v>0</v>
      </c>
      <c r="G312" s="99">
        <f t="shared" si="65"/>
        <v>0</v>
      </c>
      <c r="H312" s="51">
        <f>SUM(H313:H316)</f>
        <v>0</v>
      </c>
      <c r="I312" s="99">
        <f t="shared" si="58"/>
        <v>0</v>
      </c>
      <c r="J312" s="99" t="e">
        <f t="shared" si="66"/>
        <v>#DIV/0!</v>
      </c>
      <c r="K312" s="51">
        <f>SUM(K313:K316)</f>
        <v>30.1</v>
      </c>
      <c r="L312" s="51">
        <f>SUM(L313:L316)</f>
        <v>0</v>
      </c>
      <c r="M312" s="140">
        <f t="shared" si="63"/>
        <v>1</v>
      </c>
      <c r="N312" s="603" t="s">
        <v>937</v>
      </c>
      <c r="O312" s="5" t="b">
        <f t="shared" si="67"/>
        <v>1</v>
      </c>
      <c r="P312" s="6"/>
      <c r="Q312" s="138"/>
      <c r="R312" s="403" t="b">
        <f t="shared" si="68"/>
        <v>1</v>
      </c>
    </row>
    <row r="313" spans="1:18" s="48" customFormat="1" ht="27" x14ac:dyDescent="0.25">
      <c r="A313" s="591"/>
      <c r="B313" s="490" t="s">
        <v>19</v>
      </c>
      <c r="C313" s="27"/>
      <c r="D313" s="24"/>
      <c r="E313" s="24"/>
      <c r="F313" s="24"/>
      <c r="G313" s="99" t="e">
        <f t="shared" si="65"/>
        <v>#DIV/0!</v>
      </c>
      <c r="H313" s="24"/>
      <c r="I313" s="81" t="e">
        <f t="shared" si="58"/>
        <v>#DIV/0!</v>
      </c>
      <c r="J313" s="81" t="e">
        <f t="shared" si="66"/>
        <v>#DIV/0!</v>
      </c>
      <c r="K313" s="24"/>
      <c r="L313" s="24"/>
      <c r="M313" s="120" t="e">
        <f t="shared" si="63"/>
        <v>#DIV/0!</v>
      </c>
      <c r="N313" s="604"/>
      <c r="O313" s="5" t="b">
        <f t="shared" si="67"/>
        <v>1</v>
      </c>
      <c r="P313" s="6"/>
      <c r="Q313" s="138"/>
      <c r="R313" s="403" t="b">
        <f t="shared" si="68"/>
        <v>1</v>
      </c>
    </row>
    <row r="314" spans="1:18" s="48" customFormat="1" ht="27" x14ac:dyDescent="0.25">
      <c r="A314" s="591"/>
      <c r="B314" s="490" t="s">
        <v>18</v>
      </c>
      <c r="C314" s="27"/>
      <c r="D314" s="24"/>
      <c r="E314" s="24"/>
      <c r="F314" s="24"/>
      <c r="G314" s="99" t="e">
        <f t="shared" si="65"/>
        <v>#DIV/0!</v>
      </c>
      <c r="H314" s="24"/>
      <c r="I314" s="81" t="e">
        <f t="shared" si="58"/>
        <v>#DIV/0!</v>
      </c>
      <c r="J314" s="81" t="e">
        <f t="shared" si="66"/>
        <v>#DIV/0!</v>
      </c>
      <c r="K314" s="24"/>
      <c r="L314" s="24"/>
      <c r="M314" s="120" t="e">
        <f t="shared" si="63"/>
        <v>#DIV/0!</v>
      </c>
      <c r="N314" s="604"/>
      <c r="O314" s="5" t="b">
        <f t="shared" si="67"/>
        <v>1</v>
      </c>
      <c r="P314" s="6"/>
      <c r="Q314" s="138"/>
      <c r="R314" s="403" t="b">
        <f t="shared" si="68"/>
        <v>1</v>
      </c>
    </row>
    <row r="315" spans="1:18" s="48" customFormat="1" ht="27" x14ac:dyDescent="0.25">
      <c r="A315" s="591"/>
      <c r="B315" s="490" t="s">
        <v>38</v>
      </c>
      <c r="C315" s="27"/>
      <c r="D315" s="24">
        <v>30.1</v>
      </c>
      <c r="E315" s="24">
        <v>30.1</v>
      </c>
      <c r="F315" s="24"/>
      <c r="G315" s="99">
        <f t="shared" si="65"/>
        <v>0</v>
      </c>
      <c r="H315" s="24"/>
      <c r="I315" s="81">
        <f t="shared" si="58"/>
        <v>0</v>
      </c>
      <c r="J315" s="81" t="e">
        <f t="shared" si="66"/>
        <v>#DIV/0!</v>
      </c>
      <c r="K315" s="24">
        <v>30.1</v>
      </c>
      <c r="L315" s="24"/>
      <c r="M315" s="47">
        <f t="shared" si="63"/>
        <v>1</v>
      </c>
      <c r="N315" s="604"/>
      <c r="O315" s="5" t="b">
        <f t="shared" si="67"/>
        <v>1</v>
      </c>
      <c r="P315" s="6"/>
      <c r="Q315" s="138"/>
      <c r="R315" s="403" t="b">
        <f t="shared" si="68"/>
        <v>1</v>
      </c>
    </row>
    <row r="316" spans="1:18" s="48" customFormat="1" ht="27" x14ac:dyDescent="0.25">
      <c r="A316" s="591"/>
      <c r="B316" s="490" t="s">
        <v>20</v>
      </c>
      <c r="C316" s="27"/>
      <c r="D316" s="24"/>
      <c r="E316" s="24"/>
      <c r="F316" s="24"/>
      <c r="G316" s="99" t="e">
        <f t="shared" si="65"/>
        <v>#DIV/0!</v>
      </c>
      <c r="H316" s="24"/>
      <c r="I316" s="81" t="e">
        <f t="shared" si="58"/>
        <v>#DIV/0!</v>
      </c>
      <c r="J316" s="81" t="e">
        <f t="shared" si="66"/>
        <v>#DIV/0!</v>
      </c>
      <c r="K316" s="24"/>
      <c r="L316" s="24"/>
      <c r="M316" s="120" t="e">
        <f t="shared" si="63"/>
        <v>#DIV/0!</v>
      </c>
      <c r="N316" s="596"/>
      <c r="O316" s="5" t="b">
        <f t="shared" si="67"/>
        <v>1</v>
      </c>
      <c r="P316" s="6"/>
      <c r="Q316" s="138"/>
      <c r="R316" s="403" t="b">
        <f t="shared" si="68"/>
        <v>1</v>
      </c>
    </row>
    <row r="317" spans="1:18" s="48" customFormat="1" ht="37.5" x14ac:dyDescent="0.25">
      <c r="A317" s="591" t="s">
        <v>408</v>
      </c>
      <c r="B317" s="50" t="s">
        <v>417</v>
      </c>
      <c r="C317" s="37" t="s">
        <v>172</v>
      </c>
      <c r="D317" s="51">
        <f>SUM(D318:D321)</f>
        <v>11420.66</v>
      </c>
      <c r="E317" s="51">
        <f>SUM(E318:E321)</f>
        <v>11015.02</v>
      </c>
      <c r="F317" s="51">
        <f>SUM(F318:F321)</f>
        <v>7558.2</v>
      </c>
      <c r="G317" s="105">
        <f>F317/E317</f>
        <v>0.68600000000000005</v>
      </c>
      <c r="H317" s="51">
        <f>SUM(H318:H321)</f>
        <v>7558.2</v>
      </c>
      <c r="I317" s="105">
        <f t="shared" si="58"/>
        <v>0.68600000000000005</v>
      </c>
      <c r="J317" s="105">
        <f>H317/F317</f>
        <v>1</v>
      </c>
      <c r="K317" s="51">
        <f>SUM(K318:K321)</f>
        <v>10721.72</v>
      </c>
      <c r="L317" s="51">
        <f>SUM(L318:L321)</f>
        <v>293.3</v>
      </c>
      <c r="M317" s="140">
        <f t="shared" si="63"/>
        <v>0.97</v>
      </c>
      <c r="N317" s="603" t="s">
        <v>937</v>
      </c>
      <c r="O317" s="5" t="b">
        <f t="shared" si="67"/>
        <v>1</v>
      </c>
      <c r="P317" s="6"/>
      <c r="Q317" s="138"/>
      <c r="R317" s="403" t="b">
        <f t="shared" si="68"/>
        <v>1</v>
      </c>
    </row>
    <row r="318" spans="1:18" s="48" customFormat="1" ht="27" x14ac:dyDescent="0.25">
      <c r="A318" s="591"/>
      <c r="B318" s="490" t="s">
        <v>19</v>
      </c>
      <c r="C318" s="27"/>
      <c r="D318" s="24">
        <f>D323+D328+D333+D338+D343+D348+D353+D358</f>
        <v>0</v>
      </c>
      <c r="E318" s="24">
        <f t="shared" ref="E318:K318" si="75">E323+E328+E333+E338+E343+E348+E353+E358</f>
        <v>0</v>
      </c>
      <c r="F318" s="24">
        <f t="shared" si="75"/>
        <v>0</v>
      </c>
      <c r="G318" s="81" t="e">
        <f t="shared" ref="G318:G361" si="76">F318/E318</f>
        <v>#DIV/0!</v>
      </c>
      <c r="H318" s="24">
        <f t="shared" si="75"/>
        <v>0</v>
      </c>
      <c r="I318" s="81" t="e">
        <f t="shared" si="58"/>
        <v>#DIV/0!</v>
      </c>
      <c r="J318" s="99" t="e">
        <f t="shared" ref="J318:J381" si="77">H318/F318</f>
        <v>#DIV/0!</v>
      </c>
      <c r="K318" s="24">
        <f t="shared" si="75"/>
        <v>0</v>
      </c>
      <c r="L318" s="24">
        <f t="shared" si="60"/>
        <v>0</v>
      </c>
      <c r="M318" s="120" t="e">
        <f t="shared" si="63"/>
        <v>#DIV/0!</v>
      </c>
      <c r="N318" s="604"/>
      <c r="O318" s="5" t="b">
        <f t="shared" si="67"/>
        <v>1</v>
      </c>
      <c r="P318" s="6"/>
      <c r="Q318" s="138"/>
      <c r="R318" s="403" t="b">
        <f t="shared" si="68"/>
        <v>1</v>
      </c>
    </row>
    <row r="319" spans="1:18" s="48" customFormat="1" ht="27" x14ac:dyDescent="0.25">
      <c r="A319" s="591"/>
      <c r="B319" s="490" t="s">
        <v>18</v>
      </c>
      <c r="C319" s="27"/>
      <c r="D319" s="24">
        <f t="shared" ref="D319:H321" si="78">D324+D329+D334+D339+D344+D349+D354+D359</f>
        <v>0</v>
      </c>
      <c r="E319" s="24">
        <f t="shared" si="78"/>
        <v>0</v>
      </c>
      <c r="F319" s="24">
        <f t="shared" si="78"/>
        <v>0</v>
      </c>
      <c r="G319" s="81" t="e">
        <f t="shared" si="76"/>
        <v>#DIV/0!</v>
      </c>
      <c r="H319" s="24">
        <f>H324+H329+H334+H339+H344+H349+H354+H359</f>
        <v>0</v>
      </c>
      <c r="I319" s="81" t="e">
        <f t="shared" si="58"/>
        <v>#DIV/0!</v>
      </c>
      <c r="J319" s="99" t="e">
        <f t="shared" si="77"/>
        <v>#DIV/0!</v>
      </c>
      <c r="K319" s="24">
        <f>K324+K329+K334+K339+K344+K349+K354+K359</f>
        <v>0</v>
      </c>
      <c r="L319" s="24">
        <f t="shared" si="60"/>
        <v>0</v>
      </c>
      <c r="M319" s="120" t="e">
        <f t="shared" si="63"/>
        <v>#DIV/0!</v>
      </c>
      <c r="N319" s="604"/>
      <c r="O319" s="5" t="b">
        <f t="shared" si="67"/>
        <v>1</v>
      </c>
      <c r="P319" s="6"/>
      <c r="Q319" s="138"/>
      <c r="R319" s="403" t="b">
        <f t="shared" si="68"/>
        <v>1</v>
      </c>
    </row>
    <row r="320" spans="1:18" s="423" customFormat="1" ht="27" x14ac:dyDescent="0.25">
      <c r="A320" s="591"/>
      <c r="B320" s="582" t="s">
        <v>38</v>
      </c>
      <c r="C320" s="15"/>
      <c r="D320" s="39">
        <f>D325+D330+D335+D340+D345+D350+D355+D360</f>
        <v>7162.41</v>
      </c>
      <c r="E320" s="39">
        <f t="shared" si="78"/>
        <v>6756.77</v>
      </c>
      <c r="F320" s="39">
        <f t="shared" si="78"/>
        <v>4367.05</v>
      </c>
      <c r="G320" s="64">
        <f t="shared" si="76"/>
        <v>0.64600000000000002</v>
      </c>
      <c r="H320" s="39">
        <f t="shared" si="78"/>
        <v>4367.05</v>
      </c>
      <c r="I320" s="64">
        <f t="shared" si="58"/>
        <v>0.64600000000000002</v>
      </c>
      <c r="J320" s="64">
        <f t="shared" si="77"/>
        <v>1</v>
      </c>
      <c r="K320" s="39">
        <f t="shared" ref="K320:L321" si="79">K325+K330+K335+K340+K345+K350+K355+K360</f>
        <v>6463.47</v>
      </c>
      <c r="L320" s="39">
        <f t="shared" si="79"/>
        <v>293.3</v>
      </c>
      <c r="M320" s="28">
        <f t="shared" si="63"/>
        <v>0.96</v>
      </c>
      <c r="N320" s="604"/>
      <c r="O320" s="424" t="b">
        <f t="shared" si="67"/>
        <v>1</v>
      </c>
      <c r="P320" s="424"/>
      <c r="Q320" s="138"/>
      <c r="R320" s="403" t="b">
        <f t="shared" si="68"/>
        <v>1</v>
      </c>
    </row>
    <row r="321" spans="1:18" s="48" customFormat="1" ht="27" x14ac:dyDescent="0.25">
      <c r="A321" s="591"/>
      <c r="B321" s="490" t="s">
        <v>20</v>
      </c>
      <c r="C321" s="27"/>
      <c r="D321" s="24">
        <f t="shared" si="78"/>
        <v>4258.25</v>
      </c>
      <c r="E321" s="24">
        <f t="shared" si="78"/>
        <v>4258.25</v>
      </c>
      <c r="F321" s="24">
        <f t="shared" si="78"/>
        <v>3191.15</v>
      </c>
      <c r="G321" s="100">
        <f t="shared" si="76"/>
        <v>0.749</v>
      </c>
      <c r="H321" s="24">
        <f t="shared" si="78"/>
        <v>3191.15</v>
      </c>
      <c r="I321" s="100">
        <f t="shared" si="58"/>
        <v>0.749</v>
      </c>
      <c r="J321" s="100">
        <f t="shared" si="77"/>
        <v>1</v>
      </c>
      <c r="K321" s="24">
        <f t="shared" si="79"/>
        <v>4258.25</v>
      </c>
      <c r="L321" s="24">
        <f t="shared" si="79"/>
        <v>0</v>
      </c>
      <c r="M321" s="47">
        <f t="shared" si="63"/>
        <v>1</v>
      </c>
      <c r="N321" s="596"/>
      <c r="O321" s="5" t="b">
        <f t="shared" si="67"/>
        <v>1</v>
      </c>
      <c r="P321" s="6"/>
      <c r="Q321" s="138"/>
      <c r="R321" s="403" t="b">
        <f t="shared" si="68"/>
        <v>1</v>
      </c>
    </row>
    <row r="322" spans="1:18" s="48" customFormat="1" ht="56.25" x14ac:dyDescent="0.25">
      <c r="A322" s="591" t="s">
        <v>509</v>
      </c>
      <c r="B322" s="50" t="s">
        <v>290</v>
      </c>
      <c r="C322" s="37" t="s">
        <v>172</v>
      </c>
      <c r="D322" s="51">
        <f>SUM(D323:D326)</f>
        <v>1577.61</v>
      </c>
      <c r="E322" s="51">
        <f>SUM(E323:E326)</f>
        <v>1577.61</v>
      </c>
      <c r="F322" s="51">
        <f>SUM(F323:F326)</f>
        <v>1340.61</v>
      </c>
      <c r="G322" s="100">
        <f t="shared" si="76"/>
        <v>0.85</v>
      </c>
      <c r="H322" s="24">
        <f>SUM(H323:H326)</f>
        <v>1340.61</v>
      </c>
      <c r="I322" s="100">
        <f t="shared" si="58"/>
        <v>0.85</v>
      </c>
      <c r="J322" s="100">
        <f t="shared" si="77"/>
        <v>1</v>
      </c>
      <c r="K322" s="51">
        <f>SUM(K323:K326)</f>
        <v>1577.61</v>
      </c>
      <c r="L322" s="51">
        <f>SUM(L323:L326)</f>
        <v>0</v>
      </c>
      <c r="M322" s="140">
        <f t="shared" si="63"/>
        <v>1</v>
      </c>
      <c r="N322" s="707" t="s">
        <v>1581</v>
      </c>
      <c r="O322" s="5" t="b">
        <f t="shared" si="67"/>
        <v>1</v>
      </c>
      <c r="P322" s="6"/>
      <c r="Q322" s="138"/>
      <c r="R322" s="403" t="b">
        <f t="shared" si="68"/>
        <v>1</v>
      </c>
    </row>
    <row r="323" spans="1:18" s="48" customFormat="1" ht="27" x14ac:dyDescent="0.25">
      <c r="A323" s="591"/>
      <c r="B323" s="490" t="s">
        <v>19</v>
      </c>
      <c r="C323" s="27"/>
      <c r="D323" s="24"/>
      <c r="E323" s="24"/>
      <c r="F323" s="24"/>
      <c r="G323" s="81" t="e">
        <f t="shared" si="76"/>
        <v>#DIV/0!</v>
      </c>
      <c r="H323" s="24"/>
      <c r="I323" s="81" t="e">
        <f t="shared" si="58"/>
        <v>#DIV/0!</v>
      </c>
      <c r="J323" s="81" t="e">
        <f t="shared" si="77"/>
        <v>#DIV/0!</v>
      </c>
      <c r="K323" s="24">
        <f t="shared" ref="K323:K384" si="80">E323</f>
        <v>0</v>
      </c>
      <c r="L323" s="24">
        <f t="shared" si="60"/>
        <v>0</v>
      </c>
      <c r="M323" s="120" t="e">
        <f t="shared" si="63"/>
        <v>#DIV/0!</v>
      </c>
      <c r="N323" s="707"/>
      <c r="O323" s="5" t="b">
        <f t="shared" si="67"/>
        <v>1</v>
      </c>
      <c r="P323" s="6"/>
      <c r="Q323" s="138"/>
      <c r="R323" s="403" t="b">
        <f t="shared" si="68"/>
        <v>1</v>
      </c>
    </row>
    <row r="324" spans="1:18" s="48" customFormat="1" ht="27" x14ac:dyDescent="0.25">
      <c r="A324" s="591"/>
      <c r="B324" s="490" t="s">
        <v>18</v>
      </c>
      <c r="C324" s="27"/>
      <c r="D324" s="24"/>
      <c r="E324" s="24"/>
      <c r="F324" s="24"/>
      <c r="G324" s="81" t="e">
        <f t="shared" si="76"/>
        <v>#DIV/0!</v>
      </c>
      <c r="H324" s="24"/>
      <c r="I324" s="81" t="e">
        <f t="shared" si="58"/>
        <v>#DIV/0!</v>
      </c>
      <c r="J324" s="81" t="e">
        <f t="shared" si="77"/>
        <v>#DIV/0!</v>
      </c>
      <c r="K324" s="24">
        <f t="shared" si="80"/>
        <v>0</v>
      </c>
      <c r="L324" s="24">
        <f t="shared" si="60"/>
        <v>0</v>
      </c>
      <c r="M324" s="120" t="e">
        <f t="shared" si="63"/>
        <v>#DIV/0!</v>
      </c>
      <c r="N324" s="707"/>
      <c r="O324" s="5" t="b">
        <f t="shared" si="67"/>
        <v>1</v>
      </c>
      <c r="P324" s="6"/>
      <c r="Q324" s="138"/>
      <c r="R324" s="403" t="b">
        <f t="shared" si="68"/>
        <v>1</v>
      </c>
    </row>
    <row r="325" spans="1:18" s="48" customFormat="1" ht="27" x14ac:dyDescent="0.25">
      <c r="A325" s="591"/>
      <c r="B325" s="490" t="s">
        <v>38</v>
      </c>
      <c r="C325" s="27"/>
      <c r="D325" s="24">
        <v>1577.61</v>
      </c>
      <c r="E325" s="24">
        <v>1577.61</v>
      </c>
      <c r="F325" s="24">
        <v>1340.61</v>
      </c>
      <c r="G325" s="100">
        <f t="shared" si="76"/>
        <v>0.85</v>
      </c>
      <c r="H325" s="24">
        <v>1340.61</v>
      </c>
      <c r="I325" s="100">
        <f t="shared" si="58"/>
        <v>0.85</v>
      </c>
      <c r="J325" s="100">
        <f t="shared" si="77"/>
        <v>1</v>
      </c>
      <c r="K325" s="24">
        <f>E325</f>
        <v>1577.61</v>
      </c>
      <c r="L325" s="24">
        <f t="shared" si="60"/>
        <v>0</v>
      </c>
      <c r="M325" s="47">
        <f t="shared" si="63"/>
        <v>1</v>
      </c>
      <c r="N325" s="707"/>
      <c r="O325" s="5" t="b">
        <f t="shared" si="67"/>
        <v>1</v>
      </c>
      <c r="P325" s="6"/>
      <c r="Q325" s="138"/>
      <c r="R325" s="403" t="b">
        <f t="shared" si="68"/>
        <v>1</v>
      </c>
    </row>
    <row r="326" spans="1:18" s="48" customFormat="1" ht="27" x14ac:dyDescent="0.25">
      <c r="A326" s="591"/>
      <c r="B326" s="490" t="s">
        <v>20</v>
      </c>
      <c r="C326" s="27"/>
      <c r="D326" s="24"/>
      <c r="E326" s="24"/>
      <c r="F326" s="24"/>
      <c r="G326" s="81" t="e">
        <f t="shared" si="76"/>
        <v>#DIV/0!</v>
      </c>
      <c r="H326" s="24"/>
      <c r="I326" s="81" t="e">
        <f t="shared" si="58"/>
        <v>#DIV/0!</v>
      </c>
      <c r="J326" s="81" t="e">
        <f t="shared" si="77"/>
        <v>#DIV/0!</v>
      </c>
      <c r="K326" s="24">
        <f t="shared" si="80"/>
        <v>0</v>
      </c>
      <c r="L326" s="24">
        <f t="shared" si="60"/>
        <v>0</v>
      </c>
      <c r="M326" s="120" t="e">
        <f t="shared" si="63"/>
        <v>#DIV/0!</v>
      </c>
      <c r="N326" s="707"/>
      <c r="O326" s="5" t="b">
        <f t="shared" si="67"/>
        <v>1</v>
      </c>
      <c r="P326" s="6"/>
      <c r="Q326" s="138"/>
      <c r="R326" s="403" t="b">
        <f t="shared" si="68"/>
        <v>1</v>
      </c>
    </row>
    <row r="327" spans="1:18" s="48" customFormat="1" ht="37.5" x14ac:dyDescent="0.25">
      <c r="A327" s="591" t="s">
        <v>510</v>
      </c>
      <c r="B327" s="50" t="s">
        <v>1368</v>
      </c>
      <c r="C327" s="37" t="s">
        <v>172</v>
      </c>
      <c r="D327" s="51">
        <f>SUM(D328:D331)</f>
        <v>36.299999999999997</v>
      </c>
      <c r="E327" s="51">
        <f>SUM(E328:E331)</f>
        <v>36.299999999999997</v>
      </c>
      <c r="F327" s="24"/>
      <c r="G327" s="100">
        <f t="shared" si="76"/>
        <v>0</v>
      </c>
      <c r="H327" s="24"/>
      <c r="I327" s="100">
        <f t="shared" si="58"/>
        <v>0</v>
      </c>
      <c r="J327" s="81" t="e">
        <f t="shared" si="77"/>
        <v>#DIV/0!</v>
      </c>
      <c r="K327" s="51">
        <f t="shared" si="80"/>
        <v>36.299999999999997</v>
      </c>
      <c r="L327" s="24">
        <f t="shared" si="60"/>
        <v>0</v>
      </c>
      <c r="M327" s="140">
        <f t="shared" si="63"/>
        <v>1</v>
      </c>
      <c r="N327" s="707" t="s">
        <v>497</v>
      </c>
      <c r="O327" s="5" t="b">
        <f t="shared" si="67"/>
        <v>1</v>
      </c>
      <c r="P327" s="6"/>
      <c r="Q327" s="138"/>
      <c r="R327" s="403" t="b">
        <f t="shared" si="68"/>
        <v>1</v>
      </c>
    </row>
    <row r="328" spans="1:18" s="48" customFormat="1" ht="27" x14ac:dyDescent="0.25">
      <c r="A328" s="591"/>
      <c r="B328" s="490" t="s">
        <v>19</v>
      </c>
      <c r="C328" s="27"/>
      <c r="D328" s="24"/>
      <c r="E328" s="24"/>
      <c r="F328" s="24"/>
      <c r="G328" s="81" t="e">
        <f t="shared" si="76"/>
        <v>#DIV/0!</v>
      </c>
      <c r="H328" s="24"/>
      <c r="I328" s="81" t="e">
        <f t="shared" si="58"/>
        <v>#DIV/0!</v>
      </c>
      <c r="J328" s="81" t="e">
        <f t="shared" si="77"/>
        <v>#DIV/0!</v>
      </c>
      <c r="K328" s="24">
        <f t="shared" si="80"/>
        <v>0</v>
      </c>
      <c r="L328" s="24">
        <f t="shared" si="60"/>
        <v>0</v>
      </c>
      <c r="M328" s="120" t="e">
        <f t="shared" si="63"/>
        <v>#DIV/0!</v>
      </c>
      <c r="N328" s="707"/>
      <c r="O328" s="5" t="b">
        <f t="shared" ref="O328:O391" si="81">K328+L328=E328</f>
        <v>1</v>
      </c>
      <c r="P328" s="6"/>
      <c r="Q328" s="138"/>
      <c r="R328" s="403" t="b">
        <f t="shared" ref="R328:R391" si="82">F328=H328</f>
        <v>1</v>
      </c>
    </row>
    <row r="329" spans="1:18" s="48" customFormat="1" ht="27" x14ac:dyDescent="0.25">
      <c r="A329" s="591"/>
      <c r="B329" s="490" t="s">
        <v>18</v>
      </c>
      <c r="C329" s="27"/>
      <c r="D329" s="24"/>
      <c r="E329" s="24"/>
      <c r="F329" s="24"/>
      <c r="G329" s="81" t="e">
        <f t="shared" si="76"/>
        <v>#DIV/0!</v>
      </c>
      <c r="H329" s="24"/>
      <c r="I329" s="81" t="e">
        <f t="shared" si="58"/>
        <v>#DIV/0!</v>
      </c>
      <c r="J329" s="81" t="e">
        <f t="shared" si="77"/>
        <v>#DIV/0!</v>
      </c>
      <c r="K329" s="24">
        <f t="shared" si="80"/>
        <v>0</v>
      </c>
      <c r="L329" s="24">
        <f t="shared" ref="L329:L411" si="83">E329-K329</f>
        <v>0</v>
      </c>
      <c r="M329" s="120" t="e">
        <f t="shared" si="63"/>
        <v>#DIV/0!</v>
      </c>
      <c r="N329" s="707"/>
      <c r="O329" s="5" t="b">
        <f t="shared" si="81"/>
        <v>1</v>
      </c>
      <c r="P329" s="6"/>
      <c r="Q329" s="138"/>
      <c r="R329" s="403" t="b">
        <f t="shared" si="82"/>
        <v>1</v>
      </c>
    </row>
    <row r="330" spans="1:18" s="48" customFormat="1" ht="27" x14ac:dyDescent="0.25">
      <c r="A330" s="591"/>
      <c r="B330" s="490" t="s">
        <v>38</v>
      </c>
      <c r="C330" s="27"/>
      <c r="D330" s="24">
        <v>36.299999999999997</v>
      </c>
      <c r="E330" s="24">
        <v>36.299999999999997</v>
      </c>
      <c r="F330" s="24"/>
      <c r="G330" s="100">
        <f t="shared" si="76"/>
        <v>0</v>
      </c>
      <c r="H330" s="24"/>
      <c r="I330" s="100">
        <f t="shared" ref="I330:I413" si="84">H330/E330</f>
        <v>0</v>
      </c>
      <c r="J330" s="81" t="e">
        <f t="shared" si="77"/>
        <v>#DIV/0!</v>
      </c>
      <c r="K330" s="24">
        <f t="shared" si="80"/>
        <v>36.299999999999997</v>
      </c>
      <c r="L330" s="24">
        <f t="shared" si="83"/>
        <v>0</v>
      </c>
      <c r="M330" s="47">
        <f t="shared" si="63"/>
        <v>1</v>
      </c>
      <c r="N330" s="707"/>
      <c r="O330" s="5" t="b">
        <f t="shared" si="81"/>
        <v>1</v>
      </c>
      <c r="P330" s="6"/>
      <c r="Q330" s="138"/>
      <c r="R330" s="403" t="b">
        <f t="shared" si="82"/>
        <v>1</v>
      </c>
    </row>
    <row r="331" spans="1:18" s="48" customFormat="1" ht="27" x14ac:dyDescent="0.25">
      <c r="A331" s="591"/>
      <c r="B331" s="490" t="s">
        <v>20</v>
      </c>
      <c r="C331" s="27"/>
      <c r="D331" s="24"/>
      <c r="E331" s="24"/>
      <c r="F331" s="24"/>
      <c r="G331" s="81" t="e">
        <f t="shared" si="76"/>
        <v>#DIV/0!</v>
      </c>
      <c r="H331" s="24"/>
      <c r="I331" s="81" t="e">
        <f t="shared" si="84"/>
        <v>#DIV/0!</v>
      </c>
      <c r="J331" s="81" t="e">
        <f t="shared" si="77"/>
        <v>#DIV/0!</v>
      </c>
      <c r="K331" s="24">
        <f t="shared" si="80"/>
        <v>0</v>
      </c>
      <c r="L331" s="24">
        <f t="shared" si="83"/>
        <v>0</v>
      </c>
      <c r="M331" s="120" t="e">
        <f t="shared" si="63"/>
        <v>#DIV/0!</v>
      </c>
      <c r="N331" s="707"/>
      <c r="O331" s="5" t="b">
        <f t="shared" si="81"/>
        <v>1</v>
      </c>
      <c r="P331" s="6"/>
      <c r="Q331" s="138"/>
      <c r="R331" s="403" t="b">
        <f t="shared" si="82"/>
        <v>1</v>
      </c>
    </row>
    <row r="332" spans="1:18" s="48" customFormat="1" ht="56.25" x14ac:dyDescent="0.25">
      <c r="A332" s="591" t="s">
        <v>511</v>
      </c>
      <c r="B332" s="50" t="s">
        <v>291</v>
      </c>
      <c r="C332" s="37" t="s">
        <v>172</v>
      </c>
      <c r="D332" s="51">
        <f>SUM(D333:D336)</f>
        <v>54.74</v>
      </c>
      <c r="E332" s="51">
        <f>SUM(E333:E336)</f>
        <v>54.74</v>
      </c>
      <c r="F332" s="24"/>
      <c r="G332" s="100">
        <f t="shared" si="76"/>
        <v>0</v>
      </c>
      <c r="H332" s="24"/>
      <c r="I332" s="100">
        <f t="shared" si="84"/>
        <v>0</v>
      </c>
      <c r="J332" s="81" t="e">
        <f t="shared" si="77"/>
        <v>#DIV/0!</v>
      </c>
      <c r="K332" s="51">
        <f>K335</f>
        <v>37.549999999999997</v>
      </c>
      <c r="L332" s="24">
        <f t="shared" si="83"/>
        <v>17.190000000000001</v>
      </c>
      <c r="M332" s="140">
        <f t="shared" si="63"/>
        <v>0.69</v>
      </c>
      <c r="N332" s="707" t="s">
        <v>1413</v>
      </c>
      <c r="O332" s="5" t="b">
        <f t="shared" si="81"/>
        <v>1</v>
      </c>
      <c r="P332" s="6"/>
      <c r="Q332" s="138"/>
      <c r="R332" s="403" t="b">
        <f t="shared" si="82"/>
        <v>1</v>
      </c>
    </row>
    <row r="333" spans="1:18" s="48" customFormat="1" ht="48" customHeight="1" x14ac:dyDescent="0.25">
      <c r="A333" s="591"/>
      <c r="B333" s="490" t="s">
        <v>19</v>
      </c>
      <c r="C333" s="27"/>
      <c r="D333" s="24"/>
      <c r="E333" s="24"/>
      <c r="F333" s="24"/>
      <c r="G333" s="81" t="e">
        <f t="shared" si="76"/>
        <v>#DIV/0!</v>
      </c>
      <c r="H333" s="24"/>
      <c r="I333" s="81" t="e">
        <f t="shared" si="84"/>
        <v>#DIV/0!</v>
      </c>
      <c r="J333" s="81" t="e">
        <f t="shared" si="77"/>
        <v>#DIV/0!</v>
      </c>
      <c r="K333" s="24">
        <f t="shared" si="80"/>
        <v>0</v>
      </c>
      <c r="L333" s="24">
        <f t="shared" si="83"/>
        <v>0</v>
      </c>
      <c r="M333" s="120" t="e">
        <f t="shared" ref="M333:M416" si="85">K333/E333</f>
        <v>#DIV/0!</v>
      </c>
      <c r="N333" s="707"/>
      <c r="O333" s="5" t="b">
        <f t="shared" si="81"/>
        <v>1</v>
      </c>
      <c r="P333" s="6"/>
      <c r="Q333" s="138"/>
      <c r="R333" s="403" t="b">
        <f t="shared" si="82"/>
        <v>1</v>
      </c>
    </row>
    <row r="334" spans="1:18" s="48" customFormat="1" ht="48" customHeight="1" x14ac:dyDescent="0.25">
      <c r="A334" s="591"/>
      <c r="B334" s="490" t="s">
        <v>18</v>
      </c>
      <c r="C334" s="27"/>
      <c r="D334" s="24"/>
      <c r="E334" s="24"/>
      <c r="F334" s="24"/>
      <c r="G334" s="81" t="e">
        <f t="shared" si="76"/>
        <v>#DIV/0!</v>
      </c>
      <c r="H334" s="24"/>
      <c r="I334" s="81" t="e">
        <f t="shared" si="84"/>
        <v>#DIV/0!</v>
      </c>
      <c r="J334" s="81" t="e">
        <f t="shared" si="77"/>
        <v>#DIV/0!</v>
      </c>
      <c r="K334" s="24">
        <f t="shared" si="80"/>
        <v>0</v>
      </c>
      <c r="L334" s="24">
        <f t="shared" si="83"/>
        <v>0</v>
      </c>
      <c r="M334" s="120" t="e">
        <f t="shared" si="85"/>
        <v>#DIV/0!</v>
      </c>
      <c r="N334" s="707"/>
      <c r="O334" s="5" t="b">
        <f t="shared" si="81"/>
        <v>1</v>
      </c>
      <c r="P334" s="6"/>
      <c r="Q334" s="138"/>
      <c r="R334" s="403" t="b">
        <f t="shared" si="82"/>
        <v>1</v>
      </c>
    </row>
    <row r="335" spans="1:18" s="48" customFormat="1" ht="48" customHeight="1" x14ac:dyDescent="0.25">
      <c r="A335" s="591"/>
      <c r="B335" s="490" t="s">
        <v>38</v>
      </c>
      <c r="C335" s="27"/>
      <c r="D335" s="24">
        <v>54.74</v>
      </c>
      <c r="E335" s="24">
        <v>54.74</v>
      </c>
      <c r="F335" s="24"/>
      <c r="G335" s="100">
        <f t="shared" si="76"/>
        <v>0</v>
      </c>
      <c r="H335" s="24"/>
      <c r="I335" s="100">
        <f t="shared" si="84"/>
        <v>0</v>
      </c>
      <c r="J335" s="81" t="e">
        <f t="shared" si="77"/>
        <v>#DIV/0!</v>
      </c>
      <c r="K335" s="24">
        <v>37.549999999999997</v>
      </c>
      <c r="L335" s="24">
        <f t="shared" si="83"/>
        <v>17.190000000000001</v>
      </c>
      <c r="M335" s="47">
        <f t="shared" si="85"/>
        <v>0.69</v>
      </c>
      <c r="N335" s="707"/>
      <c r="O335" s="5" t="b">
        <f t="shared" si="81"/>
        <v>1</v>
      </c>
      <c r="P335" s="6"/>
      <c r="Q335" s="138"/>
      <c r="R335" s="403" t="b">
        <f t="shared" si="82"/>
        <v>1</v>
      </c>
    </row>
    <row r="336" spans="1:18" s="48" customFormat="1" ht="48" customHeight="1" x14ac:dyDescent="0.25">
      <c r="A336" s="591"/>
      <c r="B336" s="490" t="s">
        <v>20</v>
      </c>
      <c r="C336" s="27"/>
      <c r="D336" s="24"/>
      <c r="E336" s="24"/>
      <c r="F336" s="24"/>
      <c r="G336" s="81" t="e">
        <f t="shared" si="76"/>
        <v>#DIV/0!</v>
      </c>
      <c r="H336" s="24"/>
      <c r="I336" s="81" t="e">
        <f t="shared" si="84"/>
        <v>#DIV/0!</v>
      </c>
      <c r="J336" s="81" t="e">
        <f t="shared" si="77"/>
        <v>#DIV/0!</v>
      </c>
      <c r="K336" s="24">
        <f t="shared" si="80"/>
        <v>0</v>
      </c>
      <c r="L336" s="24">
        <f t="shared" si="83"/>
        <v>0</v>
      </c>
      <c r="M336" s="120" t="e">
        <f t="shared" si="85"/>
        <v>#DIV/0!</v>
      </c>
      <c r="N336" s="707"/>
      <c r="O336" s="5" t="b">
        <f t="shared" si="81"/>
        <v>1</v>
      </c>
      <c r="P336" s="6"/>
      <c r="Q336" s="138"/>
      <c r="R336" s="403" t="b">
        <f t="shared" si="82"/>
        <v>1</v>
      </c>
    </row>
    <row r="337" spans="1:18" s="48" customFormat="1" ht="56.25" customHeight="1" x14ac:dyDescent="0.25">
      <c r="A337" s="591" t="s">
        <v>512</v>
      </c>
      <c r="B337" s="50" t="s">
        <v>292</v>
      </c>
      <c r="C337" s="37" t="s">
        <v>172</v>
      </c>
      <c r="D337" s="51">
        <f>SUM(D338:D341)</f>
        <v>4258.25</v>
      </c>
      <c r="E337" s="51">
        <f>SUM(E338:E341)</f>
        <v>4258.25</v>
      </c>
      <c r="F337" s="51">
        <f>SUM(F338:F341)</f>
        <v>3191.15</v>
      </c>
      <c r="G337" s="100">
        <f t="shared" si="76"/>
        <v>0.749</v>
      </c>
      <c r="H337" s="24">
        <f>SUM(H338:H341)</f>
        <v>3191.15</v>
      </c>
      <c r="I337" s="100">
        <f t="shared" si="84"/>
        <v>0.749</v>
      </c>
      <c r="J337" s="100">
        <f t="shared" si="77"/>
        <v>1</v>
      </c>
      <c r="K337" s="51">
        <f>SUM(K338:K341)</f>
        <v>4258.25</v>
      </c>
      <c r="L337" s="51">
        <f>SUM(L338:L341)</f>
        <v>0</v>
      </c>
      <c r="M337" s="140">
        <f t="shared" si="85"/>
        <v>1</v>
      </c>
      <c r="N337" s="707" t="s">
        <v>1337</v>
      </c>
      <c r="O337" s="5" t="b">
        <f t="shared" si="81"/>
        <v>1</v>
      </c>
      <c r="P337" s="6"/>
      <c r="Q337" s="138"/>
      <c r="R337" s="403" t="b">
        <f t="shared" si="82"/>
        <v>1</v>
      </c>
    </row>
    <row r="338" spans="1:18" s="48" customFormat="1" ht="27" x14ac:dyDescent="0.25">
      <c r="A338" s="591"/>
      <c r="B338" s="490" t="s">
        <v>19</v>
      </c>
      <c r="C338" s="27"/>
      <c r="D338" s="24"/>
      <c r="E338" s="24"/>
      <c r="F338" s="24"/>
      <c r="G338" s="81" t="e">
        <f t="shared" si="76"/>
        <v>#DIV/0!</v>
      </c>
      <c r="H338" s="24"/>
      <c r="I338" s="81" t="e">
        <f t="shared" si="84"/>
        <v>#DIV/0!</v>
      </c>
      <c r="J338" s="81" t="e">
        <f t="shared" si="77"/>
        <v>#DIV/0!</v>
      </c>
      <c r="K338" s="24">
        <f t="shared" si="80"/>
        <v>0</v>
      </c>
      <c r="L338" s="24">
        <f t="shared" si="83"/>
        <v>0</v>
      </c>
      <c r="M338" s="120" t="e">
        <f t="shared" si="85"/>
        <v>#DIV/0!</v>
      </c>
      <c r="N338" s="707"/>
      <c r="O338" s="5" t="b">
        <f t="shared" si="81"/>
        <v>1</v>
      </c>
      <c r="P338" s="6"/>
      <c r="Q338" s="138"/>
      <c r="R338" s="403" t="b">
        <f t="shared" si="82"/>
        <v>1</v>
      </c>
    </row>
    <row r="339" spans="1:18" s="48" customFormat="1" ht="27" x14ac:dyDescent="0.25">
      <c r="A339" s="591"/>
      <c r="B339" s="490" t="s">
        <v>18</v>
      </c>
      <c r="C339" s="27"/>
      <c r="D339" s="24"/>
      <c r="E339" s="24"/>
      <c r="F339" s="24"/>
      <c r="G339" s="81" t="e">
        <f t="shared" si="76"/>
        <v>#DIV/0!</v>
      </c>
      <c r="H339" s="24"/>
      <c r="I339" s="81" t="e">
        <f t="shared" si="84"/>
        <v>#DIV/0!</v>
      </c>
      <c r="J339" s="81" t="e">
        <f t="shared" si="77"/>
        <v>#DIV/0!</v>
      </c>
      <c r="K339" s="24">
        <f t="shared" si="80"/>
        <v>0</v>
      </c>
      <c r="L339" s="24">
        <f t="shared" si="83"/>
        <v>0</v>
      </c>
      <c r="M339" s="120" t="e">
        <f t="shared" si="85"/>
        <v>#DIV/0!</v>
      </c>
      <c r="N339" s="707"/>
      <c r="O339" s="5" t="b">
        <f t="shared" si="81"/>
        <v>1</v>
      </c>
      <c r="P339" s="6"/>
      <c r="Q339" s="138"/>
      <c r="R339" s="403" t="b">
        <f t="shared" si="82"/>
        <v>1</v>
      </c>
    </row>
    <row r="340" spans="1:18" s="48" customFormat="1" ht="27" x14ac:dyDescent="0.25">
      <c r="A340" s="591"/>
      <c r="B340" s="490" t="s">
        <v>38</v>
      </c>
      <c r="C340" s="27"/>
      <c r="D340" s="167"/>
      <c r="E340" s="167"/>
      <c r="F340" s="24"/>
      <c r="G340" s="81"/>
      <c r="H340" s="24"/>
      <c r="I340" s="81"/>
      <c r="J340" s="81"/>
      <c r="K340" s="24"/>
      <c r="L340" s="24"/>
      <c r="M340" s="120"/>
      <c r="N340" s="707"/>
      <c r="O340" s="5" t="b">
        <f t="shared" si="81"/>
        <v>1</v>
      </c>
      <c r="P340" s="6"/>
      <c r="Q340" s="138"/>
      <c r="R340" s="403" t="b">
        <f t="shared" si="82"/>
        <v>1</v>
      </c>
    </row>
    <row r="341" spans="1:18" s="48" customFormat="1" ht="27" x14ac:dyDescent="0.25">
      <c r="A341" s="591"/>
      <c r="B341" s="490" t="s">
        <v>20</v>
      </c>
      <c r="C341" s="27"/>
      <c r="D341" s="24">
        <v>4258.25</v>
      </c>
      <c r="E341" s="24">
        <v>4258.25</v>
      </c>
      <c r="F341" s="24">
        <v>3191.15</v>
      </c>
      <c r="G341" s="100">
        <f t="shared" si="76"/>
        <v>0.749</v>
      </c>
      <c r="H341" s="24">
        <v>3191.15</v>
      </c>
      <c r="I341" s="100">
        <f t="shared" si="84"/>
        <v>0.749</v>
      </c>
      <c r="J341" s="100">
        <f t="shared" si="77"/>
        <v>1</v>
      </c>
      <c r="K341" s="24">
        <f>E341</f>
        <v>4258.25</v>
      </c>
      <c r="L341" s="24">
        <f t="shared" si="83"/>
        <v>0</v>
      </c>
      <c r="M341" s="47">
        <f t="shared" si="85"/>
        <v>1</v>
      </c>
      <c r="N341" s="707"/>
      <c r="O341" s="5" t="b">
        <f t="shared" si="81"/>
        <v>1</v>
      </c>
      <c r="P341" s="6"/>
      <c r="Q341" s="138"/>
      <c r="R341" s="403" t="b">
        <f t="shared" si="82"/>
        <v>1</v>
      </c>
    </row>
    <row r="342" spans="1:18" s="48" customFormat="1" ht="37.5" customHeight="1" x14ac:dyDescent="0.25">
      <c r="A342" s="592" t="s">
        <v>938</v>
      </c>
      <c r="B342" s="50" t="s">
        <v>293</v>
      </c>
      <c r="C342" s="37" t="s">
        <v>172</v>
      </c>
      <c r="D342" s="51">
        <f>SUM(D343:D346)</f>
        <v>186.7</v>
      </c>
      <c r="E342" s="51">
        <f>SUM(E343:E346)</f>
        <v>127.65</v>
      </c>
      <c r="F342" s="51">
        <f>SUM(F343:F346)</f>
        <v>0</v>
      </c>
      <c r="G342" s="105">
        <f t="shared" si="76"/>
        <v>0</v>
      </c>
      <c r="H342" s="51">
        <f>SUM(H343:H346)</f>
        <v>0</v>
      </c>
      <c r="I342" s="105">
        <f t="shared" si="84"/>
        <v>0</v>
      </c>
      <c r="J342" s="99" t="e">
        <f t="shared" si="77"/>
        <v>#DIV/0!</v>
      </c>
      <c r="K342" s="51">
        <f>K345</f>
        <v>116.14</v>
      </c>
      <c r="L342" s="24">
        <f>L345</f>
        <v>11.51</v>
      </c>
      <c r="M342" s="140">
        <f t="shared" si="85"/>
        <v>0.91</v>
      </c>
      <c r="N342" s="662" t="s">
        <v>1414</v>
      </c>
      <c r="O342" s="5" t="b">
        <f t="shared" si="81"/>
        <v>1</v>
      </c>
      <c r="P342" s="6"/>
      <c r="Q342" s="138"/>
      <c r="R342" s="403" t="b">
        <f t="shared" si="82"/>
        <v>1</v>
      </c>
    </row>
    <row r="343" spans="1:18" s="48" customFormat="1" ht="27" x14ac:dyDescent="0.25">
      <c r="A343" s="592"/>
      <c r="B343" s="490" t="s">
        <v>19</v>
      </c>
      <c r="C343" s="27"/>
      <c r="D343" s="24"/>
      <c r="E343" s="24"/>
      <c r="F343" s="24"/>
      <c r="G343" s="81" t="e">
        <f t="shared" si="76"/>
        <v>#DIV/0!</v>
      </c>
      <c r="H343" s="24"/>
      <c r="I343" s="81" t="e">
        <f t="shared" si="84"/>
        <v>#DIV/0!</v>
      </c>
      <c r="J343" s="81" t="e">
        <f t="shared" si="77"/>
        <v>#DIV/0!</v>
      </c>
      <c r="K343" s="24">
        <f t="shared" si="80"/>
        <v>0</v>
      </c>
      <c r="L343" s="24">
        <f t="shared" si="83"/>
        <v>0</v>
      </c>
      <c r="M343" s="120" t="e">
        <f t="shared" si="85"/>
        <v>#DIV/0!</v>
      </c>
      <c r="N343" s="662"/>
      <c r="O343" s="5" t="b">
        <f t="shared" si="81"/>
        <v>1</v>
      </c>
      <c r="P343" s="6"/>
      <c r="Q343" s="138"/>
      <c r="R343" s="403" t="b">
        <f t="shared" si="82"/>
        <v>1</v>
      </c>
    </row>
    <row r="344" spans="1:18" s="48" customFormat="1" ht="27" x14ac:dyDescent="0.25">
      <c r="A344" s="592"/>
      <c r="B344" s="490" t="s">
        <v>18</v>
      </c>
      <c r="C344" s="27"/>
      <c r="D344" s="24"/>
      <c r="E344" s="24"/>
      <c r="F344" s="24"/>
      <c r="G344" s="81" t="e">
        <f t="shared" si="76"/>
        <v>#DIV/0!</v>
      </c>
      <c r="H344" s="24"/>
      <c r="I344" s="81" t="e">
        <f t="shared" si="84"/>
        <v>#DIV/0!</v>
      </c>
      <c r="J344" s="81" t="e">
        <f t="shared" si="77"/>
        <v>#DIV/0!</v>
      </c>
      <c r="K344" s="24">
        <f t="shared" si="80"/>
        <v>0</v>
      </c>
      <c r="L344" s="24">
        <f t="shared" si="83"/>
        <v>0</v>
      </c>
      <c r="M344" s="120" t="e">
        <f t="shared" si="85"/>
        <v>#DIV/0!</v>
      </c>
      <c r="N344" s="662"/>
      <c r="O344" s="5" t="b">
        <f t="shared" si="81"/>
        <v>1</v>
      </c>
      <c r="P344" s="6"/>
      <c r="Q344" s="138"/>
      <c r="R344" s="403" t="b">
        <f t="shared" si="82"/>
        <v>1</v>
      </c>
    </row>
    <row r="345" spans="1:18" s="48" customFormat="1" ht="27" x14ac:dyDescent="0.25">
      <c r="A345" s="592"/>
      <c r="B345" s="490" t="s">
        <v>38</v>
      </c>
      <c r="C345" s="27"/>
      <c r="D345" s="24">
        <v>186.7</v>
      </c>
      <c r="E345" s="24">
        <v>127.65</v>
      </c>
      <c r="F345" s="24"/>
      <c r="G345" s="100">
        <f t="shared" si="76"/>
        <v>0</v>
      </c>
      <c r="H345" s="24"/>
      <c r="I345" s="100">
        <f t="shared" si="84"/>
        <v>0</v>
      </c>
      <c r="J345" s="81" t="e">
        <f t="shared" si="77"/>
        <v>#DIV/0!</v>
      </c>
      <c r="K345" s="24">
        <v>116.14</v>
      </c>
      <c r="L345" s="24">
        <f t="shared" si="83"/>
        <v>11.51</v>
      </c>
      <c r="M345" s="47">
        <f t="shared" si="85"/>
        <v>0.91</v>
      </c>
      <c r="N345" s="662"/>
      <c r="O345" s="5" t="b">
        <f t="shared" si="81"/>
        <v>1</v>
      </c>
      <c r="P345" s="6"/>
      <c r="Q345" s="138"/>
      <c r="R345" s="403" t="b">
        <f t="shared" si="82"/>
        <v>1</v>
      </c>
    </row>
    <row r="346" spans="1:18" s="48" customFormat="1" ht="27" x14ac:dyDescent="0.25">
      <c r="A346" s="592"/>
      <c r="B346" s="490" t="s">
        <v>20</v>
      </c>
      <c r="C346" s="27"/>
      <c r="D346" s="24"/>
      <c r="E346" s="24"/>
      <c r="F346" s="24"/>
      <c r="G346" s="81" t="e">
        <f t="shared" si="76"/>
        <v>#DIV/0!</v>
      </c>
      <c r="H346" s="24"/>
      <c r="I346" s="81" t="e">
        <f t="shared" si="84"/>
        <v>#DIV/0!</v>
      </c>
      <c r="J346" s="81" t="e">
        <f t="shared" si="77"/>
        <v>#DIV/0!</v>
      </c>
      <c r="K346" s="24">
        <f t="shared" si="80"/>
        <v>0</v>
      </c>
      <c r="L346" s="24">
        <f t="shared" si="83"/>
        <v>0</v>
      </c>
      <c r="M346" s="120" t="e">
        <f t="shared" si="85"/>
        <v>#DIV/0!</v>
      </c>
      <c r="N346" s="662"/>
      <c r="O346" s="5" t="b">
        <f t="shared" si="81"/>
        <v>1</v>
      </c>
      <c r="P346" s="6"/>
      <c r="Q346" s="138"/>
      <c r="R346" s="403" t="b">
        <f t="shared" si="82"/>
        <v>1</v>
      </c>
    </row>
    <row r="347" spans="1:18" s="48" customFormat="1" ht="56.25" customHeight="1" x14ac:dyDescent="0.25">
      <c r="A347" s="592" t="s">
        <v>939</v>
      </c>
      <c r="B347" s="37" t="s">
        <v>940</v>
      </c>
      <c r="C347" s="37" t="s">
        <v>172</v>
      </c>
      <c r="D347" s="24">
        <f>SUM(D348:D351)</f>
        <v>39</v>
      </c>
      <c r="E347" s="24">
        <f>SUM(E348:E351)</f>
        <v>39</v>
      </c>
      <c r="F347" s="24">
        <f>SUM(F348:F351)</f>
        <v>8.33</v>
      </c>
      <c r="G347" s="100">
        <f t="shared" si="76"/>
        <v>0.214</v>
      </c>
      <c r="H347" s="24">
        <f>SUM(H348:H351)</f>
        <v>8.33</v>
      </c>
      <c r="I347" s="100">
        <f t="shared" si="84"/>
        <v>0.214</v>
      </c>
      <c r="J347" s="100">
        <f t="shared" si="77"/>
        <v>1</v>
      </c>
      <c r="K347" s="24">
        <f>SUM(K348:K351)</f>
        <v>39</v>
      </c>
      <c r="L347" s="24">
        <f>SUM(L348:L351)</f>
        <v>0</v>
      </c>
      <c r="M347" s="47">
        <f t="shared" si="85"/>
        <v>1</v>
      </c>
      <c r="N347" s="754" t="s">
        <v>1415</v>
      </c>
      <c r="O347" s="5" t="b">
        <f t="shared" si="81"/>
        <v>1</v>
      </c>
      <c r="P347" s="6"/>
      <c r="Q347" s="138"/>
      <c r="R347" s="403" t="b">
        <f t="shared" si="82"/>
        <v>1</v>
      </c>
    </row>
    <row r="348" spans="1:18" s="48" customFormat="1" ht="39" customHeight="1" x14ac:dyDescent="0.25">
      <c r="A348" s="592"/>
      <c r="B348" s="490" t="s">
        <v>19</v>
      </c>
      <c r="C348" s="27"/>
      <c r="D348" s="24"/>
      <c r="E348" s="24"/>
      <c r="F348" s="24"/>
      <c r="G348" s="81" t="e">
        <f t="shared" si="76"/>
        <v>#DIV/0!</v>
      </c>
      <c r="H348" s="24"/>
      <c r="I348" s="81" t="e">
        <f t="shared" si="84"/>
        <v>#DIV/0!</v>
      </c>
      <c r="J348" s="81" t="e">
        <f t="shared" si="77"/>
        <v>#DIV/0!</v>
      </c>
      <c r="K348" s="24"/>
      <c r="L348" s="24"/>
      <c r="M348" s="120" t="e">
        <f t="shared" si="85"/>
        <v>#DIV/0!</v>
      </c>
      <c r="N348" s="755"/>
      <c r="O348" s="5" t="b">
        <f t="shared" si="81"/>
        <v>1</v>
      </c>
      <c r="P348" s="6"/>
      <c r="Q348" s="138"/>
      <c r="R348" s="403" t="b">
        <f t="shared" si="82"/>
        <v>1</v>
      </c>
    </row>
    <row r="349" spans="1:18" s="48" customFormat="1" ht="39" customHeight="1" x14ac:dyDescent="0.25">
      <c r="A349" s="592"/>
      <c r="B349" s="490" t="s">
        <v>18</v>
      </c>
      <c r="C349" s="27"/>
      <c r="D349" s="24"/>
      <c r="E349" s="24"/>
      <c r="F349" s="24"/>
      <c r="G349" s="81" t="e">
        <f t="shared" si="76"/>
        <v>#DIV/0!</v>
      </c>
      <c r="H349" s="24"/>
      <c r="I349" s="81" t="e">
        <f t="shared" si="84"/>
        <v>#DIV/0!</v>
      </c>
      <c r="J349" s="81" t="e">
        <f t="shared" si="77"/>
        <v>#DIV/0!</v>
      </c>
      <c r="K349" s="24"/>
      <c r="L349" s="24"/>
      <c r="M349" s="120" t="e">
        <f t="shared" si="85"/>
        <v>#DIV/0!</v>
      </c>
      <c r="N349" s="755"/>
      <c r="O349" s="5" t="b">
        <f t="shared" si="81"/>
        <v>1</v>
      </c>
      <c r="P349" s="6"/>
      <c r="Q349" s="138"/>
      <c r="R349" s="403" t="b">
        <f t="shared" si="82"/>
        <v>1</v>
      </c>
    </row>
    <row r="350" spans="1:18" s="48" customFormat="1" ht="39" customHeight="1" x14ac:dyDescent="0.25">
      <c r="A350" s="592"/>
      <c r="B350" s="490" t="s">
        <v>38</v>
      </c>
      <c r="C350" s="27"/>
      <c r="D350" s="24">
        <v>39</v>
      </c>
      <c r="E350" s="24">
        <v>39</v>
      </c>
      <c r="F350" s="24">
        <v>8.33</v>
      </c>
      <c r="G350" s="100">
        <f t="shared" si="76"/>
        <v>0.214</v>
      </c>
      <c r="H350" s="24">
        <f>F350</f>
        <v>8.33</v>
      </c>
      <c r="I350" s="100">
        <f t="shared" si="84"/>
        <v>0.214</v>
      </c>
      <c r="J350" s="100">
        <f t="shared" si="77"/>
        <v>1</v>
      </c>
      <c r="K350" s="24">
        <v>39</v>
      </c>
      <c r="L350" s="24"/>
      <c r="M350" s="47">
        <f t="shared" si="85"/>
        <v>1</v>
      </c>
      <c r="N350" s="755"/>
      <c r="O350" s="5" t="b">
        <f t="shared" si="81"/>
        <v>1</v>
      </c>
      <c r="P350" s="6"/>
      <c r="Q350" s="138"/>
      <c r="R350" s="403" t="b">
        <f t="shared" si="82"/>
        <v>1</v>
      </c>
    </row>
    <row r="351" spans="1:18" s="48" customFormat="1" ht="327.75" customHeight="1" x14ac:dyDescent="0.25">
      <c r="A351" s="592"/>
      <c r="B351" s="490" t="s">
        <v>20</v>
      </c>
      <c r="C351" s="27"/>
      <c r="D351" s="24"/>
      <c r="E351" s="24"/>
      <c r="F351" s="24"/>
      <c r="G351" s="81" t="e">
        <f t="shared" si="76"/>
        <v>#DIV/0!</v>
      </c>
      <c r="H351" s="24"/>
      <c r="I351" s="81" t="e">
        <f t="shared" si="84"/>
        <v>#DIV/0!</v>
      </c>
      <c r="J351" s="81" t="e">
        <f t="shared" si="77"/>
        <v>#DIV/0!</v>
      </c>
      <c r="K351" s="24"/>
      <c r="L351" s="24"/>
      <c r="M351" s="120" t="e">
        <f t="shared" si="85"/>
        <v>#DIV/0!</v>
      </c>
      <c r="N351" s="756"/>
      <c r="O351" s="5" t="b">
        <f t="shared" si="81"/>
        <v>1</v>
      </c>
      <c r="P351" s="6"/>
      <c r="Q351" s="138"/>
      <c r="R351" s="403" t="b">
        <f t="shared" si="82"/>
        <v>1</v>
      </c>
    </row>
    <row r="352" spans="1:18" s="48" customFormat="1" ht="56.25" customHeight="1" x14ac:dyDescent="0.25">
      <c r="A352" s="592" t="s">
        <v>941</v>
      </c>
      <c r="B352" s="37" t="s">
        <v>942</v>
      </c>
      <c r="C352" s="37" t="s">
        <v>172</v>
      </c>
      <c r="D352" s="24">
        <f>SUM(D353:D356)</f>
        <v>141.88999999999999</v>
      </c>
      <c r="E352" s="24">
        <f>SUM(E353:E356)</f>
        <v>146</v>
      </c>
      <c r="F352" s="24">
        <f>SUM(F353:F356)</f>
        <v>108.93</v>
      </c>
      <c r="G352" s="100">
        <f t="shared" si="76"/>
        <v>0.746</v>
      </c>
      <c r="H352" s="24">
        <f>SUM(H353:H356)</f>
        <v>108.93</v>
      </c>
      <c r="I352" s="100">
        <f t="shared" si="84"/>
        <v>0.746</v>
      </c>
      <c r="J352" s="100">
        <f t="shared" si="77"/>
        <v>1</v>
      </c>
      <c r="K352" s="24">
        <f>SUM(K353:K356)</f>
        <v>141.88999999999999</v>
      </c>
      <c r="L352" s="24">
        <f>SUM(L353:L356)</f>
        <v>4.1100000000000003</v>
      </c>
      <c r="M352" s="47">
        <f t="shared" si="85"/>
        <v>0.97</v>
      </c>
      <c r="N352" s="754" t="s">
        <v>1029</v>
      </c>
      <c r="O352" s="5" t="b">
        <f t="shared" si="81"/>
        <v>1</v>
      </c>
      <c r="P352" s="6"/>
      <c r="Q352" s="138"/>
      <c r="R352" s="403" t="b">
        <f t="shared" si="82"/>
        <v>1</v>
      </c>
    </row>
    <row r="353" spans="1:18" s="48" customFormat="1" ht="27" x14ac:dyDescent="0.25">
      <c r="A353" s="592"/>
      <c r="B353" s="490" t="s">
        <v>19</v>
      </c>
      <c r="C353" s="27"/>
      <c r="D353" s="24"/>
      <c r="E353" s="24"/>
      <c r="F353" s="24"/>
      <c r="G353" s="81" t="e">
        <f t="shared" si="76"/>
        <v>#DIV/0!</v>
      </c>
      <c r="H353" s="24"/>
      <c r="I353" s="81" t="e">
        <f t="shared" si="84"/>
        <v>#DIV/0!</v>
      </c>
      <c r="J353" s="81" t="e">
        <f t="shared" si="77"/>
        <v>#DIV/0!</v>
      </c>
      <c r="K353" s="24"/>
      <c r="L353" s="24"/>
      <c r="M353" s="120" t="e">
        <f t="shared" si="85"/>
        <v>#DIV/0!</v>
      </c>
      <c r="N353" s="755"/>
      <c r="O353" s="5" t="b">
        <f t="shared" si="81"/>
        <v>1</v>
      </c>
      <c r="P353" s="6"/>
      <c r="Q353" s="138"/>
      <c r="R353" s="403" t="b">
        <f t="shared" si="82"/>
        <v>1</v>
      </c>
    </row>
    <row r="354" spans="1:18" s="48" customFormat="1" ht="27" x14ac:dyDescent="0.25">
      <c r="A354" s="592"/>
      <c r="B354" s="490" t="s">
        <v>18</v>
      </c>
      <c r="C354" s="27"/>
      <c r="D354" s="24"/>
      <c r="E354" s="24"/>
      <c r="F354" s="24"/>
      <c r="G354" s="81" t="e">
        <f t="shared" si="76"/>
        <v>#DIV/0!</v>
      </c>
      <c r="H354" s="24"/>
      <c r="I354" s="81" t="e">
        <f t="shared" si="84"/>
        <v>#DIV/0!</v>
      </c>
      <c r="J354" s="81" t="e">
        <f t="shared" si="77"/>
        <v>#DIV/0!</v>
      </c>
      <c r="K354" s="24"/>
      <c r="L354" s="24"/>
      <c r="M354" s="120" t="e">
        <f t="shared" si="85"/>
        <v>#DIV/0!</v>
      </c>
      <c r="N354" s="755"/>
      <c r="O354" s="5" t="b">
        <f t="shared" si="81"/>
        <v>1</v>
      </c>
      <c r="P354" s="6"/>
      <c r="Q354" s="138"/>
      <c r="R354" s="403" t="b">
        <f t="shared" si="82"/>
        <v>1</v>
      </c>
    </row>
    <row r="355" spans="1:18" s="423" customFormat="1" ht="27" x14ac:dyDescent="0.25">
      <c r="A355" s="592"/>
      <c r="B355" s="582" t="s">
        <v>38</v>
      </c>
      <c r="C355" s="15"/>
      <c r="D355" s="39">
        <v>141.88999999999999</v>
      </c>
      <c r="E355" s="39">
        <v>146</v>
      </c>
      <c r="F355" s="39">
        <v>108.93</v>
      </c>
      <c r="G355" s="64">
        <f t="shared" si="76"/>
        <v>0.746</v>
      </c>
      <c r="H355" s="39">
        <f>F355</f>
        <v>108.93</v>
      </c>
      <c r="I355" s="64">
        <f t="shared" si="84"/>
        <v>0.746</v>
      </c>
      <c r="J355" s="64">
        <f t="shared" si="77"/>
        <v>1</v>
      </c>
      <c r="K355" s="39">
        <v>141.88999999999999</v>
      </c>
      <c r="L355" s="39">
        <f>E355-K355</f>
        <v>4.1100000000000003</v>
      </c>
      <c r="M355" s="28">
        <f t="shared" si="85"/>
        <v>0.97</v>
      </c>
      <c r="N355" s="755"/>
      <c r="O355" s="424" t="b">
        <f t="shared" si="81"/>
        <v>1</v>
      </c>
      <c r="P355" s="424"/>
      <c r="Q355" s="138"/>
      <c r="R355" s="403" t="b">
        <f t="shared" si="82"/>
        <v>1</v>
      </c>
    </row>
    <row r="356" spans="1:18" s="48" customFormat="1" ht="80.25" customHeight="1" x14ac:dyDescent="0.25">
      <c r="A356" s="592"/>
      <c r="B356" s="490" t="s">
        <v>20</v>
      </c>
      <c r="C356" s="27"/>
      <c r="D356" s="24"/>
      <c r="E356" s="24"/>
      <c r="F356" s="24"/>
      <c r="G356" s="81" t="e">
        <f t="shared" si="76"/>
        <v>#DIV/0!</v>
      </c>
      <c r="H356" s="24"/>
      <c r="I356" s="81" t="e">
        <f t="shared" si="84"/>
        <v>#DIV/0!</v>
      </c>
      <c r="J356" s="81" t="e">
        <f t="shared" si="77"/>
        <v>#DIV/0!</v>
      </c>
      <c r="K356" s="24"/>
      <c r="L356" s="24"/>
      <c r="M356" s="120" t="e">
        <f t="shared" si="85"/>
        <v>#DIV/0!</v>
      </c>
      <c r="N356" s="756"/>
      <c r="O356" s="5" t="b">
        <f t="shared" si="81"/>
        <v>1</v>
      </c>
      <c r="P356" s="6"/>
      <c r="Q356" s="138"/>
      <c r="R356" s="403" t="b">
        <f t="shared" si="82"/>
        <v>1</v>
      </c>
    </row>
    <row r="357" spans="1:18" s="48" customFormat="1" ht="56.25" x14ac:dyDescent="0.25">
      <c r="A357" s="592" t="s">
        <v>943</v>
      </c>
      <c r="B357" s="37" t="s">
        <v>929</v>
      </c>
      <c r="C357" s="37" t="s">
        <v>172</v>
      </c>
      <c r="D357" s="24">
        <f>SUM(D358:D361)</f>
        <v>5126.17</v>
      </c>
      <c r="E357" s="24">
        <f>SUM(E358:E361)</f>
        <v>4775.47</v>
      </c>
      <c r="F357" s="24">
        <f>SUM(F358:F361)</f>
        <v>2909.18</v>
      </c>
      <c r="G357" s="100">
        <f t="shared" si="76"/>
        <v>0.60899999999999999</v>
      </c>
      <c r="H357" s="24">
        <f>SUM(H358:H361)</f>
        <v>2909.18</v>
      </c>
      <c r="I357" s="100">
        <f t="shared" si="84"/>
        <v>0.60899999999999999</v>
      </c>
      <c r="J357" s="100">
        <f t="shared" si="77"/>
        <v>1</v>
      </c>
      <c r="K357" s="24">
        <f>SUM(K358:K361)</f>
        <v>4514.9799999999996</v>
      </c>
      <c r="L357" s="24">
        <f>SUM(L358:L361)</f>
        <v>260.49</v>
      </c>
      <c r="M357" s="47">
        <f t="shared" si="85"/>
        <v>0.95</v>
      </c>
      <c r="N357" s="754" t="s">
        <v>1369</v>
      </c>
      <c r="O357" s="5" t="b">
        <f t="shared" si="81"/>
        <v>1</v>
      </c>
      <c r="P357" s="6"/>
      <c r="Q357" s="138"/>
      <c r="R357" s="403" t="b">
        <f t="shared" si="82"/>
        <v>1</v>
      </c>
    </row>
    <row r="358" spans="1:18" s="48" customFormat="1" ht="27" x14ac:dyDescent="0.25">
      <c r="A358" s="592"/>
      <c r="B358" s="490" t="s">
        <v>19</v>
      </c>
      <c r="C358" s="27"/>
      <c r="D358" s="24"/>
      <c r="E358" s="24"/>
      <c r="F358" s="24"/>
      <c r="G358" s="81" t="e">
        <f t="shared" si="76"/>
        <v>#DIV/0!</v>
      </c>
      <c r="H358" s="24"/>
      <c r="I358" s="81" t="e">
        <f t="shared" si="84"/>
        <v>#DIV/0!</v>
      </c>
      <c r="J358" s="81" t="e">
        <f t="shared" si="77"/>
        <v>#DIV/0!</v>
      </c>
      <c r="K358" s="24"/>
      <c r="L358" s="24">
        <f>E358-K358</f>
        <v>0</v>
      </c>
      <c r="M358" s="120" t="e">
        <f t="shared" si="85"/>
        <v>#DIV/0!</v>
      </c>
      <c r="N358" s="755"/>
      <c r="O358" s="5" t="b">
        <f t="shared" si="81"/>
        <v>1</v>
      </c>
      <c r="P358" s="6"/>
      <c r="Q358" s="138"/>
      <c r="R358" s="403" t="b">
        <f t="shared" si="82"/>
        <v>1</v>
      </c>
    </row>
    <row r="359" spans="1:18" s="48" customFormat="1" ht="27" x14ac:dyDescent="0.25">
      <c r="A359" s="592"/>
      <c r="B359" s="490" t="s">
        <v>18</v>
      </c>
      <c r="C359" s="27"/>
      <c r="D359" s="24"/>
      <c r="E359" s="24"/>
      <c r="F359" s="24"/>
      <c r="G359" s="81" t="e">
        <f t="shared" si="76"/>
        <v>#DIV/0!</v>
      </c>
      <c r="H359" s="24"/>
      <c r="I359" s="81" t="e">
        <f t="shared" si="84"/>
        <v>#DIV/0!</v>
      </c>
      <c r="J359" s="81" t="e">
        <f t="shared" si="77"/>
        <v>#DIV/0!</v>
      </c>
      <c r="K359" s="24"/>
      <c r="L359" s="24">
        <f t="shared" ref="L359:L360" si="86">E359-K359</f>
        <v>0</v>
      </c>
      <c r="M359" s="120" t="e">
        <f t="shared" si="85"/>
        <v>#DIV/0!</v>
      </c>
      <c r="N359" s="755"/>
      <c r="O359" s="5" t="b">
        <f t="shared" si="81"/>
        <v>1</v>
      </c>
      <c r="P359" s="6"/>
      <c r="Q359" s="138"/>
      <c r="R359" s="403" t="b">
        <f t="shared" si="82"/>
        <v>1</v>
      </c>
    </row>
    <row r="360" spans="1:18" s="48" customFormat="1" ht="27" x14ac:dyDescent="0.25">
      <c r="A360" s="592"/>
      <c r="B360" s="490" t="s">
        <v>38</v>
      </c>
      <c r="C360" s="27"/>
      <c r="D360" s="24">
        <v>5126.17</v>
      </c>
      <c r="E360" s="24">
        <v>4775.47</v>
      </c>
      <c r="F360" s="24">
        <v>2909.18</v>
      </c>
      <c r="G360" s="100">
        <f t="shared" si="76"/>
        <v>0.60899999999999999</v>
      </c>
      <c r="H360" s="24">
        <f>F360</f>
        <v>2909.18</v>
      </c>
      <c r="I360" s="100">
        <f t="shared" si="84"/>
        <v>0.60899999999999999</v>
      </c>
      <c r="J360" s="100">
        <f t="shared" si="77"/>
        <v>1</v>
      </c>
      <c r="K360" s="24">
        <v>4514.9799999999996</v>
      </c>
      <c r="L360" s="24">
        <f t="shared" si="86"/>
        <v>260.49</v>
      </c>
      <c r="M360" s="47">
        <f t="shared" si="85"/>
        <v>0.95</v>
      </c>
      <c r="N360" s="755"/>
      <c r="O360" s="5" t="b">
        <f t="shared" si="81"/>
        <v>1</v>
      </c>
      <c r="P360" s="6"/>
      <c r="Q360" s="138"/>
      <c r="R360" s="403" t="b">
        <f t="shared" si="82"/>
        <v>1</v>
      </c>
    </row>
    <row r="361" spans="1:18" s="48" customFormat="1" ht="27" x14ac:dyDescent="0.25">
      <c r="A361" s="592"/>
      <c r="B361" s="490" t="s">
        <v>20</v>
      </c>
      <c r="C361" s="27"/>
      <c r="D361" s="24"/>
      <c r="E361" s="24"/>
      <c r="F361" s="24"/>
      <c r="G361" s="81" t="e">
        <f t="shared" si="76"/>
        <v>#DIV/0!</v>
      </c>
      <c r="H361" s="24"/>
      <c r="I361" s="81" t="e">
        <f t="shared" si="84"/>
        <v>#DIV/0!</v>
      </c>
      <c r="J361" s="81" t="e">
        <f t="shared" si="77"/>
        <v>#DIV/0!</v>
      </c>
      <c r="K361" s="24"/>
      <c r="L361" s="24"/>
      <c r="M361" s="120" t="e">
        <f t="shared" si="85"/>
        <v>#DIV/0!</v>
      </c>
      <c r="N361" s="756"/>
      <c r="O361" s="5" t="b">
        <f t="shared" si="81"/>
        <v>1</v>
      </c>
      <c r="P361" s="6"/>
      <c r="Q361" s="138"/>
      <c r="R361" s="403" t="b">
        <f t="shared" si="82"/>
        <v>1</v>
      </c>
    </row>
    <row r="362" spans="1:18" s="48" customFormat="1" ht="56.25" customHeight="1" x14ac:dyDescent="0.25">
      <c r="A362" s="592" t="s">
        <v>409</v>
      </c>
      <c r="B362" s="50" t="s">
        <v>498</v>
      </c>
      <c r="C362" s="37" t="s">
        <v>172</v>
      </c>
      <c r="D362" s="51">
        <f>SUM(D363:D366)</f>
        <v>9017.34</v>
      </c>
      <c r="E362" s="51">
        <f>SUM(E363:E366)</f>
        <v>9296.1200000000008</v>
      </c>
      <c r="F362" s="51">
        <f>SUM(F363:F366)</f>
        <v>8009.58</v>
      </c>
      <c r="G362" s="100">
        <f>F362/E362</f>
        <v>0.86199999999999999</v>
      </c>
      <c r="H362" s="51">
        <f>SUM(H363:H366)</f>
        <v>8009.58</v>
      </c>
      <c r="I362" s="100">
        <f t="shared" si="84"/>
        <v>0.86199999999999999</v>
      </c>
      <c r="J362" s="100">
        <f t="shared" si="77"/>
        <v>1</v>
      </c>
      <c r="K362" s="51">
        <f>SUM(K363:K366)</f>
        <v>9291.93</v>
      </c>
      <c r="L362" s="24">
        <f>SUM(L363:L366)</f>
        <v>4.1900000000000004</v>
      </c>
      <c r="M362" s="140">
        <f t="shared" si="85"/>
        <v>1</v>
      </c>
      <c r="N362" s="957"/>
      <c r="O362" s="5" t="b">
        <f t="shared" si="81"/>
        <v>1</v>
      </c>
      <c r="P362" s="6"/>
      <c r="Q362" s="138"/>
      <c r="R362" s="403" t="b">
        <f t="shared" si="82"/>
        <v>1</v>
      </c>
    </row>
    <row r="363" spans="1:18" s="48" customFormat="1" ht="27" x14ac:dyDescent="0.25">
      <c r="A363" s="592"/>
      <c r="B363" s="490" t="s">
        <v>19</v>
      </c>
      <c r="C363" s="27"/>
      <c r="D363" s="24">
        <f>D368+D373+D378+D383+D388+D393</f>
        <v>0</v>
      </c>
      <c r="E363" s="24">
        <f t="shared" ref="E363:K363" si="87">E368+E373+E378+E383+E388+E393</f>
        <v>0</v>
      </c>
      <c r="F363" s="24">
        <f t="shared" si="87"/>
        <v>0</v>
      </c>
      <c r="G363" s="81" t="e">
        <f t="shared" ref="G363:G381" si="88">F363/E363</f>
        <v>#DIV/0!</v>
      </c>
      <c r="H363" s="24">
        <f t="shared" si="87"/>
        <v>0</v>
      </c>
      <c r="I363" s="81" t="e">
        <f t="shared" si="84"/>
        <v>#DIV/0!</v>
      </c>
      <c r="J363" s="81" t="e">
        <f t="shared" si="77"/>
        <v>#DIV/0!</v>
      </c>
      <c r="K363" s="24">
        <f t="shared" si="87"/>
        <v>0</v>
      </c>
      <c r="L363" s="24">
        <f>L368+L373+L378+L383</f>
        <v>0</v>
      </c>
      <c r="M363" s="120" t="e">
        <f t="shared" si="85"/>
        <v>#DIV/0!</v>
      </c>
      <c r="N363" s="957"/>
      <c r="O363" s="5" t="b">
        <f t="shared" si="81"/>
        <v>1</v>
      </c>
      <c r="P363" s="6"/>
      <c r="Q363" s="138"/>
      <c r="R363" s="403" t="b">
        <f t="shared" si="82"/>
        <v>1</v>
      </c>
    </row>
    <row r="364" spans="1:18" s="48" customFormat="1" ht="27" x14ac:dyDescent="0.25">
      <c r="A364" s="592"/>
      <c r="B364" s="490" t="s">
        <v>18</v>
      </c>
      <c r="C364" s="27"/>
      <c r="D364" s="24">
        <f t="shared" ref="D364:F366" si="89">D369+D374+D379+D384+D389+D394</f>
        <v>0</v>
      </c>
      <c r="E364" s="24">
        <f t="shared" si="89"/>
        <v>0</v>
      </c>
      <c r="F364" s="24">
        <f t="shared" si="89"/>
        <v>0</v>
      </c>
      <c r="G364" s="81" t="e">
        <f t="shared" si="88"/>
        <v>#DIV/0!</v>
      </c>
      <c r="H364" s="24">
        <f>H369+H374+H379+H384+H389+H394</f>
        <v>0</v>
      </c>
      <c r="I364" s="81" t="e">
        <f t="shared" si="84"/>
        <v>#DIV/0!</v>
      </c>
      <c r="J364" s="81" t="e">
        <f t="shared" si="77"/>
        <v>#DIV/0!</v>
      </c>
      <c r="K364" s="24">
        <f>K369+K374+K379+K384+K389+K394</f>
        <v>0</v>
      </c>
      <c r="L364" s="24">
        <f>L369+L374+L379+L384</f>
        <v>0</v>
      </c>
      <c r="M364" s="120" t="e">
        <f t="shared" si="85"/>
        <v>#DIV/0!</v>
      </c>
      <c r="N364" s="957"/>
      <c r="O364" s="5" t="b">
        <f t="shared" si="81"/>
        <v>1</v>
      </c>
      <c r="P364" s="6"/>
      <c r="Q364" s="138"/>
      <c r="R364" s="403" t="b">
        <f t="shared" si="82"/>
        <v>1</v>
      </c>
    </row>
    <row r="365" spans="1:18" s="48" customFormat="1" ht="27" x14ac:dyDescent="0.25">
      <c r="A365" s="592"/>
      <c r="B365" s="490" t="s">
        <v>38</v>
      </c>
      <c r="C365" s="27"/>
      <c r="D365" s="24">
        <f t="shared" si="89"/>
        <v>1403.23</v>
      </c>
      <c r="E365" s="24">
        <f t="shared" si="89"/>
        <v>1682.01</v>
      </c>
      <c r="F365" s="24">
        <f t="shared" si="89"/>
        <v>671.15</v>
      </c>
      <c r="G365" s="141">
        <f t="shared" si="88"/>
        <v>0.39900000000000002</v>
      </c>
      <c r="H365" s="24">
        <f>H370+H375+H380+H385+H390+H395</f>
        <v>671.15</v>
      </c>
      <c r="I365" s="100">
        <f t="shared" si="84"/>
        <v>0.39900000000000002</v>
      </c>
      <c r="J365" s="100">
        <f t="shared" si="77"/>
        <v>1</v>
      </c>
      <c r="K365" s="24">
        <f>K370+K375+K380+K385+K390+K395</f>
        <v>1677.82</v>
      </c>
      <c r="L365" s="24">
        <f>L370+L375+L380+L385+L390+L395</f>
        <v>4.1900000000000004</v>
      </c>
      <c r="M365" s="47">
        <f t="shared" si="85"/>
        <v>1</v>
      </c>
      <c r="N365" s="957"/>
      <c r="O365" s="5" t="b">
        <f t="shared" si="81"/>
        <v>1</v>
      </c>
      <c r="P365" s="6"/>
      <c r="Q365" s="138"/>
      <c r="R365" s="403" t="b">
        <f t="shared" si="82"/>
        <v>1</v>
      </c>
    </row>
    <row r="366" spans="1:18" s="48" customFormat="1" ht="27" x14ac:dyDescent="0.25">
      <c r="A366" s="592"/>
      <c r="B366" s="490" t="s">
        <v>20</v>
      </c>
      <c r="C366" s="27"/>
      <c r="D366" s="24">
        <f t="shared" si="89"/>
        <v>7614.11</v>
      </c>
      <c r="E366" s="24">
        <f t="shared" si="89"/>
        <v>7614.11</v>
      </c>
      <c r="F366" s="24">
        <f t="shared" si="89"/>
        <v>7338.43</v>
      </c>
      <c r="G366" s="100">
        <f t="shared" si="88"/>
        <v>0.96399999999999997</v>
      </c>
      <c r="H366" s="24">
        <f>H371+H376+H381+H386+H391+H396</f>
        <v>7338.43</v>
      </c>
      <c r="I366" s="100">
        <f t="shared" si="84"/>
        <v>0.96399999999999997</v>
      </c>
      <c r="J366" s="100">
        <f t="shared" si="77"/>
        <v>1</v>
      </c>
      <c r="K366" s="24">
        <f>K371+K376+K381+K386+K391+K396</f>
        <v>7614.11</v>
      </c>
      <c r="L366" s="24">
        <f>L371+L376+L381+L386+L391+L396</f>
        <v>0</v>
      </c>
      <c r="M366" s="47">
        <f t="shared" si="85"/>
        <v>1</v>
      </c>
      <c r="N366" s="957"/>
      <c r="O366" s="5" t="b">
        <f t="shared" si="81"/>
        <v>1</v>
      </c>
      <c r="P366" s="6"/>
      <c r="Q366" s="138"/>
      <c r="R366" s="403" t="b">
        <f t="shared" si="82"/>
        <v>1</v>
      </c>
    </row>
    <row r="367" spans="1:18" s="48" customFormat="1" ht="56.25" x14ac:dyDescent="0.25">
      <c r="A367" s="591" t="s">
        <v>513</v>
      </c>
      <c r="B367" s="50" t="s">
        <v>477</v>
      </c>
      <c r="C367" s="37" t="s">
        <v>172</v>
      </c>
      <c r="D367" s="51">
        <f>SUM(D368:D371)</f>
        <v>5.33</v>
      </c>
      <c r="E367" s="51">
        <f>SUM(E368:E371)</f>
        <v>5.33</v>
      </c>
      <c r="F367" s="51">
        <f>SUM(F368:F371)</f>
        <v>5.14</v>
      </c>
      <c r="G367" s="100">
        <f t="shared" si="88"/>
        <v>0.96399999999999997</v>
      </c>
      <c r="H367" s="24">
        <f>SUM(H368:H371)</f>
        <v>5.14</v>
      </c>
      <c r="I367" s="100">
        <f t="shared" si="84"/>
        <v>0.96399999999999997</v>
      </c>
      <c r="J367" s="100">
        <f t="shared" si="77"/>
        <v>1</v>
      </c>
      <c r="K367" s="24">
        <v>5.33</v>
      </c>
      <c r="L367" s="24">
        <f t="shared" si="83"/>
        <v>0</v>
      </c>
      <c r="M367" s="140">
        <f t="shared" si="85"/>
        <v>1</v>
      </c>
      <c r="N367" s="707" t="s">
        <v>1479</v>
      </c>
      <c r="O367" s="5" t="b">
        <f t="shared" si="81"/>
        <v>1</v>
      </c>
      <c r="P367" s="6"/>
      <c r="Q367" s="138"/>
      <c r="R367" s="403" t="b">
        <f t="shared" si="82"/>
        <v>1</v>
      </c>
    </row>
    <row r="368" spans="1:18" s="48" customFormat="1" ht="27" x14ac:dyDescent="0.25">
      <c r="A368" s="591"/>
      <c r="B368" s="490" t="s">
        <v>19</v>
      </c>
      <c r="C368" s="27"/>
      <c r="D368" s="488"/>
      <c r="E368" s="263"/>
      <c r="F368" s="24"/>
      <c r="G368" s="81" t="e">
        <f t="shared" si="88"/>
        <v>#DIV/0!</v>
      </c>
      <c r="H368" s="24"/>
      <c r="I368" s="81" t="e">
        <f t="shared" si="84"/>
        <v>#DIV/0!</v>
      </c>
      <c r="J368" s="81" t="e">
        <f t="shared" si="77"/>
        <v>#DIV/0!</v>
      </c>
      <c r="K368" s="24">
        <f t="shared" si="80"/>
        <v>0</v>
      </c>
      <c r="L368" s="24">
        <f t="shared" si="83"/>
        <v>0</v>
      </c>
      <c r="M368" s="120" t="e">
        <f t="shared" si="85"/>
        <v>#DIV/0!</v>
      </c>
      <c r="N368" s="707"/>
      <c r="O368" s="5" t="b">
        <f t="shared" si="81"/>
        <v>1</v>
      </c>
      <c r="P368" s="6"/>
      <c r="Q368" s="138"/>
      <c r="R368" s="403" t="b">
        <f t="shared" si="82"/>
        <v>1</v>
      </c>
    </row>
    <row r="369" spans="1:18" s="48" customFormat="1" ht="27" x14ac:dyDescent="0.25">
      <c r="A369" s="591"/>
      <c r="B369" s="490" t="s">
        <v>18</v>
      </c>
      <c r="C369" s="27"/>
      <c r="D369" s="24"/>
      <c r="E369" s="24"/>
      <c r="F369" s="24"/>
      <c r="G369" s="81" t="e">
        <f t="shared" si="88"/>
        <v>#DIV/0!</v>
      </c>
      <c r="H369" s="24"/>
      <c r="I369" s="81" t="e">
        <f t="shared" si="84"/>
        <v>#DIV/0!</v>
      </c>
      <c r="J369" s="81" t="e">
        <f t="shared" si="77"/>
        <v>#DIV/0!</v>
      </c>
      <c r="K369" s="24">
        <f t="shared" si="80"/>
        <v>0</v>
      </c>
      <c r="L369" s="24">
        <f t="shared" si="83"/>
        <v>0</v>
      </c>
      <c r="M369" s="120" t="e">
        <f t="shared" si="85"/>
        <v>#DIV/0!</v>
      </c>
      <c r="N369" s="707"/>
      <c r="O369" s="5" t="b">
        <f t="shared" si="81"/>
        <v>1</v>
      </c>
      <c r="P369" s="6"/>
      <c r="Q369" s="138"/>
      <c r="R369" s="403" t="b">
        <f t="shared" si="82"/>
        <v>1</v>
      </c>
    </row>
    <row r="370" spans="1:18" s="48" customFormat="1" ht="27" x14ac:dyDescent="0.25">
      <c r="A370" s="591"/>
      <c r="B370" s="490" t="s">
        <v>38</v>
      </c>
      <c r="C370" s="27"/>
      <c r="D370" s="24">
        <v>5.33</v>
      </c>
      <c r="E370" s="24">
        <v>5.33</v>
      </c>
      <c r="F370" s="24">
        <v>5.14</v>
      </c>
      <c r="G370" s="100">
        <f t="shared" si="88"/>
        <v>0.96399999999999997</v>
      </c>
      <c r="H370" s="24">
        <v>5.14</v>
      </c>
      <c r="I370" s="100">
        <f t="shared" si="84"/>
        <v>0.96399999999999997</v>
      </c>
      <c r="J370" s="100">
        <f t="shared" si="77"/>
        <v>1</v>
      </c>
      <c r="K370" s="24">
        <v>5.14</v>
      </c>
      <c r="L370" s="24">
        <f t="shared" si="83"/>
        <v>0.19</v>
      </c>
      <c r="M370" s="47">
        <f t="shared" si="85"/>
        <v>0.96</v>
      </c>
      <c r="N370" s="707"/>
      <c r="O370" s="5" t="b">
        <f t="shared" si="81"/>
        <v>1</v>
      </c>
      <c r="P370" s="6"/>
      <c r="Q370" s="138"/>
      <c r="R370" s="403" t="b">
        <f t="shared" si="82"/>
        <v>1</v>
      </c>
    </row>
    <row r="371" spans="1:18" s="48" customFormat="1" ht="27" x14ac:dyDescent="0.25">
      <c r="A371" s="591"/>
      <c r="B371" s="490" t="s">
        <v>20</v>
      </c>
      <c r="C371" s="27"/>
      <c r="D371" s="24"/>
      <c r="E371" s="24"/>
      <c r="F371" s="24"/>
      <c r="G371" s="81" t="e">
        <f t="shared" si="88"/>
        <v>#DIV/0!</v>
      </c>
      <c r="H371" s="24"/>
      <c r="I371" s="81" t="e">
        <f t="shared" si="84"/>
        <v>#DIV/0!</v>
      </c>
      <c r="J371" s="81" t="e">
        <f t="shared" si="77"/>
        <v>#DIV/0!</v>
      </c>
      <c r="K371" s="24">
        <f t="shared" si="80"/>
        <v>0</v>
      </c>
      <c r="L371" s="24">
        <f t="shared" si="83"/>
        <v>0</v>
      </c>
      <c r="M371" s="120" t="e">
        <f t="shared" si="85"/>
        <v>#DIV/0!</v>
      </c>
      <c r="N371" s="707"/>
      <c r="O371" s="5" t="b">
        <f t="shared" si="81"/>
        <v>1</v>
      </c>
      <c r="P371" s="6"/>
      <c r="Q371" s="138"/>
      <c r="R371" s="403" t="b">
        <f t="shared" si="82"/>
        <v>1</v>
      </c>
    </row>
    <row r="372" spans="1:18" s="48" customFormat="1" ht="56.25" customHeight="1" x14ac:dyDescent="0.25">
      <c r="A372" s="591" t="s">
        <v>514</v>
      </c>
      <c r="B372" s="50" t="s">
        <v>294</v>
      </c>
      <c r="C372" s="37" t="s">
        <v>172</v>
      </c>
      <c r="D372" s="51">
        <f>SUM(D373:D376)</f>
        <v>7614.11</v>
      </c>
      <c r="E372" s="51">
        <f>SUM(E373:E376)</f>
        <v>7614.11</v>
      </c>
      <c r="F372" s="51">
        <f>SUM(F373:F376)</f>
        <v>7338.43</v>
      </c>
      <c r="G372" s="100">
        <f t="shared" si="88"/>
        <v>0.96399999999999997</v>
      </c>
      <c r="H372" s="24">
        <f>SUM(H373:H376)</f>
        <v>7338.43</v>
      </c>
      <c r="I372" s="100">
        <f t="shared" si="84"/>
        <v>0.96399999999999997</v>
      </c>
      <c r="J372" s="100">
        <f t="shared" si="77"/>
        <v>1</v>
      </c>
      <c r="K372" s="51">
        <f t="shared" si="80"/>
        <v>7614.11</v>
      </c>
      <c r="L372" s="24">
        <f t="shared" si="83"/>
        <v>0</v>
      </c>
      <c r="M372" s="140">
        <f t="shared" si="85"/>
        <v>1</v>
      </c>
      <c r="N372" s="707" t="s">
        <v>1488</v>
      </c>
      <c r="O372" s="5" t="b">
        <f t="shared" si="81"/>
        <v>1</v>
      </c>
      <c r="P372" s="6"/>
      <c r="Q372" s="138"/>
      <c r="R372" s="403" t="b">
        <f t="shared" si="82"/>
        <v>1</v>
      </c>
    </row>
    <row r="373" spans="1:18" s="48" customFormat="1" ht="27" x14ac:dyDescent="0.25">
      <c r="A373" s="591"/>
      <c r="B373" s="490" t="s">
        <v>19</v>
      </c>
      <c r="C373" s="27"/>
      <c r="D373" s="488"/>
      <c r="E373" s="263"/>
      <c r="F373" s="24"/>
      <c r="G373" s="81" t="e">
        <f t="shared" si="88"/>
        <v>#DIV/0!</v>
      </c>
      <c r="H373" s="24"/>
      <c r="I373" s="81" t="e">
        <f t="shared" si="84"/>
        <v>#DIV/0!</v>
      </c>
      <c r="J373" s="81" t="e">
        <f t="shared" si="77"/>
        <v>#DIV/0!</v>
      </c>
      <c r="K373" s="24">
        <f t="shared" si="80"/>
        <v>0</v>
      </c>
      <c r="L373" s="24">
        <f t="shared" si="83"/>
        <v>0</v>
      </c>
      <c r="M373" s="120" t="e">
        <f t="shared" si="85"/>
        <v>#DIV/0!</v>
      </c>
      <c r="N373" s="707"/>
      <c r="O373" s="5" t="b">
        <f t="shared" si="81"/>
        <v>1</v>
      </c>
      <c r="P373" s="6"/>
      <c r="Q373" s="138"/>
      <c r="R373" s="403" t="b">
        <f t="shared" si="82"/>
        <v>1</v>
      </c>
    </row>
    <row r="374" spans="1:18" s="48" customFormat="1" ht="27" x14ac:dyDescent="0.25">
      <c r="A374" s="591"/>
      <c r="B374" s="490" t="s">
        <v>18</v>
      </c>
      <c r="C374" s="27"/>
      <c r="D374" s="24"/>
      <c r="E374" s="24"/>
      <c r="F374" s="24"/>
      <c r="G374" s="81" t="e">
        <f t="shared" si="88"/>
        <v>#DIV/0!</v>
      </c>
      <c r="H374" s="24"/>
      <c r="I374" s="81" t="e">
        <f t="shared" si="84"/>
        <v>#DIV/0!</v>
      </c>
      <c r="J374" s="81" t="e">
        <f t="shared" si="77"/>
        <v>#DIV/0!</v>
      </c>
      <c r="K374" s="24">
        <f t="shared" si="80"/>
        <v>0</v>
      </c>
      <c r="L374" s="24">
        <f t="shared" si="83"/>
        <v>0</v>
      </c>
      <c r="M374" s="120" t="e">
        <f t="shared" si="85"/>
        <v>#DIV/0!</v>
      </c>
      <c r="N374" s="707"/>
      <c r="O374" s="5" t="b">
        <f t="shared" si="81"/>
        <v>1</v>
      </c>
      <c r="P374" s="6"/>
      <c r="Q374" s="138"/>
      <c r="R374" s="403" t="b">
        <f t="shared" si="82"/>
        <v>1</v>
      </c>
    </row>
    <row r="375" spans="1:18" s="48" customFormat="1" ht="27" x14ac:dyDescent="0.25">
      <c r="A375" s="591"/>
      <c r="B375" s="490" t="s">
        <v>38</v>
      </c>
      <c r="C375" s="27"/>
      <c r="D375" s="24"/>
      <c r="E375" s="24"/>
      <c r="F375" s="24"/>
      <c r="G375" s="81" t="e">
        <f t="shared" si="88"/>
        <v>#DIV/0!</v>
      </c>
      <c r="H375" s="24"/>
      <c r="I375" s="81" t="e">
        <f t="shared" si="84"/>
        <v>#DIV/0!</v>
      </c>
      <c r="J375" s="81" t="e">
        <f t="shared" si="77"/>
        <v>#DIV/0!</v>
      </c>
      <c r="K375" s="24">
        <f t="shared" si="80"/>
        <v>0</v>
      </c>
      <c r="L375" s="24">
        <f t="shared" si="83"/>
        <v>0</v>
      </c>
      <c r="M375" s="120" t="e">
        <f t="shared" si="85"/>
        <v>#DIV/0!</v>
      </c>
      <c r="N375" s="707"/>
      <c r="O375" s="5" t="b">
        <f t="shared" si="81"/>
        <v>1</v>
      </c>
      <c r="P375" s="6"/>
      <c r="Q375" s="138"/>
      <c r="R375" s="403" t="b">
        <f t="shared" si="82"/>
        <v>1</v>
      </c>
    </row>
    <row r="376" spans="1:18" s="48" customFormat="1" ht="33.75" customHeight="1" x14ac:dyDescent="0.25">
      <c r="A376" s="591"/>
      <c r="B376" s="490" t="s">
        <v>20</v>
      </c>
      <c r="C376" s="27"/>
      <c r="D376" s="24">
        <v>7614.11</v>
      </c>
      <c r="E376" s="24">
        <v>7614.11</v>
      </c>
      <c r="F376" s="24">
        <v>7338.43</v>
      </c>
      <c r="G376" s="100">
        <f t="shared" si="88"/>
        <v>0.96399999999999997</v>
      </c>
      <c r="H376" s="24">
        <v>7338.43</v>
      </c>
      <c r="I376" s="100">
        <f t="shared" si="84"/>
        <v>0.96399999999999997</v>
      </c>
      <c r="J376" s="100">
        <f t="shared" si="77"/>
        <v>1</v>
      </c>
      <c r="K376" s="24">
        <f t="shared" si="80"/>
        <v>7614.11</v>
      </c>
      <c r="L376" s="24">
        <f t="shared" si="83"/>
        <v>0</v>
      </c>
      <c r="M376" s="47">
        <f t="shared" si="85"/>
        <v>1</v>
      </c>
      <c r="N376" s="707"/>
      <c r="O376" s="5" t="b">
        <f t="shared" si="81"/>
        <v>1</v>
      </c>
      <c r="P376" s="6"/>
      <c r="Q376" s="138"/>
      <c r="R376" s="403" t="b">
        <f t="shared" si="82"/>
        <v>1</v>
      </c>
    </row>
    <row r="377" spans="1:18" s="446" customFormat="1" ht="37.5" customHeight="1" x14ac:dyDescent="0.25">
      <c r="A377" s="591" t="s">
        <v>944</v>
      </c>
      <c r="B377" s="459" t="s">
        <v>1268</v>
      </c>
      <c r="C377" s="37" t="s">
        <v>172</v>
      </c>
      <c r="D377" s="51">
        <f>SUM(D378:D381)</f>
        <v>582.20000000000005</v>
      </c>
      <c r="E377" s="51">
        <f>SUM(E378:E381)</f>
        <v>501.3</v>
      </c>
      <c r="F377" s="51">
        <f>SUM(F378:F381)</f>
        <v>0</v>
      </c>
      <c r="G377" s="105">
        <f t="shared" si="88"/>
        <v>0</v>
      </c>
      <c r="H377" s="51">
        <f>SUM(H378:H381)</f>
        <v>0</v>
      </c>
      <c r="I377" s="105">
        <f t="shared" si="84"/>
        <v>0</v>
      </c>
      <c r="J377" s="99" t="e">
        <f t="shared" si="77"/>
        <v>#DIV/0!</v>
      </c>
      <c r="K377" s="51">
        <f>SUM(K378:K381)</f>
        <v>499.14</v>
      </c>
      <c r="L377" s="51">
        <f>SUM(L378:L381)</f>
        <v>2.16</v>
      </c>
      <c r="M377" s="140">
        <f t="shared" si="85"/>
        <v>1</v>
      </c>
      <c r="N377" s="707" t="s">
        <v>1269</v>
      </c>
      <c r="O377" s="5" t="b">
        <f t="shared" si="81"/>
        <v>1</v>
      </c>
      <c r="P377" s="444"/>
      <c r="Q377" s="445"/>
      <c r="R377" s="403" t="b">
        <f t="shared" si="82"/>
        <v>1</v>
      </c>
    </row>
    <row r="378" spans="1:18" s="446" customFormat="1" ht="27" x14ac:dyDescent="0.25">
      <c r="A378" s="591"/>
      <c r="B378" s="490" t="s">
        <v>19</v>
      </c>
      <c r="C378" s="27"/>
      <c r="D378" s="488"/>
      <c r="E378" s="263"/>
      <c r="F378" s="24"/>
      <c r="G378" s="81" t="e">
        <f t="shared" si="88"/>
        <v>#DIV/0!</v>
      </c>
      <c r="H378" s="24"/>
      <c r="I378" s="81" t="e">
        <f t="shared" si="84"/>
        <v>#DIV/0!</v>
      </c>
      <c r="J378" s="81" t="e">
        <f t="shared" si="77"/>
        <v>#DIV/0!</v>
      </c>
      <c r="K378" s="24">
        <f t="shared" si="80"/>
        <v>0</v>
      </c>
      <c r="L378" s="24">
        <f t="shared" si="83"/>
        <v>0</v>
      </c>
      <c r="M378" s="120" t="e">
        <f t="shared" si="85"/>
        <v>#DIV/0!</v>
      </c>
      <c r="N378" s="707"/>
      <c r="O378" s="5" t="b">
        <f t="shared" si="81"/>
        <v>1</v>
      </c>
      <c r="P378" s="444"/>
      <c r="Q378" s="445"/>
      <c r="R378" s="403" t="b">
        <f t="shared" si="82"/>
        <v>1</v>
      </c>
    </row>
    <row r="379" spans="1:18" s="446" customFormat="1" ht="27" x14ac:dyDescent="0.25">
      <c r="A379" s="591"/>
      <c r="B379" s="490" t="s">
        <v>18</v>
      </c>
      <c r="C379" s="27"/>
      <c r="D379" s="24"/>
      <c r="E379" s="24"/>
      <c r="F379" s="24"/>
      <c r="G379" s="81" t="e">
        <f t="shared" si="88"/>
        <v>#DIV/0!</v>
      </c>
      <c r="H379" s="24"/>
      <c r="I379" s="81" t="e">
        <f t="shared" si="84"/>
        <v>#DIV/0!</v>
      </c>
      <c r="J379" s="81" t="e">
        <f t="shared" si="77"/>
        <v>#DIV/0!</v>
      </c>
      <c r="K379" s="24">
        <f t="shared" si="80"/>
        <v>0</v>
      </c>
      <c r="L379" s="24">
        <f t="shared" si="83"/>
        <v>0</v>
      </c>
      <c r="M379" s="120" t="e">
        <f t="shared" si="85"/>
        <v>#DIV/0!</v>
      </c>
      <c r="N379" s="707"/>
      <c r="O379" s="5" t="b">
        <f t="shared" si="81"/>
        <v>1</v>
      </c>
      <c r="P379" s="444"/>
      <c r="Q379" s="445"/>
      <c r="R379" s="403" t="b">
        <f t="shared" si="82"/>
        <v>1</v>
      </c>
    </row>
    <row r="380" spans="1:18" s="446" customFormat="1" ht="27" x14ac:dyDescent="0.25">
      <c r="A380" s="591"/>
      <c r="B380" s="490" t="s">
        <v>38</v>
      </c>
      <c r="C380" s="27"/>
      <c r="D380" s="24">
        <v>582.20000000000005</v>
      </c>
      <c r="E380" s="24">
        <v>501.3</v>
      </c>
      <c r="F380" s="24"/>
      <c r="G380" s="100">
        <f t="shared" si="88"/>
        <v>0</v>
      </c>
      <c r="H380" s="24"/>
      <c r="I380" s="100">
        <f t="shared" si="84"/>
        <v>0</v>
      </c>
      <c r="J380" s="81" t="e">
        <f t="shared" si="77"/>
        <v>#DIV/0!</v>
      </c>
      <c r="K380" s="24">
        <v>499.14</v>
      </c>
      <c r="L380" s="24">
        <f t="shared" si="83"/>
        <v>2.16</v>
      </c>
      <c r="M380" s="47">
        <f t="shared" si="85"/>
        <v>1</v>
      </c>
      <c r="N380" s="707"/>
      <c r="O380" s="5" t="b">
        <f t="shared" si="81"/>
        <v>1</v>
      </c>
      <c r="P380" s="444"/>
      <c r="Q380" s="445"/>
      <c r="R380" s="403" t="b">
        <f t="shared" si="82"/>
        <v>1</v>
      </c>
    </row>
    <row r="381" spans="1:18" s="446" customFormat="1" ht="27" x14ac:dyDescent="0.25">
      <c r="A381" s="591"/>
      <c r="B381" s="490" t="s">
        <v>20</v>
      </c>
      <c r="C381" s="27"/>
      <c r="D381" s="24"/>
      <c r="E381" s="24"/>
      <c r="F381" s="24"/>
      <c r="G381" s="81" t="e">
        <f t="shared" si="88"/>
        <v>#DIV/0!</v>
      </c>
      <c r="H381" s="24"/>
      <c r="I381" s="81" t="e">
        <f t="shared" si="84"/>
        <v>#DIV/0!</v>
      </c>
      <c r="J381" s="81" t="e">
        <f t="shared" si="77"/>
        <v>#DIV/0!</v>
      </c>
      <c r="K381" s="24">
        <f t="shared" si="80"/>
        <v>0</v>
      </c>
      <c r="L381" s="24">
        <f t="shared" si="83"/>
        <v>0</v>
      </c>
      <c r="M381" s="120" t="e">
        <f t="shared" si="85"/>
        <v>#DIV/0!</v>
      </c>
      <c r="N381" s="707"/>
      <c r="O381" s="5" t="b">
        <f t="shared" si="81"/>
        <v>1</v>
      </c>
      <c r="P381" s="444"/>
      <c r="Q381" s="445"/>
      <c r="R381" s="403" t="b">
        <f t="shared" si="82"/>
        <v>1</v>
      </c>
    </row>
    <row r="382" spans="1:18" s="48" customFormat="1" ht="37.5" x14ac:dyDescent="0.25">
      <c r="A382" s="663" t="s">
        <v>945</v>
      </c>
      <c r="B382" s="50" t="s">
        <v>295</v>
      </c>
      <c r="C382" s="37" t="s">
        <v>172</v>
      </c>
      <c r="D382" s="51">
        <f>SUM(D383:D386)</f>
        <v>358.87</v>
      </c>
      <c r="E382" s="51">
        <f>SUM(E383:E386)</f>
        <v>358.87</v>
      </c>
      <c r="F382" s="51">
        <f>SUM(F383:F386)</f>
        <v>244.16</v>
      </c>
      <c r="G382" s="105">
        <f>F382/E382</f>
        <v>0.68</v>
      </c>
      <c r="H382" s="51">
        <f>SUM(H383:H386)</f>
        <v>244.16</v>
      </c>
      <c r="I382" s="100">
        <f t="shared" si="84"/>
        <v>0.68</v>
      </c>
      <c r="J382" s="105">
        <f>H382/F382</f>
        <v>1</v>
      </c>
      <c r="K382" s="24">
        <f>SUM(K383:K386)</f>
        <v>358.76</v>
      </c>
      <c r="L382" s="24">
        <f>SUM(L383:L386)</f>
        <v>0.11</v>
      </c>
      <c r="M382" s="140">
        <f t="shared" si="85"/>
        <v>1</v>
      </c>
      <c r="N382" s="707" t="s">
        <v>1489</v>
      </c>
      <c r="O382" s="5" t="b">
        <f t="shared" si="81"/>
        <v>1</v>
      </c>
      <c r="P382" s="6"/>
      <c r="Q382" s="138"/>
      <c r="R382" s="403" t="b">
        <f t="shared" si="82"/>
        <v>1</v>
      </c>
    </row>
    <row r="383" spans="1:18" s="48" customFormat="1" ht="27" x14ac:dyDescent="0.25">
      <c r="A383" s="663"/>
      <c r="B383" s="490" t="s">
        <v>19</v>
      </c>
      <c r="C383" s="27"/>
      <c r="D383" s="488"/>
      <c r="E383" s="263"/>
      <c r="F383" s="24"/>
      <c r="G383" s="81" t="e">
        <f t="shared" ref="G383:G416" si="90">F383/E383</f>
        <v>#DIV/0!</v>
      </c>
      <c r="H383" s="24"/>
      <c r="I383" s="81" t="e">
        <f t="shared" si="84"/>
        <v>#DIV/0!</v>
      </c>
      <c r="J383" s="81" t="e">
        <f t="shared" ref="J383:J416" si="91">H383/F383</f>
        <v>#DIV/0!</v>
      </c>
      <c r="K383" s="24">
        <f t="shared" si="80"/>
        <v>0</v>
      </c>
      <c r="L383" s="24">
        <f t="shared" si="83"/>
        <v>0</v>
      </c>
      <c r="M383" s="120" t="e">
        <f t="shared" si="85"/>
        <v>#DIV/0!</v>
      </c>
      <c r="N383" s="707"/>
      <c r="O383" s="5" t="b">
        <f t="shared" si="81"/>
        <v>1</v>
      </c>
      <c r="P383" s="6"/>
      <c r="Q383" s="138"/>
      <c r="R383" s="403" t="b">
        <f t="shared" si="82"/>
        <v>1</v>
      </c>
    </row>
    <row r="384" spans="1:18" s="48" customFormat="1" ht="27" x14ac:dyDescent="0.25">
      <c r="A384" s="663"/>
      <c r="B384" s="490" t="s">
        <v>18</v>
      </c>
      <c r="C384" s="27"/>
      <c r="D384" s="24"/>
      <c r="E384" s="24"/>
      <c r="F384" s="24"/>
      <c r="G384" s="81" t="e">
        <f t="shared" si="90"/>
        <v>#DIV/0!</v>
      </c>
      <c r="H384" s="24"/>
      <c r="I384" s="81" t="e">
        <f t="shared" si="84"/>
        <v>#DIV/0!</v>
      </c>
      <c r="J384" s="81" t="e">
        <f t="shared" si="91"/>
        <v>#DIV/0!</v>
      </c>
      <c r="K384" s="24">
        <f t="shared" si="80"/>
        <v>0</v>
      </c>
      <c r="L384" s="24">
        <f t="shared" si="83"/>
        <v>0</v>
      </c>
      <c r="M384" s="120" t="e">
        <f t="shared" si="85"/>
        <v>#DIV/0!</v>
      </c>
      <c r="N384" s="707"/>
      <c r="O384" s="5" t="b">
        <f t="shared" si="81"/>
        <v>1</v>
      </c>
      <c r="P384" s="6"/>
      <c r="Q384" s="138"/>
      <c r="R384" s="403" t="b">
        <f t="shared" si="82"/>
        <v>1</v>
      </c>
    </row>
    <row r="385" spans="1:18" s="48" customFormat="1" ht="27" x14ac:dyDescent="0.25">
      <c r="A385" s="663"/>
      <c r="B385" s="490" t="s">
        <v>38</v>
      </c>
      <c r="C385" s="27"/>
      <c r="D385" s="24">
        <v>358.87</v>
      </c>
      <c r="E385" s="24">
        <v>358.87</v>
      </c>
      <c r="F385" s="24">
        <v>244.16</v>
      </c>
      <c r="G385" s="100">
        <f t="shared" si="90"/>
        <v>0.68</v>
      </c>
      <c r="H385" s="24">
        <v>244.16</v>
      </c>
      <c r="I385" s="100">
        <f t="shared" si="84"/>
        <v>0.68</v>
      </c>
      <c r="J385" s="100">
        <f t="shared" si="91"/>
        <v>1</v>
      </c>
      <c r="K385" s="24">
        <v>358.76</v>
      </c>
      <c r="L385" s="24">
        <f>E385-K385</f>
        <v>0.11</v>
      </c>
      <c r="M385" s="47">
        <f t="shared" si="85"/>
        <v>1</v>
      </c>
      <c r="N385" s="707"/>
      <c r="O385" s="5" t="b">
        <f t="shared" si="81"/>
        <v>1</v>
      </c>
      <c r="P385" s="6"/>
      <c r="Q385" s="138"/>
      <c r="R385" s="403" t="b">
        <f t="shared" si="82"/>
        <v>1</v>
      </c>
    </row>
    <row r="386" spans="1:18" s="48" customFormat="1" ht="27" x14ac:dyDescent="0.25">
      <c r="A386" s="663"/>
      <c r="B386" s="490" t="s">
        <v>20</v>
      </c>
      <c r="C386" s="27"/>
      <c r="D386" s="24"/>
      <c r="E386" s="24"/>
      <c r="F386" s="24"/>
      <c r="G386" s="81" t="e">
        <f t="shared" si="90"/>
        <v>#DIV/0!</v>
      </c>
      <c r="H386" s="24"/>
      <c r="I386" s="81" t="e">
        <f t="shared" si="84"/>
        <v>#DIV/0!</v>
      </c>
      <c r="J386" s="81" t="e">
        <f t="shared" si="91"/>
        <v>#DIV/0!</v>
      </c>
      <c r="K386" s="24">
        <f t="shared" ref="K386:K451" si="92">E386</f>
        <v>0</v>
      </c>
      <c r="L386" s="24">
        <f t="shared" si="83"/>
        <v>0</v>
      </c>
      <c r="M386" s="120" t="e">
        <f t="shared" si="85"/>
        <v>#DIV/0!</v>
      </c>
      <c r="N386" s="707"/>
      <c r="O386" s="5" t="b">
        <f t="shared" si="81"/>
        <v>1</v>
      </c>
      <c r="P386" s="6"/>
      <c r="Q386" s="138"/>
      <c r="R386" s="403" t="b">
        <f t="shared" si="82"/>
        <v>1</v>
      </c>
    </row>
    <row r="387" spans="1:18" s="48" customFormat="1" ht="71.25" customHeight="1" x14ac:dyDescent="0.25">
      <c r="A387" s="663" t="s">
        <v>946</v>
      </c>
      <c r="B387" s="37" t="s">
        <v>947</v>
      </c>
      <c r="C387" s="37" t="s">
        <v>172</v>
      </c>
      <c r="D387" s="24">
        <f>SUM(D388:D391)</f>
        <v>2.59</v>
      </c>
      <c r="E387" s="24">
        <f>SUM(E388:E391)</f>
        <v>2.59</v>
      </c>
      <c r="F387" s="24">
        <f>SUM(F388:F391)</f>
        <v>2.58</v>
      </c>
      <c r="G387" s="100">
        <f t="shared" si="90"/>
        <v>0.996</v>
      </c>
      <c r="H387" s="24">
        <f>SUM(H388:H391)</f>
        <v>2.58</v>
      </c>
      <c r="I387" s="100">
        <f t="shared" si="84"/>
        <v>0.996</v>
      </c>
      <c r="J387" s="100">
        <f t="shared" si="91"/>
        <v>1</v>
      </c>
      <c r="K387" s="24">
        <f>SUM(K388:K391)</f>
        <v>2.58</v>
      </c>
      <c r="L387" s="24">
        <f>SUM(L388:L391)</f>
        <v>0.01</v>
      </c>
      <c r="M387" s="47">
        <f t="shared" si="85"/>
        <v>1</v>
      </c>
      <c r="N387" s="691" t="s">
        <v>1338</v>
      </c>
      <c r="O387" s="5" t="b">
        <f t="shared" si="81"/>
        <v>1</v>
      </c>
      <c r="P387" s="6"/>
      <c r="Q387" s="138"/>
      <c r="R387" s="403" t="b">
        <f t="shared" si="82"/>
        <v>1</v>
      </c>
    </row>
    <row r="388" spans="1:18" s="48" customFormat="1" ht="51.75" customHeight="1" x14ac:dyDescent="0.25">
      <c r="A388" s="663"/>
      <c r="B388" s="490" t="s">
        <v>19</v>
      </c>
      <c r="C388" s="27"/>
      <c r="D388" s="24"/>
      <c r="E388" s="24"/>
      <c r="F388" s="24"/>
      <c r="G388" s="81" t="e">
        <f t="shared" si="90"/>
        <v>#DIV/0!</v>
      </c>
      <c r="H388" s="24"/>
      <c r="I388" s="81" t="e">
        <f t="shared" si="84"/>
        <v>#DIV/0!</v>
      </c>
      <c r="J388" s="81" t="e">
        <f t="shared" si="91"/>
        <v>#DIV/0!</v>
      </c>
      <c r="K388" s="24"/>
      <c r="L388" s="24"/>
      <c r="M388" s="120" t="e">
        <f t="shared" si="85"/>
        <v>#DIV/0!</v>
      </c>
      <c r="N388" s="692"/>
      <c r="O388" s="5" t="b">
        <f t="shared" si="81"/>
        <v>1</v>
      </c>
      <c r="P388" s="6"/>
      <c r="Q388" s="138"/>
      <c r="R388" s="403" t="b">
        <f t="shared" si="82"/>
        <v>1</v>
      </c>
    </row>
    <row r="389" spans="1:18" s="48" customFormat="1" ht="51.75" customHeight="1" x14ac:dyDescent="0.25">
      <c r="A389" s="663"/>
      <c r="B389" s="490" t="s">
        <v>18</v>
      </c>
      <c r="C389" s="27"/>
      <c r="D389" s="24"/>
      <c r="E389" s="24"/>
      <c r="F389" s="24"/>
      <c r="G389" s="81" t="e">
        <f t="shared" si="90"/>
        <v>#DIV/0!</v>
      </c>
      <c r="H389" s="24"/>
      <c r="I389" s="81" t="e">
        <f t="shared" si="84"/>
        <v>#DIV/0!</v>
      </c>
      <c r="J389" s="81" t="e">
        <f t="shared" si="91"/>
        <v>#DIV/0!</v>
      </c>
      <c r="K389" s="24"/>
      <c r="L389" s="24"/>
      <c r="M389" s="120" t="e">
        <f t="shared" si="85"/>
        <v>#DIV/0!</v>
      </c>
      <c r="N389" s="692"/>
      <c r="O389" s="5" t="b">
        <f t="shared" si="81"/>
        <v>1</v>
      </c>
      <c r="P389" s="6"/>
      <c r="Q389" s="138"/>
      <c r="R389" s="403" t="b">
        <f t="shared" si="82"/>
        <v>1</v>
      </c>
    </row>
    <row r="390" spans="1:18" s="48" customFormat="1" ht="51.75" customHeight="1" x14ac:dyDescent="0.25">
      <c r="A390" s="663"/>
      <c r="B390" s="490" t="s">
        <v>38</v>
      </c>
      <c r="C390" s="27"/>
      <c r="D390" s="24">
        <v>2.59</v>
      </c>
      <c r="E390" s="24">
        <v>2.59</v>
      </c>
      <c r="F390" s="24">
        <v>2.58</v>
      </c>
      <c r="G390" s="100">
        <f t="shared" si="90"/>
        <v>0.996</v>
      </c>
      <c r="H390" s="24">
        <v>2.58</v>
      </c>
      <c r="I390" s="100">
        <f t="shared" si="84"/>
        <v>0.996</v>
      </c>
      <c r="J390" s="100">
        <f t="shared" si="91"/>
        <v>1</v>
      </c>
      <c r="K390" s="24">
        <v>2.58</v>
      </c>
      <c r="L390" s="24">
        <v>0.01</v>
      </c>
      <c r="M390" s="47">
        <f t="shared" si="85"/>
        <v>1</v>
      </c>
      <c r="N390" s="692"/>
      <c r="O390" s="5" t="b">
        <f t="shared" si="81"/>
        <v>1</v>
      </c>
      <c r="P390" s="6"/>
      <c r="Q390" s="138"/>
      <c r="R390" s="403" t="b">
        <f t="shared" si="82"/>
        <v>1</v>
      </c>
    </row>
    <row r="391" spans="1:18" s="48" customFormat="1" ht="51.75" customHeight="1" x14ac:dyDescent="0.25">
      <c r="A391" s="663"/>
      <c r="B391" s="490" t="s">
        <v>20</v>
      </c>
      <c r="C391" s="27"/>
      <c r="D391" s="24"/>
      <c r="E391" s="24"/>
      <c r="F391" s="24"/>
      <c r="G391" s="81" t="e">
        <f t="shared" si="90"/>
        <v>#DIV/0!</v>
      </c>
      <c r="H391" s="24"/>
      <c r="I391" s="81" t="e">
        <f t="shared" si="84"/>
        <v>#DIV/0!</v>
      </c>
      <c r="J391" s="81" t="e">
        <f t="shared" si="91"/>
        <v>#DIV/0!</v>
      </c>
      <c r="K391" s="24"/>
      <c r="L391" s="24"/>
      <c r="M391" s="120" t="e">
        <f t="shared" si="85"/>
        <v>#DIV/0!</v>
      </c>
      <c r="N391" s="693"/>
      <c r="O391" s="5" t="b">
        <f t="shared" si="81"/>
        <v>1</v>
      </c>
      <c r="P391" s="6"/>
      <c r="Q391" s="138"/>
      <c r="R391" s="403" t="b">
        <f t="shared" si="82"/>
        <v>1</v>
      </c>
    </row>
    <row r="392" spans="1:18" s="48" customFormat="1" ht="56.25" x14ac:dyDescent="0.25">
      <c r="A392" s="663" t="s">
        <v>948</v>
      </c>
      <c r="B392" s="37" t="s">
        <v>949</v>
      </c>
      <c r="C392" s="37" t="s">
        <v>172</v>
      </c>
      <c r="D392" s="24">
        <f>SUM(D393:D396)</f>
        <v>454.24</v>
      </c>
      <c r="E392" s="24">
        <f>SUM(E393:E396)</f>
        <v>813.92</v>
      </c>
      <c r="F392" s="24">
        <f>SUM(F393:F396)</f>
        <v>419.27</v>
      </c>
      <c r="G392" s="100">
        <f t="shared" si="90"/>
        <v>0.51500000000000001</v>
      </c>
      <c r="H392" s="24">
        <f>SUM(H393:H396)</f>
        <v>419.27</v>
      </c>
      <c r="I392" s="100">
        <f t="shared" si="84"/>
        <v>0.51500000000000001</v>
      </c>
      <c r="J392" s="100">
        <f t="shared" si="91"/>
        <v>1</v>
      </c>
      <c r="K392" s="24">
        <f>SUM(K393:K396)</f>
        <v>812.2</v>
      </c>
      <c r="L392" s="24">
        <f>SUM(L393:L396)</f>
        <v>1.72</v>
      </c>
      <c r="M392" s="47">
        <f t="shared" si="85"/>
        <v>1</v>
      </c>
      <c r="N392" s="603" t="s">
        <v>1582</v>
      </c>
      <c r="O392" s="5" t="b">
        <f t="shared" ref="O392:O460" si="93">K392+L392=E392</f>
        <v>1</v>
      </c>
      <c r="P392" s="6"/>
      <c r="Q392" s="138"/>
      <c r="R392" s="403" t="b">
        <f t="shared" ref="R392:R455" si="94">F392=H392</f>
        <v>1</v>
      </c>
    </row>
    <row r="393" spans="1:18" s="48" customFormat="1" ht="27" x14ac:dyDescent="0.25">
      <c r="A393" s="663"/>
      <c r="B393" s="490" t="s">
        <v>19</v>
      </c>
      <c r="C393" s="27"/>
      <c r="D393" s="24"/>
      <c r="E393" s="24"/>
      <c r="F393" s="24"/>
      <c r="G393" s="81" t="e">
        <f t="shared" si="90"/>
        <v>#DIV/0!</v>
      </c>
      <c r="H393" s="24"/>
      <c r="I393" s="81" t="e">
        <f t="shared" si="84"/>
        <v>#DIV/0!</v>
      </c>
      <c r="J393" s="81" t="e">
        <f t="shared" si="91"/>
        <v>#DIV/0!</v>
      </c>
      <c r="K393" s="24"/>
      <c r="L393" s="24"/>
      <c r="M393" s="120" t="e">
        <f t="shared" si="85"/>
        <v>#DIV/0!</v>
      </c>
      <c r="N393" s="604"/>
      <c r="O393" s="5" t="b">
        <f t="shared" si="93"/>
        <v>1</v>
      </c>
      <c r="P393" s="6"/>
      <c r="Q393" s="138"/>
      <c r="R393" s="403" t="b">
        <f t="shared" si="94"/>
        <v>1</v>
      </c>
    </row>
    <row r="394" spans="1:18" s="48" customFormat="1" ht="27" x14ac:dyDescent="0.25">
      <c r="A394" s="663"/>
      <c r="B394" s="490" t="s">
        <v>18</v>
      </c>
      <c r="C394" s="27"/>
      <c r="D394" s="24"/>
      <c r="E394" s="24"/>
      <c r="F394" s="24"/>
      <c r="G394" s="81" t="e">
        <f t="shared" si="90"/>
        <v>#DIV/0!</v>
      </c>
      <c r="H394" s="24"/>
      <c r="I394" s="81" t="e">
        <f t="shared" si="84"/>
        <v>#DIV/0!</v>
      </c>
      <c r="J394" s="81" t="e">
        <f t="shared" si="91"/>
        <v>#DIV/0!</v>
      </c>
      <c r="K394" s="24"/>
      <c r="L394" s="24"/>
      <c r="M394" s="120" t="e">
        <f t="shared" si="85"/>
        <v>#DIV/0!</v>
      </c>
      <c r="N394" s="604"/>
      <c r="O394" s="5" t="b">
        <f t="shared" si="93"/>
        <v>1</v>
      </c>
      <c r="P394" s="6"/>
      <c r="Q394" s="138"/>
      <c r="R394" s="403" t="b">
        <f t="shared" si="94"/>
        <v>1</v>
      </c>
    </row>
    <row r="395" spans="1:18" s="48" customFormat="1" ht="27" x14ac:dyDescent="0.25">
      <c r="A395" s="663"/>
      <c r="B395" s="490" t="s">
        <v>38</v>
      </c>
      <c r="C395" s="27"/>
      <c r="D395" s="24">
        <v>454.24</v>
      </c>
      <c r="E395" s="24">
        <v>813.92</v>
      </c>
      <c r="F395" s="24">
        <v>419.27</v>
      </c>
      <c r="G395" s="100">
        <f t="shared" si="90"/>
        <v>0.51500000000000001</v>
      </c>
      <c r="H395" s="24">
        <f>F395</f>
        <v>419.27</v>
      </c>
      <c r="I395" s="100">
        <f t="shared" si="84"/>
        <v>0.51500000000000001</v>
      </c>
      <c r="J395" s="100">
        <f t="shared" si="91"/>
        <v>1</v>
      </c>
      <c r="K395" s="24">
        <v>812.2</v>
      </c>
      <c r="L395" s="24">
        <f>E395-K395</f>
        <v>1.72</v>
      </c>
      <c r="M395" s="47">
        <f t="shared" si="85"/>
        <v>1</v>
      </c>
      <c r="N395" s="604"/>
      <c r="O395" s="5" t="b">
        <f t="shared" si="93"/>
        <v>1</v>
      </c>
      <c r="P395" s="6"/>
      <c r="Q395" s="138"/>
      <c r="R395" s="403" t="b">
        <f t="shared" si="94"/>
        <v>1</v>
      </c>
    </row>
    <row r="396" spans="1:18" s="48" customFormat="1" ht="27" x14ac:dyDescent="0.25">
      <c r="A396" s="663"/>
      <c r="B396" s="490" t="s">
        <v>20</v>
      </c>
      <c r="C396" s="27"/>
      <c r="D396" s="24"/>
      <c r="E396" s="24"/>
      <c r="F396" s="24"/>
      <c r="G396" s="81" t="e">
        <f t="shared" si="90"/>
        <v>#DIV/0!</v>
      </c>
      <c r="H396" s="24"/>
      <c r="I396" s="81" t="e">
        <f t="shared" si="84"/>
        <v>#DIV/0!</v>
      </c>
      <c r="J396" s="81" t="e">
        <f t="shared" si="91"/>
        <v>#DIV/0!</v>
      </c>
      <c r="K396" s="24"/>
      <c r="L396" s="24"/>
      <c r="M396" s="120" t="e">
        <f t="shared" si="85"/>
        <v>#DIV/0!</v>
      </c>
      <c r="N396" s="596"/>
      <c r="O396" s="5" t="b">
        <f t="shared" si="93"/>
        <v>1</v>
      </c>
      <c r="P396" s="6"/>
      <c r="Q396" s="138"/>
      <c r="R396" s="403" t="b">
        <f t="shared" si="94"/>
        <v>1</v>
      </c>
    </row>
    <row r="397" spans="1:18" s="48" customFormat="1" ht="55.5" customHeight="1" x14ac:dyDescent="0.25">
      <c r="A397" s="591" t="s">
        <v>410</v>
      </c>
      <c r="B397" s="50" t="s">
        <v>419</v>
      </c>
      <c r="C397" s="37" t="s">
        <v>172</v>
      </c>
      <c r="D397" s="51">
        <f>SUM(D398:D401)</f>
        <v>168</v>
      </c>
      <c r="E397" s="51">
        <f>SUM(E398:E401)</f>
        <v>80.010000000000005</v>
      </c>
      <c r="F397" s="51">
        <f>SUM(F398:F401)</f>
        <v>80.010000000000005</v>
      </c>
      <c r="G397" s="105">
        <f t="shared" si="90"/>
        <v>1</v>
      </c>
      <c r="H397" s="51">
        <f>SUM(H398:H401)</f>
        <v>80.010000000000005</v>
      </c>
      <c r="I397" s="105">
        <f t="shared" si="84"/>
        <v>1</v>
      </c>
      <c r="J397" s="105">
        <f t="shared" si="91"/>
        <v>1</v>
      </c>
      <c r="K397" s="51">
        <f>SUM(K398:K401)</f>
        <v>80.010000000000005</v>
      </c>
      <c r="L397" s="51">
        <f>SUM(L398:L401)</f>
        <v>0</v>
      </c>
      <c r="M397" s="140">
        <f t="shared" si="85"/>
        <v>1</v>
      </c>
      <c r="N397" s="707"/>
      <c r="O397" s="5" t="b">
        <f t="shared" si="93"/>
        <v>1</v>
      </c>
      <c r="P397" s="6"/>
      <c r="Q397" s="138"/>
      <c r="R397" s="403" t="b">
        <f t="shared" si="94"/>
        <v>1</v>
      </c>
    </row>
    <row r="398" spans="1:18" s="48" customFormat="1" ht="27" x14ac:dyDescent="0.25">
      <c r="A398" s="591"/>
      <c r="B398" s="490" t="s">
        <v>19</v>
      </c>
      <c r="C398" s="27"/>
      <c r="D398" s="24">
        <f>D403</f>
        <v>0</v>
      </c>
      <c r="E398" s="24">
        <f>E403</f>
        <v>0</v>
      </c>
      <c r="F398" s="24">
        <f>F403</f>
        <v>0</v>
      </c>
      <c r="G398" s="81" t="e">
        <f t="shared" si="90"/>
        <v>#DIV/0!</v>
      </c>
      <c r="H398" s="24"/>
      <c r="I398" s="81" t="e">
        <f t="shared" si="84"/>
        <v>#DIV/0!</v>
      </c>
      <c r="J398" s="81" t="e">
        <f t="shared" si="91"/>
        <v>#DIV/0!</v>
      </c>
      <c r="K398" s="24">
        <f t="shared" si="92"/>
        <v>0</v>
      </c>
      <c r="L398" s="24">
        <f t="shared" si="83"/>
        <v>0</v>
      </c>
      <c r="M398" s="120" t="e">
        <f t="shared" si="85"/>
        <v>#DIV/0!</v>
      </c>
      <c r="N398" s="707"/>
      <c r="O398" s="5" t="b">
        <f t="shared" si="93"/>
        <v>1</v>
      </c>
      <c r="P398" s="6"/>
      <c r="Q398" s="138"/>
      <c r="R398" s="403" t="b">
        <f t="shared" si="94"/>
        <v>1</v>
      </c>
    </row>
    <row r="399" spans="1:18" s="48" customFormat="1" ht="27" x14ac:dyDescent="0.25">
      <c r="A399" s="591"/>
      <c r="B399" s="490" t="s">
        <v>18</v>
      </c>
      <c r="C399" s="27"/>
      <c r="D399" s="24">
        <f t="shared" ref="D399:E401" si="95">D404</f>
        <v>0</v>
      </c>
      <c r="E399" s="24">
        <f t="shared" si="95"/>
        <v>0</v>
      </c>
      <c r="F399" s="24"/>
      <c r="G399" s="81" t="e">
        <f t="shared" si="90"/>
        <v>#DIV/0!</v>
      </c>
      <c r="H399" s="24"/>
      <c r="I399" s="81" t="e">
        <f t="shared" si="84"/>
        <v>#DIV/0!</v>
      </c>
      <c r="J399" s="81" t="e">
        <f t="shared" si="91"/>
        <v>#DIV/0!</v>
      </c>
      <c r="K399" s="24">
        <f t="shared" si="92"/>
        <v>0</v>
      </c>
      <c r="L399" s="24">
        <f t="shared" si="83"/>
        <v>0</v>
      </c>
      <c r="M399" s="120" t="e">
        <f t="shared" si="85"/>
        <v>#DIV/0!</v>
      </c>
      <c r="N399" s="707"/>
      <c r="O399" s="5" t="b">
        <f t="shared" si="93"/>
        <v>1</v>
      </c>
      <c r="P399" s="6"/>
      <c r="Q399" s="138"/>
      <c r="R399" s="403" t="b">
        <f t="shared" si="94"/>
        <v>1</v>
      </c>
    </row>
    <row r="400" spans="1:18" s="48" customFormat="1" ht="27" x14ac:dyDescent="0.25">
      <c r="A400" s="591"/>
      <c r="B400" s="490" t="s">
        <v>38</v>
      </c>
      <c r="C400" s="27"/>
      <c r="D400" s="24">
        <f t="shared" si="95"/>
        <v>168</v>
      </c>
      <c r="E400" s="24">
        <f t="shared" si="95"/>
        <v>80.010000000000005</v>
      </c>
      <c r="F400" s="24">
        <f>F405</f>
        <v>80.010000000000005</v>
      </c>
      <c r="G400" s="100">
        <f t="shared" si="90"/>
        <v>1</v>
      </c>
      <c r="H400" s="24">
        <f>H405</f>
        <v>80.010000000000005</v>
      </c>
      <c r="I400" s="100">
        <f t="shared" si="84"/>
        <v>1</v>
      </c>
      <c r="J400" s="100">
        <f t="shared" si="91"/>
        <v>1</v>
      </c>
      <c r="K400" s="24">
        <f>K405</f>
        <v>80.010000000000005</v>
      </c>
      <c r="L400" s="24">
        <f t="shared" si="83"/>
        <v>0</v>
      </c>
      <c r="M400" s="47">
        <f t="shared" si="85"/>
        <v>1</v>
      </c>
      <c r="N400" s="707"/>
      <c r="O400" s="5" t="b">
        <f t="shared" si="93"/>
        <v>1</v>
      </c>
      <c r="P400" s="6"/>
      <c r="Q400" s="138"/>
      <c r="R400" s="403" t="b">
        <f t="shared" si="94"/>
        <v>1</v>
      </c>
    </row>
    <row r="401" spans="1:18" s="48" customFormat="1" ht="27" x14ac:dyDescent="0.25">
      <c r="A401" s="591"/>
      <c r="B401" s="490" t="s">
        <v>20</v>
      </c>
      <c r="C401" s="27"/>
      <c r="D401" s="24">
        <f t="shared" si="95"/>
        <v>0</v>
      </c>
      <c r="E401" s="24">
        <f t="shared" si="95"/>
        <v>0</v>
      </c>
      <c r="F401" s="24"/>
      <c r="G401" s="81" t="e">
        <f t="shared" si="90"/>
        <v>#DIV/0!</v>
      </c>
      <c r="H401" s="24"/>
      <c r="I401" s="81" t="e">
        <f t="shared" si="84"/>
        <v>#DIV/0!</v>
      </c>
      <c r="J401" s="81" t="e">
        <f t="shared" si="91"/>
        <v>#DIV/0!</v>
      </c>
      <c r="K401" s="24">
        <f t="shared" si="92"/>
        <v>0</v>
      </c>
      <c r="L401" s="24">
        <f t="shared" si="83"/>
        <v>0</v>
      </c>
      <c r="M401" s="120" t="e">
        <f t="shared" si="85"/>
        <v>#DIV/0!</v>
      </c>
      <c r="N401" s="707"/>
      <c r="O401" s="5" t="b">
        <f t="shared" si="93"/>
        <v>1</v>
      </c>
      <c r="P401" s="6"/>
      <c r="Q401" s="138"/>
      <c r="R401" s="403" t="b">
        <f t="shared" si="94"/>
        <v>1</v>
      </c>
    </row>
    <row r="402" spans="1:18" s="48" customFormat="1" ht="60" customHeight="1" x14ac:dyDescent="0.25">
      <c r="A402" s="591" t="s">
        <v>515</v>
      </c>
      <c r="B402" s="50" t="s">
        <v>296</v>
      </c>
      <c r="C402" s="37" t="s">
        <v>172</v>
      </c>
      <c r="D402" s="51">
        <f>SUM(D403:D406)</f>
        <v>168</v>
      </c>
      <c r="E402" s="51">
        <f>SUM(E403:E406)</f>
        <v>80.010000000000005</v>
      </c>
      <c r="F402" s="51">
        <f>SUM(F403:F406)</f>
        <v>80.010000000000005</v>
      </c>
      <c r="G402" s="100">
        <f t="shared" si="90"/>
        <v>1</v>
      </c>
      <c r="H402" s="51">
        <f>SUM(H403:H406)</f>
        <v>80.010000000000005</v>
      </c>
      <c r="I402" s="105">
        <f t="shared" si="84"/>
        <v>1</v>
      </c>
      <c r="J402" s="105">
        <f t="shared" si="91"/>
        <v>1</v>
      </c>
      <c r="K402" s="51">
        <f>SUM(K403:K406)</f>
        <v>80.010000000000005</v>
      </c>
      <c r="L402" s="51">
        <f>SUM(L403:L406)</f>
        <v>0</v>
      </c>
      <c r="M402" s="140">
        <f t="shared" si="85"/>
        <v>1</v>
      </c>
      <c r="N402" s="707" t="s">
        <v>1339</v>
      </c>
      <c r="O402" s="5" t="b">
        <f t="shared" si="93"/>
        <v>1</v>
      </c>
      <c r="P402" s="6"/>
      <c r="Q402" s="138"/>
      <c r="R402" s="403" t="b">
        <f t="shared" si="94"/>
        <v>1</v>
      </c>
    </row>
    <row r="403" spans="1:18" s="48" customFormat="1" ht="27" x14ac:dyDescent="0.25">
      <c r="A403" s="591"/>
      <c r="B403" s="490" t="s">
        <v>19</v>
      </c>
      <c r="C403" s="27"/>
      <c r="D403" s="24"/>
      <c r="E403" s="24"/>
      <c r="F403" s="24"/>
      <c r="G403" s="81" t="e">
        <f t="shared" si="90"/>
        <v>#DIV/0!</v>
      </c>
      <c r="H403" s="24"/>
      <c r="I403" s="81" t="e">
        <f t="shared" si="84"/>
        <v>#DIV/0!</v>
      </c>
      <c r="J403" s="81" t="e">
        <f t="shared" si="91"/>
        <v>#DIV/0!</v>
      </c>
      <c r="K403" s="24">
        <f t="shared" si="92"/>
        <v>0</v>
      </c>
      <c r="L403" s="24">
        <f t="shared" si="83"/>
        <v>0</v>
      </c>
      <c r="M403" s="120" t="e">
        <f t="shared" si="85"/>
        <v>#DIV/0!</v>
      </c>
      <c r="N403" s="707"/>
      <c r="O403" s="5" t="b">
        <f t="shared" si="93"/>
        <v>1</v>
      </c>
      <c r="P403" s="6"/>
      <c r="Q403" s="138"/>
      <c r="R403" s="403" t="b">
        <f t="shared" si="94"/>
        <v>1</v>
      </c>
    </row>
    <row r="404" spans="1:18" s="48" customFormat="1" ht="27" x14ac:dyDescent="0.25">
      <c r="A404" s="591"/>
      <c r="B404" s="490" t="s">
        <v>18</v>
      </c>
      <c r="C404" s="27"/>
      <c r="D404" s="24"/>
      <c r="E404" s="24"/>
      <c r="F404" s="24"/>
      <c r="G404" s="81" t="e">
        <f t="shared" si="90"/>
        <v>#DIV/0!</v>
      </c>
      <c r="H404" s="24"/>
      <c r="I404" s="81" t="e">
        <f t="shared" si="84"/>
        <v>#DIV/0!</v>
      </c>
      <c r="J404" s="81" t="e">
        <f t="shared" si="91"/>
        <v>#DIV/0!</v>
      </c>
      <c r="K404" s="24">
        <f t="shared" si="92"/>
        <v>0</v>
      </c>
      <c r="L404" s="24">
        <f t="shared" si="83"/>
        <v>0</v>
      </c>
      <c r="M404" s="120" t="e">
        <f t="shared" si="85"/>
        <v>#DIV/0!</v>
      </c>
      <c r="N404" s="707"/>
      <c r="O404" s="5" t="b">
        <f t="shared" si="93"/>
        <v>1</v>
      </c>
      <c r="P404" s="6"/>
      <c r="Q404" s="138"/>
      <c r="R404" s="403" t="b">
        <f t="shared" si="94"/>
        <v>1</v>
      </c>
    </row>
    <row r="405" spans="1:18" s="48" customFormat="1" ht="27" x14ac:dyDescent="0.25">
      <c r="A405" s="591"/>
      <c r="B405" s="490" t="s">
        <v>38</v>
      </c>
      <c r="C405" s="27"/>
      <c r="D405" s="24">
        <v>168</v>
      </c>
      <c r="E405" s="24">
        <v>80.010000000000005</v>
      </c>
      <c r="F405" s="24">
        <v>80.010000000000005</v>
      </c>
      <c r="G405" s="100">
        <f t="shared" si="90"/>
        <v>1</v>
      </c>
      <c r="H405" s="24">
        <v>80.010000000000005</v>
      </c>
      <c r="I405" s="100">
        <f t="shared" si="84"/>
        <v>1</v>
      </c>
      <c r="J405" s="100">
        <f t="shared" si="91"/>
        <v>1</v>
      </c>
      <c r="K405" s="24">
        <v>80.010000000000005</v>
      </c>
      <c r="L405" s="24">
        <f t="shared" si="83"/>
        <v>0</v>
      </c>
      <c r="M405" s="47">
        <f t="shared" si="85"/>
        <v>1</v>
      </c>
      <c r="N405" s="707"/>
      <c r="O405" s="5" t="b">
        <f t="shared" si="93"/>
        <v>1</v>
      </c>
      <c r="P405" s="6"/>
      <c r="Q405" s="138"/>
      <c r="R405" s="403" t="b">
        <f t="shared" si="94"/>
        <v>1</v>
      </c>
    </row>
    <row r="406" spans="1:18" s="48" customFormat="1" ht="27" x14ac:dyDescent="0.25">
      <c r="A406" s="591"/>
      <c r="B406" s="490" t="s">
        <v>20</v>
      </c>
      <c r="C406" s="27"/>
      <c r="D406" s="24"/>
      <c r="E406" s="24"/>
      <c r="F406" s="24"/>
      <c r="G406" s="81" t="e">
        <f t="shared" si="90"/>
        <v>#DIV/0!</v>
      </c>
      <c r="H406" s="24"/>
      <c r="I406" s="81" t="e">
        <f t="shared" si="84"/>
        <v>#DIV/0!</v>
      </c>
      <c r="J406" s="81" t="e">
        <f t="shared" si="91"/>
        <v>#DIV/0!</v>
      </c>
      <c r="K406" s="24">
        <f t="shared" si="92"/>
        <v>0</v>
      </c>
      <c r="L406" s="24">
        <f t="shared" si="83"/>
        <v>0</v>
      </c>
      <c r="M406" s="120" t="e">
        <f t="shared" si="85"/>
        <v>#DIV/0!</v>
      </c>
      <c r="N406" s="707"/>
      <c r="O406" s="5" t="b">
        <f t="shared" si="93"/>
        <v>1</v>
      </c>
      <c r="P406" s="6"/>
      <c r="Q406" s="138"/>
      <c r="R406" s="403" t="b">
        <f t="shared" si="94"/>
        <v>1</v>
      </c>
    </row>
    <row r="407" spans="1:18" s="48" customFormat="1" ht="56.25" x14ac:dyDescent="0.25">
      <c r="A407" s="591" t="s">
        <v>411</v>
      </c>
      <c r="B407" s="50" t="s">
        <v>421</v>
      </c>
      <c r="C407" s="37" t="s">
        <v>172</v>
      </c>
      <c r="D407" s="51">
        <f>SUM(D408:D411)</f>
        <v>11.21</v>
      </c>
      <c r="E407" s="51">
        <f>SUM(E408:E411)</f>
        <v>11.21</v>
      </c>
      <c r="F407" s="51">
        <f>SUM(F408:F411)</f>
        <v>11.21</v>
      </c>
      <c r="G407" s="100">
        <f t="shared" si="90"/>
        <v>1</v>
      </c>
      <c r="H407" s="51">
        <f>SUM(H408:H411)</f>
        <v>11.21</v>
      </c>
      <c r="I407" s="100">
        <f t="shared" si="84"/>
        <v>1</v>
      </c>
      <c r="J407" s="100">
        <f t="shared" si="91"/>
        <v>1</v>
      </c>
      <c r="K407" s="51">
        <f t="shared" si="92"/>
        <v>11.21</v>
      </c>
      <c r="L407" s="24">
        <f t="shared" si="83"/>
        <v>0</v>
      </c>
      <c r="M407" s="140">
        <f t="shared" si="85"/>
        <v>1</v>
      </c>
      <c r="N407" s="707" t="s">
        <v>1220</v>
      </c>
      <c r="O407" s="5" t="b">
        <f t="shared" si="93"/>
        <v>1</v>
      </c>
      <c r="P407" s="6"/>
      <c r="Q407" s="138"/>
      <c r="R407" s="403" t="b">
        <f t="shared" si="94"/>
        <v>1</v>
      </c>
    </row>
    <row r="408" spans="1:18" s="48" customFormat="1" ht="27" x14ac:dyDescent="0.25">
      <c r="A408" s="591"/>
      <c r="B408" s="490" t="s">
        <v>19</v>
      </c>
      <c r="C408" s="27"/>
      <c r="D408" s="488"/>
      <c r="E408" s="263"/>
      <c r="F408" s="24"/>
      <c r="G408" s="81" t="e">
        <f t="shared" si="90"/>
        <v>#DIV/0!</v>
      </c>
      <c r="H408" s="24"/>
      <c r="I408" s="81" t="e">
        <f t="shared" si="84"/>
        <v>#DIV/0!</v>
      </c>
      <c r="J408" s="81" t="e">
        <f t="shared" si="91"/>
        <v>#DIV/0!</v>
      </c>
      <c r="K408" s="24">
        <f t="shared" si="92"/>
        <v>0</v>
      </c>
      <c r="L408" s="24">
        <f t="shared" si="83"/>
        <v>0</v>
      </c>
      <c r="M408" s="120" t="e">
        <f t="shared" si="85"/>
        <v>#DIV/0!</v>
      </c>
      <c r="N408" s="707"/>
      <c r="O408" s="5" t="b">
        <f t="shared" si="93"/>
        <v>1</v>
      </c>
      <c r="P408" s="6"/>
      <c r="Q408" s="138"/>
      <c r="R408" s="403" t="b">
        <f t="shared" si="94"/>
        <v>1</v>
      </c>
    </row>
    <row r="409" spans="1:18" s="48" customFormat="1" ht="27" x14ac:dyDescent="0.25">
      <c r="A409" s="591"/>
      <c r="B409" s="490" t="s">
        <v>18</v>
      </c>
      <c r="C409" s="27"/>
      <c r="D409" s="24"/>
      <c r="E409" s="24"/>
      <c r="F409" s="24"/>
      <c r="G409" s="81" t="e">
        <f t="shared" si="90"/>
        <v>#DIV/0!</v>
      </c>
      <c r="H409" s="24"/>
      <c r="I409" s="81" t="e">
        <f t="shared" si="84"/>
        <v>#DIV/0!</v>
      </c>
      <c r="J409" s="81" t="e">
        <f t="shared" si="91"/>
        <v>#DIV/0!</v>
      </c>
      <c r="K409" s="24">
        <f t="shared" si="92"/>
        <v>0</v>
      </c>
      <c r="L409" s="24">
        <f t="shared" si="83"/>
        <v>0</v>
      </c>
      <c r="M409" s="120" t="e">
        <f t="shared" si="85"/>
        <v>#DIV/0!</v>
      </c>
      <c r="N409" s="707"/>
      <c r="O409" s="5" t="b">
        <f t="shared" si="93"/>
        <v>1</v>
      </c>
      <c r="P409" s="6"/>
      <c r="Q409" s="138"/>
      <c r="R409" s="403" t="b">
        <f t="shared" si="94"/>
        <v>1</v>
      </c>
    </row>
    <row r="410" spans="1:18" s="48" customFormat="1" ht="27" x14ac:dyDescent="0.25">
      <c r="A410" s="591"/>
      <c r="B410" s="490" t="s">
        <v>38</v>
      </c>
      <c r="C410" s="27"/>
      <c r="D410" s="24">
        <v>11.21</v>
      </c>
      <c r="E410" s="24">
        <v>11.21</v>
      </c>
      <c r="F410" s="24">
        <v>11.21</v>
      </c>
      <c r="G410" s="100">
        <f t="shared" si="90"/>
        <v>1</v>
      </c>
      <c r="H410" s="24">
        <v>11.21</v>
      </c>
      <c r="I410" s="100">
        <f t="shared" si="84"/>
        <v>1</v>
      </c>
      <c r="J410" s="100">
        <f t="shared" si="91"/>
        <v>1</v>
      </c>
      <c r="K410" s="24">
        <f t="shared" si="92"/>
        <v>11.21</v>
      </c>
      <c r="L410" s="24">
        <f t="shared" si="83"/>
        <v>0</v>
      </c>
      <c r="M410" s="47">
        <f t="shared" si="85"/>
        <v>1</v>
      </c>
      <c r="N410" s="707"/>
      <c r="O410" s="5" t="b">
        <f t="shared" si="93"/>
        <v>1</v>
      </c>
      <c r="P410" s="6"/>
      <c r="Q410" s="138"/>
      <c r="R410" s="403" t="b">
        <f t="shared" si="94"/>
        <v>1</v>
      </c>
    </row>
    <row r="411" spans="1:18" s="48" customFormat="1" ht="27" x14ac:dyDescent="0.25">
      <c r="A411" s="612"/>
      <c r="B411" s="490" t="s">
        <v>20</v>
      </c>
      <c r="C411" s="27"/>
      <c r="D411" s="24"/>
      <c r="E411" s="24"/>
      <c r="F411" s="24"/>
      <c r="G411" s="81" t="e">
        <f t="shared" si="90"/>
        <v>#DIV/0!</v>
      </c>
      <c r="H411" s="24"/>
      <c r="I411" s="81" t="e">
        <f t="shared" si="84"/>
        <v>#DIV/0!</v>
      </c>
      <c r="J411" s="81" t="e">
        <f t="shared" si="91"/>
        <v>#DIV/0!</v>
      </c>
      <c r="K411" s="24">
        <f t="shared" si="92"/>
        <v>0</v>
      </c>
      <c r="L411" s="24">
        <f t="shared" si="83"/>
        <v>0</v>
      </c>
      <c r="M411" s="120" t="e">
        <f t="shared" si="85"/>
        <v>#DIV/0!</v>
      </c>
      <c r="N411" s="707"/>
      <c r="O411" s="5" t="b">
        <f t="shared" si="93"/>
        <v>1</v>
      </c>
      <c r="P411" s="6"/>
      <c r="Q411" s="138"/>
      <c r="R411" s="403" t="b">
        <f t="shared" si="94"/>
        <v>1</v>
      </c>
    </row>
    <row r="412" spans="1:18" s="48" customFormat="1" ht="37.5" x14ac:dyDescent="0.25">
      <c r="A412" s="936" t="s">
        <v>412</v>
      </c>
      <c r="B412" s="324" t="s">
        <v>422</v>
      </c>
      <c r="C412" s="318" t="s">
        <v>172</v>
      </c>
      <c r="D412" s="319">
        <f>SUM(D413:D416)</f>
        <v>236.31</v>
      </c>
      <c r="E412" s="319">
        <f>SUM(E413:E416)</f>
        <v>236.31</v>
      </c>
      <c r="F412" s="319">
        <f>SUM(F413:F416)</f>
        <v>207.4</v>
      </c>
      <c r="G412" s="320">
        <f t="shared" si="90"/>
        <v>0.878</v>
      </c>
      <c r="H412" s="319">
        <f>SUM(H413:H416)</f>
        <v>207.4</v>
      </c>
      <c r="I412" s="321">
        <f t="shared" si="84"/>
        <v>0.878</v>
      </c>
      <c r="J412" s="320">
        <f t="shared" si="91"/>
        <v>1</v>
      </c>
      <c r="K412" s="319">
        <f t="shared" si="92"/>
        <v>236.31</v>
      </c>
      <c r="L412" s="322">
        <f t="shared" ref="L412:L451" si="96">E412-K412</f>
        <v>0</v>
      </c>
      <c r="M412" s="323">
        <f t="shared" si="85"/>
        <v>1</v>
      </c>
      <c r="N412" s="754" t="s">
        <v>1490</v>
      </c>
      <c r="O412" s="5" t="b">
        <f t="shared" si="93"/>
        <v>1</v>
      </c>
      <c r="P412" s="6"/>
      <c r="Q412" s="138"/>
      <c r="R412" s="403" t="b">
        <f t="shared" si="94"/>
        <v>1</v>
      </c>
    </row>
    <row r="413" spans="1:18" s="48" customFormat="1" ht="27" x14ac:dyDescent="0.25">
      <c r="A413" s="937"/>
      <c r="B413" s="325" t="s">
        <v>19</v>
      </c>
      <c r="C413" s="27"/>
      <c r="D413" s="24">
        <f>D418</f>
        <v>0</v>
      </c>
      <c r="E413" s="24">
        <f>E418</f>
        <v>0</v>
      </c>
      <c r="F413" s="24">
        <f>F418</f>
        <v>0</v>
      </c>
      <c r="G413" s="99" t="e">
        <f t="shared" si="90"/>
        <v>#DIV/0!</v>
      </c>
      <c r="H413" s="24"/>
      <c r="I413" s="81" t="e">
        <f t="shared" si="84"/>
        <v>#DIV/0!</v>
      </c>
      <c r="J413" s="99" t="e">
        <f t="shared" si="91"/>
        <v>#DIV/0!</v>
      </c>
      <c r="K413" s="51">
        <f t="shared" si="92"/>
        <v>0</v>
      </c>
      <c r="L413" s="24">
        <f t="shared" si="96"/>
        <v>0</v>
      </c>
      <c r="M413" s="142" t="e">
        <f t="shared" si="85"/>
        <v>#DIV/0!</v>
      </c>
      <c r="N413" s="755"/>
      <c r="O413" s="5" t="b">
        <f t="shared" si="93"/>
        <v>1</v>
      </c>
      <c r="P413" s="6"/>
      <c r="Q413" s="138"/>
      <c r="R413" s="403" t="b">
        <f t="shared" si="94"/>
        <v>1</v>
      </c>
    </row>
    <row r="414" spans="1:18" s="48" customFormat="1" ht="27" x14ac:dyDescent="0.25">
      <c r="A414" s="937"/>
      <c r="B414" s="325" t="s">
        <v>18</v>
      </c>
      <c r="C414" s="27"/>
      <c r="D414" s="24">
        <f t="shared" ref="D414:F416" si="97">D419</f>
        <v>0</v>
      </c>
      <c r="E414" s="24">
        <f t="shared" si="97"/>
        <v>0</v>
      </c>
      <c r="F414" s="24">
        <f t="shared" si="97"/>
        <v>0</v>
      </c>
      <c r="G414" s="99" t="e">
        <f t="shared" si="90"/>
        <v>#DIV/0!</v>
      </c>
      <c r="H414" s="24"/>
      <c r="I414" s="81" t="e">
        <f t="shared" ref="I414:I472" si="98">H414/E414</f>
        <v>#DIV/0!</v>
      </c>
      <c r="J414" s="99" t="e">
        <f t="shared" si="91"/>
        <v>#DIV/0!</v>
      </c>
      <c r="K414" s="24">
        <f t="shared" si="92"/>
        <v>0</v>
      </c>
      <c r="L414" s="24">
        <f t="shared" si="96"/>
        <v>0</v>
      </c>
      <c r="M414" s="120" t="e">
        <f t="shared" si="85"/>
        <v>#DIV/0!</v>
      </c>
      <c r="N414" s="755"/>
      <c r="O414" s="5" t="b">
        <f t="shared" si="93"/>
        <v>1</v>
      </c>
      <c r="P414" s="6"/>
      <c r="Q414" s="138"/>
      <c r="R414" s="403" t="b">
        <f t="shared" si="94"/>
        <v>1</v>
      </c>
    </row>
    <row r="415" spans="1:18" s="48" customFormat="1" ht="27" x14ac:dyDescent="0.25">
      <c r="A415" s="937"/>
      <c r="B415" s="325" t="s">
        <v>38</v>
      </c>
      <c r="C415" s="27"/>
      <c r="D415" s="24">
        <f t="shared" si="97"/>
        <v>0</v>
      </c>
      <c r="E415" s="24">
        <f t="shared" si="97"/>
        <v>0</v>
      </c>
      <c r="F415" s="24">
        <f t="shared" si="97"/>
        <v>0</v>
      </c>
      <c r="G415" s="99" t="e">
        <f t="shared" si="90"/>
        <v>#DIV/0!</v>
      </c>
      <c r="H415" s="24"/>
      <c r="I415" s="81" t="e">
        <f t="shared" si="98"/>
        <v>#DIV/0!</v>
      </c>
      <c r="J415" s="99" t="e">
        <f t="shared" si="91"/>
        <v>#DIV/0!</v>
      </c>
      <c r="K415" s="24">
        <f t="shared" si="92"/>
        <v>0</v>
      </c>
      <c r="L415" s="24">
        <f t="shared" si="96"/>
        <v>0</v>
      </c>
      <c r="M415" s="120" t="e">
        <f t="shared" si="85"/>
        <v>#DIV/0!</v>
      </c>
      <c r="N415" s="755"/>
      <c r="O415" s="5" t="b">
        <f t="shared" si="93"/>
        <v>1</v>
      </c>
      <c r="P415" s="6"/>
      <c r="Q415" s="138"/>
      <c r="R415" s="403" t="b">
        <f t="shared" si="94"/>
        <v>1</v>
      </c>
    </row>
    <row r="416" spans="1:18" s="48" customFormat="1" ht="27" x14ac:dyDescent="0.25">
      <c r="A416" s="938"/>
      <c r="B416" s="490" t="s">
        <v>20</v>
      </c>
      <c r="C416" s="27"/>
      <c r="D416" s="24">
        <f>D421</f>
        <v>236.31</v>
      </c>
      <c r="E416" s="24">
        <f t="shared" si="97"/>
        <v>236.31</v>
      </c>
      <c r="F416" s="24">
        <f>F421</f>
        <v>207.4</v>
      </c>
      <c r="G416" s="100">
        <f t="shared" si="90"/>
        <v>0.878</v>
      </c>
      <c r="H416" s="24">
        <f>H421</f>
        <v>207.4</v>
      </c>
      <c r="I416" s="100">
        <f t="shared" si="98"/>
        <v>0.878</v>
      </c>
      <c r="J416" s="100">
        <f t="shared" si="91"/>
        <v>1</v>
      </c>
      <c r="K416" s="24">
        <f>K421</f>
        <v>207.4</v>
      </c>
      <c r="L416" s="24">
        <f t="shared" si="96"/>
        <v>28.91</v>
      </c>
      <c r="M416" s="47">
        <f t="shared" si="85"/>
        <v>0.88</v>
      </c>
      <c r="N416" s="756"/>
      <c r="O416" s="5" t="b">
        <f t="shared" si="93"/>
        <v>1</v>
      </c>
      <c r="P416" s="6"/>
      <c r="Q416" s="138"/>
      <c r="R416" s="403" t="b">
        <f t="shared" si="94"/>
        <v>1</v>
      </c>
    </row>
    <row r="417" spans="1:18" s="48" customFormat="1" ht="37.5" x14ac:dyDescent="0.25">
      <c r="A417" s="958" t="s">
        <v>516</v>
      </c>
      <c r="B417" s="50" t="s">
        <v>478</v>
      </c>
      <c r="C417" s="37" t="s">
        <v>172</v>
      </c>
      <c r="D417" s="51">
        <f>SUM(D418:D421)</f>
        <v>236.31</v>
      </c>
      <c r="E417" s="51">
        <f>SUM(E418:E421)</f>
        <v>236.31</v>
      </c>
      <c r="F417" s="51">
        <f>SUM(F418:F421)</f>
        <v>207.4</v>
      </c>
      <c r="G417" s="105">
        <f>F417/E417</f>
        <v>0.878</v>
      </c>
      <c r="H417" s="51">
        <f>SUM(H418:H421)</f>
        <v>207.4</v>
      </c>
      <c r="I417" s="100">
        <f t="shared" si="98"/>
        <v>0.878</v>
      </c>
      <c r="J417" s="105">
        <f>H417/F417</f>
        <v>1</v>
      </c>
      <c r="K417" s="51">
        <f t="shared" si="92"/>
        <v>236.31</v>
      </c>
      <c r="L417" s="24">
        <f t="shared" si="96"/>
        <v>0</v>
      </c>
      <c r="M417" s="47">
        <f t="shared" ref="M417:M451" si="99">K417/E417</f>
        <v>1</v>
      </c>
      <c r="N417" s="707"/>
      <c r="O417" s="5" t="b">
        <f t="shared" si="93"/>
        <v>1</v>
      </c>
      <c r="P417" s="6"/>
      <c r="Q417" s="138"/>
      <c r="R417" s="403" t="b">
        <f t="shared" si="94"/>
        <v>1</v>
      </c>
    </row>
    <row r="418" spans="1:18" s="48" customFormat="1" ht="27" x14ac:dyDescent="0.25">
      <c r="A418" s="958"/>
      <c r="B418" s="490" t="s">
        <v>19</v>
      </c>
      <c r="C418" s="27"/>
      <c r="D418" s="24"/>
      <c r="E418" s="24"/>
      <c r="F418" s="24"/>
      <c r="G418" s="81" t="e">
        <f t="shared" ref="G418:G437" si="100">F418/E418</f>
        <v>#DIV/0!</v>
      </c>
      <c r="H418" s="24"/>
      <c r="I418" s="81" t="e">
        <f t="shared" si="98"/>
        <v>#DIV/0!</v>
      </c>
      <c r="J418" s="81" t="e">
        <f t="shared" ref="J418:J441" si="101">H418/F418</f>
        <v>#DIV/0!</v>
      </c>
      <c r="K418" s="24">
        <f t="shared" si="92"/>
        <v>0</v>
      </c>
      <c r="L418" s="24">
        <f t="shared" si="96"/>
        <v>0</v>
      </c>
      <c r="M418" s="120" t="e">
        <f t="shared" si="99"/>
        <v>#DIV/0!</v>
      </c>
      <c r="N418" s="707"/>
      <c r="O418" s="5" t="b">
        <f t="shared" si="93"/>
        <v>1</v>
      </c>
      <c r="P418" s="6"/>
      <c r="Q418" s="138"/>
      <c r="R418" s="403" t="b">
        <f t="shared" si="94"/>
        <v>1</v>
      </c>
    </row>
    <row r="419" spans="1:18" s="48" customFormat="1" ht="27" x14ac:dyDescent="0.25">
      <c r="A419" s="958"/>
      <c r="B419" s="490" t="s">
        <v>18</v>
      </c>
      <c r="C419" s="27"/>
      <c r="D419" s="24"/>
      <c r="E419" s="24"/>
      <c r="F419" s="24"/>
      <c r="G419" s="81" t="e">
        <f t="shared" si="100"/>
        <v>#DIV/0!</v>
      </c>
      <c r="H419" s="24"/>
      <c r="I419" s="81" t="e">
        <f t="shared" si="98"/>
        <v>#DIV/0!</v>
      </c>
      <c r="J419" s="81" t="e">
        <f t="shared" si="101"/>
        <v>#DIV/0!</v>
      </c>
      <c r="K419" s="24">
        <f t="shared" si="92"/>
        <v>0</v>
      </c>
      <c r="L419" s="24">
        <f t="shared" si="96"/>
        <v>0</v>
      </c>
      <c r="M419" s="120" t="e">
        <f t="shared" si="99"/>
        <v>#DIV/0!</v>
      </c>
      <c r="N419" s="707"/>
      <c r="O419" s="5" t="b">
        <f t="shared" si="93"/>
        <v>1</v>
      </c>
      <c r="P419" s="6"/>
      <c r="Q419" s="138"/>
      <c r="R419" s="403" t="b">
        <f t="shared" si="94"/>
        <v>1</v>
      </c>
    </row>
    <row r="420" spans="1:18" s="48" customFormat="1" ht="27" x14ac:dyDescent="0.25">
      <c r="A420" s="958"/>
      <c r="B420" s="490" t="s">
        <v>38</v>
      </c>
      <c r="C420" s="27"/>
      <c r="D420" s="24"/>
      <c r="E420" s="24"/>
      <c r="F420" s="24"/>
      <c r="G420" s="81" t="e">
        <f t="shared" si="100"/>
        <v>#DIV/0!</v>
      </c>
      <c r="H420" s="24"/>
      <c r="I420" s="81" t="e">
        <f t="shared" si="98"/>
        <v>#DIV/0!</v>
      </c>
      <c r="J420" s="81" t="e">
        <f t="shared" si="101"/>
        <v>#DIV/0!</v>
      </c>
      <c r="K420" s="24">
        <f t="shared" si="92"/>
        <v>0</v>
      </c>
      <c r="L420" s="24">
        <f t="shared" si="96"/>
        <v>0</v>
      </c>
      <c r="M420" s="120" t="e">
        <f t="shared" si="99"/>
        <v>#DIV/0!</v>
      </c>
      <c r="N420" s="707"/>
      <c r="O420" s="5" t="b">
        <f t="shared" si="93"/>
        <v>1</v>
      </c>
      <c r="P420" s="6"/>
      <c r="Q420" s="138"/>
      <c r="R420" s="403" t="b">
        <f t="shared" si="94"/>
        <v>1</v>
      </c>
    </row>
    <row r="421" spans="1:18" s="48" customFormat="1" ht="27" x14ac:dyDescent="0.25">
      <c r="A421" s="958"/>
      <c r="B421" s="490" t="s">
        <v>20</v>
      </c>
      <c r="C421" s="27"/>
      <c r="D421" s="24">
        <v>236.31</v>
      </c>
      <c r="E421" s="24">
        <v>236.31</v>
      </c>
      <c r="F421" s="24">
        <v>207.4</v>
      </c>
      <c r="G421" s="100">
        <f t="shared" si="100"/>
        <v>0.878</v>
      </c>
      <c r="H421" s="24">
        <f>F421</f>
        <v>207.4</v>
      </c>
      <c r="I421" s="100">
        <f t="shared" si="98"/>
        <v>0.878</v>
      </c>
      <c r="J421" s="100">
        <f t="shared" si="101"/>
        <v>1</v>
      </c>
      <c r="K421" s="24">
        <v>207.4</v>
      </c>
      <c r="L421" s="24">
        <f t="shared" si="96"/>
        <v>28.91</v>
      </c>
      <c r="M421" s="47">
        <f t="shared" si="99"/>
        <v>0.88</v>
      </c>
      <c r="N421" s="707"/>
      <c r="O421" s="5" t="b">
        <f t="shared" si="93"/>
        <v>1</v>
      </c>
      <c r="P421" s="6"/>
      <c r="Q421" s="138"/>
      <c r="R421" s="403" t="b">
        <f t="shared" si="94"/>
        <v>1</v>
      </c>
    </row>
    <row r="422" spans="1:18" s="48" customFormat="1" ht="93.75" customHeight="1" x14ac:dyDescent="0.25">
      <c r="A422" s="591" t="s">
        <v>413</v>
      </c>
      <c r="B422" s="50" t="s">
        <v>423</v>
      </c>
      <c r="C422" s="37" t="s">
        <v>172</v>
      </c>
      <c r="D422" s="51">
        <f>SUM(D423:D426)</f>
        <v>104</v>
      </c>
      <c r="E422" s="51">
        <f>SUM(E423:E426)</f>
        <v>104</v>
      </c>
      <c r="F422" s="51">
        <f>SUM(F423:F426)</f>
        <v>85.95</v>
      </c>
      <c r="G422" s="105">
        <f t="shared" si="100"/>
        <v>0.82599999999999996</v>
      </c>
      <c r="H422" s="51">
        <f>SUM(H423:H426)</f>
        <v>85.95</v>
      </c>
      <c r="I422" s="105">
        <f t="shared" si="98"/>
        <v>0.82599999999999996</v>
      </c>
      <c r="J422" s="105">
        <f t="shared" si="101"/>
        <v>1</v>
      </c>
      <c r="K422" s="51">
        <f>K426</f>
        <v>85.95</v>
      </c>
      <c r="L422" s="24">
        <f t="shared" si="96"/>
        <v>18.05</v>
      </c>
      <c r="M422" s="140">
        <f t="shared" si="99"/>
        <v>0.83</v>
      </c>
      <c r="N422" s="707" t="s">
        <v>1491</v>
      </c>
      <c r="O422" s="5" t="b">
        <f t="shared" si="93"/>
        <v>1</v>
      </c>
      <c r="P422" s="6"/>
      <c r="Q422" s="138"/>
      <c r="R422" s="403" t="b">
        <f t="shared" si="94"/>
        <v>1</v>
      </c>
    </row>
    <row r="423" spans="1:18" s="48" customFormat="1" ht="27" x14ac:dyDescent="0.25">
      <c r="A423" s="591"/>
      <c r="B423" s="490" t="s">
        <v>19</v>
      </c>
      <c r="C423" s="27"/>
      <c r="D423" s="488"/>
      <c r="E423" s="263"/>
      <c r="F423" s="24"/>
      <c r="G423" s="81" t="e">
        <f t="shared" si="100"/>
        <v>#DIV/0!</v>
      </c>
      <c r="H423" s="24"/>
      <c r="I423" s="81" t="e">
        <f t="shared" si="98"/>
        <v>#DIV/0!</v>
      </c>
      <c r="J423" s="81" t="e">
        <f t="shared" si="101"/>
        <v>#DIV/0!</v>
      </c>
      <c r="K423" s="24">
        <f t="shared" si="92"/>
        <v>0</v>
      </c>
      <c r="L423" s="24">
        <f t="shared" si="96"/>
        <v>0</v>
      </c>
      <c r="M423" s="120" t="e">
        <f t="shared" si="99"/>
        <v>#DIV/0!</v>
      </c>
      <c r="N423" s="707"/>
      <c r="O423" s="5" t="b">
        <f t="shared" si="93"/>
        <v>1</v>
      </c>
      <c r="P423" s="6"/>
      <c r="Q423" s="138"/>
      <c r="R423" s="403" t="b">
        <f t="shared" si="94"/>
        <v>1</v>
      </c>
    </row>
    <row r="424" spans="1:18" s="48" customFormat="1" ht="27" x14ac:dyDescent="0.25">
      <c r="A424" s="591"/>
      <c r="B424" s="490" t="s">
        <v>18</v>
      </c>
      <c r="C424" s="27"/>
      <c r="D424" s="24"/>
      <c r="E424" s="24"/>
      <c r="F424" s="24"/>
      <c r="G424" s="81" t="e">
        <f t="shared" si="100"/>
        <v>#DIV/0!</v>
      </c>
      <c r="H424" s="24"/>
      <c r="I424" s="81" t="e">
        <f t="shared" si="98"/>
        <v>#DIV/0!</v>
      </c>
      <c r="J424" s="81" t="e">
        <f t="shared" si="101"/>
        <v>#DIV/0!</v>
      </c>
      <c r="K424" s="24">
        <f t="shared" si="92"/>
        <v>0</v>
      </c>
      <c r="L424" s="24">
        <f t="shared" si="96"/>
        <v>0</v>
      </c>
      <c r="M424" s="120" t="e">
        <f t="shared" si="99"/>
        <v>#DIV/0!</v>
      </c>
      <c r="N424" s="707"/>
      <c r="O424" s="5" t="b">
        <f t="shared" si="93"/>
        <v>1</v>
      </c>
      <c r="P424" s="6"/>
      <c r="Q424" s="138"/>
      <c r="R424" s="403" t="b">
        <f t="shared" si="94"/>
        <v>1</v>
      </c>
    </row>
    <row r="425" spans="1:18" s="48" customFormat="1" ht="27" x14ac:dyDescent="0.25">
      <c r="A425" s="591"/>
      <c r="B425" s="490" t="s">
        <v>38</v>
      </c>
      <c r="C425" s="27"/>
      <c r="D425" s="24"/>
      <c r="E425" s="24"/>
      <c r="F425" s="24"/>
      <c r="G425" s="81" t="e">
        <f t="shared" si="100"/>
        <v>#DIV/0!</v>
      </c>
      <c r="H425" s="24"/>
      <c r="I425" s="81" t="e">
        <f t="shared" si="98"/>
        <v>#DIV/0!</v>
      </c>
      <c r="J425" s="81" t="e">
        <f t="shared" si="101"/>
        <v>#DIV/0!</v>
      </c>
      <c r="K425" s="24">
        <f t="shared" si="92"/>
        <v>0</v>
      </c>
      <c r="L425" s="24">
        <f t="shared" si="96"/>
        <v>0</v>
      </c>
      <c r="M425" s="120" t="e">
        <f t="shared" si="99"/>
        <v>#DIV/0!</v>
      </c>
      <c r="N425" s="707"/>
      <c r="O425" s="5" t="b">
        <f t="shared" si="93"/>
        <v>1</v>
      </c>
      <c r="P425" s="6"/>
      <c r="Q425" s="138"/>
      <c r="R425" s="403" t="b">
        <f t="shared" si="94"/>
        <v>1</v>
      </c>
    </row>
    <row r="426" spans="1:18" s="48" customFormat="1" ht="27" x14ac:dyDescent="0.25">
      <c r="A426" s="591"/>
      <c r="B426" s="490" t="s">
        <v>20</v>
      </c>
      <c r="C426" s="27"/>
      <c r="D426" s="24">
        <v>104</v>
      </c>
      <c r="E426" s="24">
        <v>104</v>
      </c>
      <c r="F426" s="24">
        <v>85.95</v>
      </c>
      <c r="G426" s="100">
        <f t="shared" si="100"/>
        <v>0.82599999999999996</v>
      </c>
      <c r="H426" s="24">
        <v>85.95</v>
      </c>
      <c r="I426" s="100">
        <f t="shared" si="98"/>
        <v>0.82599999999999996</v>
      </c>
      <c r="J426" s="100">
        <f t="shared" si="101"/>
        <v>1</v>
      </c>
      <c r="K426" s="24">
        <v>85.95</v>
      </c>
      <c r="L426" s="24">
        <f t="shared" si="96"/>
        <v>18.05</v>
      </c>
      <c r="M426" s="47">
        <f t="shared" si="99"/>
        <v>0.83</v>
      </c>
      <c r="N426" s="707"/>
      <c r="O426" s="5" t="b">
        <f t="shared" si="93"/>
        <v>1</v>
      </c>
      <c r="P426" s="6"/>
      <c r="Q426" s="138"/>
      <c r="R426" s="403" t="b">
        <f t="shared" si="94"/>
        <v>1</v>
      </c>
    </row>
    <row r="427" spans="1:18" s="48" customFormat="1" ht="93.75" x14ac:dyDescent="0.25">
      <c r="A427" s="612" t="s">
        <v>414</v>
      </c>
      <c r="B427" s="37" t="s">
        <v>950</v>
      </c>
      <c r="C427" s="37" t="s">
        <v>172</v>
      </c>
      <c r="D427" s="24">
        <f>SUM(D428:D431)</f>
        <v>32.909999999999997</v>
      </c>
      <c r="E427" s="24">
        <f>SUM(E428:E431)</f>
        <v>32.909999999999997</v>
      </c>
      <c r="F427" s="24">
        <f>SUM(F428:F431)</f>
        <v>25</v>
      </c>
      <c r="G427" s="100">
        <f t="shared" si="100"/>
        <v>0.76</v>
      </c>
      <c r="H427" s="24">
        <f>SUM(H428:H431)</f>
        <v>25</v>
      </c>
      <c r="I427" s="100">
        <f t="shared" si="98"/>
        <v>0.76</v>
      </c>
      <c r="J427" s="100">
        <f t="shared" si="101"/>
        <v>1</v>
      </c>
      <c r="K427" s="24">
        <f>SUM(K428:K431)</f>
        <v>32.909999999999997</v>
      </c>
      <c r="L427" s="24"/>
      <c r="M427" s="47">
        <f t="shared" si="99"/>
        <v>1</v>
      </c>
      <c r="N427" s="691" t="s">
        <v>1492</v>
      </c>
      <c r="O427" s="5" t="b">
        <f t="shared" si="93"/>
        <v>1</v>
      </c>
      <c r="P427" s="6"/>
      <c r="Q427" s="138"/>
      <c r="R427" s="403" t="b">
        <f t="shared" si="94"/>
        <v>1</v>
      </c>
    </row>
    <row r="428" spans="1:18" s="48" customFormat="1" ht="27" x14ac:dyDescent="0.25">
      <c r="A428" s="613"/>
      <c r="B428" s="490" t="s">
        <v>19</v>
      </c>
      <c r="C428" s="27"/>
      <c r="D428" s="24"/>
      <c r="E428" s="24"/>
      <c r="F428" s="24"/>
      <c r="G428" s="81" t="e">
        <f t="shared" si="100"/>
        <v>#DIV/0!</v>
      </c>
      <c r="H428" s="24"/>
      <c r="I428" s="81" t="e">
        <f t="shared" si="98"/>
        <v>#DIV/0!</v>
      </c>
      <c r="J428" s="81" t="e">
        <f t="shared" si="101"/>
        <v>#DIV/0!</v>
      </c>
      <c r="K428" s="24"/>
      <c r="L428" s="24"/>
      <c r="M428" s="120" t="e">
        <f t="shared" si="99"/>
        <v>#DIV/0!</v>
      </c>
      <c r="N428" s="692"/>
      <c r="O428" s="5" t="b">
        <f t="shared" si="93"/>
        <v>1</v>
      </c>
      <c r="P428" s="6"/>
      <c r="Q428" s="138"/>
      <c r="R428" s="403" t="b">
        <f t="shared" si="94"/>
        <v>1</v>
      </c>
    </row>
    <row r="429" spans="1:18" s="48" customFormat="1" ht="27" x14ac:dyDescent="0.25">
      <c r="A429" s="613"/>
      <c r="B429" s="490" t="s">
        <v>18</v>
      </c>
      <c r="C429" s="27"/>
      <c r="D429" s="24"/>
      <c r="E429" s="24"/>
      <c r="F429" s="24"/>
      <c r="G429" s="81" t="e">
        <f t="shared" si="100"/>
        <v>#DIV/0!</v>
      </c>
      <c r="H429" s="24"/>
      <c r="I429" s="81" t="e">
        <f t="shared" si="98"/>
        <v>#DIV/0!</v>
      </c>
      <c r="J429" s="81" t="e">
        <f t="shared" si="101"/>
        <v>#DIV/0!</v>
      </c>
      <c r="K429" s="24"/>
      <c r="L429" s="24"/>
      <c r="M429" s="120" t="e">
        <f t="shared" si="99"/>
        <v>#DIV/0!</v>
      </c>
      <c r="N429" s="692"/>
      <c r="O429" s="5" t="b">
        <f t="shared" si="93"/>
        <v>1</v>
      </c>
      <c r="P429" s="6"/>
      <c r="Q429" s="138"/>
      <c r="R429" s="403" t="b">
        <f t="shared" si="94"/>
        <v>1</v>
      </c>
    </row>
    <row r="430" spans="1:18" s="48" customFormat="1" ht="27" x14ac:dyDescent="0.25">
      <c r="A430" s="613"/>
      <c r="B430" s="490" t="s">
        <v>38</v>
      </c>
      <c r="C430" s="27"/>
      <c r="D430" s="24">
        <v>32.909999999999997</v>
      </c>
      <c r="E430" s="24">
        <v>32.909999999999997</v>
      </c>
      <c r="F430" s="24">
        <v>25</v>
      </c>
      <c r="G430" s="100">
        <f t="shared" si="100"/>
        <v>0.76</v>
      </c>
      <c r="H430" s="24">
        <v>25</v>
      </c>
      <c r="I430" s="100">
        <f t="shared" si="98"/>
        <v>0.76</v>
      </c>
      <c r="J430" s="100">
        <f t="shared" si="101"/>
        <v>1</v>
      </c>
      <c r="K430" s="24">
        <v>32.909999999999997</v>
      </c>
      <c r="L430" s="24"/>
      <c r="M430" s="47">
        <f t="shared" si="99"/>
        <v>1</v>
      </c>
      <c r="N430" s="692"/>
      <c r="O430" s="5" t="b">
        <f t="shared" si="93"/>
        <v>1</v>
      </c>
      <c r="P430" s="6"/>
      <c r="Q430" s="138"/>
      <c r="R430" s="403" t="b">
        <f t="shared" si="94"/>
        <v>1</v>
      </c>
    </row>
    <row r="431" spans="1:18" s="48" customFormat="1" ht="27" x14ac:dyDescent="0.25">
      <c r="A431" s="594"/>
      <c r="B431" s="490" t="s">
        <v>20</v>
      </c>
      <c r="C431" s="27"/>
      <c r="D431" s="24"/>
      <c r="E431" s="24"/>
      <c r="F431" s="24"/>
      <c r="G431" s="81" t="e">
        <f t="shared" si="100"/>
        <v>#DIV/0!</v>
      </c>
      <c r="H431" s="24"/>
      <c r="I431" s="81" t="e">
        <f t="shared" si="98"/>
        <v>#DIV/0!</v>
      </c>
      <c r="J431" s="81" t="e">
        <f t="shared" si="101"/>
        <v>#DIV/0!</v>
      </c>
      <c r="K431" s="24"/>
      <c r="L431" s="24"/>
      <c r="M431" s="120" t="e">
        <f t="shared" si="99"/>
        <v>#DIV/0!</v>
      </c>
      <c r="N431" s="693"/>
      <c r="O431" s="5" t="b">
        <f t="shared" si="93"/>
        <v>1</v>
      </c>
      <c r="P431" s="6"/>
      <c r="Q431" s="138"/>
      <c r="R431" s="403" t="b">
        <f t="shared" si="94"/>
        <v>1</v>
      </c>
    </row>
    <row r="432" spans="1:18" s="48" customFormat="1" ht="93.75" x14ac:dyDescent="0.25">
      <c r="A432" s="591" t="s">
        <v>415</v>
      </c>
      <c r="B432" s="50" t="s">
        <v>424</v>
      </c>
      <c r="C432" s="37" t="s">
        <v>172</v>
      </c>
      <c r="D432" s="51">
        <f>SUM(D433:D436)</f>
        <v>128.5</v>
      </c>
      <c r="E432" s="51">
        <f>SUM(E433:E436)</f>
        <v>128.5</v>
      </c>
      <c r="F432" s="51">
        <f>SUM(F433:F436)</f>
        <v>103.7</v>
      </c>
      <c r="G432" s="100">
        <f t="shared" si="100"/>
        <v>0.80700000000000005</v>
      </c>
      <c r="H432" s="51">
        <f>SUM(H433:H436)</f>
        <v>103.7</v>
      </c>
      <c r="I432" s="100">
        <f t="shared" si="98"/>
        <v>0.80700000000000005</v>
      </c>
      <c r="J432" s="100">
        <f t="shared" si="101"/>
        <v>1</v>
      </c>
      <c r="K432" s="51">
        <f t="shared" si="92"/>
        <v>128.5</v>
      </c>
      <c r="L432" s="24">
        <f t="shared" si="96"/>
        <v>0</v>
      </c>
      <c r="M432" s="140">
        <f t="shared" si="99"/>
        <v>1</v>
      </c>
      <c r="N432" s="707" t="s">
        <v>1493</v>
      </c>
      <c r="O432" s="5" t="b">
        <f t="shared" si="93"/>
        <v>1</v>
      </c>
      <c r="P432" s="6"/>
      <c r="Q432" s="138"/>
      <c r="R432" s="403" t="b">
        <f t="shared" si="94"/>
        <v>1</v>
      </c>
    </row>
    <row r="433" spans="1:18" s="48" customFormat="1" ht="27" x14ac:dyDescent="0.25">
      <c r="A433" s="591"/>
      <c r="B433" s="490" t="s">
        <v>19</v>
      </c>
      <c r="C433" s="27"/>
      <c r="D433" s="488"/>
      <c r="E433" s="263"/>
      <c r="F433" s="24"/>
      <c r="G433" s="81" t="e">
        <f t="shared" si="100"/>
        <v>#DIV/0!</v>
      </c>
      <c r="H433" s="24"/>
      <c r="I433" s="81" t="e">
        <f t="shared" si="98"/>
        <v>#DIV/0!</v>
      </c>
      <c r="J433" s="81" t="e">
        <f t="shared" si="101"/>
        <v>#DIV/0!</v>
      </c>
      <c r="K433" s="24">
        <f t="shared" si="92"/>
        <v>0</v>
      </c>
      <c r="L433" s="24">
        <f t="shared" si="96"/>
        <v>0</v>
      </c>
      <c r="M433" s="120" t="e">
        <f t="shared" si="99"/>
        <v>#DIV/0!</v>
      </c>
      <c r="N433" s="707"/>
      <c r="O433" s="5" t="b">
        <f t="shared" si="93"/>
        <v>1</v>
      </c>
      <c r="P433" s="6"/>
      <c r="Q433" s="138"/>
      <c r="R433" s="403" t="b">
        <f t="shared" si="94"/>
        <v>1</v>
      </c>
    </row>
    <row r="434" spans="1:18" s="48" customFormat="1" ht="27" x14ac:dyDescent="0.25">
      <c r="A434" s="591"/>
      <c r="B434" s="490" t="s">
        <v>18</v>
      </c>
      <c r="C434" s="27"/>
      <c r="D434" s="24"/>
      <c r="E434" s="24"/>
      <c r="F434" s="24"/>
      <c r="G434" s="81" t="e">
        <f t="shared" si="100"/>
        <v>#DIV/0!</v>
      </c>
      <c r="H434" s="24"/>
      <c r="I434" s="81" t="e">
        <f t="shared" si="98"/>
        <v>#DIV/0!</v>
      </c>
      <c r="J434" s="81" t="e">
        <f t="shared" si="101"/>
        <v>#DIV/0!</v>
      </c>
      <c r="K434" s="24">
        <f t="shared" si="92"/>
        <v>0</v>
      </c>
      <c r="L434" s="24">
        <f t="shared" si="96"/>
        <v>0</v>
      </c>
      <c r="M434" s="120" t="e">
        <f t="shared" si="99"/>
        <v>#DIV/0!</v>
      </c>
      <c r="N434" s="707"/>
      <c r="O434" s="5" t="b">
        <f t="shared" si="93"/>
        <v>1</v>
      </c>
      <c r="P434" s="6"/>
      <c r="Q434" s="138"/>
      <c r="R434" s="403" t="b">
        <f t="shared" si="94"/>
        <v>1</v>
      </c>
    </row>
    <row r="435" spans="1:18" s="48" customFormat="1" ht="27" x14ac:dyDescent="0.25">
      <c r="A435" s="591"/>
      <c r="B435" s="490" t="s">
        <v>38</v>
      </c>
      <c r="C435" s="27"/>
      <c r="D435" s="24"/>
      <c r="E435" s="24"/>
      <c r="F435" s="24"/>
      <c r="G435" s="81" t="e">
        <f t="shared" si="100"/>
        <v>#DIV/0!</v>
      </c>
      <c r="H435" s="24"/>
      <c r="I435" s="81" t="e">
        <f t="shared" si="98"/>
        <v>#DIV/0!</v>
      </c>
      <c r="J435" s="81" t="e">
        <f t="shared" si="101"/>
        <v>#DIV/0!</v>
      </c>
      <c r="K435" s="24">
        <f t="shared" si="92"/>
        <v>0</v>
      </c>
      <c r="L435" s="24">
        <f t="shared" si="96"/>
        <v>0</v>
      </c>
      <c r="M435" s="120" t="e">
        <f t="shared" si="99"/>
        <v>#DIV/0!</v>
      </c>
      <c r="N435" s="707"/>
      <c r="O435" s="5" t="b">
        <f t="shared" si="93"/>
        <v>1</v>
      </c>
      <c r="P435" s="6"/>
      <c r="Q435" s="138"/>
      <c r="R435" s="403" t="b">
        <f t="shared" si="94"/>
        <v>1</v>
      </c>
    </row>
    <row r="436" spans="1:18" s="48" customFormat="1" ht="27" x14ac:dyDescent="0.25">
      <c r="A436" s="591"/>
      <c r="B436" s="490" t="s">
        <v>20</v>
      </c>
      <c r="C436" s="27"/>
      <c r="D436" s="24">
        <v>128.5</v>
      </c>
      <c r="E436" s="24">
        <v>128.5</v>
      </c>
      <c r="F436" s="24">
        <v>103.7</v>
      </c>
      <c r="G436" s="100">
        <f t="shared" si="100"/>
        <v>0.80700000000000005</v>
      </c>
      <c r="H436" s="24">
        <v>103.7</v>
      </c>
      <c r="I436" s="100">
        <f t="shared" si="98"/>
        <v>0.80700000000000005</v>
      </c>
      <c r="J436" s="100">
        <f t="shared" si="101"/>
        <v>1</v>
      </c>
      <c r="K436" s="24">
        <f t="shared" si="92"/>
        <v>128.5</v>
      </c>
      <c r="L436" s="24">
        <f t="shared" si="96"/>
        <v>0</v>
      </c>
      <c r="M436" s="47">
        <f t="shared" si="99"/>
        <v>1</v>
      </c>
      <c r="N436" s="707"/>
      <c r="O436" s="5" t="b">
        <f t="shared" si="93"/>
        <v>1</v>
      </c>
      <c r="P436" s="6"/>
      <c r="Q436" s="138"/>
      <c r="R436" s="403" t="b">
        <f t="shared" si="94"/>
        <v>1</v>
      </c>
    </row>
    <row r="437" spans="1:18" s="48" customFormat="1" ht="75" x14ac:dyDescent="0.25">
      <c r="A437" s="591" t="s">
        <v>416</v>
      </c>
      <c r="B437" s="50" t="s">
        <v>479</v>
      </c>
      <c r="C437" s="37" t="s">
        <v>172</v>
      </c>
      <c r="D437" s="51">
        <f>SUM(D438:D441)</f>
        <v>23.8</v>
      </c>
      <c r="E437" s="51">
        <f>SUM(E438:E441)</f>
        <v>23.8</v>
      </c>
      <c r="F437" s="51">
        <f>SUM(F438:F441)</f>
        <v>23.8</v>
      </c>
      <c r="G437" s="100">
        <f t="shared" si="100"/>
        <v>1</v>
      </c>
      <c r="H437" s="51">
        <f>SUM(H438:H441)</f>
        <v>23.8</v>
      </c>
      <c r="I437" s="100">
        <f t="shared" si="98"/>
        <v>1</v>
      </c>
      <c r="J437" s="100">
        <f t="shared" si="101"/>
        <v>1</v>
      </c>
      <c r="K437" s="51">
        <f t="shared" si="92"/>
        <v>23.8</v>
      </c>
      <c r="L437" s="24">
        <f t="shared" si="96"/>
        <v>0</v>
      </c>
      <c r="M437" s="140">
        <f t="shared" si="99"/>
        <v>1</v>
      </c>
      <c r="N437" s="707" t="s">
        <v>1096</v>
      </c>
      <c r="O437" s="5" t="b">
        <f t="shared" si="93"/>
        <v>1</v>
      </c>
      <c r="P437" s="6"/>
      <c r="Q437" s="138"/>
      <c r="R437" s="403" t="b">
        <f t="shared" si="94"/>
        <v>1</v>
      </c>
    </row>
    <row r="438" spans="1:18" s="48" customFormat="1" ht="27" x14ac:dyDescent="0.25">
      <c r="A438" s="591"/>
      <c r="B438" s="490" t="s">
        <v>19</v>
      </c>
      <c r="C438" s="27"/>
      <c r="D438" s="488"/>
      <c r="E438" s="263"/>
      <c r="F438" s="24"/>
      <c r="G438" s="100"/>
      <c r="H438" s="24"/>
      <c r="I438" s="81" t="e">
        <f t="shared" si="98"/>
        <v>#DIV/0!</v>
      </c>
      <c r="J438" s="81" t="e">
        <f t="shared" si="101"/>
        <v>#DIV/0!</v>
      </c>
      <c r="K438" s="24">
        <f t="shared" si="92"/>
        <v>0</v>
      </c>
      <c r="L438" s="24">
        <f t="shared" si="96"/>
        <v>0</v>
      </c>
      <c r="M438" s="120" t="e">
        <f t="shared" si="99"/>
        <v>#DIV/0!</v>
      </c>
      <c r="N438" s="707"/>
      <c r="O438" s="5" t="b">
        <f t="shared" si="93"/>
        <v>1</v>
      </c>
      <c r="P438" s="6"/>
      <c r="Q438" s="138"/>
      <c r="R438" s="403" t="b">
        <f t="shared" si="94"/>
        <v>1</v>
      </c>
    </row>
    <row r="439" spans="1:18" s="48" customFormat="1" ht="27" x14ac:dyDescent="0.25">
      <c r="A439" s="591"/>
      <c r="B439" s="490" t="s">
        <v>18</v>
      </c>
      <c r="C439" s="27"/>
      <c r="D439" s="24"/>
      <c r="E439" s="24"/>
      <c r="F439" s="24"/>
      <c r="G439" s="100"/>
      <c r="H439" s="24"/>
      <c r="I439" s="81" t="e">
        <f t="shared" si="98"/>
        <v>#DIV/0!</v>
      </c>
      <c r="J439" s="81" t="e">
        <f t="shared" si="101"/>
        <v>#DIV/0!</v>
      </c>
      <c r="K439" s="24">
        <f t="shared" si="92"/>
        <v>0</v>
      </c>
      <c r="L439" s="24">
        <f t="shared" si="96"/>
        <v>0</v>
      </c>
      <c r="M439" s="120" t="e">
        <f t="shared" si="99"/>
        <v>#DIV/0!</v>
      </c>
      <c r="N439" s="707"/>
      <c r="O439" s="5" t="b">
        <f t="shared" si="93"/>
        <v>1</v>
      </c>
      <c r="P439" s="6"/>
      <c r="Q439" s="138"/>
      <c r="R439" s="403" t="b">
        <f t="shared" si="94"/>
        <v>1</v>
      </c>
    </row>
    <row r="440" spans="1:18" s="48" customFormat="1" ht="27" x14ac:dyDescent="0.25">
      <c r="A440" s="591"/>
      <c r="B440" s="490" t="s">
        <v>38</v>
      </c>
      <c r="C440" s="27"/>
      <c r="D440" s="24"/>
      <c r="E440" s="24"/>
      <c r="F440" s="24"/>
      <c r="G440" s="100"/>
      <c r="H440" s="24"/>
      <c r="I440" s="81" t="e">
        <f t="shared" si="98"/>
        <v>#DIV/0!</v>
      </c>
      <c r="J440" s="81" t="e">
        <f t="shared" si="101"/>
        <v>#DIV/0!</v>
      </c>
      <c r="K440" s="24">
        <f t="shared" si="92"/>
        <v>0</v>
      </c>
      <c r="L440" s="24">
        <f t="shared" si="96"/>
        <v>0</v>
      </c>
      <c r="M440" s="120" t="e">
        <f t="shared" si="99"/>
        <v>#DIV/0!</v>
      </c>
      <c r="N440" s="707"/>
      <c r="O440" s="5" t="b">
        <f t="shared" si="93"/>
        <v>1</v>
      </c>
      <c r="P440" s="6"/>
      <c r="Q440" s="138"/>
      <c r="R440" s="403" t="b">
        <f t="shared" si="94"/>
        <v>1</v>
      </c>
    </row>
    <row r="441" spans="1:18" s="48" customFormat="1" ht="27" x14ac:dyDescent="0.25">
      <c r="A441" s="591"/>
      <c r="B441" s="490" t="s">
        <v>20</v>
      </c>
      <c r="C441" s="27"/>
      <c r="D441" s="24">
        <v>23.8</v>
      </c>
      <c r="E441" s="24">
        <v>23.8</v>
      </c>
      <c r="F441" s="24">
        <v>23.8</v>
      </c>
      <c r="G441" s="100">
        <f>F441/E441</f>
        <v>1</v>
      </c>
      <c r="H441" s="24">
        <v>23.8</v>
      </c>
      <c r="I441" s="100">
        <f t="shared" si="98"/>
        <v>1</v>
      </c>
      <c r="J441" s="100">
        <f t="shared" si="101"/>
        <v>1</v>
      </c>
      <c r="K441" s="24">
        <f t="shared" si="92"/>
        <v>23.8</v>
      </c>
      <c r="L441" s="24">
        <f t="shared" si="96"/>
        <v>0</v>
      </c>
      <c r="M441" s="47">
        <f t="shared" si="99"/>
        <v>1</v>
      </c>
      <c r="N441" s="707"/>
      <c r="O441" s="5" t="b">
        <f t="shared" si="93"/>
        <v>1</v>
      </c>
      <c r="P441" s="6"/>
      <c r="Q441" s="138"/>
      <c r="R441" s="403" t="b">
        <f t="shared" si="94"/>
        <v>1</v>
      </c>
    </row>
    <row r="442" spans="1:18" s="48" customFormat="1" ht="93.75" x14ac:dyDescent="0.25">
      <c r="A442" s="591" t="s">
        <v>418</v>
      </c>
      <c r="B442" s="50" t="s">
        <v>480</v>
      </c>
      <c r="C442" s="37" t="s">
        <v>172</v>
      </c>
      <c r="D442" s="51">
        <f>SUM(D443:D446)</f>
        <v>3981.7</v>
      </c>
      <c r="E442" s="51">
        <f>SUM(E443:E446)</f>
        <v>3981.7</v>
      </c>
      <c r="F442" s="51">
        <f>SUM(F443:F446)</f>
        <v>3900.95</v>
      </c>
      <c r="G442" s="105">
        <f>F442/E442</f>
        <v>0.98</v>
      </c>
      <c r="H442" s="51">
        <f>SUM(H443:H446)</f>
        <v>3900.95</v>
      </c>
      <c r="I442" s="100">
        <f t="shared" si="98"/>
        <v>0.98</v>
      </c>
      <c r="J442" s="105">
        <f>H442/F442</f>
        <v>1</v>
      </c>
      <c r="K442" s="51">
        <f t="shared" si="92"/>
        <v>3981.7</v>
      </c>
      <c r="L442" s="24">
        <f t="shared" si="96"/>
        <v>0</v>
      </c>
      <c r="M442" s="140">
        <f t="shared" si="99"/>
        <v>1</v>
      </c>
      <c r="N442" s="707" t="s">
        <v>1493</v>
      </c>
      <c r="O442" s="5" t="b">
        <f t="shared" si="93"/>
        <v>1</v>
      </c>
      <c r="P442" s="6"/>
      <c r="Q442" s="138"/>
      <c r="R442" s="403" t="b">
        <f t="shared" si="94"/>
        <v>1</v>
      </c>
    </row>
    <row r="443" spans="1:18" s="48" customFormat="1" ht="27" x14ac:dyDescent="0.25">
      <c r="A443" s="591"/>
      <c r="B443" s="490" t="s">
        <v>19</v>
      </c>
      <c r="C443" s="27"/>
      <c r="D443" s="488"/>
      <c r="E443" s="263"/>
      <c r="F443" s="24"/>
      <c r="G443" s="106" t="e">
        <f t="shared" ref="G443:G451" si="102">F443/E443</f>
        <v>#DIV/0!</v>
      </c>
      <c r="H443" s="24"/>
      <c r="I443" s="81" t="e">
        <f t="shared" si="98"/>
        <v>#DIV/0!</v>
      </c>
      <c r="J443" s="99" t="e">
        <f t="shared" ref="J443:J451" si="103">H443/F443</f>
        <v>#DIV/0!</v>
      </c>
      <c r="K443" s="24">
        <f t="shared" si="92"/>
        <v>0</v>
      </c>
      <c r="L443" s="24">
        <f t="shared" si="96"/>
        <v>0</v>
      </c>
      <c r="M443" s="120" t="e">
        <f t="shared" si="99"/>
        <v>#DIV/0!</v>
      </c>
      <c r="N443" s="707"/>
      <c r="O443" s="5" t="b">
        <f t="shared" si="93"/>
        <v>1</v>
      </c>
      <c r="P443" s="6"/>
      <c r="Q443" s="138"/>
      <c r="R443" s="403" t="b">
        <f t="shared" si="94"/>
        <v>1</v>
      </c>
    </row>
    <row r="444" spans="1:18" s="48" customFormat="1" ht="27" x14ac:dyDescent="0.25">
      <c r="A444" s="591"/>
      <c r="B444" s="490" t="s">
        <v>18</v>
      </c>
      <c r="C444" s="27"/>
      <c r="D444" s="24"/>
      <c r="E444" s="24"/>
      <c r="F444" s="24"/>
      <c r="G444" s="106" t="e">
        <f t="shared" si="102"/>
        <v>#DIV/0!</v>
      </c>
      <c r="H444" s="24"/>
      <c r="I444" s="81" t="e">
        <f t="shared" si="98"/>
        <v>#DIV/0!</v>
      </c>
      <c r="J444" s="99" t="e">
        <f t="shared" si="103"/>
        <v>#DIV/0!</v>
      </c>
      <c r="K444" s="24">
        <f t="shared" si="92"/>
        <v>0</v>
      </c>
      <c r="L444" s="24">
        <f t="shared" si="96"/>
        <v>0</v>
      </c>
      <c r="M444" s="120" t="e">
        <f t="shared" si="99"/>
        <v>#DIV/0!</v>
      </c>
      <c r="N444" s="707"/>
      <c r="O444" s="5" t="b">
        <f t="shared" si="93"/>
        <v>1</v>
      </c>
      <c r="P444" s="6"/>
      <c r="Q444" s="138"/>
      <c r="R444" s="403" t="b">
        <f t="shared" si="94"/>
        <v>1</v>
      </c>
    </row>
    <row r="445" spans="1:18" s="48" customFormat="1" ht="27" x14ac:dyDescent="0.25">
      <c r="A445" s="591"/>
      <c r="B445" s="490" t="s">
        <v>38</v>
      </c>
      <c r="C445" s="27"/>
      <c r="D445" s="24"/>
      <c r="E445" s="24"/>
      <c r="F445" s="24"/>
      <c r="G445" s="106" t="e">
        <f t="shared" si="102"/>
        <v>#DIV/0!</v>
      </c>
      <c r="H445" s="24"/>
      <c r="I445" s="81" t="e">
        <f t="shared" si="98"/>
        <v>#DIV/0!</v>
      </c>
      <c r="J445" s="99" t="e">
        <f t="shared" si="103"/>
        <v>#DIV/0!</v>
      </c>
      <c r="K445" s="24">
        <f t="shared" si="92"/>
        <v>0</v>
      </c>
      <c r="L445" s="24">
        <f t="shared" si="96"/>
        <v>0</v>
      </c>
      <c r="M445" s="120" t="e">
        <f t="shared" si="99"/>
        <v>#DIV/0!</v>
      </c>
      <c r="N445" s="707"/>
      <c r="O445" s="5" t="b">
        <f t="shared" si="93"/>
        <v>1</v>
      </c>
      <c r="P445" s="6"/>
      <c r="Q445" s="138"/>
      <c r="R445" s="403" t="b">
        <f t="shared" si="94"/>
        <v>1</v>
      </c>
    </row>
    <row r="446" spans="1:18" s="48" customFormat="1" ht="27" x14ac:dyDescent="0.25">
      <c r="A446" s="591"/>
      <c r="B446" s="490" t="s">
        <v>20</v>
      </c>
      <c r="C446" s="27"/>
      <c r="D446" s="24">
        <v>3981.7</v>
      </c>
      <c r="E446" s="24">
        <v>3981.7</v>
      </c>
      <c r="F446" s="24">
        <v>3900.95</v>
      </c>
      <c r="G446" s="100">
        <f t="shared" si="102"/>
        <v>0.98</v>
      </c>
      <c r="H446" s="24">
        <v>3900.95</v>
      </c>
      <c r="I446" s="100">
        <f t="shared" si="98"/>
        <v>0.98</v>
      </c>
      <c r="J446" s="100">
        <f t="shared" si="103"/>
        <v>1</v>
      </c>
      <c r="K446" s="24">
        <f t="shared" si="92"/>
        <v>3981.7</v>
      </c>
      <c r="L446" s="24">
        <f t="shared" si="96"/>
        <v>0</v>
      </c>
      <c r="M446" s="47">
        <f t="shared" si="99"/>
        <v>1</v>
      </c>
      <c r="N446" s="707"/>
      <c r="O446" s="5" t="b">
        <f t="shared" si="93"/>
        <v>1</v>
      </c>
      <c r="P446" s="6"/>
      <c r="Q446" s="138"/>
      <c r="R446" s="403" t="b">
        <f t="shared" si="94"/>
        <v>1</v>
      </c>
    </row>
    <row r="447" spans="1:18" s="48" customFormat="1" ht="37.5" x14ac:dyDescent="0.25">
      <c r="A447" s="591" t="s">
        <v>420</v>
      </c>
      <c r="B447" s="50" t="s">
        <v>425</v>
      </c>
      <c r="C447" s="37" t="s">
        <v>172</v>
      </c>
      <c r="D447" s="51">
        <f>SUM(D448:D451)</f>
        <v>381.5</v>
      </c>
      <c r="E447" s="51">
        <f>SUM(E448:E451)</f>
        <v>381.5</v>
      </c>
      <c r="F447" s="51">
        <f>SUM(F448:F451)</f>
        <v>355.71</v>
      </c>
      <c r="G447" s="100">
        <f t="shared" si="102"/>
        <v>0.93200000000000005</v>
      </c>
      <c r="H447" s="51">
        <f>SUM(H448:H451)</f>
        <v>355.71</v>
      </c>
      <c r="I447" s="100">
        <f t="shared" si="98"/>
        <v>0.93200000000000005</v>
      </c>
      <c r="J447" s="100">
        <f t="shared" si="103"/>
        <v>1</v>
      </c>
      <c r="K447" s="51">
        <f t="shared" si="92"/>
        <v>381.5</v>
      </c>
      <c r="L447" s="24">
        <f t="shared" si="96"/>
        <v>0</v>
      </c>
      <c r="M447" s="140">
        <f t="shared" si="99"/>
        <v>1</v>
      </c>
      <c r="N447" s="707" t="s">
        <v>1493</v>
      </c>
      <c r="O447" s="5" t="b">
        <f t="shared" si="93"/>
        <v>1</v>
      </c>
      <c r="P447" s="424"/>
      <c r="Q447" s="138"/>
      <c r="R447" s="403" t="b">
        <f t="shared" si="94"/>
        <v>1</v>
      </c>
    </row>
    <row r="448" spans="1:18" s="48" customFormat="1" ht="27" x14ac:dyDescent="0.25">
      <c r="A448" s="591"/>
      <c r="B448" s="490" t="s">
        <v>19</v>
      </c>
      <c r="C448" s="27"/>
      <c r="D448" s="488"/>
      <c r="E448" s="263"/>
      <c r="F448" s="24"/>
      <c r="G448" s="81" t="e">
        <f t="shared" si="102"/>
        <v>#DIV/0!</v>
      </c>
      <c r="H448" s="24"/>
      <c r="I448" s="81" t="e">
        <f t="shared" si="98"/>
        <v>#DIV/0!</v>
      </c>
      <c r="J448" s="81" t="e">
        <f t="shared" si="103"/>
        <v>#DIV/0!</v>
      </c>
      <c r="K448" s="24">
        <f t="shared" si="92"/>
        <v>0</v>
      </c>
      <c r="L448" s="24">
        <f t="shared" si="96"/>
        <v>0</v>
      </c>
      <c r="M448" s="120" t="e">
        <f t="shared" si="99"/>
        <v>#DIV/0!</v>
      </c>
      <c r="N448" s="707"/>
      <c r="O448" s="5" t="b">
        <f t="shared" si="93"/>
        <v>1</v>
      </c>
      <c r="P448" s="424"/>
      <c r="Q448" s="138"/>
      <c r="R448" s="403" t="b">
        <f t="shared" si="94"/>
        <v>1</v>
      </c>
    </row>
    <row r="449" spans="1:18" s="48" customFormat="1" ht="27" x14ac:dyDescent="0.25">
      <c r="A449" s="591"/>
      <c r="B449" s="490" t="s">
        <v>18</v>
      </c>
      <c r="C449" s="27"/>
      <c r="D449" s="24"/>
      <c r="E449" s="24"/>
      <c r="F449" s="24"/>
      <c r="G449" s="81" t="e">
        <f t="shared" si="102"/>
        <v>#DIV/0!</v>
      </c>
      <c r="H449" s="24"/>
      <c r="I449" s="81" t="e">
        <f t="shared" si="98"/>
        <v>#DIV/0!</v>
      </c>
      <c r="J449" s="81" t="e">
        <f t="shared" si="103"/>
        <v>#DIV/0!</v>
      </c>
      <c r="K449" s="24">
        <f t="shared" si="92"/>
        <v>0</v>
      </c>
      <c r="L449" s="24">
        <f t="shared" si="96"/>
        <v>0</v>
      </c>
      <c r="M449" s="120" t="e">
        <f t="shared" si="99"/>
        <v>#DIV/0!</v>
      </c>
      <c r="N449" s="707"/>
      <c r="O449" s="5" t="b">
        <f t="shared" si="93"/>
        <v>1</v>
      </c>
      <c r="P449" s="424"/>
      <c r="Q449" s="138"/>
      <c r="R449" s="403" t="b">
        <f t="shared" si="94"/>
        <v>1</v>
      </c>
    </row>
    <row r="450" spans="1:18" s="48" customFormat="1" ht="27" x14ac:dyDescent="0.25">
      <c r="A450" s="591"/>
      <c r="B450" s="490" t="s">
        <v>38</v>
      </c>
      <c r="C450" s="27"/>
      <c r="D450" s="488"/>
      <c r="E450" s="263"/>
      <c r="F450" s="24"/>
      <c r="G450" s="81" t="e">
        <f t="shared" si="102"/>
        <v>#DIV/0!</v>
      </c>
      <c r="H450" s="24"/>
      <c r="I450" s="81" t="e">
        <f t="shared" si="98"/>
        <v>#DIV/0!</v>
      </c>
      <c r="J450" s="81" t="e">
        <f t="shared" si="103"/>
        <v>#DIV/0!</v>
      </c>
      <c r="K450" s="24">
        <f t="shared" si="92"/>
        <v>0</v>
      </c>
      <c r="L450" s="24">
        <f t="shared" si="96"/>
        <v>0</v>
      </c>
      <c r="M450" s="120" t="e">
        <f t="shared" si="99"/>
        <v>#DIV/0!</v>
      </c>
      <c r="N450" s="707"/>
      <c r="O450" s="5" t="b">
        <f t="shared" si="93"/>
        <v>1</v>
      </c>
      <c r="P450" s="424"/>
      <c r="Q450" s="138"/>
      <c r="R450" s="403" t="b">
        <f t="shared" si="94"/>
        <v>1</v>
      </c>
    </row>
    <row r="451" spans="1:18" s="48" customFormat="1" ht="27" x14ac:dyDescent="0.25">
      <c r="A451" s="591"/>
      <c r="B451" s="490" t="s">
        <v>20</v>
      </c>
      <c r="C451" s="27"/>
      <c r="D451" s="24">
        <v>381.5</v>
      </c>
      <c r="E451" s="24">
        <v>381.5</v>
      </c>
      <c r="F451" s="24">
        <v>355.71</v>
      </c>
      <c r="G451" s="100">
        <f t="shared" si="102"/>
        <v>0.93200000000000005</v>
      </c>
      <c r="H451" s="24">
        <f>F451</f>
        <v>355.71</v>
      </c>
      <c r="I451" s="100">
        <f t="shared" si="98"/>
        <v>0.93200000000000005</v>
      </c>
      <c r="J451" s="100">
        <f t="shared" si="103"/>
        <v>1</v>
      </c>
      <c r="K451" s="24">
        <f t="shared" si="92"/>
        <v>381.5</v>
      </c>
      <c r="L451" s="24">
        <f t="shared" si="96"/>
        <v>0</v>
      </c>
      <c r="M451" s="47">
        <f t="shared" si="99"/>
        <v>1</v>
      </c>
      <c r="N451" s="707"/>
      <c r="O451" s="5" t="b">
        <f t="shared" si="93"/>
        <v>1</v>
      </c>
      <c r="P451" s="424"/>
      <c r="Q451" s="138"/>
      <c r="R451" s="403" t="b">
        <f t="shared" si="94"/>
        <v>1</v>
      </c>
    </row>
    <row r="452" spans="1:18" s="11" customFormat="1" ht="62.25" customHeight="1" x14ac:dyDescent="0.25">
      <c r="A452" s="750" t="s">
        <v>27</v>
      </c>
      <c r="B452" s="150" t="s">
        <v>695</v>
      </c>
      <c r="C452" s="34" t="s">
        <v>114</v>
      </c>
      <c r="D452" s="31">
        <f>SUM(D453:D456)</f>
        <v>446792.27</v>
      </c>
      <c r="E452" s="31">
        <f>SUM(E453:E456)</f>
        <v>405596.02</v>
      </c>
      <c r="F452" s="31">
        <f>SUM(F453:F456)</f>
        <v>123205.14</v>
      </c>
      <c r="G452" s="101">
        <f>F452/E452</f>
        <v>0.30399999999999999</v>
      </c>
      <c r="H452" s="31">
        <f>SUM(H453:H456)</f>
        <v>123205.14</v>
      </c>
      <c r="I452" s="101">
        <f t="shared" si="98"/>
        <v>0.30399999999999999</v>
      </c>
      <c r="J452" s="101">
        <f>H452/F452</f>
        <v>1</v>
      </c>
      <c r="K452" s="31">
        <f>SUM(K453:K456)</f>
        <v>387098.49</v>
      </c>
      <c r="L452" s="31">
        <f>SUM(L453:L456)</f>
        <v>18497.53</v>
      </c>
      <c r="M452" s="32">
        <f>K452/E452</f>
        <v>0.95</v>
      </c>
      <c r="N452" s="697"/>
      <c r="O452" s="5" t="b">
        <f t="shared" si="93"/>
        <v>1</v>
      </c>
      <c r="P452" s="6"/>
      <c r="Q452" s="138"/>
      <c r="R452" s="403" t="b">
        <f t="shared" si="94"/>
        <v>1</v>
      </c>
    </row>
    <row r="453" spans="1:18" s="11" customFormat="1" ht="27" x14ac:dyDescent="0.25">
      <c r="A453" s="750"/>
      <c r="B453" s="35" t="s">
        <v>19</v>
      </c>
      <c r="C453" s="391"/>
      <c r="D453" s="33">
        <f t="shared" ref="D453:F456" si="104">D458+D469+D486+D503</f>
        <v>0</v>
      </c>
      <c r="E453" s="434">
        <f t="shared" si="104"/>
        <v>0</v>
      </c>
      <c r="F453" s="33"/>
      <c r="G453" s="103" t="e">
        <f>F453/E453</f>
        <v>#DIV/0!</v>
      </c>
      <c r="H453" s="33"/>
      <c r="I453" s="103" t="e">
        <f t="shared" si="98"/>
        <v>#DIV/0!</v>
      </c>
      <c r="J453" s="104"/>
      <c r="K453" s="33">
        <f t="shared" ref="K453:L456" si="105">K458+K469+K486+K503</f>
        <v>0</v>
      </c>
      <c r="L453" s="33">
        <f t="shared" si="105"/>
        <v>0</v>
      </c>
      <c r="M453" s="117" t="e">
        <f t="shared" ref="M453:M461" si="106">K453/E453</f>
        <v>#DIV/0!</v>
      </c>
      <c r="N453" s="697"/>
      <c r="O453" s="5" t="b">
        <f t="shared" si="93"/>
        <v>1</v>
      </c>
      <c r="P453" s="6"/>
      <c r="Q453" s="138"/>
      <c r="R453" s="403" t="b">
        <f t="shared" si="94"/>
        <v>1</v>
      </c>
    </row>
    <row r="454" spans="1:18" s="11" customFormat="1" ht="27" x14ac:dyDescent="0.25">
      <c r="A454" s="750"/>
      <c r="B454" s="35" t="s">
        <v>18</v>
      </c>
      <c r="C454" s="391"/>
      <c r="D454" s="33">
        <f t="shared" si="104"/>
        <v>1000</v>
      </c>
      <c r="E454" s="33">
        <f t="shared" si="104"/>
        <v>0</v>
      </c>
      <c r="F454" s="33">
        <f t="shared" si="104"/>
        <v>0</v>
      </c>
      <c r="G454" s="103" t="e">
        <f>F454/E454</f>
        <v>#DIV/0!</v>
      </c>
      <c r="H454" s="33">
        <f>H459+H470+H487+H504</f>
        <v>0</v>
      </c>
      <c r="I454" s="103" t="e">
        <f t="shared" si="98"/>
        <v>#DIV/0!</v>
      </c>
      <c r="J454" s="103" t="e">
        <f t="shared" ref="J454:J517" si="107">H454/F454</f>
        <v>#DIV/0!</v>
      </c>
      <c r="K454" s="33">
        <f t="shared" si="105"/>
        <v>0</v>
      </c>
      <c r="L454" s="33">
        <f t="shared" si="105"/>
        <v>0</v>
      </c>
      <c r="M454" s="117" t="e">
        <f t="shared" si="106"/>
        <v>#DIV/0!</v>
      </c>
      <c r="N454" s="697"/>
      <c r="O454" s="5" t="b">
        <f t="shared" si="93"/>
        <v>1</v>
      </c>
      <c r="P454" s="6"/>
      <c r="Q454" s="138"/>
      <c r="R454" s="403" t="b">
        <f t="shared" si="94"/>
        <v>1</v>
      </c>
    </row>
    <row r="455" spans="1:18" s="11" customFormat="1" ht="27" x14ac:dyDescent="0.25">
      <c r="A455" s="750"/>
      <c r="B455" s="35" t="s">
        <v>38</v>
      </c>
      <c r="C455" s="391"/>
      <c r="D455" s="33">
        <f t="shared" si="104"/>
        <v>445792.27</v>
      </c>
      <c r="E455" s="33">
        <f>E460+E471+E488+E505</f>
        <v>405596.02</v>
      </c>
      <c r="F455" s="33">
        <f t="shared" si="104"/>
        <v>123205.14</v>
      </c>
      <c r="G455" s="104">
        <f>F455/E455</f>
        <v>0.30399999999999999</v>
      </c>
      <c r="H455" s="33">
        <f>H460+H471+H488+H505</f>
        <v>123205.14</v>
      </c>
      <c r="I455" s="104">
        <f t="shared" si="98"/>
        <v>0.30399999999999999</v>
      </c>
      <c r="J455" s="104">
        <f t="shared" si="107"/>
        <v>1</v>
      </c>
      <c r="K455" s="33">
        <f>K460+K471+K488+K505</f>
        <v>387098.49</v>
      </c>
      <c r="L455" s="33">
        <f>L460+L471+L488+L505</f>
        <v>18497.53</v>
      </c>
      <c r="M455" s="116">
        <f t="shared" si="106"/>
        <v>0.95</v>
      </c>
      <c r="N455" s="697"/>
      <c r="O455" s="5" t="b">
        <f t="shared" si="93"/>
        <v>1</v>
      </c>
      <c r="P455" s="6"/>
      <c r="Q455" s="138"/>
      <c r="R455" s="403" t="b">
        <f t="shared" si="94"/>
        <v>1</v>
      </c>
    </row>
    <row r="456" spans="1:18" s="11" customFormat="1" ht="27" x14ac:dyDescent="0.25">
      <c r="A456" s="750"/>
      <c r="B456" s="35" t="s">
        <v>20</v>
      </c>
      <c r="C456" s="391"/>
      <c r="D456" s="33">
        <f t="shared" si="104"/>
        <v>0</v>
      </c>
      <c r="E456" s="33">
        <f t="shared" si="104"/>
        <v>0</v>
      </c>
      <c r="F456" s="33">
        <f t="shared" si="104"/>
        <v>0</v>
      </c>
      <c r="G456" s="104"/>
      <c r="H456" s="33"/>
      <c r="I456" s="103" t="e">
        <f t="shared" si="98"/>
        <v>#DIV/0!</v>
      </c>
      <c r="J456" s="151"/>
      <c r="K456" s="33">
        <f t="shared" si="105"/>
        <v>0</v>
      </c>
      <c r="L456" s="33">
        <f t="shared" si="105"/>
        <v>0</v>
      </c>
      <c r="M456" s="117" t="e">
        <f t="shared" si="106"/>
        <v>#DIV/0!</v>
      </c>
      <c r="N456" s="697"/>
      <c r="O456" s="5" t="b">
        <f t="shared" si="93"/>
        <v>1</v>
      </c>
      <c r="P456" s="6"/>
      <c r="Q456" s="138"/>
      <c r="R456" s="403" t="b">
        <f t="shared" ref="R456:R519" si="108">F456=H456</f>
        <v>1</v>
      </c>
    </row>
    <row r="457" spans="1:18" s="11" customFormat="1" ht="39" x14ac:dyDescent="0.25">
      <c r="A457" s="702" t="s">
        <v>100</v>
      </c>
      <c r="B457" s="152" t="s">
        <v>101</v>
      </c>
      <c r="C457" s="54" t="s">
        <v>116</v>
      </c>
      <c r="D457" s="59">
        <f>SUM(D458:D461)</f>
        <v>99151.23</v>
      </c>
      <c r="E457" s="59">
        <f>SUM(E458:E461)</f>
        <v>98947.75</v>
      </c>
      <c r="F457" s="59">
        <f>SUM(F458:F461)</f>
        <v>81467.820000000007</v>
      </c>
      <c r="G457" s="96">
        <f>F457/E457</f>
        <v>0.82299999999999995</v>
      </c>
      <c r="H457" s="59">
        <f>SUM(H458:H461)</f>
        <v>81467.820000000007</v>
      </c>
      <c r="I457" s="96">
        <f t="shared" si="98"/>
        <v>0.82299999999999995</v>
      </c>
      <c r="J457" s="96">
        <f t="shared" si="107"/>
        <v>1</v>
      </c>
      <c r="K457" s="59">
        <f t="shared" ref="K457:K506" si="109">E457</f>
        <v>98947.75</v>
      </c>
      <c r="L457" s="24">
        <f t="shared" ref="L457:L517" si="110">E457-K457</f>
        <v>0</v>
      </c>
      <c r="M457" s="57">
        <f t="shared" si="106"/>
        <v>1</v>
      </c>
      <c r="N457" s="969"/>
      <c r="O457" s="5" t="b">
        <f t="shared" si="93"/>
        <v>1</v>
      </c>
      <c r="P457" s="6"/>
      <c r="Q457" s="138"/>
      <c r="R457" s="403" t="b">
        <f t="shared" si="108"/>
        <v>1</v>
      </c>
    </row>
    <row r="458" spans="1:18" s="11" customFormat="1" ht="18.75" customHeight="1" x14ac:dyDescent="0.25">
      <c r="A458" s="703"/>
      <c r="B458" s="560" t="s">
        <v>19</v>
      </c>
      <c r="C458" s="70"/>
      <c r="D458" s="25"/>
      <c r="E458" s="25"/>
      <c r="F458" s="25"/>
      <c r="G458" s="98"/>
      <c r="H458" s="25"/>
      <c r="I458" s="81" t="e">
        <f t="shared" si="98"/>
        <v>#DIV/0!</v>
      </c>
      <c r="J458" s="98"/>
      <c r="K458" s="24">
        <f t="shared" si="109"/>
        <v>0</v>
      </c>
      <c r="L458" s="24">
        <f t="shared" si="110"/>
        <v>0</v>
      </c>
      <c r="M458" s="120" t="e">
        <f t="shared" si="106"/>
        <v>#DIV/0!</v>
      </c>
      <c r="N458" s="970"/>
      <c r="O458" s="5" t="b">
        <f t="shared" si="93"/>
        <v>1</v>
      </c>
      <c r="P458" s="6"/>
      <c r="Q458" s="138"/>
      <c r="R458" s="403" t="b">
        <f t="shared" si="108"/>
        <v>1</v>
      </c>
    </row>
    <row r="459" spans="1:18" s="11" customFormat="1" ht="18.75" customHeight="1" x14ac:dyDescent="0.25">
      <c r="A459" s="703"/>
      <c r="B459" s="560" t="s">
        <v>18</v>
      </c>
      <c r="C459" s="70"/>
      <c r="D459" s="25"/>
      <c r="E459" s="25"/>
      <c r="F459" s="25"/>
      <c r="G459" s="98">
        <v>0</v>
      </c>
      <c r="H459" s="25"/>
      <c r="I459" s="81" t="e">
        <f t="shared" si="98"/>
        <v>#DIV/0!</v>
      </c>
      <c r="J459" s="98">
        <v>0</v>
      </c>
      <c r="K459" s="24">
        <f t="shared" si="109"/>
        <v>0</v>
      </c>
      <c r="L459" s="24">
        <f t="shared" si="110"/>
        <v>0</v>
      </c>
      <c r="M459" s="120" t="e">
        <f t="shared" si="106"/>
        <v>#DIV/0!</v>
      </c>
      <c r="N459" s="970"/>
      <c r="O459" s="5" t="b">
        <f t="shared" si="93"/>
        <v>1</v>
      </c>
      <c r="P459" s="6"/>
      <c r="Q459" s="138"/>
      <c r="R459" s="403" t="b">
        <f t="shared" si="108"/>
        <v>1</v>
      </c>
    </row>
    <row r="460" spans="1:18" s="11" customFormat="1" ht="18.75" customHeight="1" x14ac:dyDescent="0.25">
      <c r="A460" s="703"/>
      <c r="B460" s="560" t="s">
        <v>38</v>
      </c>
      <c r="C460" s="70" t="s">
        <v>688</v>
      </c>
      <c r="D460" s="24">
        <f>D466</f>
        <v>99151.23</v>
      </c>
      <c r="E460" s="24">
        <f>E466</f>
        <v>98947.75</v>
      </c>
      <c r="F460" s="24">
        <f>F466</f>
        <v>81467.820000000007</v>
      </c>
      <c r="G460" s="100">
        <f>F460/E460</f>
        <v>0.82299999999999995</v>
      </c>
      <c r="H460" s="24">
        <f>H466</f>
        <v>81467.820000000007</v>
      </c>
      <c r="I460" s="100">
        <f t="shared" si="98"/>
        <v>0.82299999999999995</v>
      </c>
      <c r="J460" s="100">
        <f t="shared" si="107"/>
        <v>1</v>
      </c>
      <c r="K460" s="24">
        <f t="shared" si="109"/>
        <v>98947.75</v>
      </c>
      <c r="L460" s="24">
        <f t="shared" si="110"/>
        <v>0</v>
      </c>
      <c r="M460" s="47">
        <f t="shared" si="106"/>
        <v>1</v>
      </c>
      <c r="N460" s="970"/>
      <c r="O460" s="5" t="b">
        <f t="shared" si="93"/>
        <v>1</v>
      </c>
      <c r="P460" s="6"/>
      <c r="Q460" s="138"/>
      <c r="R460" s="403" t="b">
        <f t="shared" si="108"/>
        <v>1</v>
      </c>
    </row>
    <row r="461" spans="1:18" s="11" customFormat="1" ht="18.75" customHeight="1" x14ac:dyDescent="0.25">
      <c r="A461" s="704"/>
      <c r="B461" s="560" t="s">
        <v>20</v>
      </c>
      <c r="C461" s="70"/>
      <c r="D461" s="25"/>
      <c r="E461" s="25"/>
      <c r="F461" s="25"/>
      <c r="G461" s="98"/>
      <c r="H461" s="25"/>
      <c r="I461" s="81" t="e">
        <f t="shared" si="98"/>
        <v>#DIV/0!</v>
      </c>
      <c r="J461" s="98"/>
      <c r="K461" s="24">
        <f t="shared" si="109"/>
        <v>0</v>
      </c>
      <c r="L461" s="24">
        <f t="shared" si="110"/>
        <v>0</v>
      </c>
      <c r="M461" s="120" t="e">
        <f t="shared" si="106"/>
        <v>#DIV/0!</v>
      </c>
      <c r="N461" s="971"/>
      <c r="O461" s="5" t="b">
        <f t="shared" ref="O461:O524" si="111">K461+L461=E461</f>
        <v>1</v>
      </c>
      <c r="P461" s="6"/>
      <c r="Q461" s="138"/>
      <c r="R461" s="403" t="b">
        <f t="shared" si="108"/>
        <v>1</v>
      </c>
    </row>
    <row r="462" spans="1:18" s="11" customFormat="1" ht="156" customHeight="1" x14ac:dyDescent="0.25">
      <c r="A462" s="564"/>
      <c r="B462" s="560" t="s">
        <v>756</v>
      </c>
      <c r="C462" s="70"/>
      <c r="D462" s="24">
        <f>D463</f>
        <v>99151.23</v>
      </c>
      <c r="E462" s="24">
        <f t="shared" ref="E462:L462" si="112">E463</f>
        <v>98947.75</v>
      </c>
      <c r="F462" s="24">
        <f t="shared" si="112"/>
        <v>81467.820000000007</v>
      </c>
      <c r="G462" s="100">
        <f t="shared" si="112"/>
        <v>0.82299999999999995</v>
      </c>
      <c r="H462" s="24">
        <f t="shared" si="112"/>
        <v>81467.820000000007</v>
      </c>
      <c r="I462" s="100">
        <f t="shared" si="112"/>
        <v>0.82299999999999995</v>
      </c>
      <c r="J462" s="100">
        <f t="shared" si="112"/>
        <v>1</v>
      </c>
      <c r="K462" s="24">
        <f t="shared" si="112"/>
        <v>98947.75</v>
      </c>
      <c r="L462" s="24">
        <f t="shared" si="112"/>
        <v>0</v>
      </c>
      <c r="M462" s="100">
        <f>M463</f>
        <v>1</v>
      </c>
      <c r="N462" s="559"/>
      <c r="O462" s="5" t="b">
        <f t="shared" si="111"/>
        <v>1</v>
      </c>
      <c r="P462" s="6"/>
      <c r="Q462" s="138"/>
      <c r="R462" s="403" t="b">
        <f t="shared" si="108"/>
        <v>1</v>
      </c>
    </row>
    <row r="463" spans="1:18" s="11" customFormat="1" ht="368.25" customHeight="1" x14ac:dyDescent="0.25">
      <c r="A463" s="612" t="s">
        <v>102</v>
      </c>
      <c r="B463" s="41" t="s">
        <v>766</v>
      </c>
      <c r="C463" s="552" t="s">
        <v>172</v>
      </c>
      <c r="D463" s="51">
        <f>SUM(D464:D467)</f>
        <v>99151.23</v>
      </c>
      <c r="E463" s="51">
        <f t="shared" ref="E463:H463" si="113">SUM(E464:E467)</f>
        <v>98947.75</v>
      </c>
      <c r="F463" s="51">
        <f>SUM(F464:F467)</f>
        <v>81467.820000000007</v>
      </c>
      <c r="G463" s="105">
        <f>F463/E463</f>
        <v>0.82299999999999995</v>
      </c>
      <c r="H463" s="51">
        <f t="shared" si="113"/>
        <v>81467.820000000007</v>
      </c>
      <c r="I463" s="105">
        <f t="shared" ref="I463:I467" si="114">H463/E463</f>
        <v>0.82299999999999995</v>
      </c>
      <c r="J463" s="105">
        <f t="shared" ref="J463:J466" si="115">H463/F463</f>
        <v>1</v>
      </c>
      <c r="K463" s="51">
        <f t="shared" ref="K463:L463" si="116">SUM(K464:K467)</f>
        <v>98947.75</v>
      </c>
      <c r="L463" s="51">
        <f t="shared" si="116"/>
        <v>0</v>
      </c>
      <c r="M463" s="140">
        <f t="shared" ref="M463:M517" si="117">K463/E463</f>
        <v>1</v>
      </c>
      <c r="N463" s="597" t="s">
        <v>1318</v>
      </c>
      <c r="O463" s="5" t="b">
        <f t="shared" si="111"/>
        <v>1</v>
      </c>
      <c r="P463" s="6"/>
      <c r="Q463" s="138"/>
      <c r="R463" s="403" t="b">
        <f t="shared" si="108"/>
        <v>1</v>
      </c>
    </row>
    <row r="464" spans="1:18" s="11" customFormat="1" ht="29.25" customHeight="1" x14ac:dyDescent="0.25">
      <c r="A464" s="613"/>
      <c r="B464" s="560" t="s">
        <v>19</v>
      </c>
      <c r="C464" s="569"/>
      <c r="D464" s="24"/>
      <c r="E464" s="25"/>
      <c r="F464" s="24"/>
      <c r="G464" s="98"/>
      <c r="H464" s="36"/>
      <c r="I464" s="81" t="e">
        <f t="shared" si="114"/>
        <v>#DIV/0!</v>
      </c>
      <c r="J464" s="98"/>
      <c r="K464" s="24">
        <f t="shared" ref="K464:K467" si="118">E464</f>
        <v>0</v>
      </c>
      <c r="L464" s="24">
        <f t="shared" ref="L464:L467" si="119">E464-K464</f>
        <v>0</v>
      </c>
      <c r="M464" s="120" t="e">
        <f t="shared" si="117"/>
        <v>#DIV/0!</v>
      </c>
      <c r="N464" s="597"/>
      <c r="O464" s="5" t="b">
        <f t="shared" si="111"/>
        <v>1</v>
      </c>
      <c r="P464" s="6"/>
      <c r="Q464" s="138"/>
      <c r="R464" s="403" t="b">
        <f t="shared" si="108"/>
        <v>1</v>
      </c>
    </row>
    <row r="465" spans="1:18" s="11" customFormat="1" ht="24" customHeight="1" x14ac:dyDescent="0.25">
      <c r="A465" s="613"/>
      <c r="B465" s="560" t="s">
        <v>18</v>
      </c>
      <c r="C465" s="569"/>
      <c r="D465" s="24"/>
      <c r="E465" s="25"/>
      <c r="F465" s="24"/>
      <c r="G465" s="98"/>
      <c r="H465" s="36"/>
      <c r="I465" s="81" t="e">
        <f t="shared" si="114"/>
        <v>#DIV/0!</v>
      </c>
      <c r="J465" s="98"/>
      <c r="K465" s="24">
        <f t="shared" si="118"/>
        <v>0</v>
      </c>
      <c r="L465" s="24">
        <f t="shared" si="119"/>
        <v>0</v>
      </c>
      <c r="M465" s="120" t="e">
        <f t="shared" si="117"/>
        <v>#DIV/0!</v>
      </c>
      <c r="N465" s="597"/>
      <c r="O465" s="5" t="b">
        <f t="shared" si="111"/>
        <v>1</v>
      </c>
      <c r="P465" s="6"/>
      <c r="Q465" s="138"/>
      <c r="R465" s="403" t="b">
        <f t="shared" si="108"/>
        <v>1</v>
      </c>
    </row>
    <row r="466" spans="1:18" s="11" customFormat="1" ht="24" customHeight="1" x14ac:dyDescent="0.25">
      <c r="A466" s="613"/>
      <c r="B466" s="560" t="s">
        <v>38</v>
      </c>
      <c r="C466" s="569"/>
      <c r="D466" s="24">
        <v>99151.23</v>
      </c>
      <c r="E466" s="24">
        <v>98947.75</v>
      </c>
      <c r="F466" s="24">
        <v>81467.820000000007</v>
      </c>
      <c r="G466" s="100">
        <f>F466/E466</f>
        <v>0.82299999999999995</v>
      </c>
      <c r="H466" s="24">
        <f>F466</f>
        <v>81467.820000000007</v>
      </c>
      <c r="I466" s="100">
        <f t="shared" si="114"/>
        <v>0.82299999999999995</v>
      </c>
      <c r="J466" s="100">
        <f t="shared" si="115"/>
        <v>1</v>
      </c>
      <c r="K466" s="24">
        <v>98947.75</v>
      </c>
      <c r="L466" s="272">
        <v>0</v>
      </c>
      <c r="M466" s="47">
        <f t="shared" si="117"/>
        <v>1</v>
      </c>
      <c r="N466" s="597"/>
      <c r="O466" s="5" t="b">
        <f t="shared" si="111"/>
        <v>1</v>
      </c>
      <c r="P466" s="6"/>
      <c r="Q466" s="138"/>
      <c r="R466" s="403" t="b">
        <f t="shared" si="108"/>
        <v>1</v>
      </c>
    </row>
    <row r="467" spans="1:18" s="11" customFormat="1" ht="24.75" customHeight="1" x14ac:dyDescent="0.25">
      <c r="A467" s="594"/>
      <c r="B467" s="560" t="s">
        <v>20</v>
      </c>
      <c r="C467" s="569"/>
      <c r="D467" s="24"/>
      <c r="E467" s="25"/>
      <c r="F467" s="24"/>
      <c r="G467" s="98"/>
      <c r="H467" s="36"/>
      <c r="I467" s="81" t="e">
        <f t="shared" si="114"/>
        <v>#DIV/0!</v>
      </c>
      <c r="J467" s="98"/>
      <c r="K467" s="24">
        <f t="shared" si="118"/>
        <v>0</v>
      </c>
      <c r="L467" s="24">
        <f t="shared" si="119"/>
        <v>0</v>
      </c>
      <c r="M467" s="120" t="e">
        <f t="shared" si="117"/>
        <v>#DIV/0!</v>
      </c>
      <c r="N467" s="597"/>
      <c r="O467" s="5" t="b">
        <f t="shared" si="111"/>
        <v>1</v>
      </c>
      <c r="P467" s="6"/>
      <c r="Q467" s="138"/>
      <c r="R467" s="403" t="b">
        <f t="shared" si="108"/>
        <v>1</v>
      </c>
    </row>
    <row r="468" spans="1:18" s="11" customFormat="1" ht="63.75" customHeight="1" x14ac:dyDescent="0.25">
      <c r="A468" s="702" t="s">
        <v>103</v>
      </c>
      <c r="B468" s="153" t="s">
        <v>104</v>
      </c>
      <c r="C468" s="568" t="s">
        <v>116</v>
      </c>
      <c r="D468" s="59">
        <f>SUM(D469:D472)</f>
        <v>283582.76</v>
      </c>
      <c r="E468" s="59">
        <f>SUM(E469:E472)</f>
        <v>283582.76</v>
      </c>
      <c r="F468" s="59">
        <f>SUM(F469:F472)</f>
        <v>38232.980000000003</v>
      </c>
      <c r="G468" s="96">
        <f>F468/E468</f>
        <v>0.13500000000000001</v>
      </c>
      <c r="H468" s="59">
        <f>SUM(H469:H472)</f>
        <v>38232.980000000003</v>
      </c>
      <c r="I468" s="96">
        <f t="shared" si="98"/>
        <v>0.13500000000000001</v>
      </c>
      <c r="J468" s="96">
        <f t="shared" si="107"/>
        <v>1</v>
      </c>
      <c r="K468" s="59">
        <f t="shared" si="109"/>
        <v>283582.76</v>
      </c>
      <c r="L468" s="24">
        <f t="shared" si="110"/>
        <v>0</v>
      </c>
      <c r="M468" s="57">
        <f t="shared" si="117"/>
        <v>1</v>
      </c>
      <c r="N468" s="972"/>
      <c r="O468" s="5" t="b">
        <f t="shared" si="111"/>
        <v>1</v>
      </c>
      <c r="P468" s="6"/>
      <c r="Q468" s="138"/>
      <c r="R468" s="403" t="b">
        <f t="shared" si="108"/>
        <v>1</v>
      </c>
    </row>
    <row r="469" spans="1:18" s="11" customFormat="1" ht="82.5" customHeight="1" outlineLevel="1" x14ac:dyDescent="0.25">
      <c r="A469" s="703"/>
      <c r="B469" s="560" t="s">
        <v>19</v>
      </c>
      <c r="C469" s="70"/>
      <c r="D469" s="24"/>
      <c r="E469" s="24"/>
      <c r="F469" s="24"/>
      <c r="G469" s="81"/>
      <c r="H469" s="24"/>
      <c r="I469" s="81" t="e">
        <f t="shared" si="98"/>
        <v>#DIV/0!</v>
      </c>
      <c r="J469" s="81"/>
      <c r="K469" s="24">
        <f t="shared" si="109"/>
        <v>0</v>
      </c>
      <c r="L469" s="24">
        <f t="shared" si="110"/>
        <v>0</v>
      </c>
      <c r="M469" s="120" t="e">
        <f t="shared" si="117"/>
        <v>#DIV/0!</v>
      </c>
      <c r="N469" s="973"/>
      <c r="O469" s="5" t="b">
        <f t="shared" si="111"/>
        <v>1</v>
      </c>
      <c r="P469" s="6"/>
      <c r="Q469" s="138"/>
      <c r="R469" s="403" t="b">
        <f t="shared" si="108"/>
        <v>1</v>
      </c>
    </row>
    <row r="470" spans="1:18" s="11" customFormat="1" ht="24" customHeight="1" outlineLevel="1" x14ac:dyDescent="0.25">
      <c r="A470" s="703"/>
      <c r="B470" s="560" t="s">
        <v>18</v>
      </c>
      <c r="C470" s="70"/>
      <c r="D470" s="24"/>
      <c r="E470" s="24"/>
      <c r="F470" s="24"/>
      <c r="G470" s="81"/>
      <c r="H470" s="24"/>
      <c r="I470" s="81" t="e">
        <f t="shared" si="98"/>
        <v>#DIV/0!</v>
      </c>
      <c r="J470" s="81"/>
      <c r="K470" s="24">
        <f t="shared" si="109"/>
        <v>0</v>
      </c>
      <c r="L470" s="24">
        <f t="shared" si="110"/>
        <v>0</v>
      </c>
      <c r="M470" s="120" t="e">
        <f t="shared" si="117"/>
        <v>#DIV/0!</v>
      </c>
      <c r="N470" s="973"/>
      <c r="O470" s="5" t="b">
        <f t="shared" si="111"/>
        <v>1</v>
      </c>
      <c r="P470" s="6"/>
      <c r="Q470" s="138"/>
      <c r="R470" s="403" t="b">
        <f t="shared" si="108"/>
        <v>1</v>
      </c>
    </row>
    <row r="471" spans="1:18" s="11" customFormat="1" ht="24" customHeight="1" outlineLevel="1" x14ac:dyDescent="0.25">
      <c r="A471" s="703"/>
      <c r="B471" s="560" t="s">
        <v>38</v>
      </c>
      <c r="C471" s="70"/>
      <c r="D471" s="24">
        <f>D477+D483</f>
        <v>283582.76</v>
      </c>
      <c r="E471" s="24">
        <f>E477+E483</f>
        <v>283582.76</v>
      </c>
      <c r="F471" s="24">
        <f>H471</f>
        <v>38232.980000000003</v>
      </c>
      <c r="G471" s="100">
        <f>F471/E471</f>
        <v>0.13500000000000001</v>
      </c>
      <c r="H471" s="24">
        <f>H477+H483</f>
        <v>38232.980000000003</v>
      </c>
      <c r="I471" s="100">
        <f t="shared" si="98"/>
        <v>0.13500000000000001</v>
      </c>
      <c r="J471" s="100">
        <f t="shared" si="107"/>
        <v>1</v>
      </c>
      <c r="K471" s="24">
        <f>K477+K483</f>
        <v>283582.76</v>
      </c>
      <c r="L471" s="24">
        <f t="shared" si="110"/>
        <v>0</v>
      </c>
      <c r="M471" s="47">
        <f t="shared" si="117"/>
        <v>1</v>
      </c>
      <c r="N471" s="973"/>
      <c r="O471" s="5" t="b">
        <f t="shared" si="111"/>
        <v>1</v>
      </c>
      <c r="P471" s="6"/>
      <c r="Q471" s="138"/>
      <c r="R471" s="403" t="b">
        <f t="shared" si="108"/>
        <v>1</v>
      </c>
    </row>
    <row r="472" spans="1:18" s="11" customFormat="1" ht="24.75" customHeight="1" outlineLevel="1" x14ac:dyDescent="0.25">
      <c r="A472" s="704"/>
      <c r="B472" s="560" t="s">
        <v>20</v>
      </c>
      <c r="C472" s="70"/>
      <c r="D472" s="25"/>
      <c r="E472" s="25"/>
      <c r="F472" s="25"/>
      <c r="G472" s="98"/>
      <c r="H472" s="25"/>
      <c r="I472" s="81" t="e">
        <f t="shared" si="98"/>
        <v>#DIV/0!</v>
      </c>
      <c r="J472" s="98"/>
      <c r="K472" s="24">
        <f t="shared" si="109"/>
        <v>0</v>
      </c>
      <c r="L472" s="24">
        <f t="shared" si="110"/>
        <v>0</v>
      </c>
      <c r="M472" s="120" t="e">
        <f t="shared" si="117"/>
        <v>#DIV/0!</v>
      </c>
      <c r="N472" s="974"/>
      <c r="O472" s="5" t="b">
        <f t="shared" si="111"/>
        <v>1</v>
      </c>
      <c r="P472" s="6"/>
      <c r="Q472" s="138"/>
      <c r="R472" s="403" t="b">
        <f t="shared" si="108"/>
        <v>1</v>
      </c>
    </row>
    <row r="473" spans="1:18" s="11" customFormat="1" ht="78.75" customHeight="1" outlineLevel="1" x14ac:dyDescent="0.25">
      <c r="A473" s="564"/>
      <c r="B473" s="560" t="s">
        <v>757</v>
      </c>
      <c r="C473" s="70"/>
      <c r="D473" s="24">
        <f>D474</f>
        <v>43813.14</v>
      </c>
      <c r="E473" s="24">
        <f t="shared" ref="E473:L473" si="120">E474</f>
        <v>43813.14</v>
      </c>
      <c r="F473" s="24">
        <f t="shared" si="120"/>
        <v>38232.980000000003</v>
      </c>
      <c r="G473" s="100">
        <f t="shared" si="120"/>
        <v>0.873</v>
      </c>
      <c r="H473" s="24">
        <f t="shared" si="120"/>
        <v>38232.980000000003</v>
      </c>
      <c r="I473" s="100">
        <f t="shared" si="120"/>
        <v>0.873</v>
      </c>
      <c r="J473" s="100">
        <f>J474</f>
        <v>1</v>
      </c>
      <c r="K473" s="24">
        <f t="shared" si="120"/>
        <v>43813.14</v>
      </c>
      <c r="L473" s="24">
        <f t="shared" si="120"/>
        <v>0</v>
      </c>
      <c r="M473" s="100">
        <f>M474</f>
        <v>1</v>
      </c>
      <c r="N473" s="373"/>
      <c r="O473" s="5" t="b">
        <f t="shared" si="111"/>
        <v>1</v>
      </c>
      <c r="P473" s="6"/>
      <c r="Q473" s="138"/>
      <c r="R473" s="403" t="b">
        <f t="shared" si="108"/>
        <v>1</v>
      </c>
    </row>
    <row r="474" spans="1:18" s="11" customFormat="1" ht="81" customHeight="1" x14ac:dyDescent="0.25">
      <c r="A474" s="617" t="s">
        <v>105</v>
      </c>
      <c r="B474" s="50" t="s">
        <v>1188</v>
      </c>
      <c r="C474" s="569" t="s">
        <v>520</v>
      </c>
      <c r="D474" s="24">
        <f>SUM(D475:D478)</f>
        <v>43813.14</v>
      </c>
      <c r="E474" s="24">
        <f>SUM(E475:E478)</f>
        <v>43813.14</v>
      </c>
      <c r="F474" s="24">
        <f>SUM(F475:F478)</f>
        <v>38232.980000000003</v>
      </c>
      <c r="G474" s="100">
        <f>F474/E474</f>
        <v>0.873</v>
      </c>
      <c r="H474" s="24">
        <f>SUM(H475:H478)</f>
        <v>38232.980000000003</v>
      </c>
      <c r="I474" s="100">
        <f t="shared" ref="I474:I479" si="121">H474/E474</f>
        <v>0.873</v>
      </c>
      <c r="J474" s="100">
        <f>H474/F474</f>
        <v>1</v>
      </c>
      <c r="K474" s="24">
        <f t="shared" ref="K474:K478" si="122">E474</f>
        <v>43813.14</v>
      </c>
      <c r="L474" s="24">
        <f t="shared" ref="L474:L478" si="123">E474-K474</f>
        <v>0</v>
      </c>
      <c r="M474" s="47">
        <f t="shared" ref="M474:M478" si="124">K474/E474</f>
        <v>1</v>
      </c>
      <c r="N474" s="597" t="s">
        <v>544</v>
      </c>
      <c r="O474" s="5" t="b">
        <f t="shared" si="111"/>
        <v>1</v>
      </c>
      <c r="P474" s="6"/>
      <c r="Q474" s="138"/>
      <c r="R474" s="403" t="b">
        <f t="shared" si="108"/>
        <v>1</v>
      </c>
    </row>
    <row r="475" spans="1:18" s="11" customFormat="1" ht="27" outlineLevel="1" x14ac:dyDescent="0.25">
      <c r="A475" s="618"/>
      <c r="B475" s="560" t="s">
        <v>19</v>
      </c>
      <c r="C475" s="569"/>
      <c r="D475" s="24"/>
      <c r="E475" s="24"/>
      <c r="F475" s="24"/>
      <c r="G475" s="81"/>
      <c r="H475" s="24"/>
      <c r="I475" s="81" t="e">
        <f t="shared" si="121"/>
        <v>#DIV/0!</v>
      </c>
      <c r="J475" s="81"/>
      <c r="K475" s="24">
        <f t="shared" si="122"/>
        <v>0</v>
      </c>
      <c r="L475" s="24">
        <f t="shared" si="123"/>
        <v>0</v>
      </c>
      <c r="M475" s="120" t="e">
        <f t="shared" si="124"/>
        <v>#DIV/0!</v>
      </c>
      <c r="N475" s="597"/>
      <c r="O475" s="5" t="b">
        <f t="shared" si="111"/>
        <v>1</v>
      </c>
      <c r="P475" s="6"/>
      <c r="Q475" s="138"/>
      <c r="R475" s="403" t="b">
        <f t="shared" si="108"/>
        <v>1</v>
      </c>
    </row>
    <row r="476" spans="1:18" s="11" customFormat="1" ht="27" outlineLevel="1" x14ac:dyDescent="0.25">
      <c r="A476" s="618"/>
      <c r="B476" s="560" t="s">
        <v>18</v>
      </c>
      <c r="C476" s="569"/>
      <c r="D476" s="24"/>
      <c r="E476" s="24"/>
      <c r="F476" s="24"/>
      <c r="G476" s="81"/>
      <c r="H476" s="24"/>
      <c r="I476" s="81" t="e">
        <f t="shared" si="121"/>
        <v>#DIV/0!</v>
      </c>
      <c r="J476" s="81"/>
      <c r="K476" s="24">
        <f t="shared" si="122"/>
        <v>0</v>
      </c>
      <c r="L476" s="24">
        <f t="shared" si="123"/>
        <v>0</v>
      </c>
      <c r="M476" s="120" t="e">
        <f t="shared" si="124"/>
        <v>#DIV/0!</v>
      </c>
      <c r="N476" s="597"/>
      <c r="O476" s="5" t="b">
        <f t="shared" si="111"/>
        <v>1</v>
      </c>
      <c r="P476" s="6"/>
      <c r="Q476" s="138"/>
      <c r="R476" s="403" t="b">
        <f t="shared" si="108"/>
        <v>1</v>
      </c>
    </row>
    <row r="477" spans="1:18" s="11" customFormat="1" ht="27" outlineLevel="1" x14ac:dyDescent="0.25">
      <c r="A477" s="618"/>
      <c r="B477" s="560" t="s">
        <v>38</v>
      </c>
      <c r="C477" s="569"/>
      <c r="D477" s="24">
        <v>43813.14</v>
      </c>
      <c r="E477" s="24">
        <f>D477</f>
        <v>43813.14</v>
      </c>
      <c r="F477" s="24">
        <v>38232.980000000003</v>
      </c>
      <c r="G477" s="100">
        <f>F477/E477</f>
        <v>0.873</v>
      </c>
      <c r="H477" s="24">
        <f>F477</f>
        <v>38232.980000000003</v>
      </c>
      <c r="I477" s="100">
        <f t="shared" si="121"/>
        <v>0.873</v>
      </c>
      <c r="J477" s="100">
        <f>H477/F477</f>
        <v>1</v>
      </c>
      <c r="K477" s="24">
        <f t="shared" si="122"/>
        <v>43813.14</v>
      </c>
      <c r="L477" s="24">
        <f t="shared" si="123"/>
        <v>0</v>
      </c>
      <c r="M477" s="47">
        <f t="shared" si="124"/>
        <v>1</v>
      </c>
      <c r="N477" s="597"/>
      <c r="O477" s="5" t="b">
        <f t="shared" si="111"/>
        <v>1</v>
      </c>
      <c r="P477" s="6"/>
      <c r="Q477" s="138"/>
      <c r="R477" s="403" t="b">
        <f t="shared" si="108"/>
        <v>1</v>
      </c>
    </row>
    <row r="478" spans="1:18" s="11" customFormat="1" ht="27" outlineLevel="1" x14ac:dyDescent="0.25">
      <c r="A478" s="619"/>
      <c r="B478" s="560" t="s">
        <v>20</v>
      </c>
      <c r="C478" s="569"/>
      <c r="D478" s="24"/>
      <c r="E478" s="24"/>
      <c r="F478" s="154"/>
      <c r="G478" s="155"/>
      <c r="H478" s="154"/>
      <c r="I478" s="81" t="e">
        <f t="shared" si="121"/>
        <v>#DIV/0!</v>
      </c>
      <c r="J478" s="81" t="e">
        <f t="shared" ref="J478" si="125">H478/F478</f>
        <v>#DIV/0!</v>
      </c>
      <c r="K478" s="24">
        <f t="shared" si="122"/>
        <v>0</v>
      </c>
      <c r="L478" s="24">
        <f t="shared" si="123"/>
        <v>0</v>
      </c>
      <c r="M478" s="120" t="e">
        <f t="shared" si="124"/>
        <v>#DIV/0!</v>
      </c>
      <c r="N478" s="597"/>
      <c r="O478" s="5" t="b">
        <f t="shared" si="111"/>
        <v>1</v>
      </c>
      <c r="P478" s="6"/>
      <c r="Q478" s="138"/>
      <c r="R478" s="403" t="b">
        <f t="shared" si="108"/>
        <v>1</v>
      </c>
    </row>
    <row r="479" spans="1:18" s="11" customFormat="1" ht="131.25" customHeight="1" outlineLevel="1" x14ac:dyDescent="0.25">
      <c r="A479" s="555"/>
      <c r="B479" s="560" t="s">
        <v>758</v>
      </c>
      <c r="C479" s="569"/>
      <c r="D479" s="24">
        <f>D480</f>
        <v>239769.62</v>
      </c>
      <c r="E479" s="24">
        <f t="shared" ref="E479:M479" si="126">E480</f>
        <v>239769.62</v>
      </c>
      <c r="F479" s="24">
        <f t="shared" si="126"/>
        <v>0</v>
      </c>
      <c r="G479" s="100">
        <f t="shared" si="126"/>
        <v>0</v>
      </c>
      <c r="H479" s="24">
        <f t="shared" si="126"/>
        <v>0</v>
      </c>
      <c r="I479" s="24">
        <f t="shared" si="126"/>
        <v>0</v>
      </c>
      <c r="J479" s="24"/>
      <c r="K479" s="24">
        <f t="shared" si="126"/>
        <v>239769.62</v>
      </c>
      <c r="L479" s="24">
        <f t="shared" si="126"/>
        <v>0</v>
      </c>
      <c r="M479" s="261">
        <f t="shared" si="126"/>
        <v>1</v>
      </c>
      <c r="N479" s="554"/>
      <c r="O479" s="5" t="b">
        <f t="shared" si="111"/>
        <v>1</v>
      </c>
      <c r="P479" s="6"/>
      <c r="Q479" s="138"/>
      <c r="R479" s="403" t="b">
        <f t="shared" si="108"/>
        <v>1</v>
      </c>
    </row>
    <row r="480" spans="1:18" s="11" customFormat="1" ht="92.25" customHeight="1" x14ac:dyDescent="0.25">
      <c r="A480" s="617" t="s">
        <v>106</v>
      </c>
      <c r="B480" s="50" t="s">
        <v>1189</v>
      </c>
      <c r="C480" s="569" t="s">
        <v>520</v>
      </c>
      <c r="D480" s="24">
        <f>SUM(D481:D484)</f>
        <v>239769.62</v>
      </c>
      <c r="E480" s="24">
        <f>SUM(E481:E484)</f>
        <v>239769.62</v>
      </c>
      <c r="F480" s="24">
        <f>SUM(F481:F484)</f>
        <v>0</v>
      </c>
      <c r="G480" s="100">
        <f>F480/E480</f>
        <v>0</v>
      </c>
      <c r="H480" s="156">
        <f>SUM(H481:H484)</f>
        <v>0</v>
      </c>
      <c r="I480" s="100">
        <f t="shared" ref="I480:I517" si="127">H480/E480</f>
        <v>0</v>
      </c>
      <c r="J480" s="81" t="e">
        <f>H480/F480</f>
        <v>#DIV/0!</v>
      </c>
      <c r="K480" s="24">
        <f t="shared" ref="K480:K484" si="128">E480</f>
        <v>239769.62</v>
      </c>
      <c r="L480" s="24">
        <f t="shared" ref="L480:L484" si="129">E480-K480</f>
        <v>0</v>
      </c>
      <c r="M480" s="47">
        <f t="shared" ref="M480:M484" si="130">K480/E480</f>
        <v>1</v>
      </c>
      <c r="N480" s="597" t="s">
        <v>1467</v>
      </c>
      <c r="O480" s="5" t="b">
        <f t="shared" si="111"/>
        <v>1</v>
      </c>
      <c r="P480" s="6"/>
      <c r="Q480" s="138"/>
      <c r="R480" s="403" t="b">
        <f t="shared" si="108"/>
        <v>1</v>
      </c>
    </row>
    <row r="481" spans="1:18" s="11" customFormat="1" ht="27" outlineLevel="1" x14ac:dyDescent="0.25">
      <c r="A481" s="618"/>
      <c r="B481" s="560" t="s">
        <v>19</v>
      </c>
      <c r="C481" s="569"/>
      <c r="D481" s="24"/>
      <c r="E481" s="24"/>
      <c r="F481" s="24"/>
      <c r="G481" s="81"/>
      <c r="H481" s="154"/>
      <c r="I481" s="81" t="e">
        <f t="shared" si="127"/>
        <v>#DIV/0!</v>
      </c>
      <c r="J481" s="81" t="e">
        <f>H481/F481</f>
        <v>#DIV/0!</v>
      </c>
      <c r="K481" s="24">
        <f t="shared" si="128"/>
        <v>0</v>
      </c>
      <c r="L481" s="24">
        <f t="shared" si="129"/>
        <v>0</v>
      </c>
      <c r="M481" s="120" t="e">
        <f t="shared" si="130"/>
        <v>#DIV/0!</v>
      </c>
      <c r="N481" s="597"/>
      <c r="O481" s="5" t="b">
        <f t="shared" si="111"/>
        <v>1</v>
      </c>
      <c r="P481" s="6"/>
      <c r="Q481" s="138"/>
      <c r="R481" s="403" t="b">
        <f t="shared" si="108"/>
        <v>1</v>
      </c>
    </row>
    <row r="482" spans="1:18" s="11" customFormat="1" ht="27" outlineLevel="1" x14ac:dyDescent="0.25">
      <c r="A482" s="618"/>
      <c r="B482" s="560" t="s">
        <v>18</v>
      </c>
      <c r="C482" s="569"/>
      <c r="D482" s="24"/>
      <c r="E482" s="24"/>
      <c r="F482" s="24"/>
      <c r="G482" s="81"/>
      <c r="H482" s="154"/>
      <c r="I482" s="81" t="e">
        <f t="shared" si="127"/>
        <v>#DIV/0!</v>
      </c>
      <c r="J482" s="81" t="e">
        <f t="shared" ref="J482:J484" si="131">H482/F482</f>
        <v>#DIV/0!</v>
      </c>
      <c r="K482" s="24">
        <f t="shared" si="128"/>
        <v>0</v>
      </c>
      <c r="L482" s="24">
        <f t="shared" si="129"/>
        <v>0</v>
      </c>
      <c r="M482" s="120" t="e">
        <f t="shared" si="130"/>
        <v>#DIV/0!</v>
      </c>
      <c r="N482" s="597"/>
      <c r="O482" s="5" t="b">
        <f t="shared" si="111"/>
        <v>1</v>
      </c>
      <c r="P482" s="6"/>
      <c r="Q482" s="138"/>
      <c r="R482" s="403" t="b">
        <f t="shared" si="108"/>
        <v>1</v>
      </c>
    </row>
    <row r="483" spans="1:18" s="11" customFormat="1" ht="27" outlineLevel="1" x14ac:dyDescent="0.25">
      <c r="A483" s="618"/>
      <c r="B483" s="560" t="s">
        <v>38</v>
      </c>
      <c r="C483" s="569"/>
      <c r="D483" s="24">
        <v>239769.62</v>
      </c>
      <c r="E483" s="24">
        <f>D483</f>
        <v>239769.62</v>
      </c>
      <c r="F483" s="394">
        <v>0</v>
      </c>
      <c r="G483" s="100">
        <f>F483/E483</f>
        <v>0</v>
      </c>
      <c r="H483" s="154">
        <v>0</v>
      </c>
      <c r="I483" s="100">
        <f t="shared" si="127"/>
        <v>0</v>
      </c>
      <c r="J483" s="100"/>
      <c r="K483" s="24">
        <f t="shared" si="128"/>
        <v>239769.62</v>
      </c>
      <c r="L483" s="24">
        <f t="shared" si="129"/>
        <v>0</v>
      </c>
      <c r="M483" s="47">
        <f t="shared" si="130"/>
        <v>1</v>
      </c>
      <c r="N483" s="597"/>
      <c r="O483" s="5" t="b">
        <f t="shared" si="111"/>
        <v>1</v>
      </c>
      <c r="P483" s="6"/>
      <c r="Q483" s="138"/>
      <c r="R483" s="403" t="b">
        <f t="shared" si="108"/>
        <v>1</v>
      </c>
    </row>
    <row r="484" spans="1:18" s="11" customFormat="1" ht="27" outlineLevel="1" x14ac:dyDescent="0.25">
      <c r="A484" s="619"/>
      <c r="B484" s="560" t="s">
        <v>20</v>
      </c>
      <c r="C484" s="569"/>
      <c r="D484" s="24"/>
      <c r="E484" s="24"/>
      <c r="F484" s="154"/>
      <c r="G484" s="155"/>
      <c r="H484" s="154"/>
      <c r="I484" s="81" t="e">
        <f t="shared" si="127"/>
        <v>#DIV/0!</v>
      </c>
      <c r="J484" s="81" t="e">
        <f t="shared" si="131"/>
        <v>#DIV/0!</v>
      </c>
      <c r="K484" s="24">
        <f t="shared" si="128"/>
        <v>0</v>
      </c>
      <c r="L484" s="24">
        <f t="shared" si="129"/>
        <v>0</v>
      </c>
      <c r="M484" s="120" t="e">
        <f t="shared" si="130"/>
        <v>#DIV/0!</v>
      </c>
      <c r="N484" s="597"/>
      <c r="O484" s="5" t="b">
        <f t="shared" si="111"/>
        <v>1</v>
      </c>
      <c r="P484" s="6"/>
      <c r="Q484" s="138"/>
      <c r="R484" s="403" t="b">
        <f t="shared" si="108"/>
        <v>1</v>
      </c>
    </row>
    <row r="485" spans="1:18" s="11" customFormat="1" ht="102" customHeight="1" x14ac:dyDescent="0.25">
      <c r="A485" s="963" t="s">
        <v>107</v>
      </c>
      <c r="B485" s="153" t="s">
        <v>108</v>
      </c>
      <c r="C485" s="568" t="s">
        <v>116</v>
      </c>
      <c r="D485" s="59">
        <f>SUM(D486:D489)</f>
        <v>59458.48</v>
      </c>
      <c r="E485" s="59">
        <f>SUM(E486:E489)</f>
        <v>18497.53</v>
      </c>
      <c r="F485" s="25">
        <f>SUM(F486:F489)</f>
        <v>0</v>
      </c>
      <c r="G485" s="97">
        <f t="shared" ref="G485:G489" si="132">F485/E485</f>
        <v>0</v>
      </c>
      <c r="H485" s="25">
        <f>SUM(H486:H489)</f>
        <v>0</v>
      </c>
      <c r="I485" s="100">
        <f t="shared" si="127"/>
        <v>0</v>
      </c>
      <c r="J485" s="81" t="e">
        <f t="shared" si="107"/>
        <v>#DIV/0!</v>
      </c>
      <c r="K485" s="59">
        <f>SUM(K486:K489)</f>
        <v>0</v>
      </c>
      <c r="L485" s="59">
        <f>SUM(L486:L489)</f>
        <v>18497.53</v>
      </c>
      <c r="M485" s="57">
        <f t="shared" si="117"/>
        <v>0</v>
      </c>
      <c r="N485" s="668"/>
      <c r="O485" s="5" t="b">
        <f t="shared" si="111"/>
        <v>1</v>
      </c>
      <c r="P485" s="6"/>
      <c r="Q485" s="138"/>
      <c r="R485" s="403" t="b">
        <f t="shared" si="108"/>
        <v>1</v>
      </c>
    </row>
    <row r="486" spans="1:18" s="11" customFormat="1" ht="27" outlineLevel="1" x14ac:dyDescent="0.25">
      <c r="A486" s="964"/>
      <c r="B486" s="560" t="s">
        <v>19</v>
      </c>
      <c r="C486" s="70"/>
      <c r="D486" s="25"/>
      <c r="E486" s="433">
        <f t="shared" ref="D486:F489" si="133">E492+E498</f>
        <v>0</v>
      </c>
      <c r="F486" s="25"/>
      <c r="G486" s="98" t="e">
        <f t="shared" si="132"/>
        <v>#DIV/0!</v>
      </c>
      <c r="H486" s="25"/>
      <c r="I486" s="81" t="e">
        <f t="shared" si="127"/>
        <v>#DIV/0!</v>
      </c>
      <c r="J486" s="81" t="e">
        <f t="shared" si="107"/>
        <v>#DIV/0!</v>
      </c>
      <c r="K486" s="24">
        <f t="shared" si="109"/>
        <v>0</v>
      </c>
      <c r="L486" s="24">
        <f t="shared" si="110"/>
        <v>0</v>
      </c>
      <c r="M486" s="120" t="e">
        <f t="shared" si="117"/>
        <v>#DIV/0!</v>
      </c>
      <c r="N486" s="669"/>
      <c r="O486" s="5" t="b">
        <f t="shared" si="111"/>
        <v>1</v>
      </c>
      <c r="P486" s="6"/>
      <c r="Q486" s="138"/>
      <c r="R486" s="403" t="b">
        <f t="shared" si="108"/>
        <v>1</v>
      </c>
    </row>
    <row r="487" spans="1:18" s="11" customFormat="1" ht="27" outlineLevel="1" x14ac:dyDescent="0.25">
      <c r="A487" s="964"/>
      <c r="B487" s="560" t="s">
        <v>18</v>
      </c>
      <c r="C487" s="70"/>
      <c r="D487" s="24">
        <f t="shared" si="133"/>
        <v>1000</v>
      </c>
      <c r="E487" s="24">
        <f t="shared" si="133"/>
        <v>0</v>
      </c>
      <c r="F487" s="24">
        <f t="shared" si="133"/>
        <v>0</v>
      </c>
      <c r="G487" s="81" t="e">
        <f t="shared" si="132"/>
        <v>#DIV/0!</v>
      </c>
      <c r="H487" s="24">
        <f>H493+H499</f>
        <v>0</v>
      </c>
      <c r="I487" s="81" t="e">
        <f t="shared" si="127"/>
        <v>#DIV/0!</v>
      </c>
      <c r="J487" s="81" t="e">
        <f t="shared" si="107"/>
        <v>#DIV/0!</v>
      </c>
      <c r="K487" s="24">
        <f t="shared" si="109"/>
        <v>0</v>
      </c>
      <c r="L487" s="24">
        <f t="shared" si="110"/>
        <v>0</v>
      </c>
      <c r="M487" s="120" t="e">
        <f t="shared" si="117"/>
        <v>#DIV/0!</v>
      </c>
      <c r="N487" s="669"/>
      <c r="O487" s="5" t="b">
        <f t="shared" si="111"/>
        <v>1</v>
      </c>
      <c r="P487" s="6"/>
      <c r="Q487" s="138"/>
      <c r="R487" s="403" t="b">
        <f t="shared" si="108"/>
        <v>1</v>
      </c>
    </row>
    <row r="488" spans="1:18" s="11" customFormat="1" ht="27" outlineLevel="1" x14ac:dyDescent="0.25">
      <c r="A488" s="964"/>
      <c r="B488" s="560" t="s">
        <v>38</v>
      </c>
      <c r="C488" s="70"/>
      <c r="D488" s="24">
        <f t="shared" si="133"/>
        <v>58458.48</v>
      </c>
      <c r="E488" s="24">
        <f t="shared" si="133"/>
        <v>18497.53</v>
      </c>
      <c r="F488" s="24">
        <f t="shared" si="133"/>
        <v>0</v>
      </c>
      <c r="G488" s="98">
        <f t="shared" si="132"/>
        <v>0</v>
      </c>
      <c r="H488" s="24">
        <f>H494+H500</f>
        <v>0</v>
      </c>
      <c r="I488" s="100">
        <f t="shared" si="127"/>
        <v>0</v>
      </c>
      <c r="J488" s="81" t="e">
        <f t="shared" si="107"/>
        <v>#DIV/0!</v>
      </c>
      <c r="K488" s="24">
        <v>0</v>
      </c>
      <c r="L488" s="24">
        <f>L494+L500</f>
        <v>18497.53</v>
      </c>
      <c r="M488" s="47">
        <f t="shared" si="117"/>
        <v>0</v>
      </c>
      <c r="N488" s="669"/>
      <c r="O488" s="5" t="b">
        <f t="shared" si="111"/>
        <v>1</v>
      </c>
      <c r="P488" s="6"/>
      <c r="Q488" s="138"/>
      <c r="R488" s="403" t="b">
        <f t="shared" si="108"/>
        <v>1</v>
      </c>
    </row>
    <row r="489" spans="1:18" s="11" customFormat="1" ht="27" customHeight="1" outlineLevel="1" x14ac:dyDescent="0.25">
      <c r="A489" s="965"/>
      <c r="B489" s="560" t="s">
        <v>20</v>
      </c>
      <c r="C489" s="70"/>
      <c r="D489" s="24">
        <f t="shared" si="133"/>
        <v>0</v>
      </c>
      <c r="E489" s="24">
        <f t="shared" si="133"/>
        <v>0</v>
      </c>
      <c r="F489" s="24">
        <f t="shared" si="133"/>
        <v>0</v>
      </c>
      <c r="G489" s="98" t="e">
        <f t="shared" si="132"/>
        <v>#DIV/0!</v>
      </c>
      <c r="H489" s="24">
        <f>H495+H501</f>
        <v>0</v>
      </c>
      <c r="I489" s="81" t="e">
        <f t="shared" si="127"/>
        <v>#DIV/0!</v>
      </c>
      <c r="J489" s="81" t="e">
        <f t="shared" si="107"/>
        <v>#DIV/0!</v>
      </c>
      <c r="K489" s="24">
        <f t="shared" si="109"/>
        <v>0</v>
      </c>
      <c r="L489" s="24">
        <f t="shared" si="110"/>
        <v>0</v>
      </c>
      <c r="M489" s="120" t="e">
        <f t="shared" si="117"/>
        <v>#DIV/0!</v>
      </c>
      <c r="N489" s="670"/>
      <c r="O489" s="5" t="b">
        <f t="shared" si="111"/>
        <v>1</v>
      </c>
      <c r="P489" s="6"/>
      <c r="Q489" s="138"/>
      <c r="R489" s="403" t="b">
        <f t="shared" si="108"/>
        <v>1</v>
      </c>
    </row>
    <row r="490" spans="1:18" s="11" customFormat="1" ht="106.5" customHeight="1" outlineLevel="1" x14ac:dyDescent="0.25">
      <c r="A490" s="374"/>
      <c r="B490" s="560" t="s">
        <v>759</v>
      </c>
      <c r="C490" s="70"/>
      <c r="D490" s="24"/>
      <c r="E490" s="24"/>
      <c r="F490" s="24"/>
      <c r="G490" s="98"/>
      <c r="H490" s="24"/>
      <c r="I490" s="81"/>
      <c r="J490" s="81"/>
      <c r="K490" s="24"/>
      <c r="L490" s="24"/>
      <c r="M490" s="120"/>
      <c r="N490" s="375"/>
      <c r="O490" s="5" t="b">
        <f t="shared" si="111"/>
        <v>1</v>
      </c>
      <c r="P490" s="6"/>
      <c r="Q490" s="138"/>
      <c r="R490" s="403" t="b">
        <f t="shared" si="108"/>
        <v>1</v>
      </c>
    </row>
    <row r="491" spans="1:18" s="11" customFormat="1" ht="117.75" customHeight="1" x14ac:dyDescent="0.25">
      <c r="A491" s="978" t="s">
        <v>109</v>
      </c>
      <c r="B491" s="50" t="s">
        <v>760</v>
      </c>
      <c r="C491" s="569" t="s">
        <v>520</v>
      </c>
      <c r="D491" s="24">
        <f>SUM(D492:D495)</f>
        <v>25559.8</v>
      </c>
      <c r="E491" s="24">
        <f>SUM(E492:E495)</f>
        <v>1683.27</v>
      </c>
      <c r="F491" s="51">
        <f>SUM(F492:F495)</f>
        <v>0</v>
      </c>
      <c r="G491" s="81">
        <f t="shared" ref="G491:G494" si="134">F491/E491</f>
        <v>0</v>
      </c>
      <c r="H491" s="269">
        <f>SUM(H492:H495)</f>
        <v>0</v>
      </c>
      <c r="I491" s="81">
        <f t="shared" ref="I491:I495" si="135">H491/E491</f>
        <v>0</v>
      </c>
      <c r="J491" s="81" t="e">
        <f t="shared" ref="J491:J495" si="136">H491/F491</f>
        <v>#DIV/0!</v>
      </c>
      <c r="K491" s="24">
        <f>SUM(K492:K495)</f>
        <v>0</v>
      </c>
      <c r="L491" s="24">
        <f>SUM(L492:L495)</f>
        <v>1683.27</v>
      </c>
      <c r="M491" s="120">
        <f t="shared" ref="M491:M495" si="137">K491/E491</f>
        <v>0</v>
      </c>
      <c r="N491" s="668" t="s">
        <v>1319</v>
      </c>
      <c r="O491" s="5" t="b">
        <f t="shared" si="111"/>
        <v>1</v>
      </c>
      <c r="P491" s="6"/>
      <c r="Q491" s="138"/>
      <c r="R491" s="403" t="b">
        <f t="shared" si="108"/>
        <v>1</v>
      </c>
    </row>
    <row r="492" spans="1:18" s="11" customFormat="1" ht="27" outlineLevel="1" x14ac:dyDescent="0.25">
      <c r="A492" s="979"/>
      <c r="B492" s="560" t="s">
        <v>19</v>
      </c>
      <c r="C492" s="569"/>
      <c r="D492" s="24"/>
      <c r="E492" s="24"/>
      <c r="F492" s="24"/>
      <c r="G492" s="81"/>
      <c r="H492" s="36"/>
      <c r="I492" s="81" t="e">
        <f t="shared" si="135"/>
        <v>#DIV/0!</v>
      </c>
      <c r="J492" s="81" t="e">
        <f t="shared" si="136"/>
        <v>#DIV/0!</v>
      </c>
      <c r="K492" s="24">
        <f t="shared" ref="K492:K495" si="138">E492</f>
        <v>0</v>
      </c>
      <c r="L492" s="24">
        <f>E492-K492</f>
        <v>0</v>
      </c>
      <c r="M492" s="120" t="e">
        <f t="shared" si="137"/>
        <v>#DIV/0!</v>
      </c>
      <c r="N492" s="669"/>
      <c r="O492" s="5" t="b">
        <f t="shared" si="111"/>
        <v>1</v>
      </c>
      <c r="P492" s="6"/>
      <c r="Q492" s="138"/>
      <c r="R492" s="403" t="b">
        <f t="shared" si="108"/>
        <v>1</v>
      </c>
    </row>
    <row r="493" spans="1:18" s="11" customFormat="1" ht="27" outlineLevel="1" x14ac:dyDescent="0.25">
      <c r="A493" s="979"/>
      <c r="B493" s="560" t="s">
        <v>18</v>
      </c>
      <c r="C493" s="569"/>
      <c r="D493" s="24">
        <v>1000</v>
      </c>
      <c r="E493" s="24"/>
      <c r="F493" s="24"/>
      <c r="G493" s="81"/>
      <c r="H493" s="36"/>
      <c r="I493" s="81" t="e">
        <f t="shared" si="135"/>
        <v>#DIV/0!</v>
      </c>
      <c r="J493" s="81" t="e">
        <f t="shared" si="136"/>
        <v>#DIV/0!</v>
      </c>
      <c r="K493" s="24">
        <f t="shared" si="138"/>
        <v>0</v>
      </c>
      <c r="L493" s="24">
        <f t="shared" ref="L493:L495" si="139">E493-K493</f>
        <v>0</v>
      </c>
      <c r="M493" s="120" t="e">
        <f t="shared" si="137"/>
        <v>#DIV/0!</v>
      </c>
      <c r="N493" s="669"/>
      <c r="O493" s="5" t="b">
        <f t="shared" si="111"/>
        <v>1</v>
      </c>
      <c r="P493" s="6"/>
      <c r="Q493" s="138"/>
      <c r="R493" s="403" t="b">
        <f t="shared" si="108"/>
        <v>1</v>
      </c>
    </row>
    <row r="494" spans="1:18" s="11" customFormat="1" ht="27" outlineLevel="1" x14ac:dyDescent="0.25">
      <c r="A494" s="979"/>
      <c r="B494" s="560" t="s">
        <v>38</v>
      </c>
      <c r="C494" s="569"/>
      <c r="D494" s="24">
        <v>24559.8</v>
      </c>
      <c r="E494" s="24">
        <v>1683.27</v>
      </c>
      <c r="F494" s="24">
        <v>0</v>
      </c>
      <c r="G494" s="81">
        <f t="shared" si="134"/>
        <v>0</v>
      </c>
      <c r="H494" s="36">
        <v>0</v>
      </c>
      <c r="I494" s="81">
        <f t="shared" si="135"/>
        <v>0</v>
      </c>
      <c r="J494" s="81" t="e">
        <f t="shared" si="136"/>
        <v>#DIV/0!</v>
      </c>
      <c r="K494" s="24">
        <v>0</v>
      </c>
      <c r="L494" s="24">
        <f t="shared" si="139"/>
        <v>1683.27</v>
      </c>
      <c r="M494" s="120">
        <f t="shared" si="137"/>
        <v>0</v>
      </c>
      <c r="N494" s="669"/>
      <c r="O494" s="5" t="b">
        <f t="shared" si="111"/>
        <v>1</v>
      </c>
      <c r="P494" s="6"/>
      <c r="Q494" s="138"/>
      <c r="R494" s="403" t="b">
        <f t="shared" si="108"/>
        <v>1</v>
      </c>
    </row>
    <row r="495" spans="1:18" s="11" customFormat="1" ht="27" outlineLevel="1" x14ac:dyDescent="0.25">
      <c r="A495" s="980"/>
      <c r="B495" s="560" t="s">
        <v>20</v>
      </c>
      <c r="C495" s="569"/>
      <c r="D495" s="24"/>
      <c r="E495" s="25"/>
      <c r="F495" s="24"/>
      <c r="G495" s="81"/>
      <c r="H495" s="36"/>
      <c r="I495" s="81" t="e">
        <f t="shared" si="135"/>
        <v>#DIV/0!</v>
      </c>
      <c r="J495" s="81" t="e">
        <f t="shared" si="136"/>
        <v>#DIV/0!</v>
      </c>
      <c r="K495" s="24">
        <f t="shared" si="138"/>
        <v>0</v>
      </c>
      <c r="L495" s="24">
        <f t="shared" si="139"/>
        <v>0</v>
      </c>
      <c r="M495" s="120" t="e">
        <f t="shared" si="137"/>
        <v>#DIV/0!</v>
      </c>
      <c r="N495" s="670"/>
      <c r="O495" s="5" t="b">
        <f t="shared" si="111"/>
        <v>1</v>
      </c>
      <c r="P495" s="6"/>
      <c r="Q495" s="138"/>
      <c r="R495" s="403" t="b">
        <f t="shared" si="108"/>
        <v>1</v>
      </c>
    </row>
    <row r="496" spans="1:18" s="11" customFormat="1" ht="56.25" outlineLevel="1" x14ac:dyDescent="0.25">
      <c r="A496" s="376"/>
      <c r="B496" s="157" t="s">
        <v>1030</v>
      </c>
      <c r="C496" s="569"/>
      <c r="D496" s="24"/>
      <c r="E496" s="25"/>
      <c r="F496" s="24"/>
      <c r="G496" s="81"/>
      <c r="H496" s="36"/>
      <c r="I496" s="81"/>
      <c r="J496" s="81"/>
      <c r="K496" s="24"/>
      <c r="L496" s="24"/>
      <c r="M496" s="120"/>
      <c r="N496" s="553"/>
      <c r="O496" s="5" t="b">
        <f t="shared" si="111"/>
        <v>1</v>
      </c>
      <c r="P496" s="6"/>
      <c r="Q496" s="138"/>
      <c r="R496" s="403" t="b">
        <f t="shared" si="108"/>
        <v>1</v>
      </c>
    </row>
    <row r="497" spans="1:18" s="11" customFormat="1" ht="96" customHeight="1" x14ac:dyDescent="0.25">
      <c r="A497" s="978" t="s">
        <v>110</v>
      </c>
      <c r="B497" s="50" t="s">
        <v>761</v>
      </c>
      <c r="C497" s="569" t="s">
        <v>520</v>
      </c>
      <c r="D497" s="24">
        <f>SUM(D498:D501)</f>
        <v>33898.68</v>
      </c>
      <c r="E497" s="24">
        <f>SUM(E498:E501)</f>
        <v>16814.259999999998</v>
      </c>
      <c r="F497" s="51">
        <f>SUM(F498:F501)</f>
        <v>0</v>
      </c>
      <c r="G497" s="81">
        <f>F497/E497</f>
        <v>0</v>
      </c>
      <c r="H497" s="269">
        <f>SUM(H498:H501)</f>
        <v>0</v>
      </c>
      <c r="I497" s="81">
        <f t="shared" ref="I497:I501" si="140">H497/E497</f>
        <v>0</v>
      </c>
      <c r="J497" s="81" t="e">
        <f t="shared" ref="J497:J501" si="141">H497/F497</f>
        <v>#DIV/0!</v>
      </c>
      <c r="K497" s="36">
        <f>SUM(K498:K501)</f>
        <v>0</v>
      </c>
      <c r="L497" s="24">
        <f>SUM(L498:L501)</f>
        <v>16814.259999999998</v>
      </c>
      <c r="M497" s="120">
        <f t="shared" ref="M497:M501" si="142">K497/E497</f>
        <v>0</v>
      </c>
      <c r="N497" s="684" t="s">
        <v>1320</v>
      </c>
      <c r="O497" s="5" t="b">
        <f t="shared" si="111"/>
        <v>1</v>
      </c>
      <c r="P497" s="6"/>
      <c r="Q497" s="138"/>
      <c r="R497" s="403" t="b">
        <f t="shared" si="108"/>
        <v>1</v>
      </c>
    </row>
    <row r="498" spans="1:18" s="11" customFormat="1" ht="41.25" customHeight="1" outlineLevel="1" x14ac:dyDescent="0.25">
      <c r="A498" s="979"/>
      <c r="B498" s="560" t="s">
        <v>19</v>
      </c>
      <c r="C498" s="569"/>
      <c r="D498" s="24"/>
      <c r="E498" s="433"/>
      <c r="F498" s="24"/>
      <c r="G498" s="81" t="e">
        <f>F498/E498</f>
        <v>#DIV/0!</v>
      </c>
      <c r="H498" s="36"/>
      <c r="I498" s="81" t="e">
        <f t="shared" si="140"/>
        <v>#DIV/0!</v>
      </c>
      <c r="J498" s="81" t="e">
        <f t="shared" si="141"/>
        <v>#DIV/0!</v>
      </c>
      <c r="K498" s="36">
        <f t="shared" ref="K498:K501" si="143">E498</f>
        <v>0</v>
      </c>
      <c r="L498" s="24">
        <f>E498-K498</f>
        <v>0</v>
      </c>
      <c r="M498" s="120" t="e">
        <f t="shared" si="142"/>
        <v>#DIV/0!</v>
      </c>
      <c r="N498" s="684"/>
      <c r="O498" s="5" t="b">
        <f t="shared" si="111"/>
        <v>1</v>
      </c>
      <c r="P498" s="6"/>
      <c r="Q498" s="138"/>
      <c r="R498" s="403" t="b">
        <f t="shared" si="108"/>
        <v>1</v>
      </c>
    </row>
    <row r="499" spans="1:18" s="11" customFormat="1" ht="41.25" customHeight="1" outlineLevel="1" x14ac:dyDescent="0.25">
      <c r="A499" s="979"/>
      <c r="B499" s="560" t="s">
        <v>18</v>
      </c>
      <c r="C499" s="569"/>
      <c r="D499" s="24"/>
      <c r="E499" s="24"/>
      <c r="F499" s="24"/>
      <c r="G499" s="81" t="e">
        <f>F499/E499</f>
        <v>#DIV/0!</v>
      </c>
      <c r="H499" s="36">
        <v>0</v>
      </c>
      <c r="I499" s="81" t="e">
        <f t="shared" si="140"/>
        <v>#DIV/0!</v>
      </c>
      <c r="J499" s="81" t="e">
        <f t="shared" si="141"/>
        <v>#DIV/0!</v>
      </c>
      <c r="K499" s="36">
        <f t="shared" si="143"/>
        <v>0</v>
      </c>
      <c r="L499" s="24">
        <f t="shared" ref="L499:L501" si="144">E499-K499</f>
        <v>0</v>
      </c>
      <c r="M499" s="120" t="e">
        <f t="shared" si="142"/>
        <v>#DIV/0!</v>
      </c>
      <c r="N499" s="684"/>
      <c r="O499" s="5" t="b">
        <f t="shared" si="111"/>
        <v>1</v>
      </c>
      <c r="P499" s="6"/>
      <c r="Q499" s="138"/>
      <c r="R499" s="403" t="b">
        <f t="shared" si="108"/>
        <v>1</v>
      </c>
    </row>
    <row r="500" spans="1:18" s="11" customFormat="1" ht="41.25" customHeight="1" outlineLevel="1" x14ac:dyDescent="0.25">
      <c r="A500" s="979"/>
      <c r="B500" s="560" t="s">
        <v>38</v>
      </c>
      <c r="C500" s="569"/>
      <c r="D500" s="24">
        <v>33898.68</v>
      </c>
      <c r="E500" s="24">
        <v>16814.259999999998</v>
      </c>
      <c r="F500" s="24">
        <v>0</v>
      </c>
      <c r="G500" s="81">
        <f>F500/E500</f>
        <v>0</v>
      </c>
      <c r="H500" s="36">
        <v>0</v>
      </c>
      <c r="I500" s="81">
        <f t="shared" si="140"/>
        <v>0</v>
      </c>
      <c r="J500" s="81" t="e">
        <f t="shared" si="141"/>
        <v>#DIV/0!</v>
      </c>
      <c r="K500" s="36">
        <v>0</v>
      </c>
      <c r="L500" s="24">
        <f t="shared" si="144"/>
        <v>16814.259999999998</v>
      </c>
      <c r="M500" s="120">
        <f t="shared" si="142"/>
        <v>0</v>
      </c>
      <c r="N500" s="684"/>
      <c r="O500" s="5" t="b">
        <f t="shared" si="111"/>
        <v>1</v>
      </c>
      <c r="P500" s="6"/>
      <c r="Q500" s="138"/>
      <c r="R500" s="403" t="b">
        <f t="shared" si="108"/>
        <v>1</v>
      </c>
    </row>
    <row r="501" spans="1:18" s="11" customFormat="1" ht="41.25" customHeight="1" outlineLevel="1" x14ac:dyDescent="0.25">
      <c r="A501" s="980"/>
      <c r="B501" s="560" t="s">
        <v>20</v>
      </c>
      <c r="C501" s="569"/>
      <c r="D501" s="24"/>
      <c r="E501" s="25"/>
      <c r="F501" s="24"/>
      <c r="G501" s="98"/>
      <c r="H501" s="36"/>
      <c r="I501" s="81" t="e">
        <f t="shared" si="140"/>
        <v>#DIV/0!</v>
      </c>
      <c r="J501" s="81" t="e">
        <f t="shared" si="141"/>
        <v>#DIV/0!</v>
      </c>
      <c r="K501" s="36">
        <f t="shared" si="143"/>
        <v>0</v>
      </c>
      <c r="L501" s="24">
        <f t="shared" si="144"/>
        <v>0</v>
      </c>
      <c r="M501" s="120" t="e">
        <f t="shared" si="142"/>
        <v>#DIV/0!</v>
      </c>
      <c r="N501" s="684"/>
      <c r="O501" s="5" t="b">
        <f t="shared" si="111"/>
        <v>1</v>
      </c>
      <c r="P501" s="6"/>
      <c r="Q501" s="138"/>
      <c r="R501" s="403" t="b">
        <f t="shared" si="108"/>
        <v>1</v>
      </c>
    </row>
    <row r="502" spans="1:18" s="6" customFormat="1" ht="58.5" x14ac:dyDescent="0.25">
      <c r="A502" s="641" t="s">
        <v>111</v>
      </c>
      <c r="B502" s="62" t="s">
        <v>112</v>
      </c>
      <c r="C502" s="567" t="s">
        <v>116</v>
      </c>
      <c r="D502" s="58">
        <f>SUM(D503:D506)</f>
        <v>4599.8</v>
      </c>
      <c r="E502" s="58">
        <f>SUM(E503:E506)</f>
        <v>4567.9799999999996</v>
      </c>
      <c r="F502" s="58">
        <f>SUM(F503:F506)</f>
        <v>3504.34</v>
      </c>
      <c r="G502" s="92">
        <f>F502/E502</f>
        <v>0.76700000000000002</v>
      </c>
      <c r="H502" s="58">
        <f>SUM(H503:H506)</f>
        <v>3504.34</v>
      </c>
      <c r="I502" s="92">
        <f t="shared" si="127"/>
        <v>0.76700000000000002</v>
      </c>
      <c r="J502" s="92">
        <f>H502/F502</f>
        <v>1</v>
      </c>
      <c r="K502" s="58">
        <f>SUM(K503:K506)</f>
        <v>4567.9799999999996</v>
      </c>
      <c r="L502" s="58">
        <f>SUM(L503:L506)</f>
        <v>0</v>
      </c>
      <c r="M502" s="55">
        <f t="shared" si="117"/>
        <v>1</v>
      </c>
      <c r="N502" s="850"/>
      <c r="O502" s="5" t="b">
        <f t="shared" si="111"/>
        <v>1</v>
      </c>
      <c r="Q502" s="138"/>
      <c r="R502" s="403" t="b">
        <f t="shared" si="108"/>
        <v>1</v>
      </c>
    </row>
    <row r="503" spans="1:18" s="6" customFormat="1" ht="18.75" customHeight="1" outlineLevel="1" x14ac:dyDescent="0.25">
      <c r="A503" s="642"/>
      <c r="B503" s="561" t="s">
        <v>19</v>
      </c>
      <c r="C503" s="221"/>
      <c r="D503" s="18"/>
      <c r="E503" s="18"/>
      <c r="F503" s="18"/>
      <c r="G503" s="93"/>
      <c r="H503" s="18"/>
      <c r="I503" s="68" t="e">
        <f t="shared" si="127"/>
        <v>#DIV/0!</v>
      </c>
      <c r="J503" s="68" t="e">
        <f t="shared" si="107"/>
        <v>#DIV/0!</v>
      </c>
      <c r="K503" s="39">
        <f t="shared" si="109"/>
        <v>0</v>
      </c>
      <c r="L503" s="39">
        <f t="shared" si="110"/>
        <v>0</v>
      </c>
      <c r="M503" s="29" t="e">
        <f t="shared" si="117"/>
        <v>#DIV/0!</v>
      </c>
      <c r="N503" s="851"/>
      <c r="O503" s="5" t="b">
        <f t="shared" si="111"/>
        <v>1</v>
      </c>
      <c r="Q503" s="138"/>
      <c r="R503" s="403" t="b">
        <f t="shared" si="108"/>
        <v>1</v>
      </c>
    </row>
    <row r="504" spans="1:18" s="6" customFormat="1" ht="18.75" customHeight="1" outlineLevel="1" x14ac:dyDescent="0.25">
      <c r="A504" s="642"/>
      <c r="B504" s="561" t="s">
        <v>18</v>
      </c>
      <c r="C504" s="221"/>
      <c r="D504" s="18"/>
      <c r="E504" s="18"/>
      <c r="F504" s="18"/>
      <c r="G504" s="93"/>
      <c r="H504" s="18"/>
      <c r="I504" s="68" t="e">
        <f t="shared" si="127"/>
        <v>#DIV/0!</v>
      </c>
      <c r="J504" s="68" t="e">
        <f t="shared" si="107"/>
        <v>#DIV/0!</v>
      </c>
      <c r="K504" s="39">
        <f t="shared" si="109"/>
        <v>0</v>
      </c>
      <c r="L504" s="39">
        <f t="shared" si="110"/>
        <v>0</v>
      </c>
      <c r="M504" s="29" t="e">
        <f t="shared" si="117"/>
        <v>#DIV/0!</v>
      </c>
      <c r="N504" s="851"/>
      <c r="O504" s="5" t="b">
        <f t="shared" si="111"/>
        <v>1</v>
      </c>
      <c r="Q504" s="138"/>
      <c r="R504" s="403" t="b">
        <f t="shared" si="108"/>
        <v>1</v>
      </c>
    </row>
    <row r="505" spans="1:18" s="6" customFormat="1" ht="18.75" customHeight="1" outlineLevel="1" x14ac:dyDescent="0.25">
      <c r="A505" s="642"/>
      <c r="B505" s="561" t="s">
        <v>38</v>
      </c>
      <c r="C505" s="221"/>
      <c r="D505" s="39">
        <f>D511+D516</f>
        <v>4599.8</v>
      </c>
      <c r="E505" s="39">
        <f>E511+E516</f>
        <v>4567.9799999999996</v>
      </c>
      <c r="F505" s="39">
        <f>F511+F516</f>
        <v>3504.34</v>
      </c>
      <c r="G505" s="64">
        <f>F505/E505</f>
        <v>0.76700000000000002</v>
      </c>
      <c r="H505" s="39">
        <f>H511+H516</f>
        <v>3504.34</v>
      </c>
      <c r="I505" s="64">
        <f t="shared" si="127"/>
        <v>0.76700000000000002</v>
      </c>
      <c r="J505" s="64">
        <f>H505/F505</f>
        <v>1</v>
      </c>
      <c r="K505" s="39">
        <f>K511+K516</f>
        <v>4567.9799999999996</v>
      </c>
      <c r="L505" s="39">
        <f>E505-K505</f>
        <v>0</v>
      </c>
      <c r="M505" s="28">
        <f t="shared" si="117"/>
        <v>1</v>
      </c>
      <c r="N505" s="851"/>
      <c r="O505" s="5" t="b">
        <f t="shared" si="111"/>
        <v>1</v>
      </c>
      <c r="Q505" s="138"/>
      <c r="R505" s="403" t="b">
        <f t="shared" si="108"/>
        <v>1</v>
      </c>
    </row>
    <row r="506" spans="1:18" s="6" customFormat="1" ht="18.75" customHeight="1" outlineLevel="1" x14ac:dyDescent="0.25">
      <c r="A506" s="643"/>
      <c r="B506" s="561" t="s">
        <v>20</v>
      </c>
      <c r="C506" s="221"/>
      <c r="D506" s="18"/>
      <c r="E506" s="18"/>
      <c r="F506" s="18"/>
      <c r="G506" s="93"/>
      <c r="H506" s="18"/>
      <c r="I506" s="68" t="e">
        <f t="shared" si="127"/>
        <v>#DIV/0!</v>
      </c>
      <c r="J506" s="68" t="e">
        <f t="shared" si="107"/>
        <v>#DIV/0!</v>
      </c>
      <c r="K506" s="39">
        <f t="shared" si="109"/>
        <v>0</v>
      </c>
      <c r="L506" s="39">
        <f t="shared" si="110"/>
        <v>0</v>
      </c>
      <c r="M506" s="29" t="e">
        <f t="shared" si="117"/>
        <v>#DIV/0!</v>
      </c>
      <c r="N506" s="852"/>
      <c r="O506" s="5" t="b">
        <f t="shared" si="111"/>
        <v>1</v>
      </c>
      <c r="Q506" s="138"/>
      <c r="R506" s="403" t="b">
        <f t="shared" si="108"/>
        <v>1</v>
      </c>
    </row>
    <row r="507" spans="1:18" s="6" customFormat="1" ht="99" customHeight="1" outlineLevel="1" x14ac:dyDescent="0.25">
      <c r="A507" s="565"/>
      <c r="B507" s="222" t="s">
        <v>762</v>
      </c>
      <c r="C507" s="221"/>
      <c r="D507" s="39">
        <f>D508+D513</f>
        <v>4599.8</v>
      </c>
      <c r="E507" s="39">
        <f t="shared" ref="E507" si="145">E508+E513</f>
        <v>4567.9799999999996</v>
      </c>
      <c r="F507" s="39">
        <v>2630.77</v>
      </c>
      <c r="G507" s="64">
        <f>F507/E507</f>
        <v>0.57599999999999996</v>
      </c>
      <c r="H507" s="39">
        <f>F507</f>
        <v>2630.77</v>
      </c>
      <c r="I507" s="64">
        <f t="shared" si="127"/>
        <v>0.57599999999999996</v>
      </c>
      <c r="J507" s="64">
        <f>H507/F507</f>
        <v>1</v>
      </c>
      <c r="K507" s="39">
        <f>K511+K516</f>
        <v>4567.9799999999996</v>
      </c>
      <c r="L507" s="39">
        <f t="shared" si="110"/>
        <v>0</v>
      </c>
      <c r="M507" s="28">
        <f t="shared" si="117"/>
        <v>1</v>
      </c>
      <c r="N507" s="562"/>
      <c r="O507" s="5" t="b">
        <f t="shared" si="111"/>
        <v>1</v>
      </c>
      <c r="Q507" s="138"/>
      <c r="R507" s="403" t="b">
        <f t="shared" si="108"/>
        <v>1</v>
      </c>
    </row>
    <row r="508" spans="1:18" s="6" customFormat="1" ht="120" customHeight="1" x14ac:dyDescent="0.25">
      <c r="A508" s="975" t="s">
        <v>113</v>
      </c>
      <c r="B508" s="22" t="s">
        <v>763</v>
      </c>
      <c r="C508" s="200" t="s">
        <v>520</v>
      </c>
      <c r="D508" s="39">
        <f>SUM(D509:D512)</f>
        <v>1764.8</v>
      </c>
      <c r="E508" s="39">
        <f>SUM(E509:E512)</f>
        <v>1747.15</v>
      </c>
      <c r="F508" s="39">
        <f>SUM(F509:F512)</f>
        <v>1310.3599999999999</v>
      </c>
      <c r="G508" s="64">
        <f>F508/E508</f>
        <v>0.75</v>
      </c>
      <c r="H508" s="39">
        <f>SUM(H509:H512)</f>
        <v>1310.3599999999999</v>
      </c>
      <c r="I508" s="64">
        <f t="shared" si="127"/>
        <v>0.75</v>
      </c>
      <c r="J508" s="100">
        <f t="shared" si="107"/>
        <v>1</v>
      </c>
      <c r="K508" s="39">
        <f>SUM(K509:K512)</f>
        <v>1747.15</v>
      </c>
      <c r="L508" s="39">
        <f>SUM(L509:L512)</f>
        <v>0</v>
      </c>
      <c r="M508" s="28">
        <f t="shared" si="117"/>
        <v>1</v>
      </c>
      <c r="N508" s="645" t="s">
        <v>1321</v>
      </c>
      <c r="O508" s="5" t="b">
        <f t="shared" si="111"/>
        <v>1</v>
      </c>
      <c r="Q508" s="138"/>
      <c r="R508" s="403" t="b">
        <f t="shared" si="108"/>
        <v>1</v>
      </c>
    </row>
    <row r="509" spans="1:18" s="6" customFormat="1" ht="24" customHeight="1" outlineLevel="1" x14ac:dyDescent="0.25">
      <c r="A509" s="976"/>
      <c r="B509" s="561" t="s">
        <v>19</v>
      </c>
      <c r="C509" s="200"/>
      <c r="D509" s="39"/>
      <c r="E509" s="39"/>
      <c r="F509" s="39"/>
      <c r="G509" s="68"/>
      <c r="H509" s="39"/>
      <c r="I509" s="68" t="e">
        <f t="shared" si="127"/>
        <v>#DIV/0!</v>
      </c>
      <c r="J509" s="81" t="e">
        <f t="shared" si="107"/>
        <v>#DIV/0!</v>
      </c>
      <c r="K509" s="39">
        <f t="shared" ref="K509:K512" si="146">E509</f>
        <v>0</v>
      </c>
      <c r="L509" s="39">
        <f t="shared" si="110"/>
        <v>0</v>
      </c>
      <c r="M509" s="29" t="e">
        <f t="shared" si="117"/>
        <v>#DIV/0!</v>
      </c>
      <c r="N509" s="646"/>
      <c r="O509" s="5" t="b">
        <f t="shared" si="111"/>
        <v>1</v>
      </c>
      <c r="Q509" s="138"/>
      <c r="R509" s="403" t="b">
        <f t="shared" si="108"/>
        <v>1</v>
      </c>
    </row>
    <row r="510" spans="1:18" s="6" customFormat="1" ht="24" customHeight="1" outlineLevel="1" x14ac:dyDescent="0.25">
      <c r="A510" s="976"/>
      <c r="B510" s="561" t="s">
        <v>18</v>
      </c>
      <c r="C510" s="200"/>
      <c r="D510" s="39"/>
      <c r="E510" s="39"/>
      <c r="F510" s="39"/>
      <c r="G510" s="68"/>
      <c r="H510" s="39"/>
      <c r="I510" s="68" t="e">
        <f t="shared" si="127"/>
        <v>#DIV/0!</v>
      </c>
      <c r="J510" s="81" t="e">
        <f t="shared" si="107"/>
        <v>#DIV/0!</v>
      </c>
      <c r="K510" s="39">
        <f t="shared" si="146"/>
        <v>0</v>
      </c>
      <c r="L510" s="39">
        <f t="shared" si="110"/>
        <v>0</v>
      </c>
      <c r="M510" s="29" t="e">
        <f t="shared" si="117"/>
        <v>#DIV/0!</v>
      </c>
      <c r="N510" s="646"/>
      <c r="O510" s="5" t="b">
        <f t="shared" si="111"/>
        <v>1</v>
      </c>
      <c r="Q510" s="138"/>
      <c r="R510" s="403" t="b">
        <f t="shared" si="108"/>
        <v>1</v>
      </c>
    </row>
    <row r="511" spans="1:18" s="6" customFormat="1" ht="24.75" customHeight="1" outlineLevel="1" x14ac:dyDescent="0.25">
      <c r="A511" s="976"/>
      <c r="B511" s="561" t="s">
        <v>38</v>
      </c>
      <c r="C511" s="200"/>
      <c r="D511" s="39">
        <v>1764.8</v>
      </c>
      <c r="E511" s="39">
        <v>1747.15</v>
      </c>
      <c r="F511" s="39">
        <v>1310.3599999999999</v>
      </c>
      <c r="G511" s="64">
        <f>F511/E511</f>
        <v>0.75</v>
      </c>
      <c r="H511" s="39">
        <f>F511</f>
        <v>1310.3599999999999</v>
      </c>
      <c r="I511" s="64">
        <f t="shared" si="127"/>
        <v>0.75</v>
      </c>
      <c r="J511" s="100">
        <f t="shared" si="107"/>
        <v>1</v>
      </c>
      <c r="K511" s="39">
        <v>1747.15</v>
      </c>
      <c r="L511" s="39">
        <f t="shared" si="110"/>
        <v>0</v>
      </c>
      <c r="M511" s="28">
        <f t="shared" si="117"/>
        <v>1</v>
      </c>
      <c r="N511" s="646"/>
      <c r="O511" s="5" t="b">
        <f t="shared" si="111"/>
        <v>1</v>
      </c>
      <c r="Q511" s="138"/>
      <c r="R511" s="403" t="b">
        <f t="shared" si="108"/>
        <v>1</v>
      </c>
    </row>
    <row r="512" spans="1:18" s="6" customFormat="1" ht="28.5" customHeight="1" outlineLevel="1" x14ac:dyDescent="0.25">
      <c r="A512" s="977"/>
      <c r="B512" s="561" t="s">
        <v>20</v>
      </c>
      <c r="C512" s="200"/>
      <c r="D512" s="39"/>
      <c r="E512" s="18"/>
      <c r="F512" s="39"/>
      <c r="G512" s="93"/>
      <c r="H512" s="21"/>
      <c r="I512" s="68" t="e">
        <f t="shared" si="127"/>
        <v>#DIV/0!</v>
      </c>
      <c r="J512" s="81" t="e">
        <f t="shared" si="107"/>
        <v>#DIV/0!</v>
      </c>
      <c r="K512" s="39">
        <f t="shared" si="146"/>
        <v>0</v>
      </c>
      <c r="L512" s="39">
        <f t="shared" si="110"/>
        <v>0</v>
      </c>
      <c r="M512" s="29" t="e">
        <f t="shared" si="117"/>
        <v>#DIV/0!</v>
      </c>
      <c r="N512" s="646"/>
      <c r="O512" s="5" t="b">
        <f t="shared" si="111"/>
        <v>1</v>
      </c>
      <c r="Q512" s="138"/>
      <c r="R512" s="403" t="b">
        <f t="shared" si="108"/>
        <v>1</v>
      </c>
    </row>
    <row r="513" spans="1:18" s="6" customFormat="1" ht="144" customHeight="1" x14ac:dyDescent="0.25">
      <c r="A513" s="993" t="s">
        <v>764</v>
      </c>
      <c r="B513" s="22" t="s">
        <v>765</v>
      </c>
      <c r="C513" s="200" t="s">
        <v>520</v>
      </c>
      <c r="D513" s="39">
        <f>SUM(D514:D517)</f>
        <v>2835</v>
      </c>
      <c r="E513" s="39">
        <f>SUM(E514:E517)</f>
        <v>2820.83</v>
      </c>
      <c r="F513" s="39">
        <f>SUM(F514:F517)</f>
        <v>2193.98</v>
      </c>
      <c r="G513" s="64">
        <f>F513/E513</f>
        <v>0.77800000000000002</v>
      </c>
      <c r="H513" s="39">
        <f>SUM(H514:H517)</f>
        <v>2193.98</v>
      </c>
      <c r="I513" s="64">
        <f t="shared" si="127"/>
        <v>0.77800000000000002</v>
      </c>
      <c r="J513" s="100">
        <f t="shared" si="107"/>
        <v>1</v>
      </c>
      <c r="K513" s="39">
        <f>SUM(K514:K517)</f>
        <v>2820.83</v>
      </c>
      <c r="L513" s="39">
        <f t="shared" si="110"/>
        <v>0</v>
      </c>
      <c r="M513" s="28">
        <f t="shared" si="117"/>
        <v>1</v>
      </c>
      <c r="N513" s="645" t="s">
        <v>1322</v>
      </c>
      <c r="O513" s="5" t="b">
        <f t="shared" si="111"/>
        <v>1</v>
      </c>
      <c r="Q513" s="138"/>
      <c r="R513" s="403" t="b">
        <f t="shared" si="108"/>
        <v>1</v>
      </c>
    </row>
    <row r="514" spans="1:18" s="6" customFormat="1" ht="24" customHeight="1" outlineLevel="1" x14ac:dyDescent="0.25">
      <c r="A514" s="993"/>
      <c r="B514" s="561" t="s">
        <v>19</v>
      </c>
      <c r="C514" s="200"/>
      <c r="D514" s="39"/>
      <c r="E514" s="39"/>
      <c r="F514" s="39"/>
      <c r="G514" s="68"/>
      <c r="H514" s="39"/>
      <c r="I514" s="68" t="e">
        <f t="shared" si="127"/>
        <v>#DIV/0!</v>
      </c>
      <c r="J514" s="81" t="e">
        <f t="shared" si="107"/>
        <v>#DIV/0!</v>
      </c>
      <c r="K514" s="39">
        <f t="shared" ref="K514:K515" si="147">E514</f>
        <v>0</v>
      </c>
      <c r="L514" s="39">
        <f t="shared" si="110"/>
        <v>0</v>
      </c>
      <c r="M514" s="29" t="e">
        <f t="shared" si="117"/>
        <v>#DIV/0!</v>
      </c>
      <c r="N514" s="646"/>
      <c r="O514" s="5" t="b">
        <f t="shared" si="111"/>
        <v>1</v>
      </c>
      <c r="Q514" s="138"/>
      <c r="R514" s="403" t="b">
        <f t="shared" si="108"/>
        <v>1</v>
      </c>
    </row>
    <row r="515" spans="1:18" s="6" customFormat="1" ht="24" customHeight="1" outlineLevel="1" x14ac:dyDescent="0.25">
      <c r="A515" s="993"/>
      <c r="B515" s="561" t="s">
        <v>18</v>
      </c>
      <c r="C515" s="200"/>
      <c r="D515" s="39"/>
      <c r="E515" s="39"/>
      <c r="F515" s="39"/>
      <c r="G515" s="68"/>
      <c r="H515" s="39"/>
      <c r="I515" s="68" t="e">
        <f t="shared" si="127"/>
        <v>#DIV/0!</v>
      </c>
      <c r="J515" s="81" t="e">
        <f t="shared" si="107"/>
        <v>#DIV/0!</v>
      </c>
      <c r="K515" s="39">
        <f t="shared" si="147"/>
        <v>0</v>
      </c>
      <c r="L515" s="39">
        <f t="shared" si="110"/>
        <v>0</v>
      </c>
      <c r="M515" s="29" t="e">
        <f t="shared" si="117"/>
        <v>#DIV/0!</v>
      </c>
      <c r="N515" s="646"/>
      <c r="O515" s="5" t="b">
        <f t="shared" si="111"/>
        <v>1</v>
      </c>
      <c r="Q515" s="138"/>
      <c r="R515" s="403" t="b">
        <f t="shared" si="108"/>
        <v>1</v>
      </c>
    </row>
    <row r="516" spans="1:18" s="6" customFormat="1" ht="24.75" customHeight="1" outlineLevel="1" x14ac:dyDescent="0.25">
      <c r="A516" s="993"/>
      <c r="B516" s="561" t="s">
        <v>38</v>
      </c>
      <c r="C516" s="200"/>
      <c r="D516" s="39">
        <v>2835</v>
      </c>
      <c r="E516" s="39">
        <v>2820.83</v>
      </c>
      <c r="F516" s="39">
        <v>2193.98</v>
      </c>
      <c r="G516" s="64">
        <f>F516/E516</f>
        <v>0.77800000000000002</v>
      </c>
      <c r="H516" s="39">
        <f>F516</f>
        <v>2193.98</v>
      </c>
      <c r="I516" s="64">
        <f t="shared" si="127"/>
        <v>0.77800000000000002</v>
      </c>
      <c r="J516" s="100">
        <f t="shared" si="107"/>
        <v>1</v>
      </c>
      <c r="K516" s="39">
        <v>2820.83</v>
      </c>
      <c r="L516" s="39">
        <f t="shared" si="110"/>
        <v>0</v>
      </c>
      <c r="M516" s="28">
        <f t="shared" si="117"/>
        <v>1</v>
      </c>
      <c r="N516" s="646"/>
      <c r="O516" s="5" t="b">
        <f t="shared" si="111"/>
        <v>1</v>
      </c>
      <c r="Q516" s="138"/>
      <c r="R516" s="403" t="b">
        <f t="shared" si="108"/>
        <v>1</v>
      </c>
    </row>
    <row r="517" spans="1:18" s="6" customFormat="1" ht="28.5" customHeight="1" outlineLevel="1" x14ac:dyDescent="0.25">
      <c r="A517" s="993"/>
      <c r="B517" s="561" t="s">
        <v>20</v>
      </c>
      <c r="C517" s="200"/>
      <c r="D517" s="39"/>
      <c r="E517" s="18"/>
      <c r="F517" s="39"/>
      <c r="G517" s="93"/>
      <c r="H517" s="21"/>
      <c r="I517" s="68" t="e">
        <f t="shared" si="127"/>
        <v>#DIV/0!</v>
      </c>
      <c r="J517" s="81" t="e">
        <f t="shared" si="107"/>
        <v>#DIV/0!</v>
      </c>
      <c r="K517" s="39">
        <f t="shared" ref="K517" si="148">E517</f>
        <v>0</v>
      </c>
      <c r="L517" s="39">
        <f t="shared" si="110"/>
        <v>0</v>
      </c>
      <c r="M517" s="29" t="e">
        <f t="shared" si="117"/>
        <v>#DIV/0!</v>
      </c>
      <c r="N517" s="646"/>
      <c r="O517" s="5" t="b">
        <f t="shared" si="111"/>
        <v>1</v>
      </c>
      <c r="Q517" s="138"/>
      <c r="R517" s="403" t="b">
        <f t="shared" si="108"/>
        <v>1</v>
      </c>
    </row>
    <row r="518" spans="1:18" s="6" customFormat="1" ht="56.25" outlineLevel="1" x14ac:dyDescent="0.25">
      <c r="A518" s="750" t="s">
        <v>28</v>
      </c>
      <c r="B518" s="380" t="s">
        <v>696</v>
      </c>
      <c r="C518" s="34" t="s">
        <v>114</v>
      </c>
      <c r="D518" s="31">
        <f>SUM(D519:D522)</f>
        <v>12385873.560000001</v>
      </c>
      <c r="E518" s="31">
        <f>SUM(E519:E522)</f>
        <v>11869653.539999999</v>
      </c>
      <c r="F518" s="31">
        <f>SUM(F519:F522)</f>
        <v>10852905.4</v>
      </c>
      <c r="G518" s="101">
        <f t="shared" ref="G518:G621" si="149">F518/E518</f>
        <v>0.91400000000000003</v>
      </c>
      <c r="H518" s="31">
        <f>SUM(H519:H522)</f>
        <v>10889009.02</v>
      </c>
      <c r="I518" s="101">
        <f t="shared" ref="I518:I572" si="150">H518/E518</f>
        <v>0.91700000000000004</v>
      </c>
      <c r="J518" s="101">
        <f t="shared" ref="J518:J619" si="151">H518/F518</f>
        <v>1.0029999999999999</v>
      </c>
      <c r="K518" s="31">
        <f>SUM(K519:K522)</f>
        <v>11865325.73</v>
      </c>
      <c r="L518" s="31">
        <f>SUM(L519:L522)</f>
        <v>4327.8100000000004</v>
      </c>
      <c r="M518" s="113">
        <f t="shared" ref="M518:M572" si="152">K518/E518</f>
        <v>1</v>
      </c>
      <c r="N518" s="864"/>
      <c r="O518" s="5" t="b">
        <f t="shared" si="111"/>
        <v>1</v>
      </c>
      <c r="Q518" s="138"/>
      <c r="R518" s="403" t="b">
        <f t="shared" si="108"/>
        <v>0</v>
      </c>
    </row>
    <row r="519" spans="1:18" s="6" customFormat="1" ht="27" outlineLevel="1" x14ac:dyDescent="0.25">
      <c r="A519" s="750"/>
      <c r="B519" s="35" t="s">
        <v>19</v>
      </c>
      <c r="C519" s="348"/>
      <c r="D519" s="33">
        <f t="shared" ref="D519:F522" si="153">D524+D579+D629+D654+D664</f>
        <v>102138.99</v>
      </c>
      <c r="E519" s="33">
        <f t="shared" si="153"/>
        <v>129106.89</v>
      </c>
      <c r="F519" s="33">
        <f t="shared" si="153"/>
        <v>102139.21</v>
      </c>
      <c r="G519" s="104">
        <f t="shared" ref="G519" si="154">F519/E519</f>
        <v>0.79100000000000004</v>
      </c>
      <c r="H519" s="33">
        <f>H524+H579+H629+H654+H664</f>
        <v>102139.21</v>
      </c>
      <c r="I519" s="104">
        <f t="shared" si="150"/>
        <v>0.79100000000000004</v>
      </c>
      <c r="J519" s="104">
        <f t="shared" ref="J519" si="155">H519/F519</f>
        <v>1</v>
      </c>
      <c r="K519" s="33">
        <f t="shared" ref="K519:L522" si="156">K524+K579+K629+K654+K664</f>
        <v>129106.89</v>
      </c>
      <c r="L519" s="33">
        <f t="shared" si="156"/>
        <v>0</v>
      </c>
      <c r="M519" s="131">
        <f t="shared" si="152"/>
        <v>1</v>
      </c>
      <c r="N519" s="757"/>
      <c r="O519" s="5" t="b">
        <f t="shared" si="111"/>
        <v>1</v>
      </c>
      <c r="Q519" s="138"/>
      <c r="R519" s="403" t="b">
        <f t="shared" si="108"/>
        <v>1</v>
      </c>
    </row>
    <row r="520" spans="1:18" s="6" customFormat="1" ht="27" outlineLevel="1" x14ac:dyDescent="0.25">
      <c r="A520" s="750"/>
      <c r="B520" s="35" t="s">
        <v>18</v>
      </c>
      <c r="C520" s="348"/>
      <c r="D520" s="33">
        <f t="shared" si="153"/>
        <v>9308921.1300000008</v>
      </c>
      <c r="E520" s="33">
        <f t="shared" si="153"/>
        <v>8752402.7200000007</v>
      </c>
      <c r="F520" s="33">
        <f t="shared" si="153"/>
        <v>8458107.8900000006</v>
      </c>
      <c r="G520" s="104">
        <f t="shared" si="149"/>
        <v>0.96599999999999997</v>
      </c>
      <c r="H520" s="33">
        <f>H525+H580+H630+H655+H665</f>
        <v>8494211.5099999998</v>
      </c>
      <c r="I520" s="104">
        <f t="shared" si="150"/>
        <v>0.97099999999999997</v>
      </c>
      <c r="J520" s="104">
        <f t="shared" si="151"/>
        <v>1.004</v>
      </c>
      <c r="K520" s="33">
        <f t="shared" si="156"/>
        <v>8752004.5999999996</v>
      </c>
      <c r="L520" s="33">
        <f>L525+L580+L630+L655+L665</f>
        <v>398.12</v>
      </c>
      <c r="M520" s="131">
        <f t="shared" si="152"/>
        <v>1</v>
      </c>
      <c r="N520" s="757"/>
      <c r="O520" s="5" t="b">
        <f t="shared" si="111"/>
        <v>1</v>
      </c>
      <c r="Q520" s="138"/>
      <c r="R520" s="403" t="b">
        <f>F520=H520</f>
        <v>0</v>
      </c>
    </row>
    <row r="521" spans="1:18" s="6" customFormat="1" ht="27" outlineLevel="1" x14ac:dyDescent="0.25">
      <c r="A521" s="750"/>
      <c r="B521" s="35" t="s">
        <v>38</v>
      </c>
      <c r="C521" s="34"/>
      <c r="D521" s="33">
        <f t="shared" si="153"/>
        <v>2388344.23</v>
      </c>
      <c r="E521" s="33">
        <f t="shared" si="153"/>
        <v>2401674.7200000002</v>
      </c>
      <c r="F521" s="33">
        <f t="shared" si="153"/>
        <v>1845305.87</v>
      </c>
      <c r="G521" s="104">
        <f t="shared" si="149"/>
        <v>0.76800000000000002</v>
      </c>
      <c r="H521" s="33">
        <f>H526+H581+H631+H656+H666</f>
        <v>1845305.87</v>
      </c>
      <c r="I521" s="104">
        <f t="shared" si="150"/>
        <v>0.76800000000000002</v>
      </c>
      <c r="J521" s="104">
        <f t="shared" si="151"/>
        <v>1</v>
      </c>
      <c r="K521" s="33">
        <f t="shared" si="156"/>
        <v>2397745.0299999998</v>
      </c>
      <c r="L521" s="33">
        <f t="shared" si="156"/>
        <v>3929.69</v>
      </c>
      <c r="M521" s="209">
        <f t="shared" si="152"/>
        <v>1</v>
      </c>
      <c r="N521" s="757"/>
      <c r="O521" s="5" t="b">
        <f t="shared" si="111"/>
        <v>1</v>
      </c>
      <c r="Q521" s="138"/>
      <c r="R521" s="403" t="b">
        <f t="shared" ref="R521:R582" si="157">F521=H521</f>
        <v>1</v>
      </c>
    </row>
    <row r="522" spans="1:18" s="6" customFormat="1" ht="27" outlineLevel="1" x14ac:dyDescent="0.25">
      <c r="A522" s="750"/>
      <c r="B522" s="35" t="s">
        <v>20</v>
      </c>
      <c r="C522" s="34"/>
      <c r="D522" s="33">
        <f t="shared" si="153"/>
        <v>586469.21</v>
      </c>
      <c r="E522" s="33">
        <f t="shared" si="153"/>
        <v>586469.21</v>
      </c>
      <c r="F522" s="33">
        <f t="shared" si="153"/>
        <v>447352.43</v>
      </c>
      <c r="G522" s="104">
        <f t="shared" si="149"/>
        <v>0.76300000000000001</v>
      </c>
      <c r="H522" s="33">
        <f>H527+H582+H632+H657+H667</f>
        <v>447352.43</v>
      </c>
      <c r="I522" s="104">
        <f t="shared" si="150"/>
        <v>0.76300000000000001</v>
      </c>
      <c r="J522" s="104">
        <f t="shared" si="151"/>
        <v>1</v>
      </c>
      <c r="K522" s="33">
        <f t="shared" si="156"/>
        <v>586469.21</v>
      </c>
      <c r="L522" s="33">
        <f t="shared" si="156"/>
        <v>0</v>
      </c>
      <c r="M522" s="116">
        <f t="shared" si="152"/>
        <v>1</v>
      </c>
      <c r="N522" s="757"/>
      <c r="O522" s="5" t="b">
        <f t="shared" si="111"/>
        <v>1</v>
      </c>
      <c r="Q522" s="138"/>
      <c r="R522" s="403" t="b">
        <f t="shared" si="157"/>
        <v>1</v>
      </c>
    </row>
    <row r="523" spans="1:18" s="6" customFormat="1" ht="58.5" x14ac:dyDescent="0.25">
      <c r="A523" s="935" t="s">
        <v>165</v>
      </c>
      <c r="B523" s="84" t="s">
        <v>162</v>
      </c>
      <c r="C523" s="84" t="s">
        <v>116</v>
      </c>
      <c r="D523" s="58">
        <f>SUM(D524:D527)</f>
        <v>5839353.8300000001</v>
      </c>
      <c r="E523" s="58">
        <f>SUM(E524:E527)</f>
        <v>5641368.29</v>
      </c>
      <c r="F523" s="58">
        <f>SUM(F524:F527)</f>
        <v>5242115.7300000004</v>
      </c>
      <c r="G523" s="92">
        <f t="shared" si="149"/>
        <v>0.92900000000000005</v>
      </c>
      <c r="H523" s="58">
        <f>SUM(H524:H527)</f>
        <v>5319929.7300000004</v>
      </c>
      <c r="I523" s="92">
        <f t="shared" si="150"/>
        <v>0.94299999999999995</v>
      </c>
      <c r="J523" s="92">
        <f t="shared" si="151"/>
        <v>1.0149999999999999</v>
      </c>
      <c r="K523" s="58">
        <f>SUM(K524:K527)</f>
        <v>5637463.25</v>
      </c>
      <c r="L523" s="58">
        <f>SUM(L524:L527)</f>
        <v>3905.04</v>
      </c>
      <c r="M523" s="55">
        <f t="shared" si="152"/>
        <v>1</v>
      </c>
      <c r="N523" s="862"/>
      <c r="O523" s="5" t="b">
        <f t="shared" si="111"/>
        <v>1</v>
      </c>
      <c r="Q523" s="138"/>
      <c r="R523" s="403" t="b">
        <f t="shared" si="157"/>
        <v>0</v>
      </c>
    </row>
    <row r="524" spans="1:18" s="6" customFormat="1" ht="18.75" customHeight="1" outlineLevel="1" x14ac:dyDescent="0.25">
      <c r="A524" s="935"/>
      <c r="B524" s="426" t="s">
        <v>19</v>
      </c>
      <c r="C524" s="15"/>
      <c r="D524" s="39">
        <f>D529+D544+D539+D534</f>
        <v>102066.3</v>
      </c>
      <c r="E524" s="39">
        <f t="shared" ref="E524:L527" si="158">E529+E544+E539+E534</f>
        <v>129034.2</v>
      </c>
      <c r="F524" s="39">
        <f t="shared" si="158"/>
        <v>102066.52</v>
      </c>
      <c r="G524" s="64">
        <f t="shared" si="149"/>
        <v>0.79100000000000004</v>
      </c>
      <c r="H524" s="39">
        <f t="shared" si="158"/>
        <v>102066.52</v>
      </c>
      <c r="I524" s="64">
        <f t="shared" si="150"/>
        <v>0.79100000000000004</v>
      </c>
      <c r="J524" s="64">
        <f t="shared" si="151"/>
        <v>1</v>
      </c>
      <c r="K524" s="39">
        <f t="shared" si="158"/>
        <v>129034.2</v>
      </c>
      <c r="L524" s="39">
        <f t="shared" si="158"/>
        <v>0</v>
      </c>
      <c r="M524" s="28">
        <f t="shared" si="152"/>
        <v>1</v>
      </c>
      <c r="N524" s="863"/>
      <c r="O524" s="5" t="b">
        <f t="shared" si="111"/>
        <v>1</v>
      </c>
      <c r="Q524" s="138"/>
      <c r="R524" s="403" t="b">
        <f t="shared" si="157"/>
        <v>1</v>
      </c>
    </row>
    <row r="525" spans="1:18" s="6" customFormat="1" ht="18.75" customHeight="1" outlineLevel="1" x14ac:dyDescent="0.25">
      <c r="A525" s="935"/>
      <c r="B525" s="426" t="s">
        <v>18</v>
      </c>
      <c r="C525" s="15"/>
      <c r="D525" s="39">
        <f t="shared" ref="D525:F527" si="159">D530+D545+D540+D535</f>
        <v>4393691.9000000004</v>
      </c>
      <c r="E525" s="39">
        <f t="shared" si="159"/>
        <v>4170565.11</v>
      </c>
      <c r="F525" s="39">
        <f t="shared" si="159"/>
        <v>4071235.59</v>
      </c>
      <c r="G525" s="64">
        <f t="shared" si="149"/>
        <v>0.97599999999999998</v>
      </c>
      <c r="H525" s="39">
        <f t="shared" si="158"/>
        <v>4149049.59</v>
      </c>
      <c r="I525" s="64">
        <f t="shared" si="150"/>
        <v>0.995</v>
      </c>
      <c r="J525" s="64">
        <f t="shared" si="151"/>
        <v>1.0189999999999999</v>
      </c>
      <c r="K525" s="39">
        <f t="shared" si="158"/>
        <v>4170565.11</v>
      </c>
      <c r="L525" s="39">
        <f t="shared" si="158"/>
        <v>0</v>
      </c>
      <c r="M525" s="130">
        <f t="shared" si="152"/>
        <v>1</v>
      </c>
      <c r="N525" s="863"/>
      <c r="O525" s="5" t="b">
        <f t="shared" ref="O525:O577" si="160">K525+L525=E525</f>
        <v>1</v>
      </c>
      <c r="Q525" s="138"/>
      <c r="R525" s="403"/>
    </row>
    <row r="526" spans="1:18" s="6" customFormat="1" ht="18.75" customHeight="1" outlineLevel="1" x14ac:dyDescent="0.25">
      <c r="A526" s="935"/>
      <c r="B526" s="426" t="s">
        <v>38</v>
      </c>
      <c r="C526" s="15"/>
      <c r="D526" s="39">
        <f t="shared" si="159"/>
        <v>757126.42</v>
      </c>
      <c r="E526" s="39">
        <f t="shared" si="159"/>
        <v>755299.77</v>
      </c>
      <c r="F526" s="39">
        <f t="shared" si="159"/>
        <v>621461.18999999994</v>
      </c>
      <c r="G526" s="64">
        <f t="shared" si="149"/>
        <v>0.82299999999999995</v>
      </c>
      <c r="H526" s="39">
        <f t="shared" si="158"/>
        <v>621461.18999999994</v>
      </c>
      <c r="I526" s="64">
        <f t="shared" si="150"/>
        <v>0.82299999999999995</v>
      </c>
      <c r="J526" s="308">
        <f t="shared" si="151"/>
        <v>1</v>
      </c>
      <c r="K526" s="39">
        <f t="shared" si="158"/>
        <v>751394.73</v>
      </c>
      <c r="L526" s="39">
        <f t="shared" si="158"/>
        <v>3905.04</v>
      </c>
      <c r="M526" s="28">
        <f t="shared" si="152"/>
        <v>0.99</v>
      </c>
      <c r="N526" s="863"/>
      <c r="O526" s="5" t="b">
        <f t="shared" si="160"/>
        <v>1</v>
      </c>
      <c r="Q526" s="138"/>
      <c r="R526" s="403" t="b">
        <f t="shared" si="157"/>
        <v>1</v>
      </c>
    </row>
    <row r="527" spans="1:18" s="6" customFormat="1" ht="24.75" customHeight="1" outlineLevel="1" x14ac:dyDescent="0.25">
      <c r="A527" s="935"/>
      <c r="B527" s="426" t="s">
        <v>20</v>
      </c>
      <c r="C527" s="15"/>
      <c r="D527" s="39">
        <f t="shared" si="159"/>
        <v>586469.21</v>
      </c>
      <c r="E527" s="39">
        <f t="shared" si="159"/>
        <v>586469.21</v>
      </c>
      <c r="F527" s="39">
        <f t="shared" si="159"/>
        <v>447352.43</v>
      </c>
      <c r="G527" s="64">
        <f t="shared" si="149"/>
        <v>0.76300000000000001</v>
      </c>
      <c r="H527" s="39">
        <f t="shared" si="158"/>
        <v>447352.43</v>
      </c>
      <c r="I527" s="64">
        <f t="shared" si="150"/>
        <v>0.76300000000000001</v>
      </c>
      <c r="J527" s="308">
        <f t="shared" si="151"/>
        <v>1</v>
      </c>
      <c r="K527" s="39">
        <f t="shared" si="158"/>
        <v>586469.21</v>
      </c>
      <c r="L527" s="39">
        <f t="shared" si="158"/>
        <v>0</v>
      </c>
      <c r="M527" s="28">
        <f t="shared" si="152"/>
        <v>1</v>
      </c>
      <c r="N527" s="863"/>
      <c r="O527" s="5" t="b">
        <f t="shared" si="160"/>
        <v>1</v>
      </c>
      <c r="Q527" s="138"/>
      <c r="R527" s="403" t="b">
        <f t="shared" si="157"/>
        <v>1</v>
      </c>
    </row>
    <row r="528" spans="1:18" s="6" customFormat="1" ht="258.75" customHeight="1" outlineLevel="1" x14ac:dyDescent="0.25">
      <c r="A528" s="621" t="s">
        <v>166</v>
      </c>
      <c r="B528" s="16" t="s">
        <v>951</v>
      </c>
      <c r="C528" s="16" t="s">
        <v>172</v>
      </c>
      <c r="D528" s="19">
        <f>SUM(D529:D532)</f>
        <v>4131022.1</v>
      </c>
      <c r="E528" s="19">
        <f>SUM(E529:E532)</f>
        <v>3932859.02</v>
      </c>
      <c r="F528" s="19">
        <f>SUM(F529:F532)</f>
        <v>3692277.09</v>
      </c>
      <c r="G528" s="91">
        <f t="shared" si="149"/>
        <v>0.93899999999999995</v>
      </c>
      <c r="H528" s="19">
        <f>SUM(H529:H532)</f>
        <v>3770091.09</v>
      </c>
      <c r="I528" s="64">
        <f t="shared" si="150"/>
        <v>0.95899999999999996</v>
      </c>
      <c r="J528" s="91">
        <f t="shared" si="151"/>
        <v>1.0209999999999999</v>
      </c>
      <c r="K528" s="19">
        <f>SUM(K529:K532)</f>
        <v>3932859.02</v>
      </c>
      <c r="L528" s="39">
        <f>E528-K528</f>
        <v>0</v>
      </c>
      <c r="M528" s="52">
        <f t="shared" si="152"/>
        <v>1</v>
      </c>
      <c r="N528" s="645" t="s">
        <v>1468</v>
      </c>
      <c r="O528" s="5" t="b">
        <f t="shared" si="160"/>
        <v>1</v>
      </c>
      <c r="Q528" s="138"/>
      <c r="R528" s="403"/>
    </row>
    <row r="529" spans="1:18" s="6" customFormat="1" ht="27" outlineLevel="1" x14ac:dyDescent="0.25">
      <c r="A529" s="621"/>
      <c r="B529" s="426" t="s">
        <v>19</v>
      </c>
      <c r="C529" s="426"/>
      <c r="D529" s="427"/>
      <c r="E529" s="417"/>
      <c r="F529" s="427"/>
      <c r="G529" s="68" t="e">
        <f t="shared" si="149"/>
        <v>#DIV/0!</v>
      </c>
      <c r="H529" s="18"/>
      <c r="I529" s="68" t="e">
        <f t="shared" si="150"/>
        <v>#DIV/0!</v>
      </c>
      <c r="J529" s="68" t="e">
        <f t="shared" si="151"/>
        <v>#DIV/0!</v>
      </c>
      <c r="K529" s="39">
        <f>E529</f>
        <v>0</v>
      </c>
      <c r="L529" s="39">
        <f>E529-K529</f>
        <v>0</v>
      </c>
      <c r="M529" s="29" t="e">
        <f t="shared" si="152"/>
        <v>#DIV/0!</v>
      </c>
      <c r="N529" s="646"/>
      <c r="O529" s="5" t="b">
        <f t="shared" si="160"/>
        <v>1</v>
      </c>
      <c r="Q529" s="138"/>
      <c r="R529" s="403" t="b">
        <f t="shared" si="157"/>
        <v>1</v>
      </c>
    </row>
    <row r="530" spans="1:18" s="6" customFormat="1" ht="27" outlineLevel="1" x14ac:dyDescent="0.25">
      <c r="A530" s="621"/>
      <c r="B530" s="426" t="s">
        <v>18</v>
      </c>
      <c r="C530" s="223"/>
      <c r="D530" s="357">
        <v>3165840.07</v>
      </c>
      <c r="E530" s="357">
        <v>2969681.28</v>
      </c>
      <c r="F530" s="357">
        <v>2891867.28</v>
      </c>
      <c r="G530" s="64">
        <v>0.112</v>
      </c>
      <c r="H530" s="357">
        <v>2969681.28</v>
      </c>
      <c r="I530" s="64">
        <f t="shared" si="150"/>
        <v>1</v>
      </c>
      <c r="J530" s="64">
        <f t="shared" si="151"/>
        <v>1.0269999999999999</v>
      </c>
      <c r="K530" s="452">
        <f>E530</f>
        <v>2969681.28</v>
      </c>
      <c r="L530" s="39">
        <f>E530-K530</f>
        <v>0</v>
      </c>
      <c r="M530" s="28">
        <f t="shared" si="152"/>
        <v>1</v>
      </c>
      <c r="N530" s="646"/>
      <c r="O530" s="5" t="b">
        <f t="shared" si="160"/>
        <v>1</v>
      </c>
      <c r="Q530" s="138"/>
      <c r="R530" s="403"/>
    </row>
    <row r="531" spans="1:18" s="6" customFormat="1" ht="27" outlineLevel="1" x14ac:dyDescent="0.25">
      <c r="A531" s="621"/>
      <c r="B531" s="426" t="s">
        <v>38</v>
      </c>
      <c r="C531" s="426"/>
      <c r="D531" s="357">
        <v>378712.82</v>
      </c>
      <c r="E531" s="357">
        <v>376708.53</v>
      </c>
      <c r="F531" s="357">
        <v>353057.38</v>
      </c>
      <c r="G531" s="64">
        <v>0.113</v>
      </c>
      <c r="H531" s="357">
        <f>F531</f>
        <v>353057.38</v>
      </c>
      <c r="I531" s="64">
        <f t="shared" si="150"/>
        <v>0.93700000000000006</v>
      </c>
      <c r="J531" s="64">
        <f t="shared" si="151"/>
        <v>1</v>
      </c>
      <c r="K531" s="452">
        <f>E531</f>
        <v>376708.53</v>
      </c>
      <c r="L531" s="39">
        <f>E531-K531</f>
        <v>0</v>
      </c>
      <c r="M531" s="28">
        <f t="shared" si="152"/>
        <v>1</v>
      </c>
      <c r="N531" s="646"/>
      <c r="O531" s="5" t="b">
        <f t="shared" si="160"/>
        <v>1</v>
      </c>
      <c r="Q531" s="138"/>
      <c r="R531" s="403" t="b">
        <f t="shared" si="157"/>
        <v>1</v>
      </c>
    </row>
    <row r="532" spans="1:18" s="577" customFormat="1" ht="27" outlineLevel="1" x14ac:dyDescent="0.25">
      <c r="A532" s="621"/>
      <c r="B532" s="581" t="s">
        <v>20</v>
      </c>
      <c r="C532" s="581"/>
      <c r="D532" s="357">
        <v>586469.21</v>
      </c>
      <c r="E532" s="357">
        <v>586469.21</v>
      </c>
      <c r="F532" s="357">
        <v>447352.43</v>
      </c>
      <c r="G532" s="64">
        <f t="shared" si="149"/>
        <v>0.76300000000000001</v>
      </c>
      <c r="H532" s="357">
        <v>447352.43</v>
      </c>
      <c r="I532" s="64">
        <f t="shared" si="150"/>
        <v>0.76300000000000001</v>
      </c>
      <c r="J532" s="64">
        <f t="shared" si="151"/>
        <v>1</v>
      </c>
      <c r="K532" s="583">
        <v>586469.21</v>
      </c>
      <c r="L532" s="39">
        <f>E532-K532</f>
        <v>0</v>
      </c>
      <c r="M532" s="28">
        <f t="shared" si="152"/>
        <v>1</v>
      </c>
      <c r="N532" s="647"/>
      <c r="O532" s="577" t="b">
        <f t="shared" si="160"/>
        <v>1</v>
      </c>
      <c r="Q532" s="578"/>
      <c r="R532" s="579" t="b">
        <f t="shared" si="157"/>
        <v>1</v>
      </c>
    </row>
    <row r="533" spans="1:18" s="6" customFormat="1" ht="158.25" customHeight="1" outlineLevel="1" x14ac:dyDescent="0.25">
      <c r="A533" s="621" t="s">
        <v>306</v>
      </c>
      <c r="B533" s="16" t="s">
        <v>583</v>
      </c>
      <c r="C533" s="16" t="s">
        <v>172</v>
      </c>
      <c r="D533" s="19">
        <f>SUM(D534:D537)</f>
        <v>299212.45</v>
      </c>
      <c r="E533" s="19">
        <f>SUM(E534:E537)</f>
        <v>299390.09000000003</v>
      </c>
      <c r="F533" s="19">
        <f>SUM(F534:F537)</f>
        <v>196731.5</v>
      </c>
      <c r="G533" s="91">
        <f t="shared" si="149"/>
        <v>0.65700000000000003</v>
      </c>
      <c r="H533" s="19">
        <f>SUM(H534:H537)</f>
        <v>196731.5</v>
      </c>
      <c r="I533" s="91">
        <f t="shared" si="150"/>
        <v>0.65700000000000003</v>
      </c>
      <c r="J533" s="91">
        <f t="shared" si="151"/>
        <v>1</v>
      </c>
      <c r="K533" s="19">
        <f>SUM(K534:K537)</f>
        <v>299390.09000000003</v>
      </c>
      <c r="L533" s="19">
        <f>SUM(L534:L537)</f>
        <v>0</v>
      </c>
      <c r="M533" s="52">
        <f t="shared" si="152"/>
        <v>1</v>
      </c>
      <c r="N533" s="722" t="s">
        <v>1469</v>
      </c>
      <c r="O533" s="5" t="b">
        <f t="shared" si="160"/>
        <v>1</v>
      </c>
      <c r="Q533" s="138"/>
      <c r="R533" s="403" t="b">
        <f t="shared" si="157"/>
        <v>1</v>
      </c>
    </row>
    <row r="534" spans="1:18" s="6" customFormat="1" ht="27" outlineLevel="1" x14ac:dyDescent="0.25">
      <c r="A534" s="621"/>
      <c r="B534" s="426" t="s">
        <v>19</v>
      </c>
      <c r="C534" s="426"/>
      <c r="D534" s="39"/>
      <c r="E534" s="39"/>
      <c r="F534" s="39"/>
      <c r="G534" s="68" t="e">
        <f t="shared" si="149"/>
        <v>#DIV/0!</v>
      </c>
      <c r="H534" s="39"/>
      <c r="I534" s="68" t="e">
        <f t="shared" si="150"/>
        <v>#DIV/0!</v>
      </c>
      <c r="J534" s="68" t="e">
        <f t="shared" si="151"/>
        <v>#DIV/0!</v>
      </c>
      <c r="K534" s="39">
        <f>E534</f>
        <v>0</v>
      </c>
      <c r="L534" s="39">
        <f>E534-K534</f>
        <v>0</v>
      </c>
      <c r="M534" s="29" t="e">
        <f t="shared" si="152"/>
        <v>#DIV/0!</v>
      </c>
      <c r="N534" s="722"/>
      <c r="O534" s="5" t="b">
        <f t="shared" si="160"/>
        <v>1</v>
      </c>
      <c r="Q534" s="138"/>
      <c r="R534" s="403" t="b">
        <f t="shared" si="157"/>
        <v>1</v>
      </c>
    </row>
    <row r="535" spans="1:18" s="6" customFormat="1" ht="27" outlineLevel="1" x14ac:dyDescent="0.25">
      <c r="A535" s="621"/>
      <c r="B535" s="426" t="s">
        <v>18</v>
      </c>
      <c r="C535" s="426"/>
      <c r="D535" s="39"/>
      <c r="E535" s="39"/>
      <c r="F535" s="39"/>
      <c r="G535" s="68" t="e">
        <f t="shared" si="149"/>
        <v>#DIV/0!</v>
      </c>
      <c r="H535" s="39"/>
      <c r="I535" s="68" t="e">
        <f t="shared" si="150"/>
        <v>#DIV/0!</v>
      </c>
      <c r="J535" s="68" t="e">
        <f t="shared" si="151"/>
        <v>#DIV/0!</v>
      </c>
      <c r="K535" s="39">
        <f>E535</f>
        <v>0</v>
      </c>
      <c r="L535" s="39">
        <f>E535-K535</f>
        <v>0</v>
      </c>
      <c r="M535" s="29" t="e">
        <f t="shared" si="152"/>
        <v>#DIV/0!</v>
      </c>
      <c r="N535" s="722"/>
      <c r="O535" s="5" t="b">
        <f t="shared" si="160"/>
        <v>1</v>
      </c>
      <c r="Q535" s="138"/>
      <c r="R535" s="403" t="b">
        <f t="shared" si="157"/>
        <v>1</v>
      </c>
    </row>
    <row r="536" spans="1:18" s="6" customFormat="1" ht="48.75" customHeight="1" outlineLevel="1" x14ac:dyDescent="0.25">
      <c r="A536" s="621"/>
      <c r="B536" s="426" t="s">
        <v>38</v>
      </c>
      <c r="C536" s="426"/>
      <c r="D536" s="39">
        <v>299212.45</v>
      </c>
      <c r="E536" s="39">
        <v>299390.09000000003</v>
      </c>
      <c r="F536" s="39">
        <v>196731.5</v>
      </c>
      <c r="G536" s="64">
        <f t="shared" si="149"/>
        <v>0.65700000000000003</v>
      </c>
      <c r="H536" s="39">
        <f>F536</f>
        <v>196731.5</v>
      </c>
      <c r="I536" s="64">
        <f t="shared" si="150"/>
        <v>0.65700000000000003</v>
      </c>
      <c r="J536" s="64">
        <f t="shared" si="151"/>
        <v>1</v>
      </c>
      <c r="K536" s="39">
        <f>E536</f>
        <v>299390.09000000003</v>
      </c>
      <c r="L536" s="39">
        <f>E536-K536</f>
        <v>0</v>
      </c>
      <c r="M536" s="28">
        <f t="shared" si="152"/>
        <v>1</v>
      </c>
      <c r="N536" s="722"/>
      <c r="O536" s="5" t="b">
        <f t="shared" si="160"/>
        <v>1</v>
      </c>
      <c r="Q536" s="138"/>
      <c r="R536" s="403" t="b">
        <f t="shared" si="157"/>
        <v>1</v>
      </c>
    </row>
    <row r="537" spans="1:18" s="6" customFormat="1" ht="27" outlineLevel="1" x14ac:dyDescent="0.25">
      <c r="A537" s="621"/>
      <c r="B537" s="426" t="s">
        <v>20</v>
      </c>
      <c r="C537" s="426"/>
      <c r="D537" s="39"/>
      <c r="E537" s="39"/>
      <c r="F537" s="39"/>
      <c r="G537" s="68" t="e">
        <f t="shared" si="149"/>
        <v>#DIV/0!</v>
      </c>
      <c r="H537" s="39"/>
      <c r="I537" s="68" t="e">
        <f t="shared" si="150"/>
        <v>#DIV/0!</v>
      </c>
      <c r="J537" s="68" t="e">
        <f t="shared" si="151"/>
        <v>#DIV/0!</v>
      </c>
      <c r="K537" s="39">
        <f>E537</f>
        <v>0</v>
      </c>
      <c r="L537" s="39">
        <f>E537-K537</f>
        <v>0</v>
      </c>
      <c r="M537" s="29" t="e">
        <f t="shared" si="152"/>
        <v>#DIV/0!</v>
      </c>
      <c r="N537" s="722"/>
      <c r="O537" s="5" t="b">
        <f t="shared" si="160"/>
        <v>1</v>
      </c>
      <c r="Q537" s="138"/>
      <c r="R537" s="403" t="b">
        <f t="shared" si="157"/>
        <v>1</v>
      </c>
    </row>
    <row r="538" spans="1:18" s="6" customFormat="1" ht="106.5" customHeight="1" outlineLevel="1" x14ac:dyDescent="0.25">
      <c r="A538" s="648" t="s">
        <v>307</v>
      </c>
      <c r="B538" s="428" t="s">
        <v>1159</v>
      </c>
      <c r="C538" s="16" t="s">
        <v>172</v>
      </c>
      <c r="D538" s="39">
        <f>SUM(D539:D542)</f>
        <v>48802.76</v>
      </c>
      <c r="E538" s="39">
        <f t="shared" ref="E538:F538" si="161">SUM(E539:E542)</f>
        <v>48802.76</v>
      </c>
      <c r="F538" s="39">
        <f t="shared" si="161"/>
        <v>35377.82</v>
      </c>
      <c r="G538" s="64">
        <f t="shared" si="149"/>
        <v>0.72499999999999998</v>
      </c>
      <c r="H538" s="39">
        <f>SUM(H539:H542)</f>
        <v>35377.82</v>
      </c>
      <c r="I538" s="64">
        <f t="shared" si="150"/>
        <v>0.72499999999999998</v>
      </c>
      <c r="J538" s="64">
        <f t="shared" si="151"/>
        <v>1</v>
      </c>
      <c r="K538" s="39">
        <f>SUM(K539:K542)</f>
        <v>44897.83</v>
      </c>
      <c r="L538" s="39">
        <f>SUM(L539:L542)</f>
        <v>3904.93</v>
      </c>
      <c r="M538" s="28">
        <f t="shared" si="152"/>
        <v>0.92</v>
      </c>
      <c r="N538" s="780" t="s">
        <v>1273</v>
      </c>
      <c r="O538" s="5" t="b">
        <f t="shared" si="160"/>
        <v>1</v>
      </c>
      <c r="Q538" s="138"/>
      <c r="R538" s="403" t="b">
        <f t="shared" si="157"/>
        <v>1</v>
      </c>
    </row>
    <row r="539" spans="1:18" s="6" customFormat="1" ht="27" outlineLevel="1" x14ac:dyDescent="0.25">
      <c r="A539" s="649"/>
      <c r="B539" s="461" t="s">
        <v>19</v>
      </c>
      <c r="C539" s="461"/>
      <c r="D539" s="39"/>
      <c r="E539" s="39"/>
      <c r="F539" s="39"/>
      <c r="G539" s="68" t="e">
        <f t="shared" si="149"/>
        <v>#DIV/0!</v>
      </c>
      <c r="H539" s="39"/>
      <c r="I539" s="68" t="e">
        <f t="shared" si="150"/>
        <v>#DIV/0!</v>
      </c>
      <c r="J539" s="68" t="e">
        <f t="shared" si="151"/>
        <v>#DIV/0!</v>
      </c>
      <c r="K539" s="39"/>
      <c r="L539" s="39">
        <f>E539-K539</f>
        <v>0</v>
      </c>
      <c r="M539" s="29" t="e">
        <f t="shared" si="152"/>
        <v>#DIV/0!</v>
      </c>
      <c r="N539" s="781"/>
      <c r="O539" s="5" t="b">
        <f t="shared" si="160"/>
        <v>1</v>
      </c>
      <c r="Q539" s="138"/>
      <c r="R539" s="403" t="b">
        <f t="shared" si="157"/>
        <v>1</v>
      </c>
    </row>
    <row r="540" spans="1:18" s="6" customFormat="1" ht="27" outlineLevel="1" x14ac:dyDescent="0.25">
      <c r="A540" s="649"/>
      <c r="B540" s="461" t="s">
        <v>18</v>
      </c>
      <c r="C540" s="461"/>
      <c r="D540" s="39">
        <v>44897.83</v>
      </c>
      <c r="E540" s="39">
        <f>D540</f>
        <v>44897.83</v>
      </c>
      <c r="F540" s="39">
        <v>35377.82</v>
      </c>
      <c r="G540" s="64">
        <f t="shared" si="149"/>
        <v>0.78800000000000003</v>
      </c>
      <c r="H540" s="39">
        <f>F540</f>
        <v>35377.82</v>
      </c>
      <c r="I540" s="64">
        <f t="shared" si="150"/>
        <v>0.78800000000000003</v>
      </c>
      <c r="J540" s="64">
        <f t="shared" si="151"/>
        <v>1</v>
      </c>
      <c r="K540" s="39">
        <f>E540</f>
        <v>44897.83</v>
      </c>
      <c r="L540" s="39">
        <f t="shared" ref="L540:L542" si="162">E540-K540</f>
        <v>0</v>
      </c>
      <c r="M540" s="28">
        <f t="shared" si="152"/>
        <v>1</v>
      </c>
      <c r="N540" s="781"/>
      <c r="O540" s="5" t="b">
        <f t="shared" si="160"/>
        <v>1</v>
      </c>
      <c r="Q540" s="138"/>
      <c r="R540" s="403" t="b">
        <f t="shared" si="157"/>
        <v>1</v>
      </c>
    </row>
    <row r="541" spans="1:18" s="6" customFormat="1" ht="27" outlineLevel="1" x14ac:dyDescent="0.25">
      <c r="A541" s="649"/>
      <c r="B541" s="461" t="s">
        <v>38</v>
      </c>
      <c r="C541" s="461"/>
      <c r="D541" s="39">
        <v>3904.93</v>
      </c>
      <c r="E541" s="39">
        <f>D541</f>
        <v>3904.93</v>
      </c>
      <c r="F541" s="39"/>
      <c r="G541" s="68">
        <f t="shared" si="149"/>
        <v>0</v>
      </c>
      <c r="H541" s="39"/>
      <c r="I541" s="68">
        <f t="shared" si="150"/>
        <v>0</v>
      </c>
      <c r="J541" s="68" t="e">
        <f t="shared" si="151"/>
        <v>#DIV/0!</v>
      </c>
      <c r="K541" s="39"/>
      <c r="L541" s="39">
        <f t="shared" si="162"/>
        <v>3904.93</v>
      </c>
      <c r="M541" s="29">
        <f t="shared" si="152"/>
        <v>0</v>
      </c>
      <c r="N541" s="781"/>
      <c r="O541" s="5" t="b">
        <f t="shared" si="160"/>
        <v>1</v>
      </c>
      <c r="Q541" s="138"/>
      <c r="R541" s="403" t="b">
        <f t="shared" si="157"/>
        <v>1</v>
      </c>
    </row>
    <row r="542" spans="1:18" s="6" customFormat="1" ht="24.75" customHeight="1" outlineLevel="1" x14ac:dyDescent="0.25">
      <c r="A542" s="650"/>
      <c r="B542" s="461" t="s">
        <v>20</v>
      </c>
      <c r="C542" s="461"/>
      <c r="D542" s="39"/>
      <c r="E542" s="39"/>
      <c r="F542" s="39"/>
      <c r="G542" s="68" t="e">
        <f t="shared" si="149"/>
        <v>#DIV/0!</v>
      </c>
      <c r="H542" s="39"/>
      <c r="I542" s="68" t="e">
        <f t="shared" si="150"/>
        <v>#DIV/0!</v>
      </c>
      <c r="J542" s="68" t="e">
        <f t="shared" si="151"/>
        <v>#DIV/0!</v>
      </c>
      <c r="K542" s="39"/>
      <c r="L542" s="39">
        <f t="shared" si="162"/>
        <v>0</v>
      </c>
      <c r="M542" s="29" t="e">
        <f t="shared" si="152"/>
        <v>#DIV/0!</v>
      </c>
      <c r="N542" s="782"/>
      <c r="O542" s="5" t="b">
        <f t="shared" si="160"/>
        <v>1</v>
      </c>
      <c r="Q542" s="138"/>
      <c r="R542" s="403" t="b">
        <f t="shared" si="157"/>
        <v>1</v>
      </c>
    </row>
    <row r="543" spans="1:18" s="6" customFormat="1" ht="146.25" customHeight="1" outlineLevel="1" x14ac:dyDescent="0.25">
      <c r="A543" s="989" t="s">
        <v>1160</v>
      </c>
      <c r="B543" s="426" t="s">
        <v>308</v>
      </c>
      <c r="C543" s="426" t="s">
        <v>520</v>
      </c>
      <c r="D543" s="39">
        <f>SUM(D544:D547)</f>
        <v>1360316.52</v>
      </c>
      <c r="E543" s="39">
        <f>SUM(E544:E547)</f>
        <v>1360316.42</v>
      </c>
      <c r="F543" s="39">
        <f>SUM(F544:F547)</f>
        <v>1317729.32</v>
      </c>
      <c r="G543" s="64">
        <f t="shared" si="149"/>
        <v>0.96899999999999997</v>
      </c>
      <c r="H543" s="39">
        <f>SUM(H544:H547)</f>
        <v>1317729.32</v>
      </c>
      <c r="I543" s="64">
        <f t="shared" si="150"/>
        <v>0.96899999999999997</v>
      </c>
      <c r="J543" s="64">
        <f t="shared" si="151"/>
        <v>1</v>
      </c>
      <c r="K543" s="39">
        <f>SUM(K544:K547)</f>
        <v>1360316.31</v>
      </c>
      <c r="L543" s="39">
        <f>SUM(L544:L547)</f>
        <v>0.11</v>
      </c>
      <c r="M543" s="28">
        <f t="shared" si="152"/>
        <v>1</v>
      </c>
      <c r="N543" s="863"/>
      <c r="O543" s="5" t="b">
        <f t="shared" si="160"/>
        <v>1</v>
      </c>
      <c r="Q543" s="138"/>
      <c r="R543" s="403" t="b">
        <f t="shared" si="157"/>
        <v>1</v>
      </c>
    </row>
    <row r="544" spans="1:18" s="6" customFormat="1" ht="27" outlineLevel="1" x14ac:dyDescent="0.25">
      <c r="A544" s="989"/>
      <c r="B544" s="426" t="s">
        <v>19</v>
      </c>
      <c r="C544" s="15"/>
      <c r="D544" s="39">
        <f>D549+D554</f>
        <v>102066.3</v>
      </c>
      <c r="E544" s="39">
        <f>E549+E554</f>
        <v>129034.2</v>
      </c>
      <c r="F544" s="39">
        <f>F549+F554</f>
        <v>102066.52</v>
      </c>
      <c r="G544" s="64">
        <f t="shared" si="149"/>
        <v>0.79100000000000004</v>
      </c>
      <c r="H544" s="39">
        <f>H549</f>
        <v>102066.52</v>
      </c>
      <c r="I544" s="64">
        <f t="shared" si="150"/>
        <v>0.79100000000000004</v>
      </c>
      <c r="J544" s="64">
        <f t="shared" si="151"/>
        <v>1</v>
      </c>
      <c r="K544" s="39">
        <f>K549+K554</f>
        <v>129034.2</v>
      </c>
      <c r="L544" s="39">
        <f>L549+L554</f>
        <v>0</v>
      </c>
      <c r="M544" s="28">
        <f t="shared" si="152"/>
        <v>1</v>
      </c>
      <c r="N544" s="863"/>
      <c r="O544" s="5" t="b">
        <f t="shared" si="160"/>
        <v>1</v>
      </c>
      <c r="Q544" s="138"/>
      <c r="R544" s="403" t="b">
        <f t="shared" si="157"/>
        <v>1</v>
      </c>
    </row>
    <row r="545" spans="1:18" s="6" customFormat="1" ht="27" outlineLevel="1" x14ac:dyDescent="0.25">
      <c r="A545" s="989"/>
      <c r="B545" s="426" t="s">
        <v>18</v>
      </c>
      <c r="C545" s="15"/>
      <c r="D545" s="39">
        <f t="shared" ref="D545:H547" si="163">D550+D555</f>
        <v>1182954</v>
      </c>
      <c r="E545" s="39">
        <f t="shared" si="163"/>
        <v>1155986</v>
      </c>
      <c r="F545" s="39">
        <f t="shared" si="163"/>
        <v>1143990.49</v>
      </c>
      <c r="G545" s="64">
        <f t="shared" si="149"/>
        <v>0.99</v>
      </c>
      <c r="H545" s="39">
        <f t="shared" si="163"/>
        <v>1143990.49</v>
      </c>
      <c r="I545" s="64">
        <f t="shared" si="150"/>
        <v>0.99</v>
      </c>
      <c r="J545" s="64">
        <f t="shared" si="151"/>
        <v>1</v>
      </c>
      <c r="K545" s="39">
        <f t="shared" ref="K545:L547" si="164">K550+K555</f>
        <v>1155986</v>
      </c>
      <c r="L545" s="39">
        <f t="shared" si="164"/>
        <v>0</v>
      </c>
      <c r="M545" s="28">
        <f t="shared" si="152"/>
        <v>1</v>
      </c>
      <c r="N545" s="863"/>
      <c r="O545" s="5" t="b">
        <f t="shared" si="160"/>
        <v>1</v>
      </c>
      <c r="Q545" s="138"/>
      <c r="R545" s="403" t="b">
        <f t="shared" si="157"/>
        <v>1</v>
      </c>
    </row>
    <row r="546" spans="1:18" s="6" customFormat="1" ht="27" outlineLevel="1" x14ac:dyDescent="0.25">
      <c r="A546" s="989"/>
      <c r="B546" s="426" t="s">
        <v>38</v>
      </c>
      <c r="C546" s="15"/>
      <c r="D546" s="39">
        <f t="shared" si="163"/>
        <v>75296.22</v>
      </c>
      <c r="E546" s="39">
        <f t="shared" si="163"/>
        <v>75296.22</v>
      </c>
      <c r="F546" s="39">
        <f>F551+F556</f>
        <v>71672.31</v>
      </c>
      <c r="G546" s="64">
        <f t="shared" si="149"/>
        <v>0.95199999999999996</v>
      </c>
      <c r="H546" s="39">
        <f t="shared" si="163"/>
        <v>71672.31</v>
      </c>
      <c r="I546" s="64">
        <f t="shared" si="150"/>
        <v>0.95199999999999996</v>
      </c>
      <c r="J546" s="64">
        <f t="shared" si="151"/>
        <v>1</v>
      </c>
      <c r="K546" s="39">
        <f t="shared" si="164"/>
        <v>75296.11</v>
      </c>
      <c r="L546" s="39">
        <f t="shared" si="164"/>
        <v>0.11</v>
      </c>
      <c r="M546" s="28">
        <f t="shared" si="152"/>
        <v>1</v>
      </c>
      <c r="N546" s="863"/>
      <c r="O546" s="5" t="b">
        <f t="shared" si="160"/>
        <v>1</v>
      </c>
      <c r="Q546" s="138"/>
      <c r="R546" s="403" t="b">
        <f t="shared" si="157"/>
        <v>1</v>
      </c>
    </row>
    <row r="547" spans="1:18" s="6" customFormat="1" ht="27" outlineLevel="1" x14ac:dyDescent="0.25">
      <c r="A547" s="989"/>
      <c r="B547" s="426" t="s">
        <v>20</v>
      </c>
      <c r="C547" s="15"/>
      <c r="D547" s="39">
        <f t="shared" si="163"/>
        <v>0</v>
      </c>
      <c r="E547" s="39">
        <f t="shared" si="163"/>
        <v>0</v>
      </c>
      <c r="F547" s="39">
        <f t="shared" si="163"/>
        <v>0</v>
      </c>
      <c r="G547" s="93" t="e">
        <f t="shared" si="149"/>
        <v>#DIV/0!</v>
      </c>
      <c r="H547" s="18">
        <f>H552</f>
        <v>0</v>
      </c>
      <c r="I547" s="68" t="e">
        <f t="shared" si="150"/>
        <v>#DIV/0!</v>
      </c>
      <c r="J547" s="68" t="e">
        <f t="shared" si="151"/>
        <v>#DIV/0!</v>
      </c>
      <c r="K547" s="39">
        <f t="shared" si="164"/>
        <v>0</v>
      </c>
      <c r="L547" s="39">
        <f t="shared" si="164"/>
        <v>0</v>
      </c>
      <c r="M547" s="29" t="e">
        <f t="shared" si="152"/>
        <v>#DIV/0!</v>
      </c>
      <c r="N547" s="863"/>
      <c r="O547" s="5" t="b">
        <f t="shared" si="160"/>
        <v>1</v>
      </c>
      <c r="Q547" s="138"/>
      <c r="R547" s="403" t="b">
        <f t="shared" si="157"/>
        <v>1</v>
      </c>
    </row>
    <row r="548" spans="1:18" s="6" customFormat="1" ht="247.5" customHeight="1" outlineLevel="1" x14ac:dyDescent="0.25">
      <c r="A548" s="989" t="s">
        <v>1161</v>
      </c>
      <c r="B548" s="16" t="s">
        <v>163</v>
      </c>
      <c r="C548" s="16" t="s">
        <v>521</v>
      </c>
      <c r="D548" s="19">
        <f>SUM(D549:D552)</f>
        <v>158304.51</v>
      </c>
      <c r="E548" s="19">
        <f>SUM(E549:E552)</f>
        <v>158304.41</v>
      </c>
      <c r="F548" s="19">
        <f>SUM(F549:F552)</f>
        <v>115717.42</v>
      </c>
      <c r="G548" s="91">
        <f t="shared" si="149"/>
        <v>0.73099999999999998</v>
      </c>
      <c r="H548" s="19">
        <f>SUM(H549:H552)</f>
        <v>115717.42</v>
      </c>
      <c r="I548" s="91">
        <f t="shared" si="150"/>
        <v>0.73099999999999998</v>
      </c>
      <c r="J548" s="91">
        <f t="shared" si="151"/>
        <v>1</v>
      </c>
      <c r="K548" s="19">
        <f>SUM(K549:K552)</f>
        <v>158304.41</v>
      </c>
      <c r="L548" s="19">
        <f>SUM(L549:L552)</f>
        <v>0</v>
      </c>
      <c r="M548" s="52">
        <f t="shared" si="152"/>
        <v>1</v>
      </c>
      <c r="N548" s="628" t="s">
        <v>1583</v>
      </c>
      <c r="O548" s="5" t="b">
        <f t="shared" si="160"/>
        <v>1</v>
      </c>
      <c r="Q548" s="138"/>
      <c r="R548" s="403" t="b">
        <f t="shared" si="157"/>
        <v>1</v>
      </c>
    </row>
    <row r="549" spans="1:18" s="6" customFormat="1" ht="63.75" customHeight="1" outlineLevel="1" x14ac:dyDescent="0.25">
      <c r="A549" s="989"/>
      <c r="B549" s="426" t="s">
        <v>19</v>
      </c>
      <c r="C549" s="15"/>
      <c r="D549" s="39">
        <v>102066.3</v>
      </c>
      <c r="E549" s="39">
        <v>129034.2</v>
      </c>
      <c r="F549" s="39">
        <v>102066.52</v>
      </c>
      <c r="G549" s="64">
        <f t="shared" si="149"/>
        <v>0.79100000000000004</v>
      </c>
      <c r="H549" s="39">
        <f>F549</f>
        <v>102066.52</v>
      </c>
      <c r="I549" s="64">
        <f t="shared" si="150"/>
        <v>0.79100000000000004</v>
      </c>
      <c r="J549" s="64">
        <f t="shared" si="151"/>
        <v>1</v>
      </c>
      <c r="K549" s="39">
        <f>E549</f>
        <v>129034.2</v>
      </c>
      <c r="L549" s="39">
        <f>E549-K549</f>
        <v>0</v>
      </c>
      <c r="M549" s="28">
        <f t="shared" si="152"/>
        <v>1</v>
      </c>
      <c r="N549" s="628"/>
      <c r="O549" s="5" t="b">
        <f t="shared" si="160"/>
        <v>1</v>
      </c>
      <c r="Q549" s="138"/>
      <c r="R549" s="403" t="b">
        <f t="shared" si="157"/>
        <v>1</v>
      </c>
    </row>
    <row r="550" spans="1:18" s="6" customFormat="1" ht="63.75" customHeight="1" outlineLevel="1" x14ac:dyDescent="0.25">
      <c r="A550" s="989"/>
      <c r="B550" s="426" t="s">
        <v>18</v>
      </c>
      <c r="C550" s="15"/>
      <c r="D550" s="39">
        <v>41042.699999999997</v>
      </c>
      <c r="E550" s="39">
        <v>14074.7</v>
      </c>
      <c r="F550" s="39">
        <v>2079.19</v>
      </c>
      <c r="G550" s="64">
        <f t="shared" si="149"/>
        <v>0.14799999999999999</v>
      </c>
      <c r="H550" s="39">
        <f t="shared" ref="H550:H551" si="165">F550</f>
        <v>2079.19</v>
      </c>
      <c r="I550" s="64">
        <f t="shared" si="150"/>
        <v>0.14799999999999999</v>
      </c>
      <c r="J550" s="64">
        <f t="shared" si="151"/>
        <v>1</v>
      </c>
      <c r="K550" s="39">
        <f t="shared" ref="K550:K551" si="166">E550</f>
        <v>14074.7</v>
      </c>
      <c r="L550" s="39">
        <f t="shared" ref="L550:L551" si="167">E550-K550</f>
        <v>0</v>
      </c>
      <c r="M550" s="28">
        <f t="shared" si="152"/>
        <v>1</v>
      </c>
      <c r="N550" s="628"/>
      <c r="O550" s="5" t="b">
        <f t="shared" si="160"/>
        <v>1</v>
      </c>
      <c r="Q550" s="138"/>
      <c r="R550" s="403" t="b">
        <f t="shared" si="157"/>
        <v>1</v>
      </c>
    </row>
    <row r="551" spans="1:18" s="6" customFormat="1" ht="63.75" customHeight="1" outlineLevel="1" x14ac:dyDescent="0.25">
      <c r="A551" s="989"/>
      <c r="B551" s="426" t="s">
        <v>38</v>
      </c>
      <c r="C551" s="15"/>
      <c r="D551" s="39">
        <v>15195.51</v>
      </c>
      <c r="E551" s="39">
        <v>15195.51</v>
      </c>
      <c r="F551" s="39">
        <v>11571.71</v>
      </c>
      <c r="G551" s="64">
        <f t="shared" si="149"/>
        <v>0.76200000000000001</v>
      </c>
      <c r="H551" s="39">
        <f t="shared" si="165"/>
        <v>11571.71</v>
      </c>
      <c r="I551" s="64">
        <f t="shared" si="150"/>
        <v>0.76200000000000001</v>
      </c>
      <c r="J551" s="64">
        <f t="shared" si="151"/>
        <v>1</v>
      </c>
      <c r="K551" s="39">
        <f t="shared" si="166"/>
        <v>15195.51</v>
      </c>
      <c r="L551" s="39">
        <f t="shared" si="167"/>
        <v>0</v>
      </c>
      <c r="M551" s="28">
        <f t="shared" si="152"/>
        <v>1</v>
      </c>
      <c r="N551" s="628"/>
      <c r="O551" s="5" t="b">
        <f t="shared" si="160"/>
        <v>1</v>
      </c>
      <c r="Q551" s="138"/>
      <c r="R551" s="403" t="b">
        <f t="shared" si="157"/>
        <v>1</v>
      </c>
    </row>
    <row r="552" spans="1:18" s="6" customFormat="1" ht="47.25" customHeight="1" outlineLevel="1" x14ac:dyDescent="0.25">
      <c r="A552" s="989"/>
      <c r="B552" s="426" t="s">
        <v>20</v>
      </c>
      <c r="C552" s="262"/>
      <c r="D552" s="39"/>
      <c r="E552" s="39"/>
      <c r="F552" s="39"/>
      <c r="G552" s="68" t="e">
        <f t="shared" si="149"/>
        <v>#DIV/0!</v>
      </c>
      <c r="H552" s="39"/>
      <c r="I552" s="68" t="e">
        <f t="shared" si="150"/>
        <v>#DIV/0!</v>
      </c>
      <c r="J552" s="68" t="e">
        <f t="shared" si="151"/>
        <v>#DIV/0!</v>
      </c>
      <c r="K552" s="39"/>
      <c r="L552" s="39"/>
      <c r="M552" s="29" t="e">
        <f t="shared" si="152"/>
        <v>#DIV/0!</v>
      </c>
      <c r="N552" s="628"/>
      <c r="O552" s="5" t="b">
        <f t="shared" si="160"/>
        <v>1</v>
      </c>
      <c r="Q552" s="138"/>
      <c r="R552" s="403" t="b">
        <f t="shared" si="157"/>
        <v>1</v>
      </c>
    </row>
    <row r="553" spans="1:18" s="6" customFormat="1" ht="48.75" customHeight="1" outlineLevel="1" x14ac:dyDescent="0.25">
      <c r="A553" s="959" t="s">
        <v>1162</v>
      </c>
      <c r="B553" s="16" t="s">
        <v>1072</v>
      </c>
      <c r="C553" s="16" t="s">
        <v>172</v>
      </c>
      <c r="D553" s="19">
        <f>SUM(D554:D557)</f>
        <v>1202012.01</v>
      </c>
      <c r="E553" s="19">
        <f>SUM(E554:E557)</f>
        <v>1202012.01</v>
      </c>
      <c r="F553" s="19">
        <f>SUM(F554:F557)</f>
        <v>1202011.8999999999</v>
      </c>
      <c r="G553" s="91">
        <f t="shared" si="149"/>
        <v>1</v>
      </c>
      <c r="H553" s="19">
        <f>SUM(H554:H557)</f>
        <v>1202011.8999999999</v>
      </c>
      <c r="I553" s="91">
        <f t="shared" si="150"/>
        <v>1</v>
      </c>
      <c r="J553" s="91">
        <f t="shared" si="151"/>
        <v>1</v>
      </c>
      <c r="K553" s="19">
        <f>SUM(K554:K557)</f>
        <v>1202011.8999999999</v>
      </c>
      <c r="L553" s="19">
        <f>SUM(L554:L557)</f>
        <v>0.11</v>
      </c>
      <c r="M553" s="52">
        <f>K553/E553</f>
        <v>1</v>
      </c>
      <c r="N553" s="645"/>
      <c r="O553" s="5" t="b">
        <f t="shared" si="160"/>
        <v>1</v>
      </c>
      <c r="Q553" s="138"/>
      <c r="R553" s="403" t="b">
        <f t="shared" si="157"/>
        <v>1</v>
      </c>
    </row>
    <row r="554" spans="1:18" s="6" customFormat="1" ht="18.75" customHeight="1" outlineLevel="1" x14ac:dyDescent="0.25">
      <c r="A554" s="960"/>
      <c r="B554" s="61" t="s">
        <v>19</v>
      </c>
      <c r="C554" s="262"/>
      <c r="D554" s="39">
        <f>D559+D564+D569+D574</f>
        <v>0</v>
      </c>
      <c r="E554" s="39">
        <f t="shared" ref="E554:L554" si="168">E559+E564+E569+E574</f>
        <v>0</v>
      </c>
      <c r="F554" s="39">
        <f t="shared" si="168"/>
        <v>0</v>
      </c>
      <c r="G554" s="68" t="e">
        <f t="shared" si="149"/>
        <v>#DIV/0!</v>
      </c>
      <c r="H554" s="21">
        <f t="shared" si="168"/>
        <v>0</v>
      </c>
      <c r="I554" s="68" t="e">
        <f t="shared" si="150"/>
        <v>#DIV/0!</v>
      </c>
      <c r="J554" s="68" t="e">
        <f t="shared" si="151"/>
        <v>#DIV/0!</v>
      </c>
      <c r="K554" s="39">
        <f t="shared" si="168"/>
        <v>0</v>
      </c>
      <c r="L554" s="39">
        <f t="shared" si="168"/>
        <v>0</v>
      </c>
      <c r="M554" s="29" t="e">
        <f t="shared" si="152"/>
        <v>#DIV/0!</v>
      </c>
      <c r="N554" s="646"/>
      <c r="O554" s="5" t="b">
        <f t="shared" si="160"/>
        <v>1</v>
      </c>
      <c r="Q554" s="138"/>
      <c r="R554" s="403" t="b">
        <f t="shared" si="157"/>
        <v>1</v>
      </c>
    </row>
    <row r="555" spans="1:18" s="6" customFormat="1" ht="18.75" customHeight="1" outlineLevel="1" x14ac:dyDescent="0.25">
      <c r="A555" s="960"/>
      <c r="B555" s="61" t="s">
        <v>18</v>
      </c>
      <c r="C555" s="262"/>
      <c r="D555" s="39">
        <f t="shared" ref="D555:F557" si="169">D560+D565+D570+D575</f>
        <v>1141911.3</v>
      </c>
      <c r="E555" s="39">
        <f t="shared" si="169"/>
        <v>1141911.3</v>
      </c>
      <c r="F555" s="39">
        <f t="shared" si="169"/>
        <v>1141911.3</v>
      </c>
      <c r="G555" s="64">
        <f t="shared" si="149"/>
        <v>1</v>
      </c>
      <c r="H555" s="39">
        <f t="shared" ref="H555" si="170">H560+H565+H570+H575</f>
        <v>1141911.3</v>
      </c>
      <c r="I555" s="64">
        <f t="shared" si="150"/>
        <v>1</v>
      </c>
      <c r="J555" s="64">
        <f t="shared" si="151"/>
        <v>1</v>
      </c>
      <c r="K555" s="39">
        <f t="shared" ref="K555:L555" si="171">K560+K565+K570+K575</f>
        <v>1141911.3</v>
      </c>
      <c r="L555" s="39">
        <f t="shared" si="171"/>
        <v>0</v>
      </c>
      <c r="M555" s="28">
        <f t="shared" si="152"/>
        <v>1</v>
      </c>
      <c r="N555" s="646"/>
      <c r="O555" s="5" t="b">
        <f t="shared" si="160"/>
        <v>1</v>
      </c>
      <c r="Q555" s="138"/>
      <c r="R555" s="403" t="b">
        <f t="shared" si="157"/>
        <v>1</v>
      </c>
    </row>
    <row r="556" spans="1:18" s="6" customFormat="1" ht="18.75" customHeight="1" outlineLevel="1" x14ac:dyDescent="0.25">
      <c r="A556" s="960"/>
      <c r="B556" s="61" t="s">
        <v>38</v>
      </c>
      <c r="C556" s="262"/>
      <c r="D556" s="39">
        <f t="shared" si="169"/>
        <v>60100.71</v>
      </c>
      <c r="E556" s="39">
        <f t="shared" si="169"/>
        <v>60100.71</v>
      </c>
      <c r="F556" s="39">
        <f t="shared" si="169"/>
        <v>60100.6</v>
      </c>
      <c r="G556" s="64">
        <f t="shared" si="149"/>
        <v>1</v>
      </c>
      <c r="H556" s="39">
        <f t="shared" ref="H556" si="172">H561+H566+H571+H576</f>
        <v>60100.6</v>
      </c>
      <c r="I556" s="64">
        <f t="shared" si="150"/>
        <v>1</v>
      </c>
      <c r="J556" s="64">
        <f t="shared" si="151"/>
        <v>1</v>
      </c>
      <c r="K556" s="39">
        <f t="shared" ref="K556:L556" si="173">K561+K566+K571+K576</f>
        <v>60100.6</v>
      </c>
      <c r="L556" s="39">
        <f t="shared" si="173"/>
        <v>0.11</v>
      </c>
      <c r="M556" s="28">
        <f t="shared" si="152"/>
        <v>1</v>
      </c>
      <c r="N556" s="646"/>
      <c r="O556" s="5" t="b">
        <f t="shared" si="160"/>
        <v>1</v>
      </c>
      <c r="Q556" s="138"/>
      <c r="R556" s="403" t="b">
        <f t="shared" si="157"/>
        <v>1</v>
      </c>
    </row>
    <row r="557" spans="1:18" s="6" customFormat="1" ht="18.75" customHeight="1" outlineLevel="1" x14ac:dyDescent="0.25">
      <c r="A557" s="961"/>
      <c r="B557" s="426" t="s">
        <v>20</v>
      </c>
      <c r="C557" s="262"/>
      <c r="D557" s="39">
        <f t="shared" si="169"/>
        <v>0</v>
      </c>
      <c r="E557" s="39">
        <f t="shared" si="169"/>
        <v>0</v>
      </c>
      <c r="F557" s="39">
        <f t="shared" si="169"/>
        <v>0</v>
      </c>
      <c r="G557" s="68" t="e">
        <f t="shared" si="149"/>
        <v>#DIV/0!</v>
      </c>
      <c r="H557" s="39">
        <f t="shared" ref="H557" si="174">H562+H567+H572+H577</f>
        <v>0</v>
      </c>
      <c r="I557" s="68" t="e">
        <f t="shared" si="150"/>
        <v>#DIV/0!</v>
      </c>
      <c r="J557" s="68" t="e">
        <f t="shared" si="151"/>
        <v>#DIV/0!</v>
      </c>
      <c r="K557" s="39">
        <f t="shared" ref="K557:L557" si="175">K562+K567+K572+K577</f>
        <v>0</v>
      </c>
      <c r="L557" s="39">
        <f t="shared" si="175"/>
        <v>0</v>
      </c>
      <c r="M557" s="29" t="e">
        <f t="shared" si="152"/>
        <v>#DIV/0!</v>
      </c>
      <c r="N557" s="647"/>
      <c r="O557" s="5" t="b">
        <f t="shared" si="160"/>
        <v>1</v>
      </c>
      <c r="Q557" s="138"/>
      <c r="R557" s="403" t="b">
        <f t="shared" si="157"/>
        <v>1</v>
      </c>
    </row>
    <row r="558" spans="1:18" s="6" customFormat="1" ht="42" customHeight="1" outlineLevel="1" x14ac:dyDescent="0.25">
      <c r="A558" s="959" t="s">
        <v>1163</v>
      </c>
      <c r="B558" s="16" t="s">
        <v>952</v>
      </c>
      <c r="C558" s="16" t="s">
        <v>521</v>
      </c>
      <c r="D558" s="39">
        <f>SUM(D559:D562)</f>
        <v>294852.09000000003</v>
      </c>
      <c r="E558" s="39">
        <f>SUM(E559:E562)</f>
        <v>294852.09000000003</v>
      </c>
      <c r="F558" s="39">
        <f>SUM(F559:F562)</f>
        <v>294851.98</v>
      </c>
      <c r="G558" s="64">
        <f t="shared" si="149"/>
        <v>1</v>
      </c>
      <c r="H558" s="39">
        <f>SUM(H559:H562)</f>
        <v>294851.98</v>
      </c>
      <c r="I558" s="64">
        <f t="shared" si="150"/>
        <v>1</v>
      </c>
      <c r="J558" s="64">
        <f t="shared" si="151"/>
        <v>1</v>
      </c>
      <c r="K558" s="39">
        <f>SUM(K559:K562)</f>
        <v>294851.98</v>
      </c>
      <c r="L558" s="39">
        <f>SUM(L559:L562)</f>
        <v>0.11</v>
      </c>
      <c r="M558" s="28">
        <f t="shared" si="152"/>
        <v>1</v>
      </c>
      <c r="N558" s="645" t="s">
        <v>1584</v>
      </c>
      <c r="O558" s="5" t="b">
        <f t="shared" si="160"/>
        <v>1</v>
      </c>
      <c r="Q558" s="138"/>
      <c r="R558" s="403" t="b">
        <f t="shared" si="157"/>
        <v>1</v>
      </c>
    </row>
    <row r="559" spans="1:18" s="6" customFormat="1" ht="27" outlineLevel="1" x14ac:dyDescent="0.25">
      <c r="A559" s="960"/>
      <c r="B559" s="61" t="s">
        <v>19</v>
      </c>
      <c r="C559" s="262"/>
      <c r="D559" s="39"/>
      <c r="E559" s="24"/>
      <c r="F559" s="39"/>
      <c r="G559" s="68" t="e">
        <f t="shared" si="149"/>
        <v>#DIV/0!</v>
      </c>
      <c r="H559" s="18"/>
      <c r="I559" s="68" t="e">
        <f t="shared" si="150"/>
        <v>#DIV/0!</v>
      </c>
      <c r="J559" s="68" t="e">
        <f t="shared" si="151"/>
        <v>#DIV/0!</v>
      </c>
      <c r="K559" s="39"/>
      <c r="L559" s="39"/>
      <c r="M559" s="29" t="e">
        <f t="shared" si="152"/>
        <v>#DIV/0!</v>
      </c>
      <c r="N559" s="646"/>
      <c r="O559" s="5" t="b">
        <f t="shared" si="160"/>
        <v>1</v>
      </c>
      <c r="Q559" s="138"/>
      <c r="R559" s="403" t="b">
        <f t="shared" si="157"/>
        <v>1</v>
      </c>
    </row>
    <row r="560" spans="1:18" s="6" customFormat="1" ht="27" outlineLevel="1" x14ac:dyDescent="0.25">
      <c r="A560" s="960"/>
      <c r="B560" s="61" t="s">
        <v>18</v>
      </c>
      <c r="C560" s="262"/>
      <c r="D560" s="24">
        <v>280109.40000000002</v>
      </c>
      <c r="E560" s="24">
        <v>280109.40000000002</v>
      </c>
      <c r="F560" s="39">
        <v>280109.40000000002</v>
      </c>
      <c r="G560" s="64">
        <f t="shared" si="149"/>
        <v>1</v>
      </c>
      <c r="H560" s="39">
        <v>280109.40000000002</v>
      </c>
      <c r="I560" s="64">
        <f t="shared" si="150"/>
        <v>1</v>
      </c>
      <c r="J560" s="64">
        <f t="shared" si="151"/>
        <v>1</v>
      </c>
      <c r="K560" s="39">
        <v>280109.40000000002</v>
      </c>
      <c r="L560" s="39">
        <f>E560-K560</f>
        <v>0</v>
      </c>
      <c r="M560" s="28">
        <f t="shared" si="152"/>
        <v>1</v>
      </c>
      <c r="N560" s="646"/>
      <c r="O560" s="5" t="b">
        <f t="shared" si="160"/>
        <v>1</v>
      </c>
      <c r="Q560" s="138"/>
      <c r="R560" s="403" t="b">
        <f t="shared" si="157"/>
        <v>1</v>
      </c>
    </row>
    <row r="561" spans="1:18" s="6" customFormat="1" ht="27" outlineLevel="1" x14ac:dyDescent="0.25">
      <c r="A561" s="960"/>
      <c r="B561" s="61" t="s">
        <v>38</v>
      </c>
      <c r="C561" s="262"/>
      <c r="D561" s="39">
        <v>14742.69</v>
      </c>
      <c r="E561" s="24">
        <v>14742.69</v>
      </c>
      <c r="F561" s="24">
        <v>14742.58</v>
      </c>
      <c r="G561" s="64">
        <f t="shared" si="149"/>
        <v>1</v>
      </c>
      <c r="H561" s="24">
        <v>14742.58</v>
      </c>
      <c r="I561" s="64">
        <f t="shared" si="150"/>
        <v>1</v>
      </c>
      <c r="J561" s="64">
        <f t="shared" si="151"/>
        <v>1</v>
      </c>
      <c r="K561" s="24">
        <v>14742.58</v>
      </c>
      <c r="L561" s="39">
        <f>E561-K561</f>
        <v>0.11</v>
      </c>
      <c r="M561" s="28">
        <f t="shared" si="152"/>
        <v>1</v>
      </c>
      <c r="N561" s="646"/>
      <c r="O561" s="5" t="b">
        <f t="shared" si="160"/>
        <v>1</v>
      </c>
      <c r="Q561" s="138"/>
      <c r="R561" s="403" t="b">
        <f t="shared" si="157"/>
        <v>1</v>
      </c>
    </row>
    <row r="562" spans="1:18" s="6" customFormat="1" ht="27" outlineLevel="1" x14ac:dyDescent="0.25">
      <c r="A562" s="961"/>
      <c r="B562" s="426" t="s">
        <v>20</v>
      </c>
      <c r="C562" s="262"/>
      <c r="D562" s="39"/>
      <c r="E562" s="24"/>
      <c r="F562" s="39"/>
      <c r="G562" s="68" t="e">
        <f t="shared" si="149"/>
        <v>#DIV/0!</v>
      </c>
      <c r="H562" s="18"/>
      <c r="I562" s="68" t="e">
        <f t="shared" si="150"/>
        <v>#DIV/0!</v>
      </c>
      <c r="J562" s="68" t="e">
        <f t="shared" si="151"/>
        <v>#DIV/0!</v>
      </c>
      <c r="K562" s="39"/>
      <c r="L562" s="39"/>
      <c r="M562" s="29" t="e">
        <f t="shared" si="152"/>
        <v>#DIV/0!</v>
      </c>
      <c r="N562" s="647"/>
      <c r="O562" s="5" t="b">
        <f t="shared" si="160"/>
        <v>1</v>
      </c>
      <c r="Q562" s="138"/>
      <c r="R562" s="403" t="b">
        <f t="shared" si="157"/>
        <v>1</v>
      </c>
    </row>
    <row r="563" spans="1:18" s="6" customFormat="1" ht="75.75" customHeight="1" outlineLevel="1" x14ac:dyDescent="0.25">
      <c r="A563" s="959" t="s">
        <v>1164</v>
      </c>
      <c r="B563" s="16" t="s">
        <v>953</v>
      </c>
      <c r="C563" s="16" t="s">
        <v>521</v>
      </c>
      <c r="D563" s="39">
        <f>SUM(D564:D567)</f>
        <v>321335.15999999997</v>
      </c>
      <c r="E563" s="39">
        <f>SUM(E564:E567)</f>
        <v>321335.15999999997</v>
      </c>
      <c r="F563" s="39">
        <f>SUM(F564:F567)</f>
        <v>321335.15999999997</v>
      </c>
      <c r="G563" s="64">
        <f t="shared" si="149"/>
        <v>1</v>
      </c>
      <c r="H563" s="39">
        <f>SUM(H564:H567)</f>
        <v>321335.15999999997</v>
      </c>
      <c r="I563" s="64">
        <f t="shared" si="150"/>
        <v>1</v>
      </c>
      <c r="J563" s="64">
        <f t="shared" si="151"/>
        <v>1</v>
      </c>
      <c r="K563" s="39">
        <f>SUM(K564:K567)</f>
        <v>321335.15999999997</v>
      </c>
      <c r="L563" s="39">
        <f>SUM(L564:L567)</f>
        <v>0</v>
      </c>
      <c r="M563" s="28">
        <f t="shared" si="152"/>
        <v>1</v>
      </c>
      <c r="N563" s="645" t="s">
        <v>1585</v>
      </c>
      <c r="O563" s="5" t="b">
        <f t="shared" si="160"/>
        <v>1</v>
      </c>
      <c r="Q563" s="138"/>
      <c r="R563" s="403" t="b">
        <f t="shared" si="157"/>
        <v>1</v>
      </c>
    </row>
    <row r="564" spans="1:18" s="6" customFormat="1" ht="27" outlineLevel="1" x14ac:dyDescent="0.25">
      <c r="A564" s="960"/>
      <c r="B564" s="61" t="s">
        <v>19</v>
      </c>
      <c r="C564" s="262"/>
      <c r="D564" s="39"/>
      <c r="E564" s="24"/>
      <c r="F564" s="39"/>
      <c r="G564" s="68" t="e">
        <f t="shared" si="149"/>
        <v>#DIV/0!</v>
      </c>
      <c r="H564" s="18"/>
      <c r="I564" s="68" t="e">
        <f t="shared" si="150"/>
        <v>#DIV/0!</v>
      </c>
      <c r="J564" s="68" t="e">
        <f t="shared" si="151"/>
        <v>#DIV/0!</v>
      </c>
      <c r="K564" s="39"/>
      <c r="L564" s="39"/>
      <c r="M564" s="29" t="e">
        <f t="shared" si="152"/>
        <v>#DIV/0!</v>
      </c>
      <c r="N564" s="646"/>
      <c r="O564" s="5" t="b">
        <f t="shared" si="160"/>
        <v>1</v>
      </c>
      <c r="Q564" s="138"/>
      <c r="R564" s="403" t="b">
        <f t="shared" si="157"/>
        <v>1</v>
      </c>
    </row>
    <row r="565" spans="1:18" s="6" customFormat="1" ht="27" outlineLevel="1" x14ac:dyDescent="0.25">
      <c r="A565" s="960"/>
      <c r="B565" s="61" t="s">
        <v>18</v>
      </c>
      <c r="C565" s="262"/>
      <c r="D565" s="24">
        <v>305268.40000000002</v>
      </c>
      <c r="E565" s="24">
        <v>305268.40000000002</v>
      </c>
      <c r="F565" s="24">
        <v>305268.40000000002</v>
      </c>
      <c r="G565" s="64">
        <f t="shared" si="149"/>
        <v>1</v>
      </c>
      <c r="H565" s="24">
        <v>305268.40000000002</v>
      </c>
      <c r="I565" s="64">
        <f t="shared" si="150"/>
        <v>1</v>
      </c>
      <c r="J565" s="64">
        <f t="shared" si="151"/>
        <v>1</v>
      </c>
      <c r="K565" s="39">
        <v>305268.40000000002</v>
      </c>
      <c r="L565" s="39"/>
      <c r="M565" s="28">
        <f t="shared" si="152"/>
        <v>1</v>
      </c>
      <c r="N565" s="646"/>
      <c r="O565" s="5" t="b">
        <f t="shared" si="160"/>
        <v>1</v>
      </c>
      <c r="Q565" s="138"/>
      <c r="R565" s="403" t="b">
        <f t="shared" si="157"/>
        <v>1</v>
      </c>
    </row>
    <row r="566" spans="1:18" s="6" customFormat="1" ht="27" outlineLevel="1" x14ac:dyDescent="0.25">
      <c r="A566" s="960"/>
      <c r="B566" s="61" t="s">
        <v>38</v>
      </c>
      <c r="C566" s="262"/>
      <c r="D566" s="39">
        <v>16066.76</v>
      </c>
      <c r="E566" s="24">
        <v>16066.76</v>
      </c>
      <c r="F566" s="24">
        <v>16066.76</v>
      </c>
      <c r="G566" s="64">
        <f t="shared" si="149"/>
        <v>1</v>
      </c>
      <c r="H566" s="24">
        <v>16066.76</v>
      </c>
      <c r="I566" s="64">
        <f t="shared" si="150"/>
        <v>1</v>
      </c>
      <c r="J566" s="64">
        <f t="shared" si="151"/>
        <v>1</v>
      </c>
      <c r="K566" s="24">
        <v>16066.76</v>
      </c>
      <c r="L566" s="39"/>
      <c r="M566" s="28">
        <f t="shared" si="152"/>
        <v>1</v>
      </c>
      <c r="N566" s="646"/>
      <c r="O566" s="5" t="b">
        <f t="shared" si="160"/>
        <v>1</v>
      </c>
      <c r="Q566" s="138"/>
      <c r="R566" s="403" t="b">
        <f t="shared" si="157"/>
        <v>1</v>
      </c>
    </row>
    <row r="567" spans="1:18" s="6" customFormat="1" ht="27" outlineLevel="1" x14ac:dyDescent="0.25">
      <c r="A567" s="961"/>
      <c r="B567" s="426" t="s">
        <v>20</v>
      </c>
      <c r="C567" s="262"/>
      <c r="D567" s="39"/>
      <c r="E567" s="24"/>
      <c r="F567" s="39"/>
      <c r="G567" s="68" t="e">
        <f t="shared" si="149"/>
        <v>#DIV/0!</v>
      </c>
      <c r="H567" s="18"/>
      <c r="I567" s="68" t="e">
        <f t="shared" si="150"/>
        <v>#DIV/0!</v>
      </c>
      <c r="J567" s="68" t="e">
        <f t="shared" si="151"/>
        <v>#DIV/0!</v>
      </c>
      <c r="K567" s="39"/>
      <c r="L567" s="39"/>
      <c r="M567" s="29" t="e">
        <f t="shared" si="152"/>
        <v>#DIV/0!</v>
      </c>
      <c r="N567" s="647"/>
      <c r="O567" s="5" t="b">
        <f t="shared" si="160"/>
        <v>1</v>
      </c>
      <c r="Q567" s="138"/>
      <c r="R567" s="403" t="b">
        <f t="shared" si="157"/>
        <v>1</v>
      </c>
    </row>
    <row r="568" spans="1:18" s="6" customFormat="1" ht="90" customHeight="1" outlineLevel="1" x14ac:dyDescent="0.25">
      <c r="A568" s="959" t="s">
        <v>1165</v>
      </c>
      <c r="B568" s="16" t="s">
        <v>954</v>
      </c>
      <c r="C568" s="16" t="s">
        <v>521</v>
      </c>
      <c r="D568" s="39">
        <f>SUM(D569:D572)</f>
        <v>482002.86</v>
      </c>
      <c r="E568" s="39">
        <f>SUM(E569:E572)</f>
        <v>482002.86</v>
      </c>
      <c r="F568" s="39">
        <f>SUM(F569:F572)</f>
        <v>482002.86</v>
      </c>
      <c r="G568" s="64">
        <f t="shared" si="149"/>
        <v>1</v>
      </c>
      <c r="H568" s="39">
        <f>SUM(H569:H572)</f>
        <v>482002.86</v>
      </c>
      <c r="I568" s="64">
        <f t="shared" si="150"/>
        <v>1</v>
      </c>
      <c r="J568" s="64">
        <f t="shared" si="151"/>
        <v>1</v>
      </c>
      <c r="K568" s="39">
        <f>SUM(K569:K572)</f>
        <v>482002.86</v>
      </c>
      <c r="L568" s="39">
        <f>SUM(L569:L572)</f>
        <v>0</v>
      </c>
      <c r="M568" s="28">
        <f t="shared" si="152"/>
        <v>1</v>
      </c>
      <c r="N568" s="645" t="s">
        <v>1586</v>
      </c>
      <c r="O568" s="5" t="b">
        <f t="shared" si="160"/>
        <v>1</v>
      </c>
      <c r="Q568" s="138"/>
      <c r="R568" s="403" t="b">
        <f t="shared" si="157"/>
        <v>1</v>
      </c>
    </row>
    <row r="569" spans="1:18" s="6" customFormat="1" ht="18.75" customHeight="1" outlineLevel="1" x14ac:dyDescent="0.25">
      <c r="A569" s="960"/>
      <c r="B569" s="426" t="s">
        <v>19</v>
      </c>
      <c r="C569" s="262"/>
      <c r="D569" s="39"/>
      <c r="E569" s="24"/>
      <c r="F569" s="39"/>
      <c r="G569" s="68" t="e">
        <f t="shared" si="149"/>
        <v>#DIV/0!</v>
      </c>
      <c r="H569" s="18"/>
      <c r="I569" s="68" t="e">
        <f t="shared" si="150"/>
        <v>#DIV/0!</v>
      </c>
      <c r="J569" s="68" t="e">
        <f t="shared" si="151"/>
        <v>#DIV/0!</v>
      </c>
      <c r="K569" s="39"/>
      <c r="L569" s="39"/>
      <c r="M569" s="29" t="e">
        <f t="shared" si="152"/>
        <v>#DIV/0!</v>
      </c>
      <c r="N569" s="646"/>
      <c r="O569" s="5" t="b">
        <f t="shared" si="160"/>
        <v>1</v>
      </c>
      <c r="Q569" s="138"/>
      <c r="R569" s="403" t="b">
        <f t="shared" si="157"/>
        <v>1</v>
      </c>
    </row>
    <row r="570" spans="1:18" s="6" customFormat="1" ht="18.75" customHeight="1" outlineLevel="1" x14ac:dyDescent="0.25">
      <c r="A570" s="960"/>
      <c r="B570" s="426" t="s">
        <v>18</v>
      </c>
      <c r="C570" s="262"/>
      <c r="D570" s="24">
        <v>457902.7</v>
      </c>
      <c r="E570" s="24">
        <v>457902.7</v>
      </c>
      <c r="F570" s="39">
        <v>457902.7</v>
      </c>
      <c r="G570" s="64">
        <f t="shared" si="149"/>
        <v>1</v>
      </c>
      <c r="H570" s="39">
        <v>457902.7</v>
      </c>
      <c r="I570" s="64">
        <f t="shared" si="150"/>
        <v>1</v>
      </c>
      <c r="J570" s="64">
        <f t="shared" si="151"/>
        <v>1</v>
      </c>
      <c r="K570" s="39">
        <v>457902.7</v>
      </c>
      <c r="L570" s="39">
        <f>E570-K570</f>
        <v>0</v>
      </c>
      <c r="M570" s="28">
        <f t="shared" si="152"/>
        <v>1</v>
      </c>
      <c r="N570" s="646"/>
      <c r="O570" s="5" t="b">
        <f t="shared" si="160"/>
        <v>1</v>
      </c>
      <c r="Q570" s="138"/>
      <c r="R570" s="403" t="b">
        <f t="shared" si="157"/>
        <v>1</v>
      </c>
    </row>
    <row r="571" spans="1:18" s="6" customFormat="1" ht="18.75" customHeight="1" outlineLevel="1" x14ac:dyDescent="0.25">
      <c r="A571" s="960"/>
      <c r="B571" s="426" t="s">
        <v>38</v>
      </c>
      <c r="C571" s="262"/>
      <c r="D571" s="39">
        <v>24100.16</v>
      </c>
      <c r="E571" s="24">
        <v>24100.16</v>
      </c>
      <c r="F571" s="39">
        <v>24100.16</v>
      </c>
      <c r="G571" s="64">
        <f t="shared" si="149"/>
        <v>1</v>
      </c>
      <c r="H571" s="39">
        <v>24100.16</v>
      </c>
      <c r="I571" s="64">
        <f t="shared" si="150"/>
        <v>1</v>
      </c>
      <c r="J571" s="64">
        <f t="shared" si="151"/>
        <v>1</v>
      </c>
      <c r="K571" s="24">
        <v>24100.16</v>
      </c>
      <c r="L571" s="39">
        <f>E571-K571</f>
        <v>0</v>
      </c>
      <c r="M571" s="28">
        <f t="shared" si="152"/>
        <v>1</v>
      </c>
      <c r="N571" s="646"/>
      <c r="O571" s="5" t="b">
        <f t="shared" si="160"/>
        <v>1</v>
      </c>
      <c r="Q571" s="138"/>
      <c r="R571" s="403" t="b">
        <f t="shared" si="157"/>
        <v>1</v>
      </c>
    </row>
    <row r="572" spans="1:18" s="6" customFormat="1" ht="27" customHeight="1" outlineLevel="1" x14ac:dyDescent="0.25">
      <c r="A572" s="961"/>
      <c r="B572" s="426" t="s">
        <v>20</v>
      </c>
      <c r="C572" s="262"/>
      <c r="D572" s="39"/>
      <c r="E572" s="24"/>
      <c r="F572" s="39"/>
      <c r="G572" s="68" t="e">
        <f t="shared" si="149"/>
        <v>#DIV/0!</v>
      </c>
      <c r="H572" s="18"/>
      <c r="I572" s="68" t="e">
        <f t="shared" si="150"/>
        <v>#DIV/0!</v>
      </c>
      <c r="J572" s="68" t="e">
        <f t="shared" si="151"/>
        <v>#DIV/0!</v>
      </c>
      <c r="K572" s="39"/>
      <c r="L572" s="39"/>
      <c r="M572" s="29" t="e">
        <f t="shared" si="152"/>
        <v>#DIV/0!</v>
      </c>
      <c r="N572" s="647"/>
      <c r="O572" s="5" t="b">
        <f t="shared" si="160"/>
        <v>1</v>
      </c>
      <c r="Q572" s="138"/>
      <c r="R572" s="403" t="b">
        <f t="shared" si="157"/>
        <v>1</v>
      </c>
    </row>
    <row r="573" spans="1:18" s="6" customFormat="1" ht="71.25" customHeight="1" outlineLevel="1" x14ac:dyDescent="0.25">
      <c r="A573" s="959" t="s">
        <v>1166</v>
      </c>
      <c r="B573" s="426" t="s">
        <v>1076</v>
      </c>
      <c r="C573" s="16" t="s">
        <v>521</v>
      </c>
      <c r="D573" s="39">
        <f>SUM(D574:D577)</f>
        <v>103821.9</v>
      </c>
      <c r="E573" s="39">
        <f>SUM(E574:E577)</f>
        <v>103821.9</v>
      </c>
      <c r="F573" s="39">
        <f>SUM(F574:F577)</f>
        <v>103821.9</v>
      </c>
      <c r="G573" s="64">
        <f t="shared" si="149"/>
        <v>1</v>
      </c>
      <c r="H573" s="39">
        <f>SUM(H574:H577)</f>
        <v>103821.9</v>
      </c>
      <c r="I573" s="64">
        <f t="shared" ref="I573:I630" si="176">H573/E573</f>
        <v>1</v>
      </c>
      <c r="J573" s="64">
        <f t="shared" si="151"/>
        <v>1</v>
      </c>
      <c r="K573" s="39">
        <f>SUM(K574:K577)</f>
        <v>103821.9</v>
      </c>
      <c r="L573" s="39">
        <f>SUM(L574:L577)</f>
        <v>0</v>
      </c>
      <c r="M573" s="28">
        <f t="shared" ref="M573:M616" si="177">K573/E573</f>
        <v>1</v>
      </c>
      <c r="N573" s="645" t="s">
        <v>1097</v>
      </c>
      <c r="O573" s="5" t="b">
        <f t="shared" si="160"/>
        <v>1</v>
      </c>
      <c r="Q573" s="138"/>
      <c r="R573" s="403" t="b">
        <f t="shared" si="157"/>
        <v>1</v>
      </c>
    </row>
    <row r="574" spans="1:18" s="6" customFormat="1" ht="27" outlineLevel="1" x14ac:dyDescent="0.25">
      <c r="A574" s="960"/>
      <c r="B574" s="426" t="s">
        <v>19</v>
      </c>
      <c r="C574" s="262"/>
      <c r="D574" s="39"/>
      <c r="E574" s="24"/>
      <c r="F574" s="39"/>
      <c r="G574" s="68" t="e">
        <f t="shared" si="149"/>
        <v>#DIV/0!</v>
      </c>
      <c r="H574" s="18"/>
      <c r="I574" s="68" t="e">
        <f t="shared" si="176"/>
        <v>#DIV/0!</v>
      </c>
      <c r="J574" s="68" t="e">
        <f t="shared" si="151"/>
        <v>#DIV/0!</v>
      </c>
      <c r="K574" s="39"/>
      <c r="L574" s="39"/>
      <c r="M574" s="29" t="e">
        <f t="shared" si="177"/>
        <v>#DIV/0!</v>
      </c>
      <c r="N574" s="646"/>
      <c r="O574" s="5" t="b">
        <f t="shared" si="160"/>
        <v>1</v>
      </c>
      <c r="Q574" s="138"/>
      <c r="R574" s="403" t="b">
        <f t="shared" si="157"/>
        <v>1</v>
      </c>
    </row>
    <row r="575" spans="1:18" s="6" customFormat="1" ht="27" outlineLevel="1" x14ac:dyDescent="0.25">
      <c r="A575" s="960"/>
      <c r="B575" s="426" t="s">
        <v>18</v>
      </c>
      <c r="C575" s="262"/>
      <c r="D575" s="24">
        <v>98630.8</v>
      </c>
      <c r="E575" s="24">
        <v>98630.8</v>
      </c>
      <c r="F575" s="39">
        <v>98630.8</v>
      </c>
      <c r="G575" s="64">
        <f t="shared" si="149"/>
        <v>1</v>
      </c>
      <c r="H575" s="39">
        <v>98630.8</v>
      </c>
      <c r="I575" s="64">
        <f t="shared" si="176"/>
        <v>1</v>
      </c>
      <c r="J575" s="64">
        <f t="shared" si="151"/>
        <v>1</v>
      </c>
      <c r="K575" s="39">
        <v>98630.8</v>
      </c>
      <c r="L575" s="39">
        <f>E575-K575</f>
        <v>0</v>
      </c>
      <c r="M575" s="28">
        <f t="shared" si="177"/>
        <v>1</v>
      </c>
      <c r="N575" s="646"/>
      <c r="O575" s="5" t="b">
        <f t="shared" si="160"/>
        <v>1</v>
      </c>
      <c r="Q575" s="138"/>
      <c r="R575" s="403" t="b">
        <f t="shared" si="157"/>
        <v>1</v>
      </c>
    </row>
    <row r="576" spans="1:18" s="6" customFormat="1" ht="27" outlineLevel="1" x14ac:dyDescent="0.25">
      <c r="A576" s="960"/>
      <c r="B576" s="426" t="s">
        <v>38</v>
      </c>
      <c r="C576" s="262"/>
      <c r="D576" s="39">
        <v>5191.1000000000004</v>
      </c>
      <c r="E576" s="24">
        <v>5191.1000000000004</v>
      </c>
      <c r="F576" s="24">
        <v>5191.1000000000004</v>
      </c>
      <c r="G576" s="64">
        <f t="shared" si="149"/>
        <v>1</v>
      </c>
      <c r="H576" s="24">
        <v>5191.1000000000004</v>
      </c>
      <c r="I576" s="64">
        <f t="shared" si="176"/>
        <v>1</v>
      </c>
      <c r="J576" s="64">
        <f t="shared" si="151"/>
        <v>1</v>
      </c>
      <c r="K576" s="24">
        <v>5191.1000000000004</v>
      </c>
      <c r="L576" s="39">
        <f>E576-K576</f>
        <v>0</v>
      </c>
      <c r="M576" s="28">
        <f t="shared" si="177"/>
        <v>1</v>
      </c>
      <c r="N576" s="646"/>
      <c r="O576" s="5" t="b">
        <f t="shared" si="160"/>
        <v>1</v>
      </c>
      <c r="Q576" s="138"/>
      <c r="R576" s="403" t="b">
        <f t="shared" si="157"/>
        <v>1</v>
      </c>
    </row>
    <row r="577" spans="1:18" s="6" customFormat="1" ht="27" outlineLevel="1" x14ac:dyDescent="0.25">
      <c r="A577" s="961"/>
      <c r="B577" s="426" t="s">
        <v>20</v>
      </c>
      <c r="C577" s="262"/>
      <c r="D577" s="39"/>
      <c r="E577" s="24"/>
      <c r="F577" s="39"/>
      <c r="G577" s="68" t="e">
        <f t="shared" si="149"/>
        <v>#DIV/0!</v>
      </c>
      <c r="H577" s="18"/>
      <c r="I577" s="68" t="e">
        <f t="shared" si="176"/>
        <v>#DIV/0!</v>
      </c>
      <c r="J577" s="68" t="e">
        <f t="shared" si="151"/>
        <v>#DIV/0!</v>
      </c>
      <c r="K577" s="39"/>
      <c r="L577" s="39"/>
      <c r="M577" s="29" t="e">
        <f t="shared" si="177"/>
        <v>#DIV/0!</v>
      </c>
      <c r="N577" s="647"/>
      <c r="O577" s="5" t="b">
        <f t="shared" si="160"/>
        <v>1</v>
      </c>
      <c r="Q577" s="138"/>
      <c r="R577" s="403" t="b">
        <f t="shared" si="157"/>
        <v>1</v>
      </c>
    </row>
    <row r="578" spans="1:18" s="6" customFormat="1" ht="117" customHeight="1" outlineLevel="1" x14ac:dyDescent="0.25">
      <c r="A578" s="935" t="s">
        <v>309</v>
      </c>
      <c r="B578" s="62" t="s">
        <v>426</v>
      </c>
      <c r="C578" s="84" t="s">
        <v>116</v>
      </c>
      <c r="D578" s="58">
        <f>SUM(D579:D582)</f>
        <v>5330699.46</v>
      </c>
      <c r="E578" s="58">
        <f>SUM(E579:E582)</f>
        <v>5007765.34</v>
      </c>
      <c r="F578" s="58">
        <f>SUM(F579:F582)</f>
        <v>4588739.8600000003</v>
      </c>
      <c r="G578" s="92">
        <f t="shared" si="149"/>
        <v>0.91600000000000004</v>
      </c>
      <c r="H578" s="58">
        <f>SUM(H579:H582)</f>
        <v>4549981.67</v>
      </c>
      <c r="I578" s="92">
        <f t="shared" si="176"/>
        <v>0.90900000000000003</v>
      </c>
      <c r="J578" s="109">
        <f t="shared" si="151"/>
        <v>0.99199999999999999</v>
      </c>
      <c r="K578" s="58">
        <f>SUM(K579:K582)</f>
        <v>5007765.28</v>
      </c>
      <c r="L578" s="58">
        <f>SUM(L579:L582)</f>
        <v>0.06</v>
      </c>
      <c r="M578" s="55">
        <f t="shared" si="177"/>
        <v>1</v>
      </c>
      <c r="N578" s="779"/>
      <c r="O578" s="5" t="b">
        <f t="shared" ref="O578:O632" si="178">K578+L578=E578</f>
        <v>1</v>
      </c>
      <c r="Q578" s="138"/>
      <c r="R578" s="403"/>
    </row>
    <row r="579" spans="1:18" s="6" customFormat="1" ht="27" outlineLevel="1" x14ac:dyDescent="0.25">
      <c r="A579" s="935"/>
      <c r="B579" s="61" t="s">
        <v>19</v>
      </c>
      <c r="C579" s="15"/>
      <c r="D579" s="39">
        <f>D584+D589+D594+D599+D604+D609+D624</f>
        <v>0</v>
      </c>
      <c r="E579" s="39">
        <f>E584+E589+E594+E599+E604+E609+E624</f>
        <v>0</v>
      </c>
      <c r="F579" s="39">
        <f>F584+F589+F594+F599+F604+F609+F624</f>
        <v>0</v>
      </c>
      <c r="G579" s="68" t="e">
        <f t="shared" si="149"/>
        <v>#DIV/0!</v>
      </c>
      <c r="H579" s="39">
        <f>H584+H589+H594+H599+H604+H609+H624</f>
        <v>0</v>
      </c>
      <c r="I579" s="68" t="e">
        <f t="shared" si="176"/>
        <v>#DIV/0!</v>
      </c>
      <c r="J579" s="68" t="e">
        <f t="shared" si="151"/>
        <v>#DIV/0!</v>
      </c>
      <c r="K579" s="39">
        <f t="shared" ref="K579:L582" si="179">K584+K589+K594+K599+K604+K609+K624</f>
        <v>0</v>
      </c>
      <c r="L579" s="39">
        <f t="shared" si="179"/>
        <v>0</v>
      </c>
      <c r="M579" s="29" t="e">
        <f t="shared" si="177"/>
        <v>#DIV/0!</v>
      </c>
      <c r="N579" s="779"/>
      <c r="O579" s="5" t="b">
        <f t="shared" si="178"/>
        <v>1</v>
      </c>
      <c r="Q579" s="138"/>
      <c r="R579" s="403" t="b">
        <f t="shared" si="157"/>
        <v>1</v>
      </c>
    </row>
    <row r="580" spans="1:18" s="6" customFormat="1" ht="27" outlineLevel="1" x14ac:dyDescent="0.25">
      <c r="A580" s="935"/>
      <c r="B580" s="61" t="s">
        <v>18</v>
      </c>
      <c r="C580" s="15"/>
      <c r="D580" s="39">
        <f t="shared" ref="D580:F582" si="180">D585+D590+D595+D600+D605+D610+D625</f>
        <v>4348344.51</v>
      </c>
      <c r="E580" s="39">
        <f t="shared" si="180"/>
        <v>4010739.09</v>
      </c>
      <c r="F580" s="39">
        <f t="shared" si="180"/>
        <v>3891717.44</v>
      </c>
      <c r="G580" s="64">
        <f t="shared" si="149"/>
        <v>0.97</v>
      </c>
      <c r="H580" s="39">
        <f>H585+H590+H595+H600+H605+H610+H625</f>
        <v>3852959.25</v>
      </c>
      <c r="I580" s="64">
        <f t="shared" si="176"/>
        <v>0.96099999999999997</v>
      </c>
      <c r="J580" s="95">
        <f t="shared" si="151"/>
        <v>0.99</v>
      </c>
      <c r="K580" s="39">
        <f t="shared" si="179"/>
        <v>4010739.03</v>
      </c>
      <c r="L580" s="39">
        <f t="shared" si="179"/>
        <v>0.06</v>
      </c>
      <c r="M580" s="28">
        <f t="shared" si="177"/>
        <v>1</v>
      </c>
      <c r="N580" s="779"/>
      <c r="O580" s="5" t="b">
        <f t="shared" si="178"/>
        <v>1</v>
      </c>
      <c r="Q580" s="138"/>
      <c r="R580" s="403"/>
    </row>
    <row r="581" spans="1:18" s="6" customFormat="1" ht="27" outlineLevel="1" x14ac:dyDescent="0.25">
      <c r="A581" s="935"/>
      <c r="B581" s="61" t="s">
        <v>38</v>
      </c>
      <c r="C581" s="15"/>
      <c r="D581" s="39">
        <f t="shared" si="180"/>
        <v>982354.95</v>
      </c>
      <c r="E581" s="39">
        <f t="shared" si="180"/>
        <v>997026.25</v>
      </c>
      <c r="F581" s="39">
        <f t="shared" si="180"/>
        <v>697022.42</v>
      </c>
      <c r="G581" s="64">
        <f t="shared" si="149"/>
        <v>0.69899999999999995</v>
      </c>
      <c r="H581" s="39">
        <f>H586+H591+H596+H601+H606+H611+H626</f>
        <v>697022.42</v>
      </c>
      <c r="I581" s="64">
        <f t="shared" si="176"/>
        <v>0.69899999999999995</v>
      </c>
      <c r="J581" s="95">
        <f t="shared" si="151"/>
        <v>1</v>
      </c>
      <c r="K581" s="39">
        <f t="shared" si="179"/>
        <v>997026.25</v>
      </c>
      <c r="L581" s="39">
        <f t="shared" si="179"/>
        <v>0</v>
      </c>
      <c r="M581" s="28">
        <f t="shared" si="177"/>
        <v>1</v>
      </c>
      <c r="N581" s="779"/>
      <c r="O581" s="5" t="b">
        <f t="shared" si="178"/>
        <v>1</v>
      </c>
      <c r="Q581" s="138"/>
      <c r="R581" s="403" t="b">
        <f t="shared" si="157"/>
        <v>1</v>
      </c>
    </row>
    <row r="582" spans="1:18" s="6" customFormat="1" ht="27" outlineLevel="1" x14ac:dyDescent="0.25">
      <c r="A582" s="935"/>
      <c r="B582" s="426" t="s">
        <v>20</v>
      </c>
      <c r="C582" s="15"/>
      <c r="D582" s="39">
        <f t="shared" si="180"/>
        <v>0</v>
      </c>
      <c r="E582" s="39">
        <f t="shared" si="180"/>
        <v>0</v>
      </c>
      <c r="F582" s="39">
        <f t="shared" si="180"/>
        <v>0</v>
      </c>
      <c r="G582" s="93" t="e">
        <f t="shared" si="149"/>
        <v>#DIV/0!</v>
      </c>
      <c r="H582" s="39">
        <f>H587+H602+H607+H612+H627</f>
        <v>0</v>
      </c>
      <c r="I582" s="68" t="e">
        <f t="shared" si="176"/>
        <v>#DIV/0!</v>
      </c>
      <c r="J582" s="68" t="e">
        <f t="shared" si="151"/>
        <v>#DIV/0!</v>
      </c>
      <c r="K582" s="39">
        <f t="shared" si="179"/>
        <v>0</v>
      </c>
      <c r="L582" s="39">
        <f t="shared" si="179"/>
        <v>0</v>
      </c>
      <c r="M582" s="29" t="e">
        <f t="shared" si="177"/>
        <v>#DIV/0!</v>
      </c>
      <c r="N582" s="779"/>
      <c r="O582" s="5" t="b">
        <f t="shared" si="178"/>
        <v>1</v>
      </c>
      <c r="Q582" s="138"/>
      <c r="R582" s="403" t="b">
        <f t="shared" si="157"/>
        <v>1</v>
      </c>
    </row>
    <row r="583" spans="1:18" s="6" customFormat="1" ht="315" customHeight="1" outlineLevel="1" x14ac:dyDescent="0.25">
      <c r="A583" s="941" t="s">
        <v>310</v>
      </c>
      <c r="B583" s="127" t="s">
        <v>300</v>
      </c>
      <c r="C583" s="16" t="s">
        <v>172</v>
      </c>
      <c r="D583" s="19">
        <f>SUM(D584:D587)</f>
        <v>4684682.3899999997</v>
      </c>
      <c r="E583" s="19">
        <f>SUM(E584:E587)</f>
        <v>4348197.4000000004</v>
      </c>
      <c r="F583" s="19">
        <f>SUM(F584:F587)</f>
        <v>4219647.09</v>
      </c>
      <c r="G583" s="94">
        <f t="shared" si="149"/>
        <v>0.97</v>
      </c>
      <c r="H583" s="51">
        <f>SUM(H584:H587)</f>
        <v>4180888.9</v>
      </c>
      <c r="I583" s="64">
        <f t="shared" si="176"/>
        <v>0.96199999999999997</v>
      </c>
      <c r="J583" s="94">
        <f t="shared" si="151"/>
        <v>0.99099999999999999</v>
      </c>
      <c r="K583" s="19">
        <f>SUM(K584:K587)</f>
        <v>4348197.4000000004</v>
      </c>
      <c r="L583" s="39">
        <f>E583-K583</f>
        <v>0</v>
      </c>
      <c r="M583" s="52">
        <f t="shared" si="177"/>
        <v>1</v>
      </c>
      <c r="N583" s="760" t="s">
        <v>1470</v>
      </c>
      <c r="O583" s="5" t="b">
        <f t="shared" si="178"/>
        <v>1</v>
      </c>
      <c r="Q583" s="138"/>
      <c r="R583" s="403"/>
    </row>
    <row r="584" spans="1:18" s="6" customFormat="1" ht="27" outlineLevel="1" x14ac:dyDescent="0.25">
      <c r="A584" s="942"/>
      <c r="B584" s="61" t="s">
        <v>19</v>
      </c>
      <c r="C584" s="15"/>
      <c r="D584" s="39"/>
      <c r="E584" s="39"/>
      <c r="F584" s="39"/>
      <c r="G584" s="68" t="e">
        <f t="shared" si="149"/>
        <v>#DIV/0!</v>
      </c>
      <c r="H584" s="24"/>
      <c r="I584" s="68" t="e">
        <f t="shared" si="176"/>
        <v>#DIV/0!</v>
      </c>
      <c r="J584" s="68" t="e">
        <f t="shared" si="151"/>
        <v>#DIV/0!</v>
      </c>
      <c r="K584" s="39">
        <f>E584</f>
        <v>0</v>
      </c>
      <c r="L584" s="39">
        <f>E584-K584</f>
        <v>0</v>
      </c>
      <c r="M584" s="29" t="e">
        <f t="shared" si="177"/>
        <v>#DIV/0!</v>
      </c>
      <c r="N584" s="760"/>
      <c r="O584" s="5" t="b">
        <f t="shared" si="178"/>
        <v>1</v>
      </c>
      <c r="Q584" s="138"/>
      <c r="R584" s="403" t="b">
        <f t="shared" ref="R584:R647" si="181">F584=H584</f>
        <v>1</v>
      </c>
    </row>
    <row r="585" spans="1:18" s="6" customFormat="1" ht="27" outlineLevel="1" x14ac:dyDescent="0.25">
      <c r="A585" s="942"/>
      <c r="B585" s="61" t="s">
        <v>18</v>
      </c>
      <c r="C585" s="15"/>
      <c r="D585" s="39">
        <v>4298067.6100000003</v>
      </c>
      <c r="E585" s="39">
        <v>3960462.19</v>
      </c>
      <c r="F585" s="39">
        <v>3851478.23</v>
      </c>
      <c r="G585" s="64">
        <f t="shared" si="149"/>
        <v>0.97199999999999998</v>
      </c>
      <c r="H585" s="24">
        <v>3812720.04</v>
      </c>
      <c r="I585" s="64">
        <f t="shared" si="176"/>
        <v>0.96299999999999997</v>
      </c>
      <c r="J585" s="64">
        <f t="shared" si="151"/>
        <v>0.99</v>
      </c>
      <c r="K585" s="39">
        <f>E585</f>
        <v>3960462.19</v>
      </c>
      <c r="L585" s="39">
        <f>E585-K585</f>
        <v>0</v>
      </c>
      <c r="M585" s="28">
        <f t="shared" si="177"/>
        <v>1</v>
      </c>
      <c r="N585" s="760"/>
      <c r="O585" s="5" t="b">
        <f t="shared" si="178"/>
        <v>1</v>
      </c>
      <c r="Q585" s="138"/>
      <c r="R585" s="403"/>
    </row>
    <row r="586" spans="1:18" s="6" customFormat="1" ht="27" outlineLevel="1" x14ac:dyDescent="0.25">
      <c r="A586" s="942"/>
      <c r="B586" s="61" t="s">
        <v>38</v>
      </c>
      <c r="C586" s="15"/>
      <c r="D586" s="24">
        <v>386614.78</v>
      </c>
      <c r="E586" s="24">
        <v>387735.21</v>
      </c>
      <c r="F586" s="39">
        <v>368168.86</v>
      </c>
      <c r="G586" s="64">
        <f t="shared" si="149"/>
        <v>0.95</v>
      </c>
      <c r="H586" s="24">
        <v>368168.86</v>
      </c>
      <c r="I586" s="64">
        <f t="shared" si="176"/>
        <v>0.95</v>
      </c>
      <c r="J586" s="64">
        <f t="shared" si="151"/>
        <v>1</v>
      </c>
      <c r="K586" s="39">
        <f>E586</f>
        <v>387735.21</v>
      </c>
      <c r="L586" s="39">
        <f>E586-K586</f>
        <v>0</v>
      </c>
      <c r="M586" s="28">
        <f t="shared" si="177"/>
        <v>1</v>
      </c>
      <c r="N586" s="760"/>
      <c r="O586" s="5" t="b">
        <f t="shared" si="178"/>
        <v>1</v>
      </c>
      <c r="Q586" s="138"/>
      <c r="R586" s="403" t="b">
        <f t="shared" si="181"/>
        <v>1</v>
      </c>
    </row>
    <row r="587" spans="1:18" s="6" customFormat="1" ht="27" outlineLevel="1" x14ac:dyDescent="0.25">
      <c r="A587" s="943"/>
      <c r="B587" s="426" t="s">
        <v>20</v>
      </c>
      <c r="C587" s="15"/>
      <c r="D587" s="39"/>
      <c r="E587" s="39"/>
      <c r="F587" s="39"/>
      <c r="G587" s="68" t="e">
        <f t="shared" si="149"/>
        <v>#DIV/0!</v>
      </c>
      <c r="H587" s="24"/>
      <c r="I587" s="68" t="e">
        <f t="shared" si="176"/>
        <v>#DIV/0!</v>
      </c>
      <c r="J587" s="68" t="e">
        <f t="shared" si="151"/>
        <v>#DIV/0!</v>
      </c>
      <c r="K587" s="39">
        <f>E587</f>
        <v>0</v>
      </c>
      <c r="L587" s="39">
        <f>E587-K587</f>
        <v>0</v>
      </c>
      <c r="M587" s="29" t="e">
        <f t="shared" si="177"/>
        <v>#DIV/0!</v>
      </c>
      <c r="N587" s="760"/>
      <c r="O587" s="5" t="b">
        <f t="shared" si="178"/>
        <v>1</v>
      </c>
      <c r="Q587" s="138"/>
      <c r="R587" s="403" t="b">
        <f t="shared" si="181"/>
        <v>1</v>
      </c>
    </row>
    <row r="588" spans="1:18" s="6" customFormat="1" ht="37.5" customHeight="1" outlineLevel="1" x14ac:dyDescent="0.25">
      <c r="A588" s="944" t="s">
        <v>311</v>
      </c>
      <c r="B588" s="16" t="s">
        <v>1098</v>
      </c>
      <c r="C588" s="16" t="s">
        <v>172</v>
      </c>
      <c r="D588" s="39">
        <f>SUM(D589:D592)</f>
        <v>550</v>
      </c>
      <c r="E588" s="39">
        <f>SUM(E589:E592)</f>
        <v>550</v>
      </c>
      <c r="F588" s="39">
        <f>SUM(F589:F592)</f>
        <v>550</v>
      </c>
      <c r="G588" s="64">
        <f t="shared" si="149"/>
        <v>1</v>
      </c>
      <c r="H588" s="24">
        <f>SUM(H589:H592)</f>
        <v>550</v>
      </c>
      <c r="I588" s="64">
        <f t="shared" si="176"/>
        <v>1</v>
      </c>
      <c r="J588" s="64">
        <f t="shared" si="151"/>
        <v>1</v>
      </c>
      <c r="K588" s="39">
        <f>SUM(K589:K592)</f>
        <v>550</v>
      </c>
      <c r="L588" s="39">
        <f>SUM(L589:L592)</f>
        <v>0</v>
      </c>
      <c r="M588" s="28">
        <f t="shared" si="177"/>
        <v>1</v>
      </c>
      <c r="N588" s="776" t="s">
        <v>1167</v>
      </c>
      <c r="O588" s="5" t="b">
        <f t="shared" si="178"/>
        <v>1</v>
      </c>
      <c r="Q588" s="138"/>
      <c r="R588" s="403" t="b">
        <f t="shared" si="181"/>
        <v>1</v>
      </c>
    </row>
    <row r="589" spans="1:18" s="6" customFormat="1" ht="27" outlineLevel="1" x14ac:dyDescent="0.25">
      <c r="A589" s="945"/>
      <c r="B589" s="61" t="s">
        <v>19</v>
      </c>
      <c r="C589" s="15"/>
      <c r="D589" s="39"/>
      <c r="E589" s="39"/>
      <c r="F589" s="39"/>
      <c r="G589" s="68" t="e">
        <f t="shared" si="149"/>
        <v>#DIV/0!</v>
      </c>
      <c r="H589" s="24"/>
      <c r="I589" s="68" t="e">
        <f t="shared" si="176"/>
        <v>#DIV/0!</v>
      </c>
      <c r="J589" s="68" t="e">
        <f t="shared" si="151"/>
        <v>#DIV/0!</v>
      </c>
      <c r="K589" s="39"/>
      <c r="L589" s="39">
        <f>E589-K589</f>
        <v>0</v>
      </c>
      <c r="M589" s="29" t="e">
        <f t="shared" si="177"/>
        <v>#DIV/0!</v>
      </c>
      <c r="N589" s="777"/>
      <c r="O589" s="5" t="b">
        <f t="shared" si="178"/>
        <v>1</v>
      </c>
      <c r="Q589" s="138"/>
      <c r="R589" s="403" t="b">
        <f t="shared" si="181"/>
        <v>1</v>
      </c>
    </row>
    <row r="590" spans="1:18" s="6" customFormat="1" ht="27" outlineLevel="1" x14ac:dyDescent="0.25">
      <c r="A590" s="945"/>
      <c r="B590" s="61" t="s">
        <v>18</v>
      </c>
      <c r="C590" s="15"/>
      <c r="D590" s="39">
        <v>550</v>
      </c>
      <c r="E590" s="39">
        <v>550</v>
      </c>
      <c r="F590" s="39">
        <v>550</v>
      </c>
      <c r="G590" s="64">
        <f t="shared" si="149"/>
        <v>1</v>
      </c>
      <c r="H590" s="39">
        <v>550</v>
      </c>
      <c r="I590" s="64">
        <f t="shared" si="176"/>
        <v>1</v>
      </c>
      <c r="J590" s="64">
        <f t="shared" si="151"/>
        <v>1</v>
      </c>
      <c r="K590" s="39">
        <f>E590</f>
        <v>550</v>
      </c>
      <c r="L590" s="39">
        <f>E590-K590</f>
        <v>0</v>
      </c>
      <c r="M590" s="28">
        <f t="shared" si="177"/>
        <v>1</v>
      </c>
      <c r="N590" s="777"/>
      <c r="O590" s="5" t="b">
        <f t="shared" si="178"/>
        <v>1</v>
      </c>
      <c r="Q590" s="138"/>
      <c r="R590" s="403" t="b">
        <f t="shared" si="181"/>
        <v>1</v>
      </c>
    </row>
    <row r="591" spans="1:18" s="6" customFormat="1" ht="27" outlineLevel="1" x14ac:dyDescent="0.25">
      <c r="A591" s="945"/>
      <c r="B591" s="61" t="s">
        <v>38</v>
      </c>
      <c r="C591" s="15"/>
      <c r="D591" s="39"/>
      <c r="E591" s="39"/>
      <c r="F591" s="39"/>
      <c r="G591" s="68" t="e">
        <f t="shared" si="149"/>
        <v>#DIV/0!</v>
      </c>
      <c r="H591" s="24"/>
      <c r="I591" s="68" t="e">
        <f t="shared" si="176"/>
        <v>#DIV/0!</v>
      </c>
      <c r="J591" s="68" t="e">
        <f t="shared" si="151"/>
        <v>#DIV/0!</v>
      </c>
      <c r="K591" s="39"/>
      <c r="L591" s="39">
        <f>E591-K591</f>
        <v>0</v>
      </c>
      <c r="M591" s="29" t="e">
        <f t="shared" si="177"/>
        <v>#DIV/0!</v>
      </c>
      <c r="N591" s="777"/>
      <c r="O591" s="5" t="b">
        <f t="shared" si="178"/>
        <v>1</v>
      </c>
      <c r="Q591" s="138"/>
      <c r="R591" s="403" t="b">
        <f t="shared" si="181"/>
        <v>1</v>
      </c>
    </row>
    <row r="592" spans="1:18" s="6" customFormat="1" ht="35.25" customHeight="1" outlineLevel="1" x14ac:dyDescent="0.25">
      <c r="A592" s="946"/>
      <c r="B592" s="426" t="s">
        <v>20</v>
      </c>
      <c r="C592" s="15"/>
      <c r="D592" s="39"/>
      <c r="E592" s="39"/>
      <c r="F592" s="39"/>
      <c r="G592" s="68" t="e">
        <f t="shared" si="149"/>
        <v>#DIV/0!</v>
      </c>
      <c r="H592" s="24"/>
      <c r="I592" s="68" t="e">
        <f t="shared" si="176"/>
        <v>#DIV/0!</v>
      </c>
      <c r="J592" s="68" t="e">
        <f t="shared" si="151"/>
        <v>#DIV/0!</v>
      </c>
      <c r="K592" s="39"/>
      <c r="L592" s="39">
        <f>E592-K592</f>
        <v>0</v>
      </c>
      <c r="M592" s="29" t="e">
        <f t="shared" si="177"/>
        <v>#DIV/0!</v>
      </c>
      <c r="N592" s="778"/>
      <c r="O592" s="5" t="b">
        <f t="shared" si="178"/>
        <v>1</v>
      </c>
      <c r="Q592" s="138"/>
      <c r="R592" s="403" t="b">
        <f t="shared" si="181"/>
        <v>1</v>
      </c>
    </row>
    <row r="593" spans="1:102" s="5" customFormat="1" ht="190.5" customHeight="1" outlineLevel="1" x14ac:dyDescent="0.25">
      <c r="A593" s="944" t="s">
        <v>312</v>
      </c>
      <c r="B593" s="16" t="s">
        <v>1099</v>
      </c>
      <c r="C593" s="16" t="s">
        <v>172</v>
      </c>
      <c r="D593" s="19">
        <f>SUM(D594:D597)</f>
        <v>100</v>
      </c>
      <c r="E593" s="19">
        <f>SUM(E594:E597)</f>
        <v>100</v>
      </c>
      <c r="F593" s="19">
        <f>SUM(F594:F597)</f>
        <v>99.94</v>
      </c>
      <c r="G593" s="91">
        <f t="shared" si="149"/>
        <v>0.999</v>
      </c>
      <c r="H593" s="51">
        <f>SUM(H594:H597)</f>
        <v>99.94</v>
      </c>
      <c r="I593" s="91">
        <f t="shared" si="176"/>
        <v>0.999</v>
      </c>
      <c r="J593" s="91">
        <f t="shared" si="151"/>
        <v>1</v>
      </c>
      <c r="K593" s="19">
        <f>SUM(K594:K597)</f>
        <v>99.94</v>
      </c>
      <c r="L593" s="19">
        <f>SUM(L594:L597)</f>
        <v>0.06</v>
      </c>
      <c r="M593" s="52">
        <f t="shared" si="177"/>
        <v>1</v>
      </c>
      <c r="N593" s="776" t="s">
        <v>1274</v>
      </c>
      <c r="O593" s="5" t="b">
        <f t="shared" si="178"/>
        <v>1</v>
      </c>
      <c r="P593" s="6"/>
      <c r="Q593" s="138"/>
      <c r="R593" s="403" t="b">
        <f t="shared" si="181"/>
        <v>1</v>
      </c>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6"/>
      <c r="BC593" s="6"/>
      <c r="BD593" s="6"/>
      <c r="BE593" s="6"/>
      <c r="BF593" s="6"/>
      <c r="BG593" s="6"/>
      <c r="BH593" s="6"/>
      <c r="BI593" s="6"/>
      <c r="BJ593" s="6"/>
      <c r="BK593" s="6"/>
      <c r="BL593" s="6"/>
      <c r="BM593" s="6"/>
      <c r="BN593" s="6"/>
      <c r="BO593" s="6"/>
      <c r="BP593" s="6"/>
      <c r="BQ593" s="6"/>
      <c r="BR593" s="6"/>
      <c r="BS593" s="6"/>
      <c r="BT593" s="6"/>
      <c r="BU593" s="6"/>
      <c r="BV593" s="6"/>
      <c r="BW593" s="6"/>
      <c r="BX593" s="6"/>
      <c r="BY593" s="6"/>
      <c r="BZ593" s="6"/>
      <c r="CA593" s="6"/>
      <c r="CB593" s="6"/>
      <c r="CC593" s="6"/>
      <c r="CD593" s="6"/>
      <c r="CE593" s="6"/>
      <c r="CF593" s="6"/>
      <c r="CG593" s="6"/>
      <c r="CH593" s="6"/>
      <c r="CI593" s="6"/>
      <c r="CJ593" s="6"/>
      <c r="CK593" s="6"/>
      <c r="CL593" s="6"/>
      <c r="CM593" s="6"/>
      <c r="CN593" s="6"/>
      <c r="CO593" s="6"/>
      <c r="CP593" s="6"/>
      <c r="CQ593" s="6"/>
      <c r="CR593" s="6"/>
      <c r="CS593" s="6"/>
      <c r="CT593" s="6"/>
      <c r="CU593" s="6"/>
      <c r="CV593" s="6"/>
      <c r="CW593" s="6"/>
      <c r="CX593" s="6"/>
    </row>
    <row r="594" spans="1:102" s="5" customFormat="1" ht="18.75" customHeight="1" outlineLevel="1" x14ac:dyDescent="0.25">
      <c r="A594" s="945"/>
      <c r="B594" s="61" t="s">
        <v>19</v>
      </c>
      <c r="C594" s="15"/>
      <c r="D594" s="39"/>
      <c r="E594" s="39"/>
      <c r="F594" s="39"/>
      <c r="G594" s="68" t="e">
        <f t="shared" si="149"/>
        <v>#DIV/0!</v>
      </c>
      <c r="H594" s="24"/>
      <c r="I594" s="68" t="e">
        <f t="shared" si="176"/>
        <v>#DIV/0!</v>
      </c>
      <c r="J594" s="68" t="e">
        <f t="shared" si="151"/>
        <v>#DIV/0!</v>
      </c>
      <c r="K594" s="39"/>
      <c r="L594" s="39">
        <f t="shared" ref="L594:L602" si="182">E594-K594</f>
        <v>0</v>
      </c>
      <c r="M594" s="29" t="e">
        <f t="shared" si="177"/>
        <v>#DIV/0!</v>
      </c>
      <c r="N594" s="777"/>
      <c r="O594" s="5" t="b">
        <f t="shared" si="178"/>
        <v>1</v>
      </c>
      <c r="P594" s="6"/>
      <c r="Q594" s="138"/>
      <c r="R594" s="403" t="b">
        <f t="shared" si="181"/>
        <v>1</v>
      </c>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c r="BB594" s="6"/>
      <c r="BC594" s="6"/>
      <c r="BD594" s="6"/>
      <c r="BE594" s="6"/>
      <c r="BF594" s="6"/>
      <c r="BG594" s="6"/>
      <c r="BH594" s="6"/>
      <c r="BI594" s="6"/>
      <c r="BJ594" s="6"/>
      <c r="BK594" s="6"/>
      <c r="BL594" s="6"/>
      <c r="BM594" s="6"/>
      <c r="BN594" s="6"/>
      <c r="BO594" s="6"/>
      <c r="BP594" s="6"/>
      <c r="BQ594" s="6"/>
      <c r="BR594" s="6"/>
      <c r="BS594" s="6"/>
      <c r="BT594" s="6"/>
      <c r="BU594" s="6"/>
      <c r="BV594" s="6"/>
      <c r="BW594" s="6"/>
      <c r="BX594" s="6"/>
      <c r="BY594" s="6"/>
      <c r="BZ594" s="6"/>
      <c r="CA594" s="6"/>
      <c r="CB594" s="6"/>
      <c r="CC594" s="6"/>
      <c r="CD594" s="6"/>
      <c r="CE594" s="6"/>
      <c r="CF594" s="6"/>
      <c r="CG594" s="6"/>
      <c r="CH594" s="6"/>
      <c r="CI594" s="6"/>
      <c r="CJ594" s="6"/>
      <c r="CK594" s="6"/>
      <c r="CL594" s="6"/>
      <c r="CM594" s="6"/>
      <c r="CN594" s="6"/>
      <c r="CO594" s="6"/>
      <c r="CP594" s="6"/>
      <c r="CQ594" s="6"/>
      <c r="CR594" s="6"/>
      <c r="CS594" s="6"/>
      <c r="CT594" s="6"/>
      <c r="CU594" s="6"/>
      <c r="CV594" s="6"/>
      <c r="CW594" s="6"/>
      <c r="CX594" s="6"/>
    </row>
    <row r="595" spans="1:102" s="5" customFormat="1" ht="18.75" customHeight="1" outlineLevel="1" x14ac:dyDescent="0.25">
      <c r="A595" s="945"/>
      <c r="B595" s="61" t="s">
        <v>18</v>
      </c>
      <c r="C595" s="15"/>
      <c r="D595" s="39">
        <v>100</v>
      </c>
      <c r="E595" s="39">
        <v>100</v>
      </c>
      <c r="F595" s="39">
        <v>99.94</v>
      </c>
      <c r="G595" s="64">
        <f t="shared" si="149"/>
        <v>0.999</v>
      </c>
      <c r="H595" s="24">
        <v>99.94</v>
      </c>
      <c r="I595" s="64">
        <f t="shared" si="176"/>
        <v>0.999</v>
      </c>
      <c r="J595" s="64">
        <f t="shared" si="151"/>
        <v>1</v>
      </c>
      <c r="K595" s="39">
        <f>90.19+9.75</f>
        <v>99.94</v>
      </c>
      <c r="L595" s="39">
        <f t="shared" si="182"/>
        <v>0.06</v>
      </c>
      <c r="M595" s="28">
        <f t="shared" si="177"/>
        <v>1</v>
      </c>
      <c r="N595" s="777"/>
      <c r="O595" s="5" t="b">
        <f t="shared" si="178"/>
        <v>1</v>
      </c>
      <c r="P595" s="6"/>
      <c r="Q595" s="138"/>
      <c r="R595" s="403" t="b">
        <f t="shared" si="181"/>
        <v>1</v>
      </c>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6"/>
      <c r="BD595" s="6"/>
      <c r="BE595" s="6"/>
      <c r="BF595" s="6"/>
      <c r="BG595" s="6"/>
      <c r="BH595" s="6"/>
      <c r="BI595" s="6"/>
      <c r="BJ595" s="6"/>
      <c r="BK595" s="6"/>
      <c r="BL595" s="6"/>
      <c r="BM595" s="6"/>
      <c r="BN595" s="6"/>
      <c r="BO595" s="6"/>
      <c r="BP595" s="6"/>
      <c r="BQ595" s="6"/>
      <c r="BR595" s="6"/>
      <c r="BS595" s="6"/>
      <c r="BT595" s="6"/>
      <c r="BU595" s="6"/>
      <c r="BV595" s="6"/>
      <c r="BW595" s="6"/>
      <c r="BX595" s="6"/>
      <c r="BY595" s="6"/>
      <c r="BZ595" s="6"/>
      <c r="CA595" s="6"/>
      <c r="CB595" s="6"/>
      <c r="CC595" s="6"/>
      <c r="CD595" s="6"/>
      <c r="CE595" s="6"/>
      <c r="CF595" s="6"/>
      <c r="CG595" s="6"/>
      <c r="CH595" s="6"/>
      <c r="CI595" s="6"/>
      <c r="CJ595" s="6"/>
      <c r="CK595" s="6"/>
      <c r="CL595" s="6"/>
      <c r="CM595" s="6"/>
      <c r="CN595" s="6"/>
      <c r="CO595" s="6"/>
      <c r="CP595" s="6"/>
      <c r="CQ595" s="6"/>
      <c r="CR595" s="6"/>
      <c r="CS595" s="6"/>
      <c r="CT595" s="6"/>
      <c r="CU595" s="6"/>
      <c r="CV595" s="6"/>
      <c r="CW595" s="6"/>
      <c r="CX595" s="6"/>
    </row>
    <row r="596" spans="1:102" s="5" customFormat="1" ht="18.75" customHeight="1" outlineLevel="1" x14ac:dyDescent="0.25">
      <c r="A596" s="945"/>
      <c r="B596" s="61" t="s">
        <v>38</v>
      </c>
      <c r="C596" s="15"/>
      <c r="D596" s="39"/>
      <c r="E596" s="39"/>
      <c r="F596" s="39"/>
      <c r="G596" s="68" t="e">
        <f t="shared" si="149"/>
        <v>#DIV/0!</v>
      </c>
      <c r="H596" s="24"/>
      <c r="I596" s="68" t="e">
        <f t="shared" si="176"/>
        <v>#DIV/0!</v>
      </c>
      <c r="J596" s="68" t="e">
        <f t="shared" si="151"/>
        <v>#DIV/0!</v>
      </c>
      <c r="K596" s="39"/>
      <c r="L596" s="39">
        <f t="shared" si="182"/>
        <v>0</v>
      </c>
      <c r="M596" s="29" t="e">
        <f t="shared" si="177"/>
        <v>#DIV/0!</v>
      </c>
      <c r="N596" s="777"/>
      <c r="O596" s="5" t="b">
        <f t="shared" si="178"/>
        <v>1</v>
      </c>
      <c r="P596" s="6"/>
      <c r="Q596" s="138"/>
      <c r="R596" s="403" t="b">
        <f t="shared" si="181"/>
        <v>1</v>
      </c>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6"/>
      <c r="BB596" s="6"/>
      <c r="BC596" s="6"/>
      <c r="BD596" s="6"/>
      <c r="BE596" s="6"/>
      <c r="BF596" s="6"/>
      <c r="BG596" s="6"/>
      <c r="BH596" s="6"/>
      <c r="BI596" s="6"/>
      <c r="BJ596" s="6"/>
      <c r="BK596" s="6"/>
      <c r="BL596" s="6"/>
      <c r="BM596" s="6"/>
      <c r="BN596" s="6"/>
      <c r="BO596" s="6"/>
      <c r="BP596" s="6"/>
      <c r="BQ596" s="6"/>
      <c r="BR596" s="6"/>
      <c r="BS596" s="6"/>
      <c r="BT596" s="6"/>
      <c r="BU596" s="6"/>
      <c r="BV596" s="6"/>
      <c r="BW596" s="6"/>
      <c r="BX596" s="6"/>
      <c r="BY596" s="6"/>
      <c r="BZ596" s="6"/>
      <c r="CA596" s="6"/>
      <c r="CB596" s="6"/>
      <c r="CC596" s="6"/>
      <c r="CD596" s="6"/>
      <c r="CE596" s="6"/>
      <c r="CF596" s="6"/>
      <c r="CG596" s="6"/>
      <c r="CH596" s="6"/>
      <c r="CI596" s="6"/>
      <c r="CJ596" s="6"/>
      <c r="CK596" s="6"/>
      <c r="CL596" s="6"/>
      <c r="CM596" s="6"/>
      <c r="CN596" s="6"/>
      <c r="CO596" s="6"/>
      <c r="CP596" s="6"/>
      <c r="CQ596" s="6"/>
      <c r="CR596" s="6"/>
      <c r="CS596" s="6"/>
      <c r="CT596" s="6"/>
      <c r="CU596" s="6"/>
      <c r="CV596" s="6"/>
      <c r="CW596" s="6"/>
      <c r="CX596" s="6"/>
    </row>
    <row r="597" spans="1:102" s="5" customFormat="1" ht="18.75" customHeight="1" outlineLevel="1" x14ac:dyDescent="0.25">
      <c r="A597" s="946"/>
      <c r="B597" s="426" t="s">
        <v>20</v>
      </c>
      <c r="C597" s="15"/>
      <c r="D597" s="39"/>
      <c r="E597" s="39"/>
      <c r="F597" s="39"/>
      <c r="G597" s="68" t="e">
        <f t="shared" si="149"/>
        <v>#DIV/0!</v>
      </c>
      <c r="H597" s="24"/>
      <c r="I597" s="68" t="e">
        <f t="shared" si="176"/>
        <v>#DIV/0!</v>
      </c>
      <c r="J597" s="68" t="e">
        <f t="shared" si="151"/>
        <v>#DIV/0!</v>
      </c>
      <c r="K597" s="39"/>
      <c r="L597" s="39">
        <f t="shared" si="182"/>
        <v>0</v>
      </c>
      <c r="M597" s="29" t="e">
        <f t="shared" si="177"/>
        <v>#DIV/0!</v>
      </c>
      <c r="N597" s="778"/>
      <c r="O597" s="5" t="b">
        <f t="shared" si="178"/>
        <v>1</v>
      </c>
      <c r="P597" s="6"/>
      <c r="Q597" s="138"/>
      <c r="R597" s="403" t="b">
        <f t="shared" si="181"/>
        <v>1</v>
      </c>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6"/>
      <c r="BC597" s="6"/>
      <c r="BD597" s="6"/>
      <c r="BE597" s="6"/>
      <c r="BF597" s="6"/>
      <c r="BG597" s="6"/>
      <c r="BH597" s="6"/>
      <c r="BI597" s="6"/>
      <c r="BJ597" s="6"/>
      <c r="BK597" s="6"/>
      <c r="BL597" s="6"/>
      <c r="BM597" s="6"/>
      <c r="BN597" s="6"/>
      <c r="BO597" s="6"/>
      <c r="BP597" s="6"/>
      <c r="BQ597" s="6"/>
      <c r="BR597" s="6"/>
      <c r="BS597" s="6"/>
      <c r="BT597" s="6"/>
      <c r="BU597" s="6"/>
      <c r="BV597" s="6"/>
      <c r="BW597" s="6"/>
      <c r="BX597" s="6"/>
      <c r="BY597" s="6"/>
      <c r="BZ597" s="6"/>
      <c r="CA597" s="6"/>
      <c r="CB597" s="6"/>
      <c r="CC597" s="6"/>
      <c r="CD597" s="6"/>
      <c r="CE597" s="6"/>
      <c r="CF597" s="6"/>
      <c r="CG597" s="6"/>
      <c r="CH597" s="6"/>
      <c r="CI597" s="6"/>
      <c r="CJ597" s="6"/>
      <c r="CK597" s="6"/>
      <c r="CL597" s="6"/>
      <c r="CM597" s="6"/>
      <c r="CN597" s="6"/>
      <c r="CO597" s="6"/>
      <c r="CP597" s="6"/>
      <c r="CQ597" s="6"/>
      <c r="CR597" s="6"/>
      <c r="CS597" s="6"/>
      <c r="CT597" s="6"/>
      <c r="CU597" s="6"/>
      <c r="CV597" s="6"/>
      <c r="CW597" s="6"/>
      <c r="CX597" s="6"/>
    </row>
    <row r="598" spans="1:102" s="5" customFormat="1" ht="182.25" customHeight="1" outlineLevel="1" x14ac:dyDescent="0.25">
      <c r="A598" s="621" t="s">
        <v>687</v>
      </c>
      <c r="B598" s="127" t="s">
        <v>955</v>
      </c>
      <c r="C598" s="16" t="s">
        <v>172</v>
      </c>
      <c r="D598" s="19">
        <f>SUM(D599:D602)</f>
        <v>51251.33</v>
      </c>
      <c r="E598" s="19">
        <f>SUM(E599:E602)</f>
        <v>51251.33</v>
      </c>
      <c r="F598" s="19">
        <f>SUM(F599:F602)</f>
        <v>40878.050000000003</v>
      </c>
      <c r="G598" s="91">
        <f t="shared" si="149"/>
        <v>0.79800000000000004</v>
      </c>
      <c r="H598" s="51">
        <f>SUM(H599:H602)</f>
        <v>40878.050000000003</v>
      </c>
      <c r="I598" s="91">
        <f t="shared" si="176"/>
        <v>0.79800000000000004</v>
      </c>
      <c r="J598" s="91">
        <f t="shared" si="151"/>
        <v>1</v>
      </c>
      <c r="K598" s="19">
        <f>SUM(K599:K602)</f>
        <v>51251.33</v>
      </c>
      <c r="L598" s="39">
        <f t="shared" si="182"/>
        <v>0</v>
      </c>
      <c r="M598" s="52">
        <f t="shared" si="177"/>
        <v>1</v>
      </c>
      <c r="N598" s="688" t="s">
        <v>1275</v>
      </c>
      <c r="O598" s="5" t="b">
        <f t="shared" si="178"/>
        <v>1</v>
      </c>
      <c r="P598" s="6"/>
      <c r="Q598" s="138"/>
      <c r="R598" s="403" t="b">
        <f t="shared" si="181"/>
        <v>1</v>
      </c>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c r="BB598" s="6"/>
      <c r="BC598" s="6"/>
      <c r="BD598" s="6"/>
      <c r="BE598" s="6"/>
      <c r="BF598" s="6"/>
      <c r="BG598" s="6"/>
      <c r="BH598" s="6"/>
      <c r="BI598" s="6"/>
      <c r="BJ598" s="6"/>
      <c r="BK598" s="6"/>
      <c r="BL598" s="6"/>
      <c r="BM598" s="6"/>
      <c r="BN598" s="6"/>
      <c r="BO598" s="6"/>
      <c r="BP598" s="6"/>
      <c r="BQ598" s="6"/>
      <c r="BR598" s="6"/>
      <c r="BS598" s="6"/>
      <c r="BT598" s="6"/>
      <c r="BU598" s="6"/>
      <c r="BV598" s="6"/>
      <c r="BW598" s="6"/>
      <c r="BX598" s="6"/>
      <c r="BY598" s="6"/>
      <c r="BZ598" s="6"/>
      <c r="CA598" s="6"/>
      <c r="CB598" s="6"/>
      <c r="CC598" s="6"/>
      <c r="CD598" s="6"/>
      <c r="CE598" s="6"/>
      <c r="CF598" s="6"/>
      <c r="CG598" s="6"/>
      <c r="CH598" s="6"/>
      <c r="CI598" s="6"/>
      <c r="CJ598" s="6"/>
      <c r="CK598" s="6"/>
      <c r="CL598" s="6"/>
      <c r="CM598" s="6"/>
      <c r="CN598" s="6"/>
      <c r="CO598" s="6"/>
      <c r="CP598" s="6"/>
      <c r="CQ598" s="6"/>
      <c r="CR598" s="6"/>
      <c r="CS598" s="6"/>
      <c r="CT598" s="6"/>
      <c r="CU598" s="6"/>
      <c r="CV598" s="6"/>
      <c r="CW598" s="6"/>
      <c r="CX598" s="6"/>
    </row>
    <row r="599" spans="1:102" s="5" customFormat="1" ht="27" outlineLevel="1" x14ac:dyDescent="0.25">
      <c r="A599" s="621"/>
      <c r="B599" s="61" t="s">
        <v>19</v>
      </c>
      <c r="C599" s="15"/>
      <c r="D599" s="39"/>
      <c r="E599" s="39"/>
      <c r="F599" s="39"/>
      <c r="G599" s="68" t="e">
        <f t="shared" si="149"/>
        <v>#DIV/0!</v>
      </c>
      <c r="H599" s="24"/>
      <c r="I599" s="68" t="e">
        <f t="shared" si="176"/>
        <v>#DIV/0!</v>
      </c>
      <c r="J599" s="68" t="e">
        <f t="shared" si="151"/>
        <v>#DIV/0!</v>
      </c>
      <c r="K599" s="39">
        <f>E599</f>
        <v>0</v>
      </c>
      <c r="L599" s="39">
        <f t="shared" si="182"/>
        <v>0</v>
      </c>
      <c r="M599" s="29" t="e">
        <f t="shared" si="177"/>
        <v>#DIV/0!</v>
      </c>
      <c r="N599" s="688"/>
      <c r="O599" s="5" t="b">
        <f t="shared" si="178"/>
        <v>1</v>
      </c>
      <c r="P599" s="6"/>
      <c r="Q599" s="138"/>
      <c r="R599" s="403" t="b">
        <f t="shared" si="181"/>
        <v>1</v>
      </c>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6"/>
      <c r="BC599" s="6"/>
      <c r="BD599" s="6"/>
      <c r="BE599" s="6"/>
      <c r="BF599" s="6"/>
      <c r="BG599" s="6"/>
      <c r="BH599" s="6"/>
      <c r="BI599" s="6"/>
      <c r="BJ599" s="6"/>
      <c r="BK599" s="6"/>
      <c r="BL599" s="6"/>
      <c r="BM599" s="6"/>
      <c r="BN599" s="6"/>
      <c r="BO599" s="6"/>
      <c r="BP599" s="6"/>
      <c r="BQ599" s="6"/>
      <c r="BR599" s="6"/>
      <c r="BS599" s="6"/>
      <c r="BT599" s="6"/>
      <c r="BU599" s="6"/>
      <c r="BV599" s="6"/>
      <c r="BW599" s="6"/>
      <c r="BX599" s="6"/>
      <c r="BY599" s="6"/>
      <c r="BZ599" s="6"/>
      <c r="CA599" s="6"/>
      <c r="CB599" s="6"/>
      <c r="CC599" s="6"/>
      <c r="CD599" s="6"/>
      <c r="CE599" s="6"/>
      <c r="CF599" s="6"/>
      <c r="CG599" s="6"/>
      <c r="CH599" s="6"/>
      <c r="CI599" s="6"/>
      <c r="CJ599" s="6"/>
      <c r="CK599" s="6"/>
      <c r="CL599" s="6"/>
      <c r="CM599" s="6"/>
      <c r="CN599" s="6"/>
      <c r="CO599" s="6"/>
      <c r="CP599" s="6"/>
      <c r="CQ599" s="6"/>
      <c r="CR599" s="6"/>
      <c r="CS599" s="6"/>
      <c r="CT599" s="6"/>
      <c r="CU599" s="6"/>
      <c r="CV599" s="6"/>
      <c r="CW599" s="6"/>
      <c r="CX599" s="6"/>
    </row>
    <row r="600" spans="1:102" s="5" customFormat="1" ht="27" outlineLevel="1" x14ac:dyDescent="0.25">
      <c r="A600" s="621"/>
      <c r="B600" s="61" t="s">
        <v>18</v>
      </c>
      <c r="C600" s="15"/>
      <c r="D600" s="39">
        <v>49626.9</v>
      </c>
      <c r="E600" s="39">
        <f>D600</f>
        <v>49626.9</v>
      </c>
      <c r="F600" s="39">
        <v>39589.269999999997</v>
      </c>
      <c r="G600" s="64">
        <f t="shared" si="149"/>
        <v>0.79800000000000004</v>
      </c>
      <c r="H600" s="39">
        <f>F600</f>
        <v>39589.269999999997</v>
      </c>
      <c r="I600" s="64">
        <f t="shared" si="176"/>
        <v>0.79800000000000004</v>
      </c>
      <c r="J600" s="64">
        <f t="shared" si="151"/>
        <v>1</v>
      </c>
      <c r="K600" s="39">
        <f>E600</f>
        <v>49626.9</v>
      </c>
      <c r="L600" s="39">
        <f t="shared" si="182"/>
        <v>0</v>
      </c>
      <c r="M600" s="28">
        <f t="shared" si="177"/>
        <v>1</v>
      </c>
      <c r="N600" s="688"/>
      <c r="O600" s="5" t="b">
        <f t="shared" si="178"/>
        <v>1</v>
      </c>
      <c r="P600" s="6"/>
      <c r="Q600" s="138"/>
      <c r="R600" s="403" t="b">
        <f t="shared" si="181"/>
        <v>1</v>
      </c>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6"/>
      <c r="BC600" s="6"/>
      <c r="BD600" s="6"/>
      <c r="BE600" s="6"/>
      <c r="BF600" s="6"/>
      <c r="BG600" s="6"/>
      <c r="BH600" s="6"/>
      <c r="BI600" s="6"/>
      <c r="BJ600" s="6"/>
      <c r="BK600" s="6"/>
      <c r="BL600" s="6"/>
      <c r="BM600" s="6"/>
      <c r="BN600" s="6"/>
      <c r="BO600" s="6"/>
      <c r="BP600" s="6"/>
      <c r="BQ600" s="6"/>
      <c r="BR600" s="6"/>
      <c r="BS600" s="6"/>
      <c r="BT600" s="6"/>
      <c r="BU600" s="6"/>
      <c r="BV600" s="6"/>
      <c r="BW600" s="6"/>
      <c r="BX600" s="6"/>
      <c r="BY600" s="6"/>
      <c r="BZ600" s="6"/>
      <c r="CA600" s="6"/>
      <c r="CB600" s="6"/>
      <c r="CC600" s="6"/>
      <c r="CD600" s="6"/>
      <c r="CE600" s="6"/>
      <c r="CF600" s="6"/>
      <c r="CG600" s="6"/>
      <c r="CH600" s="6"/>
      <c r="CI600" s="6"/>
      <c r="CJ600" s="6"/>
      <c r="CK600" s="6"/>
      <c r="CL600" s="6"/>
      <c r="CM600" s="6"/>
      <c r="CN600" s="6"/>
      <c r="CO600" s="6"/>
      <c r="CP600" s="6"/>
      <c r="CQ600" s="6"/>
      <c r="CR600" s="6"/>
      <c r="CS600" s="6"/>
      <c r="CT600" s="6"/>
      <c r="CU600" s="6"/>
      <c r="CV600" s="6"/>
      <c r="CW600" s="6"/>
      <c r="CX600" s="6"/>
    </row>
    <row r="601" spans="1:102" s="5" customFormat="1" ht="27" outlineLevel="1" x14ac:dyDescent="0.25">
      <c r="A601" s="621"/>
      <c r="B601" s="61" t="s">
        <v>38</v>
      </c>
      <c r="C601" s="15"/>
      <c r="D601" s="39">
        <v>1624.43</v>
      </c>
      <c r="E601" s="39">
        <v>1624.43</v>
      </c>
      <c r="F601" s="39">
        <v>1288.78</v>
      </c>
      <c r="G601" s="64">
        <f t="shared" si="149"/>
        <v>0.79300000000000004</v>
      </c>
      <c r="H601" s="24">
        <f>F601</f>
        <v>1288.78</v>
      </c>
      <c r="I601" s="64">
        <f t="shared" si="176"/>
        <v>0.79300000000000004</v>
      </c>
      <c r="J601" s="64">
        <f t="shared" si="151"/>
        <v>1</v>
      </c>
      <c r="K601" s="39">
        <f>E601</f>
        <v>1624.43</v>
      </c>
      <c r="L601" s="39">
        <f t="shared" si="182"/>
        <v>0</v>
      </c>
      <c r="M601" s="28">
        <f t="shared" si="177"/>
        <v>1</v>
      </c>
      <c r="N601" s="688"/>
      <c r="O601" s="5" t="b">
        <f t="shared" si="178"/>
        <v>1</v>
      </c>
      <c r="P601" s="6"/>
      <c r="Q601" s="138"/>
      <c r="R601" s="403" t="b">
        <f t="shared" si="181"/>
        <v>1</v>
      </c>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c r="BH601" s="6"/>
      <c r="BI601" s="6"/>
      <c r="BJ601" s="6"/>
      <c r="BK601" s="6"/>
      <c r="BL601" s="6"/>
      <c r="BM601" s="6"/>
      <c r="BN601" s="6"/>
      <c r="BO601" s="6"/>
      <c r="BP601" s="6"/>
      <c r="BQ601" s="6"/>
      <c r="BR601" s="6"/>
      <c r="BS601" s="6"/>
      <c r="BT601" s="6"/>
      <c r="BU601" s="6"/>
      <c r="BV601" s="6"/>
      <c r="BW601" s="6"/>
      <c r="BX601" s="6"/>
      <c r="BY601" s="6"/>
      <c r="BZ601" s="6"/>
      <c r="CA601" s="6"/>
      <c r="CB601" s="6"/>
      <c r="CC601" s="6"/>
      <c r="CD601" s="6"/>
      <c r="CE601" s="6"/>
      <c r="CF601" s="6"/>
      <c r="CG601" s="6"/>
      <c r="CH601" s="6"/>
      <c r="CI601" s="6"/>
      <c r="CJ601" s="6"/>
      <c r="CK601" s="6"/>
      <c r="CL601" s="6"/>
      <c r="CM601" s="6"/>
      <c r="CN601" s="6"/>
      <c r="CO601" s="6"/>
      <c r="CP601" s="6"/>
      <c r="CQ601" s="6"/>
      <c r="CR601" s="6"/>
      <c r="CS601" s="6"/>
      <c r="CT601" s="6"/>
      <c r="CU601" s="6"/>
      <c r="CV601" s="6"/>
      <c r="CW601" s="6"/>
      <c r="CX601" s="6"/>
    </row>
    <row r="602" spans="1:102" s="5" customFormat="1" ht="27" outlineLevel="1" x14ac:dyDescent="0.25">
      <c r="A602" s="621"/>
      <c r="B602" s="426" t="s">
        <v>20</v>
      </c>
      <c r="C602" s="15"/>
      <c r="D602" s="39"/>
      <c r="E602" s="39"/>
      <c r="F602" s="39"/>
      <c r="G602" s="68" t="e">
        <f t="shared" si="149"/>
        <v>#DIV/0!</v>
      </c>
      <c r="H602" s="25"/>
      <c r="I602" s="68" t="e">
        <f t="shared" si="176"/>
        <v>#DIV/0!</v>
      </c>
      <c r="J602" s="68" t="e">
        <f t="shared" si="151"/>
        <v>#DIV/0!</v>
      </c>
      <c r="K602" s="39">
        <f>E602</f>
        <v>0</v>
      </c>
      <c r="L602" s="39">
        <f t="shared" si="182"/>
        <v>0</v>
      </c>
      <c r="M602" s="29" t="e">
        <f t="shared" si="177"/>
        <v>#DIV/0!</v>
      </c>
      <c r="N602" s="688"/>
      <c r="O602" s="5" t="b">
        <f t="shared" si="178"/>
        <v>1</v>
      </c>
      <c r="P602" s="6"/>
      <c r="Q602" s="138"/>
      <c r="R602" s="403" t="b">
        <f t="shared" si="181"/>
        <v>1</v>
      </c>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6"/>
      <c r="BC602" s="6"/>
      <c r="BD602" s="6"/>
      <c r="BE602" s="6"/>
      <c r="BF602" s="6"/>
      <c r="BG602" s="6"/>
      <c r="BH602" s="6"/>
      <c r="BI602" s="6"/>
      <c r="BJ602" s="6"/>
      <c r="BK602" s="6"/>
      <c r="BL602" s="6"/>
      <c r="BM602" s="6"/>
      <c r="BN602" s="6"/>
      <c r="BO602" s="6"/>
      <c r="BP602" s="6"/>
      <c r="BQ602" s="6"/>
      <c r="BR602" s="6"/>
      <c r="BS602" s="6"/>
      <c r="BT602" s="6"/>
      <c r="BU602" s="6"/>
      <c r="BV602" s="6"/>
      <c r="BW602" s="6"/>
      <c r="BX602" s="6"/>
      <c r="BY602" s="6"/>
      <c r="BZ602" s="6"/>
      <c r="CA602" s="6"/>
      <c r="CB602" s="6"/>
      <c r="CC602" s="6"/>
      <c r="CD602" s="6"/>
      <c r="CE602" s="6"/>
      <c r="CF602" s="6"/>
      <c r="CG602" s="6"/>
      <c r="CH602" s="6"/>
      <c r="CI602" s="6"/>
      <c r="CJ602" s="6"/>
      <c r="CK602" s="6"/>
      <c r="CL602" s="6"/>
      <c r="CM602" s="6"/>
      <c r="CN602" s="6"/>
      <c r="CO602" s="6"/>
      <c r="CP602" s="6"/>
      <c r="CQ602" s="6"/>
      <c r="CR602" s="6"/>
      <c r="CS602" s="6"/>
      <c r="CT602" s="6"/>
      <c r="CU602" s="6"/>
      <c r="CV602" s="6"/>
      <c r="CW602" s="6"/>
      <c r="CX602" s="6"/>
    </row>
    <row r="603" spans="1:102" s="5" customFormat="1" ht="94.5" customHeight="1" outlineLevel="1" x14ac:dyDescent="0.25">
      <c r="A603" s="621" t="s">
        <v>1100</v>
      </c>
      <c r="B603" s="16" t="s">
        <v>602</v>
      </c>
      <c r="C603" s="16" t="s">
        <v>172</v>
      </c>
      <c r="D603" s="19">
        <f>SUM(D604:D607)</f>
        <v>348303.09</v>
      </c>
      <c r="E603" s="19">
        <f>SUM(E604:E607)</f>
        <v>361853.96</v>
      </c>
      <c r="F603" s="19">
        <f>SUM(F604:F607)</f>
        <v>250927.65</v>
      </c>
      <c r="G603" s="91">
        <f t="shared" si="149"/>
        <v>0.69299999999999995</v>
      </c>
      <c r="H603" s="51">
        <f>SUM(H604:H607)</f>
        <v>250927.65</v>
      </c>
      <c r="I603" s="64">
        <f t="shared" si="176"/>
        <v>0.69299999999999995</v>
      </c>
      <c r="J603" s="91">
        <f t="shared" si="151"/>
        <v>1</v>
      </c>
      <c r="K603" s="19">
        <f>SUM(K604:K607)</f>
        <v>361853.96</v>
      </c>
      <c r="L603" s="19">
        <f>SUM(L604:L607)</f>
        <v>0</v>
      </c>
      <c r="M603" s="52">
        <f t="shared" si="177"/>
        <v>1</v>
      </c>
      <c r="N603" s="722" t="s">
        <v>1471</v>
      </c>
      <c r="O603" s="5" t="b">
        <f t="shared" si="178"/>
        <v>1</v>
      </c>
      <c r="P603" s="6"/>
      <c r="Q603" s="138"/>
      <c r="R603" s="403" t="b">
        <f t="shared" si="181"/>
        <v>1</v>
      </c>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c r="BH603" s="6"/>
      <c r="BI603" s="6"/>
      <c r="BJ603" s="6"/>
      <c r="BK603" s="6"/>
      <c r="BL603" s="6"/>
      <c r="BM603" s="6"/>
      <c r="BN603" s="6"/>
      <c r="BO603" s="6"/>
      <c r="BP603" s="6"/>
      <c r="BQ603" s="6"/>
      <c r="BR603" s="6"/>
      <c r="BS603" s="6"/>
      <c r="BT603" s="6"/>
      <c r="BU603" s="6"/>
      <c r="BV603" s="6"/>
      <c r="BW603" s="6"/>
      <c r="BX603" s="6"/>
      <c r="BY603" s="6"/>
      <c r="BZ603" s="6"/>
      <c r="CA603" s="6"/>
      <c r="CB603" s="6"/>
      <c r="CC603" s="6"/>
      <c r="CD603" s="6"/>
      <c r="CE603" s="6"/>
      <c r="CF603" s="6"/>
      <c r="CG603" s="6"/>
      <c r="CH603" s="6"/>
      <c r="CI603" s="6"/>
      <c r="CJ603" s="6"/>
      <c r="CK603" s="6"/>
      <c r="CL603" s="6"/>
      <c r="CM603" s="6"/>
      <c r="CN603" s="6"/>
      <c r="CO603" s="6"/>
      <c r="CP603" s="6"/>
      <c r="CQ603" s="6"/>
      <c r="CR603" s="6"/>
      <c r="CS603" s="6"/>
      <c r="CT603" s="6"/>
      <c r="CU603" s="6"/>
      <c r="CV603" s="6"/>
      <c r="CW603" s="6"/>
      <c r="CX603" s="6"/>
    </row>
    <row r="604" spans="1:102" s="5" customFormat="1" ht="51.75" customHeight="1" outlineLevel="1" x14ac:dyDescent="0.25">
      <c r="A604" s="621"/>
      <c r="B604" s="426" t="s">
        <v>19</v>
      </c>
      <c r="C604" s="15"/>
      <c r="D604" s="39"/>
      <c r="E604" s="39"/>
      <c r="F604" s="39"/>
      <c r="G604" s="68" t="e">
        <f t="shared" si="149"/>
        <v>#DIV/0!</v>
      </c>
      <c r="H604" s="24"/>
      <c r="I604" s="68" t="e">
        <f t="shared" si="176"/>
        <v>#DIV/0!</v>
      </c>
      <c r="J604" s="68" t="e">
        <f t="shared" si="151"/>
        <v>#DIV/0!</v>
      </c>
      <c r="K604" s="39">
        <f>E604</f>
        <v>0</v>
      </c>
      <c r="L604" s="39">
        <f>E604-K604</f>
        <v>0</v>
      </c>
      <c r="M604" s="29" t="e">
        <f t="shared" si="177"/>
        <v>#DIV/0!</v>
      </c>
      <c r="N604" s="722"/>
      <c r="O604" s="5" t="b">
        <f t="shared" si="178"/>
        <v>1</v>
      </c>
      <c r="P604" s="6"/>
      <c r="Q604" s="138"/>
      <c r="R604" s="403" t="b">
        <f t="shared" si="181"/>
        <v>1</v>
      </c>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c r="BJ604" s="6"/>
      <c r="BK604" s="6"/>
      <c r="BL604" s="6"/>
      <c r="BM604" s="6"/>
      <c r="BN604" s="6"/>
      <c r="BO604" s="6"/>
      <c r="BP604" s="6"/>
      <c r="BQ604" s="6"/>
      <c r="BR604" s="6"/>
      <c r="BS604" s="6"/>
      <c r="BT604" s="6"/>
      <c r="BU604" s="6"/>
      <c r="BV604" s="6"/>
      <c r="BW604" s="6"/>
      <c r="BX604" s="6"/>
      <c r="BY604" s="6"/>
      <c r="BZ604" s="6"/>
      <c r="CA604" s="6"/>
      <c r="CB604" s="6"/>
      <c r="CC604" s="6"/>
      <c r="CD604" s="6"/>
      <c r="CE604" s="6"/>
      <c r="CF604" s="6"/>
      <c r="CG604" s="6"/>
      <c r="CH604" s="6"/>
      <c r="CI604" s="6"/>
      <c r="CJ604" s="6"/>
      <c r="CK604" s="6"/>
      <c r="CL604" s="6"/>
      <c r="CM604" s="6"/>
      <c r="CN604" s="6"/>
      <c r="CO604" s="6"/>
      <c r="CP604" s="6"/>
      <c r="CQ604" s="6"/>
      <c r="CR604" s="6"/>
      <c r="CS604" s="6"/>
      <c r="CT604" s="6"/>
      <c r="CU604" s="6"/>
      <c r="CV604" s="6"/>
      <c r="CW604" s="6"/>
      <c r="CX604" s="6"/>
    </row>
    <row r="605" spans="1:102" s="5" customFormat="1" ht="38.25" customHeight="1" outlineLevel="1" x14ac:dyDescent="0.25">
      <c r="A605" s="621"/>
      <c r="B605" s="426" t="s">
        <v>18</v>
      </c>
      <c r="C605" s="15"/>
      <c r="D605" s="39"/>
      <c r="E605" s="39"/>
      <c r="F605" s="39"/>
      <c r="G605" s="68" t="e">
        <f t="shared" si="149"/>
        <v>#DIV/0!</v>
      </c>
      <c r="H605" s="24"/>
      <c r="I605" s="68" t="e">
        <f t="shared" si="176"/>
        <v>#DIV/0!</v>
      </c>
      <c r="J605" s="68" t="e">
        <f t="shared" si="151"/>
        <v>#DIV/0!</v>
      </c>
      <c r="K605" s="39">
        <f>E605</f>
        <v>0</v>
      </c>
      <c r="L605" s="39">
        <f>E605-K605</f>
        <v>0</v>
      </c>
      <c r="M605" s="29" t="e">
        <f t="shared" si="177"/>
        <v>#DIV/0!</v>
      </c>
      <c r="N605" s="722"/>
      <c r="O605" s="5" t="b">
        <f t="shared" si="178"/>
        <v>1</v>
      </c>
      <c r="P605" s="6"/>
      <c r="Q605" s="138"/>
      <c r="R605" s="403" t="b">
        <f t="shared" si="181"/>
        <v>1</v>
      </c>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c r="BN605" s="6"/>
      <c r="BO605" s="6"/>
      <c r="BP605" s="6"/>
      <c r="BQ605" s="6"/>
      <c r="BR605" s="6"/>
      <c r="BS605" s="6"/>
      <c r="BT605" s="6"/>
      <c r="BU605" s="6"/>
      <c r="BV605" s="6"/>
      <c r="BW605" s="6"/>
      <c r="BX605" s="6"/>
      <c r="BY605" s="6"/>
      <c r="BZ605" s="6"/>
      <c r="CA605" s="6"/>
      <c r="CB605" s="6"/>
      <c r="CC605" s="6"/>
      <c r="CD605" s="6"/>
      <c r="CE605" s="6"/>
      <c r="CF605" s="6"/>
      <c r="CG605" s="6"/>
      <c r="CH605" s="6"/>
      <c r="CI605" s="6"/>
      <c r="CJ605" s="6"/>
      <c r="CK605" s="6"/>
      <c r="CL605" s="6"/>
      <c r="CM605" s="6"/>
      <c r="CN605" s="6"/>
      <c r="CO605" s="6"/>
      <c r="CP605" s="6"/>
      <c r="CQ605" s="6"/>
      <c r="CR605" s="6"/>
      <c r="CS605" s="6"/>
      <c r="CT605" s="6"/>
      <c r="CU605" s="6"/>
      <c r="CV605" s="6"/>
      <c r="CW605" s="6"/>
      <c r="CX605" s="6"/>
    </row>
    <row r="606" spans="1:102" s="5" customFormat="1" ht="43.5" customHeight="1" outlineLevel="1" x14ac:dyDescent="0.25">
      <c r="A606" s="621"/>
      <c r="B606" s="426" t="s">
        <v>38</v>
      </c>
      <c r="C606" s="15"/>
      <c r="D606" s="501">
        <v>348303.09</v>
      </c>
      <c r="E606" s="501">
        <v>361853.96</v>
      </c>
      <c r="F606" s="39">
        <v>250927.65</v>
      </c>
      <c r="G606" s="64">
        <f t="shared" si="149"/>
        <v>0.69299999999999995</v>
      </c>
      <c r="H606" s="24">
        <f>F606</f>
        <v>250927.65</v>
      </c>
      <c r="I606" s="64">
        <f t="shared" si="176"/>
        <v>0.69299999999999995</v>
      </c>
      <c r="J606" s="64">
        <f t="shared" si="151"/>
        <v>1</v>
      </c>
      <c r="K606" s="39">
        <f>E606</f>
        <v>361853.96</v>
      </c>
      <c r="L606" s="39">
        <f>E606-K606</f>
        <v>0</v>
      </c>
      <c r="M606" s="28">
        <f t="shared" si="177"/>
        <v>1</v>
      </c>
      <c r="N606" s="722"/>
      <c r="O606" s="5" t="b">
        <f t="shared" si="178"/>
        <v>1</v>
      </c>
      <c r="P606" s="6"/>
      <c r="Q606" s="138"/>
      <c r="R606" s="403" t="b">
        <f t="shared" si="181"/>
        <v>1</v>
      </c>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6"/>
      <c r="BN606" s="6"/>
      <c r="BO606" s="6"/>
      <c r="BP606" s="6"/>
      <c r="BQ606" s="6"/>
      <c r="BR606" s="6"/>
      <c r="BS606" s="6"/>
      <c r="BT606" s="6"/>
      <c r="BU606" s="6"/>
      <c r="BV606" s="6"/>
      <c r="BW606" s="6"/>
      <c r="BX606" s="6"/>
      <c r="BY606" s="6"/>
      <c r="BZ606" s="6"/>
      <c r="CA606" s="6"/>
      <c r="CB606" s="6"/>
      <c r="CC606" s="6"/>
      <c r="CD606" s="6"/>
      <c r="CE606" s="6"/>
      <c r="CF606" s="6"/>
      <c r="CG606" s="6"/>
      <c r="CH606" s="6"/>
      <c r="CI606" s="6"/>
      <c r="CJ606" s="6"/>
      <c r="CK606" s="6"/>
      <c r="CL606" s="6"/>
      <c r="CM606" s="6"/>
      <c r="CN606" s="6"/>
      <c r="CO606" s="6"/>
      <c r="CP606" s="6"/>
      <c r="CQ606" s="6"/>
      <c r="CR606" s="6"/>
      <c r="CS606" s="6"/>
      <c r="CT606" s="6"/>
      <c r="CU606" s="6"/>
      <c r="CV606" s="6"/>
      <c r="CW606" s="6"/>
      <c r="CX606" s="6"/>
    </row>
    <row r="607" spans="1:102" s="5" customFormat="1" ht="39.75" customHeight="1" outlineLevel="1" x14ac:dyDescent="0.25">
      <c r="A607" s="621"/>
      <c r="B607" s="426" t="s">
        <v>20</v>
      </c>
      <c r="C607" s="15"/>
      <c r="D607" s="39"/>
      <c r="E607" s="39"/>
      <c r="F607" s="39"/>
      <c r="G607" s="93" t="e">
        <f t="shared" si="149"/>
        <v>#DIV/0!</v>
      </c>
      <c r="H607" s="25"/>
      <c r="I607" s="68" t="e">
        <f t="shared" si="176"/>
        <v>#DIV/0!</v>
      </c>
      <c r="J607" s="68" t="e">
        <f t="shared" si="151"/>
        <v>#DIV/0!</v>
      </c>
      <c r="K607" s="39">
        <f>E607</f>
        <v>0</v>
      </c>
      <c r="L607" s="39">
        <f>E607-K607</f>
        <v>0</v>
      </c>
      <c r="M607" s="29" t="e">
        <f t="shared" si="177"/>
        <v>#DIV/0!</v>
      </c>
      <c r="N607" s="722"/>
      <c r="O607" s="5" t="b">
        <f t="shared" si="178"/>
        <v>1</v>
      </c>
      <c r="P607" s="6"/>
      <c r="Q607" s="138"/>
      <c r="R607" s="403" t="b">
        <f t="shared" si="181"/>
        <v>1</v>
      </c>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c r="BJ607" s="6"/>
      <c r="BK607" s="6"/>
      <c r="BL607" s="6"/>
      <c r="BM607" s="6"/>
      <c r="BN607" s="6"/>
      <c r="BO607" s="6"/>
      <c r="BP607" s="6"/>
      <c r="BQ607" s="6"/>
      <c r="BR607" s="6"/>
      <c r="BS607" s="6"/>
      <c r="BT607" s="6"/>
      <c r="BU607" s="6"/>
      <c r="BV607" s="6"/>
      <c r="BW607" s="6"/>
      <c r="BX607" s="6"/>
      <c r="BY607" s="6"/>
      <c r="BZ607" s="6"/>
      <c r="CA607" s="6"/>
      <c r="CB607" s="6"/>
      <c r="CC607" s="6"/>
      <c r="CD607" s="6"/>
      <c r="CE607" s="6"/>
      <c r="CF607" s="6"/>
      <c r="CG607" s="6"/>
      <c r="CH607" s="6"/>
      <c r="CI607" s="6"/>
      <c r="CJ607" s="6"/>
      <c r="CK607" s="6"/>
      <c r="CL607" s="6"/>
      <c r="CM607" s="6"/>
      <c r="CN607" s="6"/>
      <c r="CO607" s="6"/>
      <c r="CP607" s="6"/>
      <c r="CQ607" s="6"/>
      <c r="CR607" s="6"/>
      <c r="CS607" s="6"/>
      <c r="CT607" s="6"/>
      <c r="CU607" s="6"/>
      <c r="CV607" s="6"/>
      <c r="CW607" s="6"/>
      <c r="CX607" s="6"/>
    </row>
    <row r="608" spans="1:102" s="5" customFormat="1" ht="78" customHeight="1" outlineLevel="1" x14ac:dyDescent="0.25">
      <c r="A608" s="648" t="s">
        <v>1101</v>
      </c>
      <c r="B608" s="16" t="s">
        <v>956</v>
      </c>
      <c r="C608" s="16" t="s">
        <v>172</v>
      </c>
      <c r="D608" s="19">
        <f>SUM(D609:D612)</f>
        <v>245812.65</v>
      </c>
      <c r="E608" s="19">
        <f>SUM(E609:E612)</f>
        <v>245812.65</v>
      </c>
      <c r="F608" s="19">
        <f>SUM(F609:F612)</f>
        <v>76637.13</v>
      </c>
      <c r="G608" s="64">
        <f t="shared" si="149"/>
        <v>0.312</v>
      </c>
      <c r="H608" s="19">
        <f t="shared" ref="H608" si="183">SUM(H609:H612)</f>
        <v>76637.13</v>
      </c>
      <c r="I608" s="91">
        <f t="shared" si="176"/>
        <v>0.312</v>
      </c>
      <c r="J608" s="91">
        <f t="shared" si="151"/>
        <v>1</v>
      </c>
      <c r="K608" s="19">
        <f>SUM(K609:K612)</f>
        <v>245812.65</v>
      </c>
      <c r="L608" s="19">
        <f>SUM(L609:L612)</f>
        <v>0</v>
      </c>
      <c r="M608" s="52">
        <f t="shared" si="177"/>
        <v>1</v>
      </c>
      <c r="N608" s="799"/>
      <c r="O608" s="5" t="b">
        <f t="shared" si="178"/>
        <v>1</v>
      </c>
      <c r="P608" s="6"/>
      <c r="Q608" s="138"/>
      <c r="R608" s="403" t="b">
        <f t="shared" si="181"/>
        <v>1</v>
      </c>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6"/>
      <c r="BN608" s="6"/>
      <c r="BO608" s="6"/>
      <c r="BP608" s="6"/>
      <c r="BQ608" s="6"/>
      <c r="BR608" s="6"/>
      <c r="BS608" s="6"/>
      <c r="BT608" s="6"/>
      <c r="BU608" s="6"/>
      <c r="BV608" s="6"/>
      <c r="BW608" s="6"/>
      <c r="BX608" s="6"/>
      <c r="BY608" s="6"/>
      <c r="BZ608" s="6"/>
      <c r="CA608" s="6"/>
      <c r="CB608" s="6"/>
      <c r="CC608" s="6"/>
      <c r="CD608" s="6"/>
      <c r="CE608" s="6"/>
      <c r="CF608" s="6"/>
      <c r="CG608" s="6"/>
      <c r="CH608" s="6"/>
      <c r="CI608" s="6"/>
      <c r="CJ608" s="6"/>
      <c r="CK608" s="6"/>
      <c r="CL608" s="6"/>
      <c r="CM608" s="6"/>
      <c r="CN608" s="6"/>
      <c r="CO608" s="6"/>
      <c r="CP608" s="6"/>
      <c r="CQ608" s="6"/>
      <c r="CR608" s="6"/>
      <c r="CS608" s="6"/>
      <c r="CT608" s="6"/>
      <c r="CU608" s="6"/>
      <c r="CV608" s="6"/>
      <c r="CW608" s="6"/>
      <c r="CX608" s="6"/>
    </row>
    <row r="609" spans="1:102" s="5" customFormat="1" ht="27" outlineLevel="1" x14ac:dyDescent="0.25">
      <c r="A609" s="649"/>
      <c r="B609" s="425" t="s">
        <v>19</v>
      </c>
      <c r="C609" s="15"/>
      <c r="D609" s="39">
        <f>D614+D619</f>
        <v>0</v>
      </c>
      <c r="E609" s="39">
        <f t="shared" ref="E609:H612" si="184">E614+E619</f>
        <v>0</v>
      </c>
      <c r="F609" s="39">
        <f t="shared" si="184"/>
        <v>0</v>
      </c>
      <c r="G609" s="68" t="e">
        <f t="shared" si="149"/>
        <v>#DIV/0!</v>
      </c>
      <c r="H609" s="25"/>
      <c r="I609" s="68" t="e">
        <f t="shared" si="176"/>
        <v>#DIV/0!</v>
      </c>
      <c r="J609" s="68" t="e">
        <f t="shared" si="151"/>
        <v>#DIV/0!</v>
      </c>
      <c r="K609" s="39">
        <f t="shared" ref="K609:L612" si="185">K614+K619</f>
        <v>0</v>
      </c>
      <c r="L609" s="39">
        <f t="shared" si="185"/>
        <v>0</v>
      </c>
      <c r="M609" s="29" t="e">
        <f t="shared" si="177"/>
        <v>#DIV/0!</v>
      </c>
      <c r="N609" s="799"/>
      <c r="O609" s="5" t="b">
        <f t="shared" si="178"/>
        <v>1</v>
      </c>
      <c r="P609" s="6"/>
      <c r="Q609" s="138"/>
      <c r="R609" s="403" t="b">
        <f t="shared" si="181"/>
        <v>1</v>
      </c>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c r="BJ609" s="6"/>
      <c r="BK609" s="6"/>
      <c r="BL609" s="6"/>
      <c r="BM609" s="6"/>
      <c r="BN609" s="6"/>
      <c r="BO609" s="6"/>
      <c r="BP609" s="6"/>
      <c r="BQ609" s="6"/>
      <c r="BR609" s="6"/>
      <c r="BS609" s="6"/>
      <c r="BT609" s="6"/>
      <c r="BU609" s="6"/>
      <c r="BV609" s="6"/>
      <c r="BW609" s="6"/>
      <c r="BX609" s="6"/>
      <c r="BY609" s="6"/>
      <c r="BZ609" s="6"/>
      <c r="CA609" s="6"/>
      <c r="CB609" s="6"/>
      <c r="CC609" s="6"/>
      <c r="CD609" s="6"/>
      <c r="CE609" s="6"/>
      <c r="CF609" s="6"/>
      <c r="CG609" s="6"/>
      <c r="CH609" s="6"/>
      <c r="CI609" s="6"/>
      <c r="CJ609" s="6"/>
      <c r="CK609" s="6"/>
      <c r="CL609" s="6"/>
      <c r="CM609" s="6"/>
      <c r="CN609" s="6"/>
      <c r="CO609" s="6"/>
      <c r="CP609" s="6"/>
      <c r="CQ609" s="6"/>
      <c r="CR609" s="6"/>
      <c r="CS609" s="6"/>
      <c r="CT609" s="6"/>
      <c r="CU609" s="6"/>
      <c r="CV609" s="6"/>
      <c r="CW609" s="6"/>
      <c r="CX609" s="6"/>
    </row>
    <row r="610" spans="1:102" s="5" customFormat="1" ht="27" outlineLevel="1" x14ac:dyDescent="0.25">
      <c r="A610" s="649"/>
      <c r="B610" s="425" t="s">
        <v>18</v>
      </c>
      <c r="C610" s="15"/>
      <c r="D610" s="39">
        <f>D615+D620</f>
        <v>0</v>
      </c>
      <c r="E610" s="39">
        <f t="shared" si="184"/>
        <v>0</v>
      </c>
      <c r="F610" s="39">
        <f t="shared" si="184"/>
        <v>0</v>
      </c>
      <c r="G610" s="68" t="e">
        <f t="shared" si="149"/>
        <v>#DIV/0!</v>
      </c>
      <c r="H610" s="25"/>
      <c r="I610" s="68" t="e">
        <f t="shared" si="176"/>
        <v>#DIV/0!</v>
      </c>
      <c r="J610" s="68" t="e">
        <f t="shared" si="151"/>
        <v>#DIV/0!</v>
      </c>
      <c r="K610" s="39">
        <f t="shared" si="185"/>
        <v>0</v>
      </c>
      <c r="L610" s="39">
        <f t="shared" si="185"/>
        <v>0</v>
      </c>
      <c r="M610" s="29" t="e">
        <f t="shared" si="177"/>
        <v>#DIV/0!</v>
      </c>
      <c r="N610" s="799"/>
      <c r="O610" s="5" t="b">
        <f t="shared" si="178"/>
        <v>1</v>
      </c>
      <c r="P610" s="6"/>
      <c r="Q610" s="138"/>
      <c r="R610" s="403" t="b">
        <f t="shared" si="181"/>
        <v>1</v>
      </c>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c r="BH610" s="6"/>
      <c r="BI610" s="6"/>
      <c r="BJ610" s="6"/>
      <c r="BK610" s="6"/>
      <c r="BL610" s="6"/>
      <c r="BM610" s="6"/>
      <c r="BN610" s="6"/>
      <c r="BO610" s="6"/>
      <c r="BP610" s="6"/>
      <c r="BQ610" s="6"/>
      <c r="BR610" s="6"/>
      <c r="BS610" s="6"/>
      <c r="BT610" s="6"/>
      <c r="BU610" s="6"/>
      <c r="BV610" s="6"/>
      <c r="BW610" s="6"/>
      <c r="BX610" s="6"/>
      <c r="BY610" s="6"/>
      <c r="BZ610" s="6"/>
      <c r="CA610" s="6"/>
      <c r="CB610" s="6"/>
      <c r="CC610" s="6"/>
      <c r="CD610" s="6"/>
      <c r="CE610" s="6"/>
      <c r="CF610" s="6"/>
      <c r="CG610" s="6"/>
      <c r="CH610" s="6"/>
      <c r="CI610" s="6"/>
      <c r="CJ610" s="6"/>
      <c r="CK610" s="6"/>
      <c r="CL610" s="6"/>
      <c r="CM610" s="6"/>
      <c r="CN610" s="6"/>
      <c r="CO610" s="6"/>
      <c r="CP610" s="6"/>
      <c r="CQ610" s="6"/>
      <c r="CR610" s="6"/>
      <c r="CS610" s="6"/>
      <c r="CT610" s="6"/>
      <c r="CU610" s="6"/>
      <c r="CV610" s="6"/>
      <c r="CW610" s="6"/>
      <c r="CX610" s="6"/>
    </row>
    <row r="611" spans="1:102" s="5" customFormat="1" ht="27" outlineLevel="1" x14ac:dyDescent="0.25">
      <c r="A611" s="649"/>
      <c r="B611" s="425" t="s">
        <v>38</v>
      </c>
      <c r="C611" s="15"/>
      <c r="D611" s="39">
        <f>D616+D621</f>
        <v>245812.65</v>
      </c>
      <c r="E611" s="39">
        <f t="shared" si="184"/>
        <v>245812.65</v>
      </c>
      <c r="F611" s="39">
        <f t="shared" si="184"/>
        <v>76637.13</v>
      </c>
      <c r="G611" s="64">
        <f t="shared" si="149"/>
        <v>0.312</v>
      </c>
      <c r="H611" s="39">
        <f t="shared" si="184"/>
        <v>76637.13</v>
      </c>
      <c r="I611" s="64">
        <f t="shared" si="176"/>
        <v>0.312</v>
      </c>
      <c r="J611" s="64">
        <f t="shared" si="151"/>
        <v>1</v>
      </c>
      <c r="K611" s="39">
        <f t="shared" si="185"/>
        <v>245812.65</v>
      </c>
      <c r="L611" s="39">
        <f t="shared" si="185"/>
        <v>0</v>
      </c>
      <c r="M611" s="28">
        <f t="shared" si="177"/>
        <v>1</v>
      </c>
      <c r="N611" s="799"/>
      <c r="O611" s="5" t="b">
        <f t="shared" si="178"/>
        <v>1</v>
      </c>
      <c r="P611" s="6"/>
      <c r="Q611" s="138"/>
      <c r="R611" s="403" t="b">
        <f t="shared" si="181"/>
        <v>1</v>
      </c>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6"/>
      <c r="BN611" s="6"/>
      <c r="BO611" s="6"/>
      <c r="BP611" s="6"/>
      <c r="BQ611" s="6"/>
      <c r="BR611" s="6"/>
      <c r="BS611" s="6"/>
      <c r="BT611" s="6"/>
      <c r="BU611" s="6"/>
      <c r="BV611" s="6"/>
      <c r="BW611" s="6"/>
      <c r="BX611" s="6"/>
      <c r="BY611" s="6"/>
      <c r="BZ611" s="6"/>
      <c r="CA611" s="6"/>
      <c r="CB611" s="6"/>
      <c r="CC611" s="6"/>
      <c r="CD611" s="6"/>
      <c r="CE611" s="6"/>
      <c r="CF611" s="6"/>
      <c r="CG611" s="6"/>
      <c r="CH611" s="6"/>
      <c r="CI611" s="6"/>
      <c r="CJ611" s="6"/>
      <c r="CK611" s="6"/>
      <c r="CL611" s="6"/>
      <c r="CM611" s="6"/>
      <c r="CN611" s="6"/>
      <c r="CO611" s="6"/>
      <c r="CP611" s="6"/>
      <c r="CQ611" s="6"/>
      <c r="CR611" s="6"/>
      <c r="CS611" s="6"/>
      <c r="CT611" s="6"/>
      <c r="CU611" s="6"/>
      <c r="CV611" s="6"/>
      <c r="CW611" s="6"/>
      <c r="CX611" s="6"/>
    </row>
    <row r="612" spans="1:102" s="5" customFormat="1" ht="27" outlineLevel="1" x14ac:dyDescent="0.25">
      <c r="A612" s="650"/>
      <c r="B612" s="425" t="s">
        <v>20</v>
      </c>
      <c r="C612" s="15"/>
      <c r="D612" s="39">
        <f>D617+D622</f>
        <v>0</v>
      </c>
      <c r="E612" s="39">
        <f t="shared" si="184"/>
        <v>0</v>
      </c>
      <c r="F612" s="39">
        <f t="shared" si="184"/>
        <v>0</v>
      </c>
      <c r="G612" s="93" t="e">
        <f t="shared" si="149"/>
        <v>#DIV/0!</v>
      </c>
      <c r="H612" s="25"/>
      <c r="I612" s="68" t="e">
        <f t="shared" si="176"/>
        <v>#DIV/0!</v>
      </c>
      <c r="J612" s="68" t="e">
        <f t="shared" si="151"/>
        <v>#DIV/0!</v>
      </c>
      <c r="K612" s="39">
        <f t="shared" si="185"/>
        <v>0</v>
      </c>
      <c r="L612" s="39">
        <f t="shared" si="185"/>
        <v>0</v>
      </c>
      <c r="M612" s="29" t="e">
        <f t="shared" si="177"/>
        <v>#DIV/0!</v>
      </c>
      <c r="N612" s="799"/>
      <c r="O612" s="5" t="b">
        <f t="shared" si="178"/>
        <v>1</v>
      </c>
      <c r="P612" s="6"/>
      <c r="Q612" s="138"/>
      <c r="R612" s="403" t="b">
        <f t="shared" si="181"/>
        <v>1</v>
      </c>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c r="BH612" s="6"/>
      <c r="BI612" s="6"/>
      <c r="BJ612" s="6"/>
      <c r="BK612" s="6"/>
      <c r="BL612" s="6"/>
      <c r="BM612" s="6"/>
      <c r="BN612" s="6"/>
      <c r="BO612" s="6"/>
      <c r="BP612" s="6"/>
      <c r="BQ612" s="6"/>
      <c r="BR612" s="6"/>
      <c r="BS612" s="6"/>
      <c r="BT612" s="6"/>
      <c r="BU612" s="6"/>
      <c r="BV612" s="6"/>
      <c r="BW612" s="6"/>
      <c r="BX612" s="6"/>
      <c r="BY612" s="6"/>
      <c r="BZ612" s="6"/>
      <c r="CA612" s="6"/>
      <c r="CB612" s="6"/>
      <c r="CC612" s="6"/>
      <c r="CD612" s="6"/>
      <c r="CE612" s="6"/>
      <c r="CF612" s="6"/>
      <c r="CG612" s="6"/>
      <c r="CH612" s="6"/>
      <c r="CI612" s="6"/>
      <c r="CJ612" s="6"/>
      <c r="CK612" s="6"/>
      <c r="CL612" s="6"/>
      <c r="CM612" s="6"/>
      <c r="CN612" s="6"/>
      <c r="CO612" s="6"/>
      <c r="CP612" s="6"/>
      <c r="CQ612" s="6"/>
      <c r="CR612" s="6"/>
      <c r="CS612" s="6"/>
      <c r="CT612" s="6"/>
      <c r="CU612" s="6"/>
      <c r="CV612" s="6"/>
      <c r="CW612" s="6"/>
      <c r="CX612" s="6"/>
    </row>
    <row r="613" spans="1:102" s="6" customFormat="1" ht="82.5" customHeight="1" outlineLevel="1" x14ac:dyDescent="0.25">
      <c r="A613" s="648" t="s">
        <v>1102</v>
      </c>
      <c r="B613" s="37" t="s">
        <v>957</v>
      </c>
      <c r="C613" s="16" t="s">
        <v>521</v>
      </c>
      <c r="D613" s="19">
        <f>SUM(D614:D617)</f>
        <v>169175.52</v>
      </c>
      <c r="E613" s="19">
        <f>SUM(E614:E617)</f>
        <v>169175.52</v>
      </c>
      <c r="F613" s="19">
        <f>SUM(F614:F617)</f>
        <v>0</v>
      </c>
      <c r="G613" s="232">
        <f t="shared" si="149"/>
        <v>0</v>
      </c>
      <c r="H613" s="51">
        <f>SUM(H614:H617)</f>
        <v>0</v>
      </c>
      <c r="I613" s="232">
        <f t="shared" si="176"/>
        <v>0</v>
      </c>
      <c r="J613" s="232" t="e">
        <f t="shared" si="151"/>
        <v>#DIV/0!</v>
      </c>
      <c r="K613" s="19">
        <f>SUM(K614:K617)</f>
        <v>169175.52</v>
      </c>
      <c r="L613" s="19">
        <f>SUM(L614:L617)</f>
        <v>0</v>
      </c>
      <c r="M613" s="28">
        <f t="shared" si="177"/>
        <v>1</v>
      </c>
      <c r="N613" s="799" t="s">
        <v>1472</v>
      </c>
      <c r="O613" s="5" t="b">
        <f t="shared" si="178"/>
        <v>1</v>
      </c>
      <c r="Q613" s="138"/>
      <c r="R613" s="403" t="b">
        <f t="shared" si="181"/>
        <v>1</v>
      </c>
    </row>
    <row r="614" spans="1:102" s="6" customFormat="1" ht="27.75" customHeight="1" outlineLevel="1" x14ac:dyDescent="0.25">
      <c r="A614" s="649"/>
      <c r="B614" s="425" t="s">
        <v>19</v>
      </c>
      <c r="C614" s="15"/>
      <c r="D614" s="39"/>
      <c r="E614" s="39"/>
      <c r="F614" s="39"/>
      <c r="G614" s="93" t="e">
        <f t="shared" si="149"/>
        <v>#DIV/0!</v>
      </c>
      <c r="H614" s="25"/>
      <c r="I614" s="68" t="e">
        <f t="shared" si="176"/>
        <v>#DIV/0!</v>
      </c>
      <c r="J614" s="68" t="e">
        <f t="shared" si="151"/>
        <v>#DIV/0!</v>
      </c>
      <c r="K614" s="39"/>
      <c r="L614" s="39"/>
      <c r="M614" s="29" t="e">
        <f t="shared" si="177"/>
        <v>#DIV/0!</v>
      </c>
      <c r="N614" s="799"/>
      <c r="O614" s="5" t="b">
        <f t="shared" si="178"/>
        <v>1</v>
      </c>
      <c r="Q614" s="138"/>
      <c r="R614" s="403" t="b">
        <f t="shared" si="181"/>
        <v>1</v>
      </c>
    </row>
    <row r="615" spans="1:102" s="6" customFormat="1" ht="27.75" customHeight="1" outlineLevel="1" x14ac:dyDescent="0.25">
      <c r="A615" s="649"/>
      <c r="B615" s="425" t="s">
        <v>18</v>
      </c>
      <c r="C615" s="15"/>
      <c r="D615" s="39"/>
      <c r="E615" s="39"/>
      <c r="F615" s="39"/>
      <c r="G615" s="93" t="e">
        <f t="shared" si="149"/>
        <v>#DIV/0!</v>
      </c>
      <c r="H615" s="25"/>
      <c r="I615" s="68" t="e">
        <f t="shared" si="176"/>
        <v>#DIV/0!</v>
      </c>
      <c r="J615" s="68" t="e">
        <f t="shared" si="151"/>
        <v>#DIV/0!</v>
      </c>
      <c r="K615" s="39">
        <f>E615</f>
        <v>0</v>
      </c>
      <c r="L615" s="39"/>
      <c r="M615" s="29" t="e">
        <f t="shared" si="177"/>
        <v>#DIV/0!</v>
      </c>
      <c r="N615" s="799"/>
      <c r="O615" s="5" t="b">
        <f t="shared" si="178"/>
        <v>1</v>
      </c>
      <c r="Q615" s="138"/>
      <c r="R615" s="403" t="b">
        <f t="shared" si="181"/>
        <v>1</v>
      </c>
    </row>
    <row r="616" spans="1:102" s="6" customFormat="1" ht="29.25" customHeight="1" outlineLevel="1" x14ac:dyDescent="0.25">
      <c r="A616" s="649"/>
      <c r="B616" s="425" t="s">
        <v>38</v>
      </c>
      <c r="C616" s="15"/>
      <c r="D616" s="39">
        <v>169175.52</v>
      </c>
      <c r="E616" s="39">
        <v>169175.52</v>
      </c>
      <c r="F616" s="39"/>
      <c r="G616" s="93">
        <f t="shared" si="149"/>
        <v>0</v>
      </c>
      <c r="H616" s="25"/>
      <c r="I616" s="68">
        <f t="shared" si="176"/>
        <v>0</v>
      </c>
      <c r="J616" s="68" t="e">
        <f t="shared" si="151"/>
        <v>#DIV/0!</v>
      </c>
      <c r="K616" s="39">
        <f>E616</f>
        <v>169175.52</v>
      </c>
      <c r="L616" s="39"/>
      <c r="M616" s="28">
        <f t="shared" si="177"/>
        <v>1</v>
      </c>
      <c r="N616" s="799"/>
      <c r="O616" s="5" t="b">
        <f t="shared" si="178"/>
        <v>1</v>
      </c>
      <c r="Q616" s="138"/>
      <c r="R616" s="403" t="b">
        <f t="shared" si="181"/>
        <v>1</v>
      </c>
    </row>
    <row r="617" spans="1:102" s="6" customFormat="1" ht="30.75" customHeight="1" outlineLevel="1" x14ac:dyDescent="0.25">
      <c r="A617" s="650"/>
      <c r="B617" s="425" t="s">
        <v>20</v>
      </c>
      <c r="C617" s="15"/>
      <c r="D617" s="39"/>
      <c r="E617" s="39"/>
      <c r="F617" s="39"/>
      <c r="G617" s="93" t="e">
        <f t="shared" si="149"/>
        <v>#DIV/0!</v>
      </c>
      <c r="H617" s="25"/>
      <c r="I617" s="68" t="e">
        <f t="shared" si="176"/>
        <v>#DIV/0!</v>
      </c>
      <c r="J617" s="68" t="e">
        <f t="shared" si="151"/>
        <v>#DIV/0!</v>
      </c>
      <c r="K617" s="39"/>
      <c r="L617" s="39"/>
      <c r="M617" s="29" t="e">
        <f>K617/E617</f>
        <v>#DIV/0!</v>
      </c>
      <c r="N617" s="799"/>
      <c r="O617" s="5" t="b">
        <f t="shared" si="178"/>
        <v>1</v>
      </c>
      <c r="Q617" s="138"/>
      <c r="R617" s="403" t="b">
        <f t="shared" si="181"/>
        <v>1</v>
      </c>
    </row>
    <row r="618" spans="1:102" s="5" customFormat="1" ht="55.5" customHeight="1" outlineLevel="1" x14ac:dyDescent="0.25">
      <c r="A618" s="648" t="s">
        <v>1103</v>
      </c>
      <c r="B618" s="37" t="s">
        <v>958</v>
      </c>
      <c r="C618" s="16" t="s">
        <v>521</v>
      </c>
      <c r="D618" s="19">
        <f>SUM(D619:D622)</f>
        <v>76637.13</v>
      </c>
      <c r="E618" s="19">
        <f>SUM(E619:E622)</f>
        <v>76637.13</v>
      </c>
      <c r="F618" s="19">
        <f>SUM(F619:F622)</f>
        <v>76637.13</v>
      </c>
      <c r="G618" s="91">
        <f t="shared" si="149"/>
        <v>1</v>
      </c>
      <c r="H618" s="51">
        <f>SUM(H619:H622)</f>
        <v>76637.13</v>
      </c>
      <c r="I618" s="91">
        <f t="shared" si="176"/>
        <v>1</v>
      </c>
      <c r="J618" s="91">
        <f t="shared" si="151"/>
        <v>1</v>
      </c>
      <c r="K618" s="19">
        <f>SUM(K619:K622)</f>
        <v>76637.13</v>
      </c>
      <c r="L618" s="19">
        <f>SUM(L619:L622)</f>
        <v>0</v>
      </c>
      <c r="M618" s="28">
        <f t="shared" ref="M618:M686" si="186">K618/E618</f>
        <v>1</v>
      </c>
      <c r="N618" s="799" t="s">
        <v>1276</v>
      </c>
      <c r="O618" s="5" t="b">
        <f t="shared" si="178"/>
        <v>1</v>
      </c>
      <c r="P618" s="6"/>
      <c r="Q618" s="138"/>
      <c r="R618" s="403" t="b">
        <f t="shared" si="181"/>
        <v>1</v>
      </c>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c r="BJ618" s="6"/>
      <c r="BK618" s="6"/>
      <c r="BL618" s="6"/>
      <c r="BM618" s="6"/>
      <c r="BN618" s="6"/>
      <c r="BO618" s="6"/>
      <c r="BP618" s="6"/>
      <c r="BQ618" s="6"/>
      <c r="BR618" s="6"/>
      <c r="BS618" s="6"/>
      <c r="BT618" s="6"/>
      <c r="BU618" s="6"/>
      <c r="BV618" s="6"/>
      <c r="BW618" s="6"/>
      <c r="BX618" s="6"/>
      <c r="BY618" s="6"/>
      <c r="BZ618" s="6"/>
      <c r="CA618" s="6"/>
      <c r="CB618" s="6"/>
      <c r="CC618" s="6"/>
      <c r="CD618" s="6"/>
      <c r="CE618" s="6"/>
      <c r="CF618" s="6"/>
      <c r="CG618" s="6"/>
      <c r="CH618" s="6"/>
      <c r="CI618" s="6"/>
      <c r="CJ618" s="6"/>
      <c r="CK618" s="6"/>
      <c r="CL618" s="6"/>
      <c r="CM618" s="6"/>
      <c r="CN618" s="6"/>
      <c r="CO618" s="6"/>
      <c r="CP618" s="6"/>
      <c r="CQ618" s="6"/>
      <c r="CR618" s="6"/>
      <c r="CS618" s="6"/>
      <c r="CT618" s="6"/>
      <c r="CU618" s="6"/>
      <c r="CV618" s="6"/>
      <c r="CW618" s="6"/>
      <c r="CX618" s="6"/>
    </row>
    <row r="619" spans="1:102" s="5" customFormat="1" ht="18.75" customHeight="1" outlineLevel="1" x14ac:dyDescent="0.25">
      <c r="A619" s="649"/>
      <c r="B619" s="425" t="s">
        <v>19</v>
      </c>
      <c r="C619" s="15"/>
      <c r="D619" s="39"/>
      <c r="E619" s="39"/>
      <c r="F619" s="39"/>
      <c r="G619" s="93" t="e">
        <f t="shared" si="149"/>
        <v>#DIV/0!</v>
      </c>
      <c r="H619" s="18"/>
      <c r="I619" s="68" t="e">
        <f t="shared" si="176"/>
        <v>#DIV/0!</v>
      </c>
      <c r="J619" s="68" t="e">
        <f t="shared" si="151"/>
        <v>#DIV/0!</v>
      </c>
      <c r="K619" s="39"/>
      <c r="L619" s="39"/>
      <c r="M619" s="29" t="e">
        <f t="shared" si="186"/>
        <v>#DIV/0!</v>
      </c>
      <c r="N619" s="799"/>
      <c r="O619" s="5" t="b">
        <f t="shared" si="178"/>
        <v>1</v>
      </c>
      <c r="P619" s="6"/>
      <c r="Q619" s="138"/>
      <c r="R619" s="403" t="b">
        <f t="shared" si="181"/>
        <v>1</v>
      </c>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c r="BJ619" s="6"/>
      <c r="BK619" s="6"/>
      <c r="BL619" s="6"/>
      <c r="BM619" s="6"/>
      <c r="BN619" s="6"/>
      <c r="BO619" s="6"/>
      <c r="BP619" s="6"/>
      <c r="BQ619" s="6"/>
      <c r="BR619" s="6"/>
      <c r="BS619" s="6"/>
      <c r="BT619" s="6"/>
      <c r="BU619" s="6"/>
      <c r="BV619" s="6"/>
      <c r="BW619" s="6"/>
      <c r="BX619" s="6"/>
      <c r="BY619" s="6"/>
      <c r="BZ619" s="6"/>
      <c r="CA619" s="6"/>
      <c r="CB619" s="6"/>
      <c r="CC619" s="6"/>
      <c r="CD619" s="6"/>
      <c r="CE619" s="6"/>
      <c r="CF619" s="6"/>
      <c r="CG619" s="6"/>
      <c r="CH619" s="6"/>
      <c r="CI619" s="6"/>
      <c r="CJ619" s="6"/>
      <c r="CK619" s="6"/>
      <c r="CL619" s="6"/>
      <c r="CM619" s="6"/>
      <c r="CN619" s="6"/>
      <c r="CO619" s="6"/>
      <c r="CP619" s="6"/>
      <c r="CQ619" s="6"/>
      <c r="CR619" s="6"/>
      <c r="CS619" s="6"/>
      <c r="CT619" s="6"/>
      <c r="CU619" s="6"/>
      <c r="CV619" s="6"/>
      <c r="CW619" s="6"/>
      <c r="CX619" s="6"/>
    </row>
    <row r="620" spans="1:102" s="5" customFormat="1" ht="18.75" customHeight="1" outlineLevel="1" x14ac:dyDescent="0.25">
      <c r="A620" s="649"/>
      <c r="B620" s="425" t="s">
        <v>18</v>
      </c>
      <c r="C620" s="15"/>
      <c r="D620" s="39"/>
      <c r="E620" s="39"/>
      <c r="F620" s="39"/>
      <c r="G620" s="93" t="e">
        <f t="shared" si="149"/>
        <v>#DIV/0!</v>
      </c>
      <c r="H620" s="18"/>
      <c r="I620" s="68" t="e">
        <f t="shared" si="176"/>
        <v>#DIV/0!</v>
      </c>
      <c r="J620" s="68" t="e">
        <f t="shared" ref="J620:J707" si="187">H620/F620</f>
        <v>#DIV/0!</v>
      </c>
      <c r="K620" s="39">
        <f>E620</f>
        <v>0</v>
      </c>
      <c r="L620" s="39"/>
      <c r="M620" s="29" t="e">
        <f t="shared" si="186"/>
        <v>#DIV/0!</v>
      </c>
      <c r="N620" s="799"/>
      <c r="O620" s="5" t="b">
        <f t="shared" si="178"/>
        <v>1</v>
      </c>
      <c r="P620" s="6"/>
      <c r="Q620" s="138"/>
      <c r="R620" s="403" t="b">
        <f t="shared" si="181"/>
        <v>1</v>
      </c>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c r="BJ620" s="6"/>
      <c r="BK620" s="6"/>
      <c r="BL620" s="6"/>
      <c r="BM620" s="6"/>
      <c r="BN620" s="6"/>
      <c r="BO620" s="6"/>
      <c r="BP620" s="6"/>
      <c r="BQ620" s="6"/>
      <c r="BR620" s="6"/>
      <c r="BS620" s="6"/>
      <c r="BT620" s="6"/>
      <c r="BU620" s="6"/>
      <c r="BV620" s="6"/>
      <c r="BW620" s="6"/>
      <c r="BX620" s="6"/>
      <c r="BY620" s="6"/>
      <c r="BZ620" s="6"/>
      <c r="CA620" s="6"/>
      <c r="CB620" s="6"/>
      <c r="CC620" s="6"/>
      <c r="CD620" s="6"/>
      <c r="CE620" s="6"/>
      <c r="CF620" s="6"/>
      <c r="CG620" s="6"/>
      <c r="CH620" s="6"/>
      <c r="CI620" s="6"/>
      <c r="CJ620" s="6"/>
      <c r="CK620" s="6"/>
      <c r="CL620" s="6"/>
      <c r="CM620" s="6"/>
      <c r="CN620" s="6"/>
      <c r="CO620" s="6"/>
      <c r="CP620" s="6"/>
      <c r="CQ620" s="6"/>
      <c r="CR620" s="6"/>
      <c r="CS620" s="6"/>
      <c r="CT620" s="6"/>
      <c r="CU620" s="6"/>
      <c r="CV620" s="6"/>
      <c r="CW620" s="6"/>
      <c r="CX620" s="6"/>
    </row>
    <row r="621" spans="1:102" s="5" customFormat="1" ht="18.75" customHeight="1" outlineLevel="1" x14ac:dyDescent="0.25">
      <c r="A621" s="649"/>
      <c r="B621" s="425" t="s">
        <v>38</v>
      </c>
      <c r="C621" s="15"/>
      <c r="D621" s="39">
        <v>76637.13</v>
      </c>
      <c r="E621" s="39">
        <v>76637.13</v>
      </c>
      <c r="F621" s="39">
        <f>E621</f>
        <v>76637.13</v>
      </c>
      <c r="G621" s="38">
        <f t="shared" si="149"/>
        <v>1</v>
      </c>
      <c r="H621" s="39">
        <f>F621</f>
        <v>76637.13</v>
      </c>
      <c r="I621" s="64">
        <f t="shared" si="176"/>
        <v>1</v>
      </c>
      <c r="J621" s="64">
        <f t="shared" si="187"/>
        <v>1</v>
      </c>
      <c r="K621" s="39">
        <f>E621</f>
        <v>76637.13</v>
      </c>
      <c r="L621" s="39"/>
      <c r="M621" s="28">
        <f t="shared" si="186"/>
        <v>1</v>
      </c>
      <c r="N621" s="799"/>
      <c r="O621" s="5" t="b">
        <f t="shared" si="178"/>
        <v>1</v>
      </c>
      <c r="P621" s="6"/>
      <c r="Q621" s="138"/>
      <c r="R621" s="403" t="b">
        <f t="shared" si="181"/>
        <v>1</v>
      </c>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c r="BJ621" s="6"/>
      <c r="BK621" s="6"/>
      <c r="BL621" s="6"/>
      <c r="BM621" s="6"/>
      <c r="BN621" s="6"/>
      <c r="BO621" s="6"/>
      <c r="BP621" s="6"/>
      <c r="BQ621" s="6"/>
      <c r="BR621" s="6"/>
      <c r="BS621" s="6"/>
      <c r="BT621" s="6"/>
      <c r="BU621" s="6"/>
      <c r="BV621" s="6"/>
      <c r="BW621" s="6"/>
      <c r="BX621" s="6"/>
      <c r="BY621" s="6"/>
      <c r="BZ621" s="6"/>
      <c r="CA621" s="6"/>
      <c r="CB621" s="6"/>
      <c r="CC621" s="6"/>
      <c r="CD621" s="6"/>
      <c r="CE621" s="6"/>
      <c r="CF621" s="6"/>
      <c r="CG621" s="6"/>
      <c r="CH621" s="6"/>
      <c r="CI621" s="6"/>
      <c r="CJ621" s="6"/>
      <c r="CK621" s="6"/>
      <c r="CL621" s="6"/>
      <c r="CM621" s="6"/>
      <c r="CN621" s="6"/>
      <c r="CO621" s="6"/>
      <c r="CP621" s="6"/>
      <c r="CQ621" s="6"/>
      <c r="CR621" s="6"/>
      <c r="CS621" s="6"/>
      <c r="CT621" s="6"/>
      <c r="CU621" s="6"/>
      <c r="CV621" s="6"/>
      <c r="CW621" s="6"/>
      <c r="CX621" s="6"/>
    </row>
    <row r="622" spans="1:102" s="5" customFormat="1" ht="18.75" customHeight="1" outlineLevel="1" x14ac:dyDescent="0.25">
      <c r="A622" s="650"/>
      <c r="B622" s="425" t="s">
        <v>20</v>
      </c>
      <c r="C622" s="15"/>
      <c r="D622" s="39"/>
      <c r="E622" s="39"/>
      <c r="F622" s="39"/>
      <c r="G622" s="93" t="e">
        <f t="shared" ref="G622:G642" si="188">F622/E622</f>
        <v>#DIV/0!</v>
      </c>
      <c r="H622" s="18"/>
      <c r="I622" s="68" t="e">
        <f t="shared" si="176"/>
        <v>#DIV/0!</v>
      </c>
      <c r="J622" s="68" t="e">
        <f t="shared" si="187"/>
        <v>#DIV/0!</v>
      </c>
      <c r="K622" s="39"/>
      <c r="L622" s="39"/>
      <c r="M622" s="29" t="e">
        <f t="shared" si="186"/>
        <v>#DIV/0!</v>
      </c>
      <c r="N622" s="799"/>
      <c r="O622" s="5" t="b">
        <f t="shared" si="178"/>
        <v>1</v>
      </c>
      <c r="P622" s="6"/>
      <c r="Q622" s="138"/>
      <c r="R622" s="403" t="b">
        <f t="shared" si="181"/>
        <v>1</v>
      </c>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c r="BJ622" s="6"/>
      <c r="BK622" s="6"/>
      <c r="BL622" s="6"/>
      <c r="BM622" s="6"/>
      <c r="BN622" s="6"/>
      <c r="BO622" s="6"/>
      <c r="BP622" s="6"/>
      <c r="BQ622" s="6"/>
      <c r="BR622" s="6"/>
      <c r="BS622" s="6"/>
      <c r="BT622" s="6"/>
      <c r="BU622" s="6"/>
      <c r="BV622" s="6"/>
      <c r="BW622" s="6"/>
      <c r="BX622" s="6"/>
      <c r="BY622" s="6"/>
      <c r="BZ622" s="6"/>
      <c r="CA622" s="6"/>
      <c r="CB622" s="6"/>
      <c r="CC622" s="6"/>
      <c r="CD622" s="6"/>
      <c r="CE622" s="6"/>
      <c r="CF622" s="6"/>
      <c r="CG622" s="6"/>
      <c r="CH622" s="6"/>
      <c r="CI622" s="6"/>
      <c r="CJ622" s="6"/>
      <c r="CK622" s="6"/>
      <c r="CL622" s="6"/>
      <c r="CM622" s="6"/>
      <c r="CN622" s="6"/>
      <c r="CO622" s="6"/>
      <c r="CP622" s="6"/>
      <c r="CQ622" s="6"/>
      <c r="CR622" s="6"/>
      <c r="CS622" s="6"/>
      <c r="CT622" s="6"/>
      <c r="CU622" s="6"/>
      <c r="CV622" s="6"/>
      <c r="CW622" s="6"/>
      <c r="CX622" s="6"/>
    </row>
    <row r="623" spans="1:102" s="5" customFormat="1" ht="90.75" customHeight="1" outlineLevel="1" x14ac:dyDescent="0.25">
      <c r="A623" s="648" t="s">
        <v>1104</v>
      </c>
      <c r="B623" s="37" t="s">
        <v>1031</v>
      </c>
      <c r="C623" s="16" t="s">
        <v>521</v>
      </c>
      <c r="D623" s="39">
        <f>SUM(D624:D627)</f>
        <v>0</v>
      </c>
      <c r="E623" s="39">
        <f>SUM(E624:E627)</f>
        <v>0</v>
      </c>
      <c r="F623" s="39">
        <f>SUM(F624:F627)</f>
        <v>0</v>
      </c>
      <c r="G623" s="93" t="e">
        <f t="shared" si="188"/>
        <v>#DIV/0!</v>
      </c>
      <c r="H623" s="18">
        <f>SUM(H624:H627)</f>
        <v>0</v>
      </c>
      <c r="I623" s="68" t="e">
        <f t="shared" si="176"/>
        <v>#DIV/0!</v>
      </c>
      <c r="J623" s="68" t="e">
        <f t="shared" si="187"/>
        <v>#DIV/0!</v>
      </c>
      <c r="K623" s="39">
        <f>SUM(K624:K627)</f>
        <v>0</v>
      </c>
      <c r="L623" s="39">
        <f>SUM(L624:L627)</f>
        <v>0</v>
      </c>
      <c r="M623" s="29" t="e">
        <f t="shared" si="186"/>
        <v>#DIV/0!</v>
      </c>
      <c r="N623" s="645" t="s">
        <v>1361</v>
      </c>
      <c r="O623" s="5" t="b">
        <f t="shared" si="178"/>
        <v>1</v>
      </c>
      <c r="P623" s="6"/>
      <c r="Q623" s="138"/>
      <c r="R623" s="403" t="b">
        <f t="shared" si="181"/>
        <v>1</v>
      </c>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c r="BJ623" s="6"/>
      <c r="BK623" s="6"/>
      <c r="BL623" s="6"/>
      <c r="BM623" s="6"/>
      <c r="BN623" s="6"/>
      <c r="BO623" s="6"/>
      <c r="BP623" s="6"/>
      <c r="BQ623" s="6"/>
      <c r="BR623" s="6"/>
      <c r="BS623" s="6"/>
      <c r="BT623" s="6"/>
      <c r="BU623" s="6"/>
      <c r="BV623" s="6"/>
      <c r="BW623" s="6"/>
      <c r="BX623" s="6"/>
      <c r="BY623" s="6"/>
      <c r="BZ623" s="6"/>
      <c r="CA623" s="6"/>
      <c r="CB623" s="6"/>
      <c r="CC623" s="6"/>
      <c r="CD623" s="6"/>
      <c r="CE623" s="6"/>
      <c r="CF623" s="6"/>
      <c r="CG623" s="6"/>
      <c r="CH623" s="6"/>
      <c r="CI623" s="6"/>
      <c r="CJ623" s="6"/>
      <c r="CK623" s="6"/>
      <c r="CL623" s="6"/>
      <c r="CM623" s="6"/>
      <c r="CN623" s="6"/>
      <c r="CO623" s="6"/>
      <c r="CP623" s="6"/>
      <c r="CQ623" s="6"/>
      <c r="CR623" s="6"/>
      <c r="CS623" s="6"/>
      <c r="CT623" s="6"/>
      <c r="CU623" s="6"/>
      <c r="CV623" s="6"/>
      <c r="CW623" s="6"/>
      <c r="CX623" s="6"/>
    </row>
    <row r="624" spans="1:102" s="5" customFormat="1" ht="27" outlineLevel="1" x14ac:dyDescent="0.25">
      <c r="A624" s="649"/>
      <c r="B624" s="425" t="s">
        <v>19</v>
      </c>
      <c r="C624" s="15"/>
      <c r="D624" s="39"/>
      <c r="E624" s="39"/>
      <c r="F624" s="39"/>
      <c r="G624" s="93" t="e">
        <f t="shared" si="188"/>
        <v>#DIV/0!</v>
      </c>
      <c r="H624" s="18"/>
      <c r="I624" s="68" t="e">
        <f t="shared" si="176"/>
        <v>#DIV/0!</v>
      </c>
      <c r="J624" s="68" t="e">
        <f t="shared" si="187"/>
        <v>#DIV/0!</v>
      </c>
      <c r="K624" s="39"/>
      <c r="L624" s="39"/>
      <c r="M624" s="29" t="e">
        <f t="shared" si="186"/>
        <v>#DIV/0!</v>
      </c>
      <c r="N624" s="646"/>
      <c r="O624" s="5" t="b">
        <f t="shared" si="178"/>
        <v>1</v>
      </c>
      <c r="P624" s="6"/>
      <c r="Q624" s="138"/>
      <c r="R624" s="403" t="b">
        <f t="shared" si="181"/>
        <v>1</v>
      </c>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c r="BJ624" s="6"/>
      <c r="BK624" s="6"/>
      <c r="BL624" s="6"/>
      <c r="BM624" s="6"/>
      <c r="BN624" s="6"/>
      <c r="BO624" s="6"/>
      <c r="BP624" s="6"/>
      <c r="BQ624" s="6"/>
      <c r="BR624" s="6"/>
      <c r="BS624" s="6"/>
      <c r="BT624" s="6"/>
      <c r="BU624" s="6"/>
      <c r="BV624" s="6"/>
      <c r="BW624" s="6"/>
      <c r="BX624" s="6"/>
      <c r="BY624" s="6"/>
      <c r="BZ624" s="6"/>
      <c r="CA624" s="6"/>
      <c r="CB624" s="6"/>
      <c r="CC624" s="6"/>
      <c r="CD624" s="6"/>
      <c r="CE624" s="6"/>
      <c r="CF624" s="6"/>
      <c r="CG624" s="6"/>
      <c r="CH624" s="6"/>
      <c r="CI624" s="6"/>
      <c r="CJ624" s="6"/>
      <c r="CK624" s="6"/>
      <c r="CL624" s="6"/>
      <c r="CM624" s="6"/>
      <c r="CN624" s="6"/>
      <c r="CO624" s="6"/>
      <c r="CP624" s="6"/>
      <c r="CQ624" s="6"/>
      <c r="CR624" s="6"/>
      <c r="CS624" s="6"/>
      <c r="CT624" s="6"/>
      <c r="CU624" s="6"/>
      <c r="CV624" s="6"/>
      <c r="CW624" s="6"/>
      <c r="CX624" s="6"/>
    </row>
    <row r="625" spans="1:102" s="5" customFormat="1" ht="27" outlineLevel="1" x14ac:dyDescent="0.25">
      <c r="A625" s="649"/>
      <c r="B625" s="425" t="s">
        <v>18</v>
      </c>
      <c r="C625" s="15"/>
      <c r="D625" s="39"/>
      <c r="E625" s="39"/>
      <c r="F625" s="39"/>
      <c r="G625" s="93" t="e">
        <f t="shared" si="188"/>
        <v>#DIV/0!</v>
      </c>
      <c r="H625" s="18"/>
      <c r="I625" s="68" t="e">
        <f t="shared" si="176"/>
        <v>#DIV/0!</v>
      </c>
      <c r="J625" s="68" t="e">
        <f t="shared" si="187"/>
        <v>#DIV/0!</v>
      </c>
      <c r="K625" s="39"/>
      <c r="L625" s="39"/>
      <c r="M625" s="29" t="e">
        <f t="shared" si="186"/>
        <v>#DIV/0!</v>
      </c>
      <c r="N625" s="646"/>
      <c r="O625" s="5" t="b">
        <f t="shared" si="178"/>
        <v>1</v>
      </c>
      <c r="P625" s="6"/>
      <c r="Q625" s="138"/>
      <c r="R625" s="403" t="b">
        <f t="shared" si="181"/>
        <v>1</v>
      </c>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6"/>
      <c r="BC625" s="6"/>
      <c r="BD625" s="6"/>
      <c r="BE625" s="6"/>
      <c r="BF625" s="6"/>
      <c r="BG625" s="6"/>
      <c r="BH625" s="6"/>
      <c r="BI625" s="6"/>
      <c r="BJ625" s="6"/>
      <c r="BK625" s="6"/>
      <c r="BL625" s="6"/>
      <c r="BM625" s="6"/>
      <c r="BN625" s="6"/>
      <c r="BO625" s="6"/>
      <c r="BP625" s="6"/>
      <c r="BQ625" s="6"/>
      <c r="BR625" s="6"/>
      <c r="BS625" s="6"/>
      <c r="BT625" s="6"/>
      <c r="BU625" s="6"/>
      <c r="BV625" s="6"/>
      <c r="BW625" s="6"/>
      <c r="BX625" s="6"/>
      <c r="BY625" s="6"/>
      <c r="BZ625" s="6"/>
      <c r="CA625" s="6"/>
      <c r="CB625" s="6"/>
      <c r="CC625" s="6"/>
      <c r="CD625" s="6"/>
      <c r="CE625" s="6"/>
      <c r="CF625" s="6"/>
      <c r="CG625" s="6"/>
      <c r="CH625" s="6"/>
      <c r="CI625" s="6"/>
      <c r="CJ625" s="6"/>
      <c r="CK625" s="6"/>
      <c r="CL625" s="6"/>
      <c r="CM625" s="6"/>
      <c r="CN625" s="6"/>
      <c r="CO625" s="6"/>
      <c r="CP625" s="6"/>
      <c r="CQ625" s="6"/>
      <c r="CR625" s="6"/>
      <c r="CS625" s="6"/>
      <c r="CT625" s="6"/>
      <c r="CU625" s="6"/>
      <c r="CV625" s="6"/>
      <c r="CW625" s="6"/>
      <c r="CX625" s="6"/>
    </row>
    <row r="626" spans="1:102" s="5" customFormat="1" ht="27" outlineLevel="1" x14ac:dyDescent="0.25">
      <c r="A626" s="649"/>
      <c r="B626" s="425" t="s">
        <v>38</v>
      </c>
      <c r="C626" s="15"/>
      <c r="D626" s="39"/>
      <c r="E626" s="39"/>
      <c r="F626" s="39"/>
      <c r="G626" s="93" t="e">
        <f t="shared" si="188"/>
        <v>#DIV/0!</v>
      </c>
      <c r="H626" s="18"/>
      <c r="I626" s="68" t="e">
        <f t="shared" si="176"/>
        <v>#DIV/0!</v>
      </c>
      <c r="J626" s="68" t="e">
        <f t="shared" si="187"/>
        <v>#DIV/0!</v>
      </c>
      <c r="K626" s="39"/>
      <c r="L626" s="39">
        <f>E626-K626</f>
        <v>0</v>
      </c>
      <c r="M626" s="29" t="e">
        <f t="shared" si="186"/>
        <v>#DIV/0!</v>
      </c>
      <c r="N626" s="646"/>
      <c r="O626" s="5" t="b">
        <f t="shared" si="178"/>
        <v>1</v>
      </c>
      <c r="P626" s="6"/>
      <c r="Q626" s="138"/>
      <c r="R626" s="403" t="b">
        <f t="shared" si="181"/>
        <v>1</v>
      </c>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c r="BH626" s="6"/>
      <c r="BI626" s="6"/>
      <c r="BJ626" s="6"/>
      <c r="BK626" s="6"/>
      <c r="BL626" s="6"/>
      <c r="BM626" s="6"/>
      <c r="BN626" s="6"/>
      <c r="BO626" s="6"/>
      <c r="BP626" s="6"/>
      <c r="BQ626" s="6"/>
      <c r="BR626" s="6"/>
      <c r="BS626" s="6"/>
      <c r="BT626" s="6"/>
      <c r="BU626" s="6"/>
      <c r="BV626" s="6"/>
      <c r="BW626" s="6"/>
      <c r="BX626" s="6"/>
      <c r="BY626" s="6"/>
      <c r="BZ626" s="6"/>
      <c r="CA626" s="6"/>
      <c r="CB626" s="6"/>
      <c r="CC626" s="6"/>
      <c r="CD626" s="6"/>
      <c r="CE626" s="6"/>
      <c r="CF626" s="6"/>
      <c r="CG626" s="6"/>
      <c r="CH626" s="6"/>
      <c r="CI626" s="6"/>
      <c r="CJ626" s="6"/>
      <c r="CK626" s="6"/>
      <c r="CL626" s="6"/>
      <c r="CM626" s="6"/>
      <c r="CN626" s="6"/>
      <c r="CO626" s="6"/>
      <c r="CP626" s="6"/>
      <c r="CQ626" s="6"/>
      <c r="CR626" s="6"/>
      <c r="CS626" s="6"/>
      <c r="CT626" s="6"/>
      <c r="CU626" s="6"/>
      <c r="CV626" s="6"/>
      <c r="CW626" s="6"/>
      <c r="CX626" s="6"/>
    </row>
    <row r="627" spans="1:102" s="5" customFormat="1" ht="27" outlineLevel="1" x14ac:dyDescent="0.25">
      <c r="A627" s="650"/>
      <c r="B627" s="425" t="s">
        <v>20</v>
      </c>
      <c r="C627" s="15"/>
      <c r="D627" s="39"/>
      <c r="E627" s="39"/>
      <c r="F627" s="39"/>
      <c r="G627" s="93" t="e">
        <f t="shared" si="188"/>
        <v>#DIV/0!</v>
      </c>
      <c r="H627" s="18"/>
      <c r="I627" s="68" t="e">
        <f t="shared" si="176"/>
        <v>#DIV/0!</v>
      </c>
      <c r="J627" s="68" t="e">
        <f t="shared" si="187"/>
        <v>#DIV/0!</v>
      </c>
      <c r="K627" s="39"/>
      <c r="L627" s="39"/>
      <c r="M627" s="29" t="e">
        <f t="shared" si="186"/>
        <v>#DIV/0!</v>
      </c>
      <c r="N627" s="647"/>
      <c r="O627" s="5" t="b">
        <f t="shared" si="178"/>
        <v>1</v>
      </c>
      <c r="P627" s="6"/>
      <c r="Q627" s="138"/>
      <c r="R627" s="403" t="b">
        <f t="shared" si="181"/>
        <v>1</v>
      </c>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c r="BH627" s="6"/>
      <c r="BI627" s="6"/>
      <c r="BJ627" s="6"/>
      <c r="BK627" s="6"/>
      <c r="BL627" s="6"/>
      <c r="BM627" s="6"/>
      <c r="BN627" s="6"/>
      <c r="BO627" s="6"/>
      <c r="BP627" s="6"/>
      <c r="BQ627" s="6"/>
      <c r="BR627" s="6"/>
      <c r="BS627" s="6"/>
      <c r="BT627" s="6"/>
      <c r="BU627" s="6"/>
      <c r="BV627" s="6"/>
      <c r="BW627" s="6"/>
      <c r="BX627" s="6"/>
      <c r="BY627" s="6"/>
      <c r="BZ627" s="6"/>
      <c r="CA627" s="6"/>
      <c r="CB627" s="6"/>
      <c r="CC627" s="6"/>
      <c r="CD627" s="6"/>
      <c r="CE627" s="6"/>
      <c r="CF627" s="6"/>
      <c r="CG627" s="6"/>
      <c r="CH627" s="6"/>
      <c r="CI627" s="6"/>
      <c r="CJ627" s="6"/>
      <c r="CK627" s="6"/>
      <c r="CL627" s="6"/>
      <c r="CM627" s="6"/>
      <c r="CN627" s="6"/>
      <c r="CO627" s="6"/>
      <c r="CP627" s="6"/>
      <c r="CQ627" s="6"/>
      <c r="CR627" s="6"/>
      <c r="CS627" s="6"/>
      <c r="CT627" s="6"/>
      <c r="CU627" s="6"/>
      <c r="CV627" s="6"/>
      <c r="CW627" s="6"/>
      <c r="CX627" s="6"/>
    </row>
    <row r="628" spans="1:102" s="5" customFormat="1" ht="113.25" customHeight="1" outlineLevel="1" x14ac:dyDescent="0.25">
      <c r="A628" s="935" t="s">
        <v>313</v>
      </c>
      <c r="B628" s="54" t="s">
        <v>164</v>
      </c>
      <c r="C628" s="54" t="s">
        <v>116</v>
      </c>
      <c r="D628" s="59">
        <f>SUM(D629:D632)</f>
        <v>204097.3</v>
      </c>
      <c r="E628" s="59">
        <f>SUM(E629:E632)</f>
        <v>205524.4</v>
      </c>
      <c r="F628" s="59">
        <f>SUM(F629:F632)</f>
        <v>188842.87</v>
      </c>
      <c r="G628" s="92">
        <f t="shared" si="188"/>
        <v>0.91900000000000004</v>
      </c>
      <c r="H628" s="59">
        <f>SUM(H629:H632)</f>
        <v>188185.24</v>
      </c>
      <c r="I628" s="96">
        <f t="shared" si="176"/>
        <v>0.91600000000000004</v>
      </c>
      <c r="J628" s="92">
        <f t="shared" si="187"/>
        <v>0.997</v>
      </c>
      <c r="K628" s="59">
        <f>SUM(K629:K632)</f>
        <v>205524.4</v>
      </c>
      <c r="L628" s="59">
        <f>SUM(L629:L632)</f>
        <v>0</v>
      </c>
      <c r="M628" s="132">
        <f t="shared" si="186"/>
        <v>1</v>
      </c>
      <c r="N628" s="771"/>
      <c r="O628" s="5" t="b">
        <f t="shared" si="178"/>
        <v>1</v>
      </c>
      <c r="P628" s="6"/>
      <c r="Q628" s="138"/>
      <c r="R628" s="403"/>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c r="BJ628" s="6"/>
      <c r="BK628" s="6"/>
      <c r="BL628" s="6"/>
      <c r="BM628" s="6"/>
      <c r="BN628" s="6"/>
      <c r="BO628" s="6"/>
      <c r="BP628" s="6"/>
      <c r="BQ628" s="6"/>
      <c r="BR628" s="6"/>
      <c r="BS628" s="6"/>
      <c r="BT628" s="6"/>
      <c r="BU628" s="6"/>
      <c r="BV628" s="6"/>
      <c r="BW628" s="6"/>
      <c r="BX628" s="6"/>
      <c r="BY628" s="6"/>
      <c r="BZ628" s="6"/>
      <c r="CA628" s="6"/>
      <c r="CB628" s="6"/>
      <c r="CC628" s="6"/>
      <c r="CD628" s="6"/>
      <c r="CE628" s="6"/>
      <c r="CF628" s="6"/>
      <c r="CG628" s="6"/>
      <c r="CH628" s="6"/>
      <c r="CI628" s="6"/>
      <c r="CJ628" s="6"/>
      <c r="CK628" s="6"/>
      <c r="CL628" s="6"/>
      <c r="CM628" s="6"/>
      <c r="CN628" s="6"/>
      <c r="CO628" s="6"/>
      <c r="CP628" s="6"/>
      <c r="CQ628" s="6"/>
      <c r="CR628" s="6"/>
      <c r="CS628" s="6"/>
      <c r="CT628" s="6"/>
      <c r="CU628" s="6"/>
      <c r="CV628" s="6"/>
      <c r="CW628" s="6"/>
      <c r="CX628" s="6"/>
    </row>
    <row r="629" spans="1:102" s="5" customFormat="1" ht="27" outlineLevel="1" x14ac:dyDescent="0.25">
      <c r="A629" s="935"/>
      <c r="B629" s="425" t="s">
        <v>19</v>
      </c>
      <c r="C629" s="27"/>
      <c r="D629" s="24">
        <f>D634+D639+D644+D649</f>
        <v>72.69</v>
      </c>
      <c r="E629" s="24">
        <f t="shared" ref="E629:F629" si="189">E634+E639+E644+E649</f>
        <v>72.69</v>
      </c>
      <c r="F629" s="24">
        <f t="shared" si="189"/>
        <v>72.69</v>
      </c>
      <c r="G629" s="64">
        <f t="shared" si="188"/>
        <v>1</v>
      </c>
      <c r="H629" s="24">
        <f t="shared" ref="H629" si="190">H634+H639+H644+H649</f>
        <v>72.69</v>
      </c>
      <c r="I629" s="100">
        <f t="shared" si="176"/>
        <v>1</v>
      </c>
      <c r="J629" s="64">
        <f t="shared" si="187"/>
        <v>1</v>
      </c>
      <c r="K629" s="24">
        <f t="shared" ref="K629:L629" si="191">K634+K639+K644+K649</f>
        <v>72.69</v>
      </c>
      <c r="L629" s="24">
        <f t="shared" si="191"/>
        <v>0</v>
      </c>
      <c r="M629" s="130">
        <f t="shared" si="186"/>
        <v>1</v>
      </c>
      <c r="N629" s="771"/>
      <c r="O629" s="5" t="b">
        <f t="shared" si="178"/>
        <v>1</v>
      </c>
      <c r="P629" s="6"/>
      <c r="Q629" s="138"/>
      <c r="R629" s="403" t="b">
        <f t="shared" si="181"/>
        <v>1</v>
      </c>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c r="BJ629" s="6"/>
      <c r="BK629" s="6"/>
      <c r="BL629" s="6"/>
      <c r="BM629" s="6"/>
      <c r="BN629" s="6"/>
      <c r="BO629" s="6"/>
      <c r="BP629" s="6"/>
      <c r="BQ629" s="6"/>
      <c r="BR629" s="6"/>
      <c r="BS629" s="6"/>
      <c r="BT629" s="6"/>
      <c r="BU629" s="6"/>
      <c r="BV629" s="6"/>
      <c r="BW629" s="6"/>
      <c r="BX629" s="6"/>
      <c r="BY629" s="6"/>
      <c r="BZ629" s="6"/>
      <c r="CA629" s="6"/>
      <c r="CB629" s="6"/>
      <c r="CC629" s="6"/>
      <c r="CD629" s="6"/>
      <c r="CE629" s="6"/>
      <c r="CF629" s="6"/>
      <c r="CG629" s="6"/>
      <c r="CH629" s="6"/>
      <c r="CI629" s="6"/>
      <c r="CJ629" s="6"/>
      <c r="CK629" s="6"/>
      <c r="CL629" s="6"/>
      <c r="CM629" s="6"/>
      <c r="CN629" s="6"/>
      <c r="CO629" s="6"/>
      <c r="CP629" s="6"/>
      <c r="CQ629" s="6"/>
      <c r="CR629" s="6"/>
      <c r="CS629" s="6"/>
      <c r="CT629" s="6"/>
      <c r="CU629" s="6"/>
      <c r="CV629" s="6"/>
      <c r="CW629" s="6"/>
      <c r="CX629" s="6"/>
    </row>
    <row r="630" spans="1:102" s="5" customFormat="1" ht="27" outlineLevel="1" x14ac:dyDescent="0.25">
      <c r="A630" s="935"/>
      <c r="B630" s="425" t="s">
        <v>18</v>
      </c>
      <c r="C630" s="27"/>
      <c r="D630" s="24">
        <f t="shared" ref="D630:L632" si="192">D635+D640+D645+D650</f>
        <v>10168.14</v>
      </c>
      <c r="E630" s="24">
        <f t="shared" si="192"/>
        <v>10168.14</v>
      </c>
      <c r="F630" s="24">
        <f t="shared" si="192"/>
        <v>9785.14</v>
      </c>
      <c r="G630" s="64">
        <f t="shared" si="188"/>
        <v>0.96199999999999997</v>
      </c>
      <c r="H630" s="24">
        <f t="shared" ref="H630" si="193">H635+H640+H645+H650</f>
        <v>9127.51</v>
      </c>
      <c r="I630" s="100">
        <f t="shared" si="176"/>
        <v>0.89800000000000002</v>
      </c>
      <c r="J630" s="64">
        <f t="shared" si="187"/>
        <v>0.93300000000000005</v>
      </c>
      <c r="K630" s="24">
        <f t="shared" ref="K630:L630" si="194">K635+K640+K645+K650</f>
        <v>10168.14</v>
      </c>
      <c r="L630" s="24">
        <f t="shared" si="194"/>
        <v>0</v>
      </c>
      <c r="M630" s="130">
        <f t="shared" si="186"/>
        <v>1</v>
      </c>
      <c r="N630" s="771"/>
      <c r="O630" s="5" t="b">
        <f t="shared" si="178"/>
        <v>1</v>
      </c>
      <c r="P630" s="6"/>
      <c r="Q630" s="138"/>
      <c r="R630" s="403"/>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c r="BH630" s="6"/>
      <c r="BI630" s="6"/>
      <c r="BJ630" s="6"/>
      <c r="BK630" s="6"/>
      <c r="BL630" s="6"/>
      <c r="BM630" s="6"/>
      <c r="BN630" s="6"/>
      <c r="BO630" s="6"/>
      <c r="BP630" s="6"/>
      <c r="BQ630" s="6"/>
      <c r="BR630" s="6"/>
      <c r="BS630" s="6"/>
      <c r="BT630" s="6"/>
      <c r="BU630" s="6"/>
      <c r="BV630" s="6"/>
      <c r="BW630" s="6"/>
      <c r="BX630" s="6"/>
      <c r="BY630" s="6"/>
      <c r="BZ630" s="6"/>
      <c r="CA630" s="6"/>
      <c r="CB630" s="6"/>
      <c r="CC630" s="6"/>
      <c r="CD630" s="6"/>
      <c r="CE630" s="6"/>
      <c r="CF630" s="6"/>
      <c r="CG630" s="6"/>
      <c r="CH630" s="6"/>
      <c r="CI630" s="6"/>
      <c r="CJ630" s="6"/>
      <c r="CK630" s="6"/>
      <c r="CL630" s="6"/>
      <c r="CM630" s="6"/>
      <c r="CN630" s="6"/>
      <c r="CO630" s="6"/>
      <c r="CP630" s="6"/>
      <c r="CQ630" s="6"/>
      <c r="CR630" s="6"/>
      <c r="CS630" s="6"/>
      <c r="CT630" s="6"/>
      <c r="CU630" s="6"/>
      <c r="CV630" s="6"/>
      <c r="CW630" s="6"/>
      <c r="CX630" s="6"/>
    </row>
    <row r="631" spans="1:102" s="5" customFormat="1" ht="27" outlineLevel="1" x14ac:dyDescent="0.25">
      <c r="A631" s="935"/>
      <c r="B631" s="425" t="s">
        <v>38</v>
      </c>
      <c r="C631" s="27"/>
      <c r="D631" s="24">
        <f t="shared" si="192"/>
        <v>193856.47</v>
      </c>
      <c r="E631" s="24">
        <f t="shared" si="192"/>
        <v>195283.57</v>
      </c>
      <c r="F631" s="24">
        <f t="shared" si="192"/>
        <v>178985.04</v>
      </c>
      <c r="G631" s="64">
        <f t="shared" si="188"/>
        <v>0.91700000000000004</v>
      </c>
      <c r="H631" s="24">
        <f t="shared" ref="H631" si="195">H636+H641+H646+H651</f>
        <v>178985.04</v>
      </c>
      <c r="I631" s="100">
        <f t="shared" ref="I631:I707" si="196">H631/E631</f>
        <v>0.91700000000000004</v>
      </c>
      <c r="J631" s="64">
        <f t="shared" si="187"/>
        <v>1</v>
      </c>
      <c r="K631" s="24">
        <f t="shared" ref="K631:L631" si="197">K636+K641+K646+K651</f>
        <v>195283.57</v>
      </c>
      <c r="L631" s="24">
        <f t="shared" si="197"/>
        <v>0</v>
      </c>
      <c r="M631" s="130">
        <f t="shared" si="186"/>
        <v>1</v>
      </c>
      <c r="N631" s="771"/>
      <c r="O631" s="5" t="b">
        <f t="shared" si="178"/>
        <v>1</v>
      </c>
      <c r="P631" s="6"/>
      <c r="Q631" s="138"/>
      <c r="R631" s="403" t="b">
        <f t="shared" si="181"/>
        <v>1</v>
      </c>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c r="BH631" s="6"/>
      <c r="BI631" s="6"/>
      <c r="BJ631" s="6"/>
      <c r="BK631" s="6"/>
      <c r="BL631" s="6"/>
      <c r="BM631" s="6"/>
      <c r="BN631" s="6"/>
      <c r="BO631" s="6"/>
      <c r="BP631" s="6"/>
      <c r="BQ631" s="6"/>
      <c r="BR631" s="6"/>
      <c r="BS631" s="6"/>
      <c r="BT631" s="6"/>
      <c r="BU631" s="6"/>
      <c r="BV631" s="6"/>
      <c r="BW631" s="6"/>
      <c r="BX631" s="6"/>
      <c r="BY631" s="6"/>
      <c r="BZ631" s="6"/>
      <c r="CA631" s="6"/>
      <c r="CB631" s="6"/>
      <c r="CC631" s="6"/>
      <c r="CD631" s="6"/>
      <c r="CE631" s="6"/>
      <c r="CF631" s="6"/>
      <c r="CG631" s="6"/>
      <c r="CH631" s="6"/>
      <c r="CI631" s="6"/>
      <c r="CJ631" s="6"/>
      <c r="CK631" s="6"/>
      <c r="CL631" s="6"/>
      <c r="CM631" s="6"/>
      <c r="CN631" s="6"/>
      <c r="CO631" s="6"/>
      <c r="CP631" s="6"/>
      <c r="CQ631" s="6"/>
      <c r="CR631" s="6"/>
      <c r="CS631" s="6"/>
      <c r="CT631" s="6"/>
      <c r="CU631" s="6"/>
      <c r="CV631" s="6"/>
      <c r="CW631" s="6"/>
      <c r="CX631" s="6"/>
    </row>
    <row r="632" spans="1:102" s="5" customFormat="1" ht="27" outlineLevel="1" x14ac:dyDescent="0.25">
      <c r="A632" s="935"/>
      <c r="B632" s="425" t="s">
        <v>20</v>
      </c>
      <c r="C632" s="27"/>
      <c r="D632" s="24">
        <f t="shared" si="192"/>
        <v>0</v>
      </c>
      <c r="E632" s="24">
        <f t="shared" si="192"/>
        <v>0</v>
      </c>
      <c r="F632" s="24">
        <f t="shared" si="192"/>
        <v>0</v>
      </c>
      <c r="G632" s="68" t="e">
        <f t="shared" si="188"/>
        <v>#DIV/0!</v>
      </c>
      <c r="H632" s="36">
        <f t="shared" si="192"/>
        <v>0</v>
      </c>
      <c r="I632" s="81" t="e">
        <f t="shared" si="196"/>
        <v>#DIV/0!</v>
      </c>
      <c r="J632" s="68" t="e">
        <f t="shared" si="187"/>
        <v>#DIV/0!</v>
      </c>
      <c r="K632" s="24">
        <f t="shared" si="192"/>
        <v>0</v>
      </c>
      <c r="L632" s="24">
        <f t="shared" si="192"/>
        <v>0</v>
      </c>
      <c r="M632" s="29" t="e">
        <f t="shared" si="186"/>
        <v>#DIV/0!</v>
      </c>
      <c r="N632" s="771"/>
      <c r="O632" s="5" t="b">
        <f t="shared" si="178"/>
        <v>1</v>
      </c>
      <c r="P632" s="6"/>
      <c r="Q632" s="138"/>
      <c r="R632" s="403" t="b">
        <f t="shared" si="181"/>
        <v>1</v>
      </c>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c r="BH632" s="6"/>
      <c r="BI632" s="6"/>
      <c r="BJ632" s="6"/>
      <c r="BK632" s="6"/>
      <c r="BL632" s="6"/>
      <c r="BM632" s="6"/>
      <c r="BN632" s="6"/>
      <c r="BO632" s="6"/>
      <c r="BP632" s="6"/>
      <c r="BQ632" s="6"/>
      <c r="BR632" s="6"/>
      <c r="BS632" s="6"/>
      <c r="BT632" s="6"/>
      <c r="BU632" s="6"/>
      <c r="BV632" s="6"/>
      <c r="BW632" s="6"/>
      <c r="BX632" s="6"/>
      <c r="BY632" s="6"/>
      <c r="BZ632" s="6"/>
      <c r="CA632" s="6"/>
      <c r="CB632" s="6"/>
      <c r="CC632" s="6"/>
      <c r="CD632" s="6"/>
      <c r="CE632" s="6"/>
      <c r="CF632" s="6"/>
      <c r="CG632" s="6"/>
      <c r="CH632" s="6"/>
      <c r="CI632" s="6"/>
      <c r="CJ632" s="6"/>
      <c r="CK632" s="6"/>
      <c r="CL632" s="6"/>
      <c r="CM632" s="6"/>
      <c r="CN632" s="6"/>
      <c r="CO632" s="6"/>
      <c r="CP632" s="6"/>
      <c r="CQ632" s="6"/>
      <c r="CR632" s="6"/>
      <c r="CS632" s="6"/>
      <c r="CT632" s="6"/>
      <c r="CU632" s="6"/>
      <c r="CV632" s="6"/>
      <c r="CW632" s="6"/>
      <c r="CX632" s="6"/>
    </row>
    <row r="633" spans="1:102" s="5" customFormat="1" ht="151.5" customHeight="1" outlineLevel="1" x14ac:dyDescent="0.25">
      <c r="A633" s="621" t="s">
        <v>314</v>
      </c>
      <c r="B633" s="193" t="s">
        <v>553</v>
      </c>
      <c r="C633" s="37" t="s">
        <v>172</v>
      </c>
      <c r="D633" s="51">
        <f>SUM(D634:D637)</f>
        <v>183297.25</v>
      </c>
      <c r="E633" s="51">
        <f>SUM(E634:E637)</f>
        <v>183297.25</v>
      </c>
      <c r="F633" s="51">
        <f>SUM(F634:F637)</f>
        <v>170631.92</v>
      </c>
      <c r="G633" s="91">
        <f t="shared" si="188"/>
        <v>0.93100000000000005</v>
      </c>
      <c r="H633" s="51">
        <f>SUM(H634:H637)</f>
        <v>169974.29</v>
      </c>
      <c r="I633" s="100">
        <f t="shared" si="196"/>
        <v>0.92700000000000005</v>
      </c>
      <c r="J633" s="91">
        <f t="shared" si="187"/>
        <v>0.996</v>
      </c>
      <c r="K633" s="51">
        <f>E633</f>
        <v>183297.25</v>
      </c>
      <c r="L633" s="24">
        <f>E633-K633</f>
        <v>0</v>
      </c>
      <c r="M633" s="52">
        <f t="shared" si="186"/>
        <v>1</v>
      </c>
      <c r="N633" s="842" t="s">
        <v>1473</v>
      </c>
      <c r="O633" s="5" t="b">
        <f t="shared" ref="O633:O701" si="198">K633+L633=E633</f>
        <v>1</v>
      </c>
      <c r="P633" s="6"/>
      <c r="Q633" s="138"/>
      <c r="R633" s="403"/>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6"/>
      <c r="BN633" s="6"/>
      <c r="BO633" s="6"/>
      <c r="BP633" s="6"/>
      <c r="BQ633" s="6"/>
      <c r="BR633" s="6"/>
      <c r="BS633" s="6"/>
      <c r="BT633" s="6"/>
      <c r="BU633" s="6"/>
      <c r="BV633" s="6"/>
      <c r="BW633" s="6"/>
      <c r="BX633" s="6"/>
      <c r="BY633" s="6"/>
      <c r="BZ633" s="6"/>
      <c r="CA633" s="6"/>
      <c r="CB633" s="6"/>
      <c r="CC633" s="6"/>
      <c r="CD633" s="6"/>
      <c r="CE633" s="6"/>
      <c r="CF633" s="6"/>
      <c r="CG633" s="6"/>
      <c r="CH633" s="6"/>
      <c r="CI633" s="6"/>
      <c r="CJ633" s="6"/>
      <c r="CK633" s="6"/>
      <c r="CL633" s="6"/>
      <c r="CM633" s="6"/>
      <c r="CN633" s="6"/>
      <c r="CO633" s="6"/>
      <c r="CP633" s="6"/>
      <c r="CQ633" s="6"/>
      <c r="CR633" s="6"/>
      <c r="CS633" s="6"/>
      <c r="CT633" s="6"/>
      <c r="CU633" s="6"/>
      <c r="CV633" s="6"/>
      <c r="CW633" s="6"/>
      <c r="CX633" s="6"/>
    </row>
    <row r="634" spans="1:102" s="5" customFormat="1" ht="44.25" customHeight="1" outlineLevel="1" x14ac:dyDescent="0.25">
      <c r="A634" s="621"/>
      <c r="B634" s="61" t="s">
        <v>19</v>
      </c>
      <c r="C634" s="27"/>
      <c r="D634" s="39">
        <v>72.69</v>
      </c>
      <c r="E634" s="39">
        <v>72.69</v>
      </c>
      <c r="F634" s="39">
        <v>72.69</v>
      </c>
      <c r="G634" s="64">
        <f t="shared" si="188"/>
        <v>1</v>
      </c>
      <c r="H634" s="24">
        <v>72.69</v>
      </c>
      <c r="I634" s="100">
        <f t="shared" si="196"/>
        <v>1</v>
      </c>
      <c r="J634" s="64">
        <f t="shared" si="187"/>
        <v>1</v>
      </c>
      <c r="K634" s="24">
        <f>E634</f>
        <v>72.69</v>
      </c>
      <c r="L634" s="24">
        <f>E634-K634</f>
        <v>0</v>
      </c>
      <c r="M634" s="28">
        <f t="shared" si="186"/>
        <v>1</v>
      </c>
      <c r="N634" s="843"/>
      <c r="O634" s="5" t="b">
        <f t="shared" si="198"/>
        <v>1</v>
      </c>
      <c r="P634" s="6"/>
      <c r="Q634" s="138"/>
      <c r="R634" s="403" t="b">
        <f t="shared" si="181"/>
        <v>1</v>
      </c>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c r="BH634" s="6"/>
      <c r="BI634" s="6"/>
      <c r="BJ634" s="6"/>
      <c r="BK634" s="6"/>
      <c r="BL634" s="6"/>
      <c r="BM634" s="6"/>
      <c r="BN634" s="6"/>
      <c r="BO634" s="6"/>
      <c r="BP634" s="6"/>
      <c r="BQ634" s="6"/>
      <c r="BR634" s="6"/>
      <c r="BS634" s="6"/>
      <c r="BT634" s="6"/>
      <c r="BU634" s="6"/>
      <c r="BV634" s="6"/>
      <c r="BW634" s="6"/>
      <c r="BX634" s="6"/>
      <c r="BY634" s="6"/>
      <c r="BZ634" s="6"/>
      <c r="CA634" s="6"/>
      <c r="CB634" s="6"/>
      <c r="CC634" s="6"/>
      <c r="CD634" s="6"/>
      <c r="CE634" s="6"/>
      <c r="CF634" s="6"/>
      <c r="CG634" s="6"/>
      <c r="CH634" s="6"/>
      <c r="CI634" s="6"/>
      <c r="CJ634" s="6"/>
      <c r="CK634" s="6"/>
      <c r="CL634" s="6"/>
      <c r="CM634" s="6"/>
      <c r="CN634" s="6"/>
      <c r="CO634" s="6"/>
      <c r="CP634" s="6"/>
      <c r="CQ634" s="6"/>
      <c r="CR634" s="6"/>
      <c r="CS634" s="6"/>
      <c r="CT634" s="6"/>
      <c r="CU634" s="6"/>
      <c r="CV634" s="6"/>
      <c r="CW634" s="6"/>
      <c r="CX634" s="6"/>
    </row>
    <row r="635" spans="1:102" s="5" customFormat="1" ht="44.25" customHeight="1" outlineLevel="1" x14ac:dyDescent="0.25">
      <c r="A635" s="621"/>
      <c r="B635" s="61" t="s">
        <v>18</v>
      </c>
      <c r="C635" s="27"/>
      <c r="D635" s="39">
        <v>2027.63</v>
      </c>
      <c r="E635" s="39">
        <v>2027.63</v>
      </c>
      <c r="F635" s="39">
        <v>2027.63</v>
      </c>
      <c r="G635" s="64">
        <f t="shared" si="188"/>
        <v>1</v>
      </c>
      <c r="H635" s="39">
        <v>1370</v>
      </c>
      <c r="I635" s="100">
        <f t="shared" si="196"/>
        <v>0.67600000000000005</v>
      </c>
      <c r="J635" s="64">
        <f t="shared" si="187"/>
        <v>0.67600000000000005</v>
      </c>
      <c r="K635" s="24">
        <f>E635</f>
        <v>2027.63</v>
      </c>
      <c r="L635" s="24">
        <f>E635-K635</f>
        <v>0</v>
      </c>
      <c r="M635" s="28">
        <f t="shared" si="186"/>
        <v>1</v>
      </c>
      <c r="N635" s="843"/>
      <c r="O635" s="5" t="b">
        <f t="shared" si="198"/>
        <v>1</v>
      </c>
      <c r="P635" s="6"/>
      <c r="Q635" s="138"/>
      <c r="R635" s="403"/>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6"/>
      <c r="BN635" s="6"/>
      <c r="BO635" s="6"/>
      <c r="BP635" s="6"/>
      <c r="BQ635" s="6"/>
      <c r="BR635" s="6"/>
      <c r="BS635" s="6"/>
      <c r="BT635" s="6"/>
      <c r="BU635" s="6"/>
      <c r="BV635" s="6"/>
      <c r="BW635" s="6"/>
      <c r="BX635" s="6"/>
      <c r="BY635" s="6"/>
      <c r="BZ635" s="6"/>
      <c r="CA635" s="6"/>
      <c r="CB635" s="6"/>
      <c r="CC635" s="6"/>
      <c r="CD635" s="6"/>
      <c r="CE635" s="6"/>
      <c r="CF635" s="6"/>
      <c r="CG635" s="6"/>
      <c r="CH635" s="6"/>
      <c r="CI635" s="6"/>
      <c r="CJ635" s="6"/>
      <c r="CK635" s="6"/>
      <c r="CL635" s="6"/>
      <c r="CM635" s="6"/>
      <c r="CN635" s="6"/>
      <c r="CO635" s="6"/>
      <c r="CP635" s="6"/>
      <c r="CQ635" s="6"/>
      <c r="CR635" s="6"/>
      <c r="CS635" s="6"/>
      <c r="CT635" s="6"/>
      <c r="CU635" s="6"/>
      <c r="CV635" s="6"/>
      <c r="CW635" s="6"/>
      <c r="CX635" s="6"/>
    </row>
    <row r="636" spans="1:102" s="5" customFormat="1" ht="44.25" customHeight="1" outlineLevel="1" x14ac:dyDescent="0.25">
      <c r="A636" s="621"/>
      <c r="B636" s="61" t="s">
        <v>38</v>
      </c>
      <c r="C636" s="27"/>
      <c r="D636" s="39">
        <v>181196.93</v>
      </c>
      <c r="E636" s="39">
        <v>181196.93</v>
      </c>
      <c r="F636" s="39">
        <v>168531.6</v>
      </c>
      <c r="G636" s="64">
        <f t="shared" si="188"/>
        <v>0.93</v>
      </c>
      <c r="H636" s="39">
        <f>F636</f>
        <v>168531.6</v>
      </c>
      <c r="I636" s="100">
        <f t="shared" si="196"/>
        <v>0.93</v>
      </c>
      <c r="J636" s="64">
        <f t="shared" si="187"/>
        <v>1</v>
      </c>
      <c r="K636" s="24">
        <f>E636</f>
        <v>181196.93</v>
      </c>
      <c r="L636" s="24">
        <f>E636-K636</f>
        <v>0</v>
      </c>
      <c r="M636" s="28">
        <f t="shared" si="186"/>
        <v>1</v>
      </c>
      <c r="N636" s="843"/>
      <c r="O636" s="5" t="b">
        <f t="shared" si="198"/>
        <v>1</v>
      </c>
      <c r="P636" s="6"/>
      <c r="Q636" s="138"/>
      <c r="R636" s="403" t="b">
        <f t="shared" si="181"/>
        <v>1</v>
      </c>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c r="BJ636" s="6"/>
      <c r="BK636" s="6"/>
      <c r="BL636" s="6"/>
      <c r="BM636" s="6"/>
      <c r="BN636" s="6"/>
      <c r="BO636" s="6"/>
      <c r="BP636" s="6"/>
      <c r="BQ636" s="6"/>
      <c r="BR636" s="6"/>
      <c r="BS636" s="6"/>
      <c r="BT636" s="6"/>
      <c r="BU636" s="6"/>
      <c r="BV636" s="6"/>
      <c r="BW636" s="6"/>
      <c r="BX636" s="6"/>
      <c r="BY636" s="6"/>
      <c r="BZ636" s="6"/>
      <c r="CA636" s="6"/>
      <c r="CB636" s="6"/>
      <c r="CC636" s="6"/>
      <c r="CD636" s="6"/>
      <c r="CE636" s="6"/>
      <c r="CF636" s="6"/>
      <c r="CG636" s="6"/>
      <c r="CH636" s="6"/>
      <c r="CI636" s="6"/>
      <c r="CJ636" s="6"/>
      <c r="CK636" s="6"/>
      <c r="CL636" s="6"/>
      <c r="CM636" s="6"/>
      <c r="CN636" s="6"/>
      <c r="CO636" s="6"/>
      <c r="CP636" s="6"/>
      <c r="CQ636" s="6"/>
      <c r="CR636" s="6"/>
      <c r="CS636" s="6"/>
      <c r="CT636" s="6"/>
      <c r="CU636" s="6"/>
      <c r="CV636" s="6"/>
      <c r="CW636" s="6"/>
      <c r="CX636" s="6"/>
    </row>
    <row r="637" spans="1:102" s="5" customFormat="1" ht="44.25" customHeight="1" outlineLevel="1" x14ac:dyDescent="0.25">
      <c r="A637" s="621"/>
      <c r="B637" s="425" t="s">
        <v>20</v>
      </c>
      <c r="C637" s="27"/>
      <c r="D637" s="24"/>
      <c r="E637" s="24"/>
      <c r="F637" s="24"/>
      <c r="G637" s="93" t="e">
        <f t="shared" si="188"/>
        <v>#DIV/0!</v>
      </c>
      <c r="H637" s="40"/>
      <c r="I637" s="81" t="e">
        <f t="shared" si="196"/>
        <v>#DIV/0!</v>
      </c>
      <c r="J637" s="68" t="e">
        <f t="shared" si="187"/>
        <v>#DIV/0!</v>
      </c>
      <c r="K637" s="24">
        <f>E637</f>
        <v>0</v>
      </c>
      <c r="L637" s="24">
        <f>E637-K637</f>
        <v>0</v>
      </c>
      <c r="M637" s="29" t="e">
        <f t="shared" si="186"/>
        <v>#DIV/0!</v>
      </c>
      <c r="N637" s="843"/>
      <c r="O637" s="5" t="b">
        <f t="shared" si="198"/>
        <v>1</v>
      </c>
      <c r="P637" s="6"/>
      <c r="Q637" s="138"/>
      <c r="R637" s="403" t="b">
        <f t="shared" si="181"/>
        <v>1</v>
      </c>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c r="BJ637" s="6"/>
      <c r="BK637" s="6"/>
      <c r="BL637" s="6"/>
      <c r="BM637" s="6"/>
      <c r="BN637" s="6"/>
      <c r="BO637" s="6"/>
      <c r="BP637" s="6"/>
      <c r="BQ637" s="6"/>
      <c r="BR637" s="6"/>
      <c r="BS637" s="6"/>
      <c r="BT637" s="6"/>
      <c r="BU637" s="6"/>
      <c r="BV637" s="6"/>
      <c r="BW637" s="6"/>
      <c r="BX637" s="6"/>
      <c r="BY637" s="6"/>
      <c r="BZ637" s="6"/>
      <c r="CA637" s="6"/>
      <c r="CB637" s="6"/>
      <c r="CC637" s="6"/>
      <c r="CD637" s="6"/>
      <c r="CE637" s="6"/>
      <c r="CF637" s="6"/>
      <c r="CG637" s="6"/>
      <c r="CH637" s="6"/>
      <c r="CI637" s="6"/>
      <c r="CJ637" s="6"/>
      <c r="CK637" s="6"/>
      <c r="CL637" s="6"/>
      <c r="CM637" s="6"/>
      <c r="CN637" s="6"/>
      <c r="CO637" s="6"/>
      <c r="CP637" s="6"/>
      <c r="CQ637" s="6"/>
      <c r="CR637" s="6"/>
      <c r="CS637" s="6"/>
      <c r="CT637" s="6"/>
      <c r="CU637" s="6"/>
      <c r="CV637" s="6"/>
      <c r="CW637" s="6"/>
      <c r="CX637" s="6"/>
    </row>
    <row r="638" spans="1:102" s="5" customFormat="1" ht="191.25" customHeight="1" outlineLevel="1" x14ac:dyDescent="0.25">
      <c r="A638" s="621" t="s">
        <v>315</v>
      </c>
      <c r="B638" s="37" t="s">
        <v>959</v>
      </c>
      <c r="C638" s="37" t="s">
        <v>172</v>
      </c>
      <c r="D638" s="51">
        <f>SUM(D639:D642)</f>
        <v>11769</v>
      </c>
      <c r="E638" s="51">
        <f>SUM(E639:E642)</f>
        <v>11769</v>
      </c>
      <c r="F638" s="51">
        <f>SUM(F639:F642)</f>
        <v>11034.95</v>
      </c>
      <c r="G638" s="91">
        <f t="shared" si="188"/>
        <v>0.93799999999999994</v>
      </c>
      <c r="H638" s="51">
        <f>SUM(H639:H642)</f>
        <v>11034.95</v>
      </c>
      <c r="I638" s="105">
        <f t="shared" si="196"/>
        <v>0.93799999999999994</v>
      </c>
      <c r="J638" s="91">
        <f t="shared" si="187"/>
        <v>1</v>
      </c>
      <c r="K638" s="51">
        <f>SUM(K639:K642)</f>
        <v>11769</v>
      </c>
      <c r="L638" s="51">
        <f>SUM(L639:L642)</f>
        <v>0</v>
      </c>
      <c r="M638" s="52">
        <f t="shared" si="186"/>
        <v>1</v>
      </c>
      <c r="N638" s="846" t="s">
        <v>1168</v>
      </c>
      <c r="O638" s="5" t="b">
        <f t="shared" si="198"/>
        <v>1</v>
      </c>
      <c r="P638" s="6"/>
      <c r="Q638" s="138"/>
      <c r="R638" s="403" t="b">
        <f t="shared" si="181"/>
        <v>1</v>
      </c>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6"/>
      <c r="BN638" s="6"/>
      <c r="BO638" s="6"/>
      <c r="BP638" s="6"/>
      <c r="BQ638" s="6"/>
      <c r="BR638" s="6"/>
      <c r="BS638" s="6"/>
      <c r="BT638" s="6"/>
      <c r="BU638" s="6"/>
      <c r="BV638" s="6"/>
      <c r="BW638" s="6"/>
      <c r="BX638" s="6"/>
      <c r="BY638" s="6"/>
      <c r="BZ638" s="6"/>
      <c r="CA638" s="6"/>
      <c r="CB638" s="6"/>
      <c r="CC638" s="6"/>
      <c r="CD638" s="6"/>
      <c r="CE638" s="6"/>
      <c r="CF638" s="6"/>
      <c r="CG638" s="6"/>
      <c r="CH638" s="6"/>
      <c r="CI638" s="6"/>
      <c r="CJ638" s="6"/>
      <c r="CK638" s="6"/>
      <c r="CL638" s="6"/>
      <c r="CM638" s="6"/>
      <c r="CN638" s="6"/>
      <c r="CO638" s="6"/>
      <c r="CP638" s="6"/>
      <c r="CQ638" s="6"/>
      <c r="CR638" s="6"/>
      <c r="CS638" s="6"/>
      <c r="CT638" s="6"/>
      <c r="CU638" s="6"/>
      <c r="CV638" s="6"/>
      <c r="CW638" s="6"/>
      <c r="CX638" s="6"/>
    </row>
    <row r="639" spans="1:102" s="5" customFormat="1" ht="18.75" customHeight="1" outlineLevel="1" x14ac:dyDescent="0.25">
      <c r="A639" s="621"/>
      <c r="B639" s="425" t="s">
        <v>19</v>
      </c>
      <c r="C639" s="27"/>
      <c r="D639" s="24"/>
      <c r="E639" s="24"/>
      <c r="F639" s="24"/>
      <c r="G639" s="68" t="e">
        <f t="shared" si="188"/>
        <v>#DIV/0!</v>
      </c>
      <c r="H639" s="24"/>
      <c r="I639" s="81" t="e">
        <f t="shared" si="196"/>
        <v>#DIV/0!</v>
      </c>
      <c r="J639" s="68" t="e">
        <f t="shared" si="187"/>
        <v>#DIV/0!</v>
      </c>
      <c r="K639" s="24"/>
      <c r="L639" s="24"/>
      <c r="M639" s="29" t="e">
        <f t="shared" si="186"/>
        <v>#DIV/0!</v>
      </c>
      <c r="N639" s="847"/>
      <c r="O639" s="5" t="b">
        <f t="shared" si="198"/>
        <v>1</v>
      </c>
      <c r="P639" s="6"/>
      <c r="Q639" s="138"/>
      <c r="R639" s="403" t="b">
        <f t="shared" si="181"/>
        <v>1</v>
      </c>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6"/>
      <c r="BN639" s="6"/>
      <c r="BO639" s="6"/>
      <c r="BP639" s="6"/>
      <c r="BQ639" s="6"/>
      <c r="BR639" s="6"/>
      <c r="BS639" s="6"/>
      <c r="BT639" s="6"/>
      <c r="BU639" s="6"/>
      <c r="BV639" s="6"/>
      <c r="BW639" s="6"/>
      <c r="BX639" s="6"/>
      <c r="BY639" s="6"/>
      <c r="BZ639" s="6"/>
      <c r="CA639" s="6"/>
      <c r="CB639" s="6"/>
      <c r="CC639" s="6"/>
      <c r="CD639" s="6"/>
      <c r="CE639" s="6"/>
      <c r="CF639" s="6"/>
      <c r="CG639" s="6"/>
      <c r="CH639" s="6"/>
      <c r="CI639" s="6"/>
      <c r="CJ639" s="6"/>
      <c r="CK639" s="6"/>
      <c r="CL639" s="6"/>
      <c r="CM639" s="6"/>
      <c r="CN639" s="6"/>
      <c r="CO639" s="6"/>
      <c r="CP639" s="6"/>
      <c r="CQ639" s="6"/>
      <c r="CR639" s="6"/>
      <c r="CS639" s="6"/>
      <c r="CT639" s="6"/>
      <c r="CU639" s="6"/>
      <c r="CV639" s="6"/>
      <c r="CW639" s="6"/>
      <c r="CX639" s="6"/>
    </row>
    <row r="640" spans="1:102" s="5" customFormat="1" ht="18.75" customHeight="1" outlineLevel="1" x14ac:dyDescent="0.25">
      <c r="A640" s="621"/>
      <c r="B640" s="425" t="s">
        <v>18</v>
      </c>
      <c r="C640" s="27"/>
      <c r="D640" s="357">
        <v>7068.56</v>
      </c>
      <c r="E640" s="357">
        <v>7068.56</v>
      </c>
      <c r="F640" s="357">
        <v>6685.56</v>
      </c>
      <c r="G640" s="64">
        <f t="shared" si="188"/>
        <v>0.94599999999999995</v>
      </c>
      <c r="H640" s="357">
        <f>F640</f>
        <v>6685.56</v>
      </c>
      <c r="I640" s="100">
        <f t="shared" si="196"/>
        <v>0.94599999999999995</v>
      </c>
      <c r="J640" s="64">
        <f t="shared" si="187"/>
        <v>1</v>
      </c>
      <c r="K640" s="24">
        <f>E640</f>
        <v>7068.56</v>
      </c>
      <c r="L640" s="24">
        <f>E640-K640</f>
        <v>0</v>
      </c>
      <c r="M640" s="28">
        <f t="shared" si="186"/>
        <v>1</v>
      </c>
      <c r="N640" s="847"/>
      <c r="O640" s="5" t="b">
        <f t="shared" si="198"/>
        <v>1</v>
      </c>
      <c r="P640" s="6"/>
      <c r="Q640" s="138"/>
      <c r="R640" s="403" t="b">
        <f t="shared" si="181"/>
        <v>1</v>
      </c>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c r="BJ640" s="6"/>
      <c r="BK640" s="6"/>
      <c r="BL640" s="6"/>
      <c r="BM640" s="6"/>
      <c r="BN640" s="6"/>
      <c r="BO640" s="6"/>
      <c r="BP640" s="6"/>
      <c r="BQ640" s="6"/>
      <c r="BR640" s="6"/>
      <c r="BS640" s="6"/>
      <c r="BT640" s="6"/>
      <c r="BU640" s="6"/>
      <c r="BV640" s="6"/>
      <c r="BW640" s="6"/>
      <c r="BX640" s="6"/>
      <c r="BY640" s="6"/>
      <c r="BZ640" s="6"/>
      <c r="CA640" s="6"/>
      <c r="CB640" s="6"/>
      <c r="CC640" s="6"/>
      <c r="CD640" s="6"/>
      <c r="CE640" s="6"/>
      <c r="CF640" s="6"/>
      <c r="CG640" s="6"/>
      <c r="CH640" s="6"/>
      <c r="CI640" s="6"/>
      <c r="CJ640" s="6"/>
      <c r="CK640" s="6"/>
      <c r="CL640" s="6"/>
      <c r="CM640" s="6"/>
      <c r="CN640" s="6"/>
      <c r="CO640" s="6"/>
      <c r="CP640" s="6"/>
      <c r="CQ640" s="6"/>
      <c r="CR640" s="6"/>
      <c r="CS640" s="6"/>
      <c r="CT640" s="6"/>
      <c r="CU640" s="6"/>
      <c r="CV640" s="6"/>
      <c r="CW640" s="6"/>
      <c r="CX640" s="6"/>
    </row>
    <row r="641" spans="1:102" s="5" customFormat="1" ht="18.75" customHeight="1" outlineLevel="1" x14ac:dyDescent="0.25">
      <c r="A641" s="621"/>
      <c r="B641" s="425" t="s">
        <v>38</v>
      </c>
      <c r="C641" s="27"/>
      <c r="D641" s="357">
        <v>4700.4399999999996</v>
      </c>
      <c r="E641" s="357">
        <v>4700.4399999999996</v>
      </c>
      <c r="F641" s="357">
        <v>4349.3900000000003</v>
      </c>
      <c r="G641" s="64">
        <f t="shared" si="188"/>
        <v>0.92500000000000004</v>
      </c>
      <c r="H641" s="357">
        <f>F641</f>
        <v>4349.3900000000003</v>
      </c>
      <c r="I641" s="100">
        <f t="shared" si="196"/>
        <v>0.92500000000000004</v>
      </c>
      <c r="J641" s="64">
        <f t="shared" si="187"/>
        <v>1</v>
      </c>
      <c r="K641" s="24">
        <f>E641</f>
        <v>4700.4399999999996</v>
      </c>
      <c r="L641" s="24"/>
      <c r="M641" s="28">
        <f t="shared" si="186"/>
        <v>1</v>
      </c>
      <c r="N641" s="847"/>
      <c r="O641" s="5" t="b">
        <f t="shared" si="198"/>
        <v>1</v>
      </c>
      <c r="P641" s="6"/>
      <c r="Q641" s="138"/>
      <c r="R641" s="403" t="b">
        <f t="shared" si="181"/>
        <v>1</v>
      </c>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6"/>
      <c r="BN641" s="6"/>
      <c r="BO641" s="6"/>
      <c r="BP641" s="6"/>
      <c r="BQ641" s="6"/>
      <c r="BR641" s="6"/>
      <c r="BS641" s="6"/>
      <c r="BT641" s="6"/>
      <c r="BU641" s="6"/>
      <c r="BV641" s="6"/>
      <c r="BW641" s="6"/>
      <c r="BX641" s="6"/>
      <c r="BY641" s="6"/>
      <c r="BZ641" s="6"/>
      <c r="CA641" s="6"/>
      <c r="CB641" s="6"/>
      <c r="CC641" s="6"/>
      <c r="CD641" s="6"/>
      <c r="CE641" s="6"/>
      <c r="CF641" s="6"/>
      <c r="CG641" s="6"/>
      <c r="CH641" s="6"/>
      <c r="CI641" s="6"/>
      <c r="CJ641" s="6"/>
      <c r="CK641" s="6"/>
      <c r="CL641" s="6"/>
      <c r="CM641" s="6"/>
      <c r="CN641" s="6"/>
      <c r="CO641" s="6"/>
      <c r="CP641" s="6"/>
      <c r="CQ641" s="6"/>
      <c r="CR641" s="6"/>
      <c r="CS641" s="6"/>
      <c r="CT641" s="6"/>
      <c r="CU641" s="6"/>
      <c r="CV641" s="6"/>
      <c r="CW641" s="6"/>
      <c r="CX641" s="6"/>
    </row>
    <row r="642" spans="1:102" s="5" customFormat="1" ht="18.75" customHeight="1" outlineLevel="1" x14ac:dyDescent="0.25">
      <c r="A642" s="621"/>
      <c r="B642" s="425" t="s">
        <v>20</v>
      </c>
      <c r="C642" s="27"/>
      <c r="D642" s="24"/>
      <c r="E642" s="24"/>
      <c r="F642" s="24"/>
      <c r="G642" s="68" t="e">
        <f t="shared" si="188"/>
        <v>#DIV/0!</v>
      </c>
      <c r="H642" s="24"/>
      <c r="I642" s="81" t="e">
        <f t="shared" si="196"/>
        <v>#DIV/0!</v>
      </c>
      <c r="J642" s="68" t="e">
        <f t="shared" si="187"/>
        <v>#DIV/0!</v>
      </c>
      <c r="K642" s="24"/>
      <c r="L642" s="24"/>
      <c r="M642" s="29" t="e">
        <f t="shared" si="186"/>
        <v>#DIV/0!</v>
      </c>
      <c r="N642" s="848"/>
      <c r="O642" s="5" t="b">
        <f t="shared" si="198"/>
        <v>1</v>
      </c>
      <c r="P642" s="6"/>
      <c r="Q642" s="138"/>
      <c r="R642" s="403" t="b">
        <f t="shared" si="181"/>
        <v>1</v>
      </c>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c r="BN642" s="6"/>
      <c r="BO642" s="6"/>
      <c r="BP642" s="6"/>
      <c r="BQ642" s="6"/>
      <c r="BR642" s="6"/>
      <c r="BS642" s="6"/>
      <c r="BT642" s="6"/>
      <c r="BU642" s="6"/>
      <c r="BV642" s="6"/>
      <c r="BW642" s="6"/>
      <c r="BX642" s="6"/>
      <c r="BY642" s="6"/>
      <c r="BZ642" s="6"/>
      <c r="CA642" s="6"/>
      <c r="CB642" s="6"/>
      <c r="CC642" s="6"/>
      <c r="CD642" s="6"/>
      <c r="CE642" s="6"/>
      <c r="CF642" s="6"/>
      <c r="CG642" s="6"/>
      <c r="CH642" s="6"/>
      <c r="CI642" s="6"/>
      <c r="CJ642" s="6"/>
      <c r="CK642" s="6"/>
      <c r="CL642" s="6"/>
      <c r="CM642" s="6"/>
      <c r="CN642" s="6"/>
      <c r="CO642" s="6"/>
      <c r="CP642" s="6"/>
      <c r="CQ642" s="6"/>
      <c r="CR642" s="6"/>
      <c r="CS642" s="6"/>
      <c r="CT642" s="6"/>
      <c r="CU642" s="6"/>
      <c r="CV642" s="6"/>
      <c r="CW642" s="6"/>
      <c r="CX642" s="6"/>
    </row>
    <row r="643" spans="1:102" s="5" customFormat="1" ht="101.25" customHeight="1" outlineLevel="1" x14ac:dyDescent="0.25">
      <c r="A643" s="621" t="s">
        <v>316</v>
      </c>
      <c r="B643" s="16" t="s">
        <v>584</v>
      </c>
      <c r="C643" s="16" t="s">
        <v>172</v>
      </c>
      <c r="D643" s="19">
        <f>SUM(D644:D647)</f>
        <v>8686.0499999999993</v>
      </c>
      <c r="E643" s="19">
        <f>SUM(E644:E647)</f>
        <v>10113.15</v>
      </c>
      <c r="F643" s="19">
        <f>SUM(F644:F647)</f>
        <v>6831</v>
      </c>
      <c r="G643" s="91">
        <f>F643/E643</f>
        <v>0.67500000000000004</v>
      </c>
      <c r="H643" s="19">
        <f>SUM(H644:H647)</f>
        <v>6831</v>
      </c>
      <c r="I643" s="64">
        <f t="shared" si="196"/>
        <v>0.67500000000000004</v>
      </c>
      <c r="J643" s="91">
        <f t="shared" si="187"/>
        <v>1</v>
      </c>
      <c r="K643" s="19">
        <f>SUM(K644:K647)</f>
        <v>10113.15</v>
      </c>
      <c r="L643" s="19">
        <f>SUM(L644:L647)</f>
        <v>0</v>
      </c>
      <c r="M643" s="52">
        <f t="shared" si="186"/>
        <v>1</v>
      </c>
      <c r="N643" s="690" t="s">
        <v>1474</v>
      </c>
      <c r="O643" s="5" t="b">
        <f t="shared" si="198"/>
        <v>1</v>
      </c>
      <c r="P643" s="6"/>
      <c r="Q643" s="138"/>
      <c r="R643" s="403" t="b">
        <f t="shared" si="181"/>
        <v>1</v>
      </c>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c r="BJ643" s="6"/>
      <c r="BK643" s="6"/>
      <c r="BL643" s="6"/>
      <c r="BM643" s="6"/>
      <c r="BN643" s="6"/>
      <c r="BO643" s="6"/>
      <c r="BP643" s="6"/>
      <c r="BQ643" s="6"/>
      <c r="BR643" s="6"/>
      <c r="BS643" s="6"/>
      <c r="BT643" s="6"/>
      <c r="BU643" s="6"/>
      <c r="BV643" s="6"/>
      <c r="BW643" s="6"/>
      <c r="BX643" s="6"/>
      <c r="BY643" s="6"/>
      <c r="BZ643" s="6"/>
      <c r="CA643" s="6"/>
      <c r="CB643" s="6"/>
      <c r="CC643" s="6"/>
      <c r="CD643" s="6"/>
      <c r="CE643" s="6"/>
      <c r="CF643" s="6"/>
      <c r="CG643" s="6"/>
      <c r="CH643" s="6"/>
      <c r="CI643" s="6"/>
      <c r="CJ643" s="6"/>
      <c r="CK643" s="6"/>
      <c r="CL643" s="6"/>
      <c r="CM643" s="6"/>
      <c r="CN643" s="6"/>
      <c r="CO643" s="6"/>
      <c r="CP643" s="6"/>
      <c r="CQ643" s="6"/>
      <c r="CR643" s="6"/>
      <c r="CS643" s="6"/>
      <c r="CT643" s="6"/>
      <c r="CU643" s="6"/>
      <c r="CV643" s="6"/>
      <c r="CW643" s="6"/>
      <c r="CX643" s="6"/>
    </row>
    <row r="644" spans="1:102" s="5" customFormat="1" ht="52.5" customHeight="1" outlineLevel="1" x14ac:dyDescent="0.25">
      <c r="A644" s="621"/>
      <c r="B644" s="570" t="s">
        <v>19</v>
      </c>
      <c r="C644" s="15"/>
      <c r="D644" s="39"/>
      <c r="E644" s="39"/>
      <c r="F644" s="39"/>
      <c r="G644" s="68" t="e">
        <f>F644/E644</f>
        <v>#DIV/0!</v>
      </c>
      <c r="H644" s="39"/>
      <c r="I644" s="68" t="e">
        <f t="shared" si="196"/>
        <v>#DIV/0!</v>
      </c>
      <c r="J644" s="68" t="e">
        <f t="shared" si="187"/>
        <v>#DIV/0!</v>
      </c>
      <c r="K644" s="39">
        <f>E644</f>
        <v>0</v>
      </c>
      <c r="L644" s="39">
        <f>E644-K644</f>
        <v>0</v>
      </c>
      <c r="M644" s="29" t="e">
        <f t="shared" si="186"/>
        <v>#DIV/0!</v>
      </c>
      <c r="N644" s="690"/>
      <c r="O644" s="5" t="b">
        <f t="shared" si="198"/>
        <v>1</v>
      </c>
      <c r="P644" s="6"/>
      <c r="Q644" s="138"/>
      <c r="R644" s="403" t="b">
        <f t="shared" si="181"/>
        <v>1</v>
      </c>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6"/>
      <c r="BN644" s="6"/>
      <c r="BO644" s="6"/>
      <c r="BP644" s="6"/>
      <c r="BQ644" s="6"/>
      <c r="BR644" s="6"/>
      <c r="BS644" s="6"/>
      <c r="BT644" s="6"/>
      <c r="BU644" s="6"/>
      <c r="BV644" s="6"/>
      <c r="BW644" s="6"/>
      <c r="BX644" s="6"/>
      <c r="BY644" s="6"/>
      <c r="BZ644" s="6"/>
      <c r="CA644" s="6"/>
      <c r="CB644" s="6"/>
      <c r="CC644" s="6"/>
      <c r="CD644" s="6"/>
      <c r="CE644" s="6"/>
      <c r="CF644" s="6"/>
      <c r="CG644" s="6"/>
      <c r="CH644" s="6"/>
      <c r="CI644" s="6"/>
      <c r="CJ644" s="6"/>
      <c r="CK644" s="6"/>
      <c r="CL644" s="6"/>
      <c r="CM644" s="6"/>
      <c r="CN644" s="6"/>
      <c r="CO644" s="6"/>
      <c r="CP644" s="6"/>
      <c r="CQ644" s="6"/>
      <c r="CR644" s="6"/>
      <c r="CS644" s="6"/>
      <c r="CT644" s="6"/>
      <c r="CU644" s="6"/>
      <c r="CV644" s="6"/>
      <c r="CW644" s="6"/>
      <c r="CX644" s="6"/>
    </row>
    <row r="645" spans="1:102" s="5" customFormat="1" ht="52.5" customHeight="1" outlineLevel="1" x14ac:dyDescent="0.25">
      <c r="A645" s="621"/>
      <c r="B645" s="570" t="s">
        <v>18</v>
      </c>
      <c r="C645" s="15"/>
      <c r="D645" s="39">
        <v>726.95</v>
      </c>
      <c r="E645" s="39">
        <v>726.95</v>
      </c>
      <c r="F645" s="39">
        <v>726.95</v>
      </c>
      <c r="G645" s="64">
        <f>F645/E645</f>
        <v>1</v>
      </c>
      <c r="H645" s="39">
        <f>F645</f>
        <v>726.95</v>
      </c>
      <c r="I645" s="64">
        <f t="shared" si="196"/>
        <v>1</v>
      </c>
      <c r="J645" s="64">
        <f t="shared" si="187"/>
        <v>1</v>
      </c>
      <c r="K645" s="39">
        <v>726.95</v>
      </c>
      <c r="L645" s="39">
        <f>E645-K645</f>
        <v>0</v>
      </c>
      <c r="M645" s="28">
        <f t="shared" si="186"/>
        <v>1</v>
      </c>
      <c r="N645" s="690"/>
      <c r="O645" s="5" t="b">
        <f t="shared" si="198"/>
        <v>1</v>
      </c>
      <c r="P645" s="6"/>
      <c r="Q645" s="138"/>
      <c r="R645" s="403" t="b">
        <f t="shared" si="181"/>
        <v>1</v>
      </c>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c r="BN645" s="6"/>
      <c r="BO645" s="6"/>
      <c r="BP645" s="6"/>
      <c r="BQ645" s="6"/>
      <c r="BR645" s="6"/>
      <c r="BS645" s="6"/>
      <c r="BT645" s="6"/>
      <c r="BU645" s="6"/>
      <c r="BV645" s="6"/>
      <c r="BW645" s="6"/>
      <c r="BX645" s="6"/>
      <c r="BY645" s="6"/>
      <c r="BZ645" s="6"/>
      <c r="CA645" s="6"/>
      <c r="CB645" s="6"/>
      <c r="CC645" s="6"/>
      <c r="CD645" s="6"/>
      <c r="CE645" s="6"/>
      <c r="CF645" s="6"/>
      <c r="CG645" s="6"/>
      <c r="CH645" s="6"/>
      <c r="CI645" s="6"/>
      <c r="CJ645" s="6"/>
      <c r="CK645" s="6"/>
      <c r="CL645" s="6"/>
      <c r="CM645" s="6"/>
      <c r="CN645" s="6"/>
      <c r="CO645" s="6"/>
      <c r="CP645" s="6"/>
      <c r="CQ645" s="6"/>
      <c r="CR645" s="6"/>
      <c r="CS645" s="6"/>
      <c r="CT645" s="6"/>
      <c r="CU645" s="6"/>
      <c r="CV645" s="6"/>
      <c r="CW645" s="6"/>
      <c r="CX645" s="6"/>
    </row>
    <row r="646" spans="1:102" s="5" customFormat="1" ht="52.5" customHeight="1" outlineLevel="1" x14ac:dyDescent="0.25">
      <c r="A646" s="621"/>
      <c r="B646" s="570" t="s">
        <v>38</v>
      </c>
      <c r="C646" s="15"/>
      <c r="D646" s="39">
        <v>7959.1</v>
      </c>
      <c r="E646" s="39">
        <v>9386.2000000000007</v>
      </c>
      <c r="F646" s="39">
        <v>6104.05</v>
      </c>
      <c r="G646" s="64">
        <f>F646/E646</f>
        <v>0.65</v>
      </c>
      <c r="H646" s="39">
        <f>F646</f>
        <v>6104.05</v>
      </c>
      <c r="I646" s="64">
        <f t="shared" si="196"/>
        <v>0.65</v>
      </c>
      <c r="J646" s="64">
        <f t="shared" si="187"/>
        <v>1</v>
      </c>
      <c r="K646" s="39">
        <v>9386.2000000000007</v>
      </c>
      <c r="L646" s="39">
        <f>E646-K646</f>
        <v>0</v>
      </c>
      <c r="M646" s="28">
        <f t="shared" si="186"/>
        <v>1</v>
      </c>
      <c r="N646" s="690"/>
      <c r="O646" s="5" t="b">
        <f t="shared" si="198"/>
        <v>1</v>
      </c>
      <c r="P646" s="6"/>
      <c r="Q646" s="138"/>
      <c r="R646" s="403" t="b">
        <f t="shared" si="181"/>
        <v>1</v>
      </c>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6"/>
      <c r="BN646" s="6"/>
      <c r="BO646" s="6"/>
      <c r="BP646" s="6"/>
      <c r="BQ646" s="6"/>
      <c r="BR646" s="6"/>
      <c r="BS646" s="6"/>
      <c r="BT646" s="6"/>
      <c r="BU646" s="6"/>
      <c r="BV646" s="6"/>
      <c r="BW646" s="6"/>
      <c r="BX646" s="6"/>
      <c r="BY646" s="6"/>
      <c r="BZ646" s="6"/>
      <c r="CA646" s="6"/>
      <c r="CB646" s="6"/>
      <c r="CC646" s="6"/>
      <c r="CD646" s="6"/>
      <c r="CE646" s="6"/>
      <c r="CF646" s="6"/>
      <c r="CG646" s="6"/>
      <c r="CH646" s="6"/>
      <c r="CI646" s="6"/>
      <c r="CJ646" s="6"/>
      <c r="CK646" s="6"/>
      <c r="CL646" s="6"/>
      <c r="CM646" s="6"/>
      <c r="CN646" s="6"/>
      <c r="CO646" s="6"/>
      <c r="CP646" s="6"/>
      <c r="CQ646" s="6"/>
      <c r="CR646" s="6"/>
      <c r="CS646" s="6"/>
      <c r="CT646" s="6"/>
      <c r="CU646" s="6"/>
      <c r="CV646" s="6"/>
      <c r="CW646" s="6"/>
      <c r="CX646" s="6"/>
    </row>
    <row r="647" spans="1:102" s="5" customFormat="1" ht="52.5" customHeight="1" outlineLevel="1" x14ac:dyDescent="0.25">
      <c r="A647" s="621"/>
      <c r="B647" s="570" t="s">
        <v>20</v>
      </c>
      <c r="C647" s="15"/>
      <c r="D647" s="39"/>
      <c r="E647" s="39"/>
      <c r="F647" s="39"/>
      <c r="G647" s="68" t="e">
        <f>F647/E647</f>
        <v>#DIV/0!</v>
      </c>
      <c r="H647" s="39"/>
      <c r="I647" s="68" t="e">
        <f t="shared" si="196"/>
        <v>#DIV/0!</v>
      </c>
      <c r="J647" s="68" t="e">
        <f t="shared" si="187"/>
        <v>#DIV/0!</v>
      </c>
      <c r="K647" s="39">
        <f>E647</f>
        <v>0</v>
      </c>
      <c r="L647" s="39">
        <f>E647-K647</f>
        <v>0</v>
      </c>
      <c r="M647" s="29" t="e">
        <f t="shared" si="186"/>
        <v>#DIV/0!</v>
      </c>
      <c r="N647" s="690"/>
      <c r="O647" s="5" t="b">
        <f t="shared" si="198"/>
        <v>1</v>
      </c>
      <c r="P647" s="6"/>
      <c r="Q647" s="138"/>
      <c r="R647" s="403" t="b">
        <f t="shared" si="181"/>
        <v>1</v>
      </c>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c r="BJ647" s="6"/>
      <c r="BK647" s="6"/>
      <c r="BL647" s="6"/>
      <c r="BM647" s="6"/>
      <c r="BN647" s="6"/>
      <c r="BO647" s="6"/>
      <c r="BP647" s="6"/>
      <c r="BQ647" s="6"/>
      <c r="BR647" s="6"/>
      <c r="BS647" s="6"/>
      <c r="BT647" s="6"/>
      <c r="BU647" s="6"/>
      <c r="BV647" s="6"/>
      <c r="BW647" s="6"/>
      <c r="BX647" s="6"/>
      <c r="BY647" s="6"/>
      <c r="BZ647" s="6"/>
      <c r="CA647" s="6"/>
      <c r="CB647" s="6"/>
      <c r="CC647" s="6"/>
      <c r="CD647" s="6"/>
      <c r="CE647" s="6"/>
      <c r="CF647" s="6"/>
      <c r="CG647" s="6"/>
      <c r="CH647" s="6"/>
      <c r="CI647" s="6"/>
      <c r="CJ647" s="6"/>
      <c r="CK647" s="6"/>
      <c r="CL647" s="6"/>
      <c r="CM647" s="6"/>
      <c r="CN647" s="6"/>
      <c r="CO647" s="6"/>
      <c r="CP647" s="6"/>
      <c r="CQ647" s="6"/>
      <c r="CR647" s="6"/>
      <c r="CS647" s="6"/>
      <c r="CT647" s="6"/>
      <c r="CU647" s="6"/>
      <c r="CV647" s="6"/>
      <c r="CW647" s="6"/>
      <c r="CX647" s="6"/>
    </row>
    <row r="648" spans="1:102" s="5" customFormat="1" ht="52.5" customHeight="1" outlineLevel="1" x14ac:dyDescent="0.25">
      <c r="A648" s="648" t="s">
        <v>1358</v>
      </c>
      <c r="B648" s="16" t="s">
        <v>1359</v>
      </c>
      <c r="C648" s="16" t="s">
        <v>172</v>
      </c>
      <c r="D648" s="39">
        <f>SUM(D649:D652)</f>
        <v>345</v>
      </c>
      <c r="E648" s="39">
        <f t="shared" ref="E648:F648" si="199">SUM(E649:E652)</f>
        <v>345</v>
      </c>
      <c r="F648" s="39">
        <f t="shared" si="199"/>
        <v>345</v>
      </c>
      <c r="G648" s="64">
        <f t="shared" ref="G648:G652" si="200">F648/E648</f>
        <v>1</v>
      </c>
      <c r="H648" s="39">
        <f>SUM(H649:H652)</f>
        <v>345</v>
      </c>
      <c r="I648" s="64">
        <f t="shared" si="196"/>
        <v>1</v>
      </c>
      <c r="J648" s="64">
        <f t="shared" si="187"/>
        <v>1</v>
      </c>
      <c r="K648" s="39">
        <f>SUM(K649:K652)</f>
        <v>345</v>
      </c>
      <c r="L648" s="39">
        <f>SUM(L649:L652)</f>
        <v>0</v>
      </c>
      <c r="M648" s="28">
        <f t="shared" si="186"/>
        <v>1</v>
      </c>
      <c r="N648" s="1009" t="s">
        <v>1360</v>
      </c>
      <c r="O648" s="5" t="b">
        <f t="shared" si="198"/>
        <v>1</v>
      </c>
      <c r="P648" s="424"/>
      <c r="Q648" s="138"/>
      <c r="R648" s="403" t="b">
        <f t="shared" ref="R648:R711" si="201">F648=H648</f>
        <v>1</v>
      </c>
      <c r="S648" s="424"/>
      <c r="T648" s="424"/>
      <c r="U648" s="424"/>
      <c r="V648" s="424"/>
      <c r="W648" s="424"/>
      <c r="X648" s="424"/>
      <c r="Y648" s="424"/>
      <c r="Z648" s="424"/>
      <c r="AA648" s="424"/>
      <c r="AB648" s="424"/>
      <c r="AC648" s="424"/>
      <c r="AD648" s="424"/>
      <c r="AE648" s="424"/>
      <c r="AF648" s="424"/>
      <c r="AG648" s="424"/>
      <c r="AH648" s="424"/>
      <c r="AI648" s="424"/>
      <c r="AJ648" s="424"/>
      <c r="AK648" s="424"/>
      <c r="AL648" s="424"/>
      <c r="AM648" s="424"/>
      <c r="AN648" s="424"/>
      <c r="AO648" s="424"/>
      <c r="AP648" s="424"/>
      <c r="AQ648" s="424"/>
      <c r="AR648" s="424"/>
      <c r="AS648" s="424"/>
      <c r="AT648" s="424"/>
      <c r="AU648" s="424"/>
      <c r="AV648" s="424"/>
      <c r="AW648" s="424"/>
      <c r="AX648" s="424"/>
      <c r="AY648" s="424"/>
      <c r="AZ648" s="424"/>
      <c r="BA648" s="424"/>
      <c r="BB648" s="424"/>
      <c r="BC648" s="424"/>
      <c r="BD648" s="424"/>
      <c r="BE648" s="424"/>
      <c r="BF648" s="424"/>
      <c r="BG648" s="424"/>
      <c r="BH648" s="424"/>
      <c r="BI648" s="424"/>
      <c r="BJ648" s="424"/>
      <c r="BK648" s="424"/>
      <c r="BL648" s="424"/>
      <c r="BM648" s="424"/>
      <c r="BN648" s="424"/>
      <c r="BO648" s="424"/>
      <c r="BP648" s="424"/>
      <c r="BQ648" s="424"/>
      <c r="BR648" s="424"/>
      <c r="BS648" s="424"/>
      <c r="BT648" s="424"/>
      <c r="BU648" s="424"/>
      <c r="BV648" s="424"/>
      <c r="BW648" s="424"/>
      <c r="BX648" s="424"/>
      <c r="BY648" s="424"/>
      <c r="BZ648" s="424"/>
      <c r="CA648" s="424"/>
      <c r="CB648" s="424"/>
      <c r="CC648" s="424"/>
      <c r="CD648" s="424"/>
      <c r="CE648" s="424"/>
      <c r="CF648" s="424"/>
      <c r="CG648" s="424"/>
      <c r="CH648" s="424"/>
      <c r="CI648" s="424"/>
      <c r="CJ648" s="424"/>
      <c r="CK648" s="424"/>
      <c r="CL648" s="424"/>
      <c r="CM648" s="424"/>
      <c r="CN648" s="424"/>
      <c r="CO648" s="424"/>
      <c r="CP648" s="424"/>
      <c r="CQ648" s="424"/>
      <c r="CR648" s="424"/>
      <c r="CS648" s="424"/>
      <c r="CT648" s="424"/>
      <c r="CU648" s="424"/>
      <c r="CV648" s="424"/>
      <c r="CW648" s="424"/>
      <c r="CX648" s="424"/>
    </row>
    <row r="649" spans="1:102" s="5" customFormat="1" ht="27" outlineLevel="1" x14ac:dyDescent="0.25">
      <c r="A649" s="649"/>
      <c r="B649" s="495" t="s">
        <v>19</v>
      </c>
      <c r="C649" s="15"/>
      <c r="D649" s="39"/>
      <c r="E649" s="39"/>
      <c r="F649" s="39"/>
      <c r="G649" s="68" t="e">
        <f t="shared" si="200"/>
        <v>#DIV/0!</v>
      </c>
      <c r="H649" s="39"/>
      <c r="I649" s="68" t="e">
        <f t="shared" si="196"/>
        <v>#DIV/0!</v>
      </c>
      <c r="J649" s="68" t="e">
        <f t="shared" si="187"/>
        <v>#DIV/0!</v>
      </c>
      <c r="K649" s="39"/>
      <c r="L649" s="39"/>
      <c r="M649" s="29" t="e">
        <f t="shared" si="186"/>
        <v>#DIV/0!</v>
      </c>
      <c r="N649" s="1010"/>
      <c r="O649" s="5" t="b">
        <f t="shared" si="198"/>
        <v>1</v>
      </c>
      <c r="P649" s="424"/>
      <c r="Q649" s="138"/>
      <c r="R649" s="403" t="b">
        <f t="shared" si="201"/>
        <v>1</v>
      </c>
      <c r="S649" s="424"/>
      <c r="T649" s="424"/>
      <c r="U649" s="424"/>
      <c r="V649" s="424"/>
      <c r="W649" s="424"/>
      <c r="X649" s="424"/>
      <c r="Y649" s="424"/>
      <c r="Z649" s="424"/>
      <c r="AA649" s="424"/>
      <c r="AB649" s="424"/>
      <c r="AC649" s="424"/>
      <c r="AD649" s="424"/>
      <c r="AE649" s="424"/>
      <c r="AF649" s="424"/>
      <c r="AG649" s="424"/>
      <c r="AH649" s="424"/>
      <c r="AI649" s="424"/>
      <c r="AJ649" s="424"/>
      <c r="AK649" s="424"/>
      <c r="AL649" s="424"/>
      <c r="AM649" s="424"/>
      <c r="AN649" s="424"/>
      <c r="AO649" s="424"/>
      <c r="AP649" s="424"/>
      <c r="AQ649" s="424"/>
      <c r="AR649" s="424"/>
      <c r="AS649" s="424"/>
      <c r="AT649" s="424"/>
      <c r="AU649" s="424"/>
      <c r="AV649" s="424"/>
      <c r="AW649" s="424"/>
      <c r="AX649" s="424"/>
      <c r="AY649" s="424"/>
      <c r="AZ649" s="424"/>
      <c r="BA649" s="424"/>
      <c r="BB649" s="424"/>
      <c r="BC649" s="424"/>
      <c r="BD649" s="424"/>
      <c r="BE649" s="424"/>
      <c r="BF649" s="424"/>
      <c r="BG649" s="424"/>
      <c r="BH649" s="424"/>
      <c r="BI649" s="424"/>
      <c r="BJ649" s="424"/>
      <c r="BK649" s="424"/>
      <c r="BL649" s="424"/>
      <c r="BM649" s="424"/>
      <c r="BN649" s="424"/>
      <c r="BO649" s="424"/>
      <c r="BP649" s="424"/>
      <c r="BQ649" s="424"/>
      <c r="BR649" s="424"/>
      <c r="BS649" s="424"/>
      <c r="BT649" s="424"/>
      <c r="BU649" s="424"/>
      <c r="BV649" s="424"/>
      <c r="BW649" s="424"/>
      <c r="BX649" s="424"/>
      <c r="BY649" s="424"/>
      <c r="BZ649" s="424"/>
      <c r="CA649" s="424"/>
      <c r="CB649" s="424"/>
      <c r="CC649" s="424"/>
      <c r="CD649" s="424"/>
      <c r="CE649" s="424"/>
      <c r="CF649" s="424"/>
      <c r="CG649" s="424"/>
      <c r="CH649" s="424"/>
      <c r="CI649" s="424"/>
      <c r="CJ649" s="424"/>
      <c r="CK649" s="424"/>
      <c r="CL649" s="424"/>
      <c r="CM649" s="424"/>
      <c r="CN649" s="424"/>
      <c r="CO649" s="424"/>
      <c r="CP649" s="424"/>
      <c r="CQ649" s="424"/>
      <c r="CR649" s="424"/>
      <c r="CS649" s="424"/>
      <c r="CT649" s="424"/>
      <c r="CU649" s="424"/>
      <c r="CV649" s="424"/>
      <c r="CW649" s="424"/>
      <c r="CX649" s="424"/>
    </row>
    <row r="650" spans="1:102" s="5" customFormat="1" ht="27" outlineLevel="1" x14ac:dyDescent="0.25">
      <c r="A650" s="649"/>
      <c r="B650" s="495" t="s">
        <v>18</v>
      </c>
      <c r="C650" s="15"/>
      <c r="D650" s="39">
        <v>345</v>
      </c>
      <c r="E650" s="39">
        <v>345</v>
      </c>
      <c r="F650" s="39">
        <v>345</v>
      </c>
      <c r="G650" s="64">
        <f t="shared" si="200"/>
        <v>1</v>
      </c>
      <c r="H650" s="39">
        <v>345</v>
      </c>
      <c r="I650" s="64">
        <f t="shared" si="196"/>
        <v>1</v>
      </c>
      <c r="J650" s="64">
        <f t="shared" si="187"/>
        <v>1</v>
      </c>
      <c r="K650" s="39">
        <v>345</v>
      </c>
      <c r="L650" s="39"/>
      <c r="M650" s="28">
        <f t="shared" si="186"/>
        <v>1</v>
      </c>
      <c r="N650" s="1010"/>
      <c r="O650" s="5" t="b">
        <f t="shared" si="198"/>
        <v>1</v>
      </c>
      <c r="P650" s="424"/>
      <c r="Q650" s="138"/>
      <c r="R650" s="403" t="b">
        <f t="shared" si="201"/>
        <v>1</v>
      </c>
      <c r="S650" s="424"/>
      <c r="T650" s="424"/>
      <c r="U650" s="424"/>
      <c r="V650" s="424"/>
      <c r="W650" s="424"/>
      <c r="X650" s="424"/>
      <c r="Y650" s="424"/>
      <c r="Z650" s="424"/>
      <c r="AA650" s="424"/>
      <c r="AB650" s="424"/>
      <c r="AC650" s="424"/>
      <c r="AD650" s="424"/>
      <c r="AE650" s="424"/>
      <c r="AF650" s="424"/>
      <c r="AG650" s="424"/>
      <c r="AH650" s="424"/>
      <c r="AI650" s="424"/>
      <c r="AJ650" s="424"/>
      <c r="AK650" s="424"/>
      <c r="AL650" s="424"/>
      <c r="AM650" s="424"/>
      <c r="AN650" s="424"/>
      <c r="AO650" s="424"/>
      <c r="AP650" s="424"/>
      <c r="AQ650" s="424"/>
      <c r="AR650" s="424"/>
      <c r="AS650" s="424"/>
      <c r="AT650" s="424"/>
      <c r="AU650" s="424"/>
      <c r="AV650" s="424"/>
      <c r="AW650" s="424"/>
      <c r="AX650" s="424"/>
      <c r="AY650" s="424"/>
      <c r="AZ650" s="424"/>
      <c r="BA650" s="424"/>
      <c r="BB650" s="424"/>
      <c r="BC650" s="424"/>
      <c r="BD650" s="424"/>
      <c r="BE650" s="424"/>
      <c r="BF650" s="424"/>
      <c r="BG650" s="424"/>
      <c r="BH650" s="424"/>
      <c r="BI650" s="424"/>
      <c r="BJ650" s="424"/>
      <c r="BK650" s="424"/>
      <c r="BL650" s="424"/>
      <c r="BM650" s="424"/>
      <c r="BN650" s="424"/>
      <c r="BO650" s="424"/>
      <c r="BP650" s="424"/>
      <c r="BQ650" s="424"/>
      <c r="BR650" s="424"/>
      <c r="BS650" s="424"/>
      <c r="BT650" s="424"/>
      <c r="BU650" s="424"/>
      <c r="BV650" s="424"/>
      <c r="BW650" s="424"/>
      <c r="BX650" s="424"/>
      <c r="BY650" s="424"/>
      <c r="BZ650" s="424"/>
      <c r="CA650" s="424"/>
      <c r="CB650" s="424"/>
      <c r="CC650" s="424"/>
      <c r="CD650" s="424"/>
      <c r="CE650" s="424"/>
      <c r="CF650" s="424"/>
      <c r="CG650" s="424"/>
      <c r="CH650" s="424"/>
      <c r="CI650" s="424"/>
      <c r="CJ650" s="424"/>
      <c r="CK650" s="424"/>
      <c r="CL650" s="424"/>
      <c r="CM650" s="424"/>
      <c r="CN650" s="424"/>
      <c r="CO650" s="424"/>
      <c r="CP650" s="424"/>
      <c r="CQ650" s="424"/>
      <c r="CR650" s="424"/>
      <c r="CS650" s="424"/>
      <c r="CT650" s="424"/>
      <c r="CU650" s="424"/>
      <c r="CV650" s="424"/>
      <c r="CW650" s="424"/>
      <c r="CX650" s="424"/>
    </row>
    <row r="651" spans="1:102" s="5" customFormat="1" ht="27" outlineLevel="1" x14ac:dyDescent="0.25">
      <c r="A651" s="649"/>
      <c r="B651" s="495" t="s">
        <v>38</v>
      </c>
      <c r="C651" s="15"/>
      <c r="D651" s="39"/>
      <c r="E651" s="39"/>
      <c r="F651" s="39"/>
      <c r="G651" s="68" t="e">
        <f t="shared" si="200"/>
        <v>#DIV/0!</v>
      </c>
      <c r="H651" s="39"/>
      <c r="I651" s="68" t="e">
        <f t="shared" si="196"/>
        <v>#DIV/0!</v>
      </c>
      <c r="J651" s="68" t="e">
        <f t="shared" si="187"/>
        <v>#DIV/0!</v>
      </c>
      <c r="K651" s="39"/>
      <c r="L651" s="39"/>
      <c r="M651" s="29" t="e">
        <f t="shared" si="186"/>
        <v>#DIV/0!</v>
      </c>
      <c r="N651" s="1010"/>
      <c r="O651" s="5" t="b">
        <f t="shared" si="198"/>
        <v>1</v>
      </c>
      <c r="P651" s="424"/>
      <c r="Q651" s="138"/>
      <c r="R651" s="403" t="b">
        <f t="shared" si="201"/>
        <v>1</v>
      </c>
      <c r="S651" s="424"/>
      <c r="T651" s="424"/>
      <c r="U651" s="424"/>
      <c r="V651" s="424"/>
      <c r="W651" s="424"/>
      <c r="X651" s="424"/>
      <c r="Y651" s="424"/>
      <c r="Z651" s="424"/>
      <c r="AA651" s="424"/>
      <c r="AB651" s="424"/>
      <c r="AC651" s="424"/>
      <c r="AD651" s="424"/>
      <c r="AE651" s="424"/>
      <c r="AF651" s="424"/>
      <c r="AG651" s="424"/>
      <c r="AH651" s="424"/>
      <c r="AI651" s="424"/>
      <c r="AJ651" s="424"/>
      <c r="AK651" s="424"/>
      <c r="AL651" s="424"/>
      <c r="AM651" s="424"/>
      <c r="AN651" s="424"/>
      <c r="AO651" s="424"/>
      <c r="AP651" s="424"/>
      <c r="AQ651" s="424"/>
      <c r="AR651" s="424"/>
      <c r="AS651" s="424"/>
      <c r="AT651" s="424"/>
      <c r="AU651" s="424"/>
      <c r="AV651" s="424"/>
      <c r="AW651" s="424"/>
      <c r="AX651" s="424"/>
      <c r="AY651" s="424"/>
      <c r="AZ651" s="424"/>
      <c r="BA651" s="424"/>
      <c r="BB651" s="424"/>
      <c r="BC651" s="424"/>
      <c r="BD651" s="424"/>
      <c r="BE651" s="424"/>
      <c r="BF651" s="424"/>
      <c r="BG651" s="424"/>
      <c r="BH651" s="424"/>
      <c r="BI651" s="424"/>
      <c r="BJ651" s="424"/>
      <c r="BK651" s="424"/>
      <c r="BL651" s="424"/>
      <c r="BM651" s="424"/>
      <c r="BN651" s="424"/>
      <c r="BO651" s="424"/>
      <c r="BP651" s="424"/>
      <c r="BQ651" s="424"/>
      <c r="BR651" s="424"/>
      <c r="BS651" s="424"/>
      <c r="BT651" s="424"/>
      <c r="BU651" s="424"/>
      <c r="BV651" s="424"/>
      <c r="BW651" s="424"/>
      <c r="BX651" s="424"/>
      <c r="BY651" s="424"/>
      <c r="BZ651" s="424"/>
      <c r="CA651" s="424"/>
      <c r="CB651" s="424"/>
      <c r="CC651" s="424"/>
      <c r="CD651" s="424"/>
      <c r="CE651" s="424"/>
      <c r="CF651" s="424"/>
      <c r="CG651" s="424"/>
      <c r="CH651" s="424"/>
      <c r="CI651" s="424"/>
      <c r="CJ651" s="424"/>
      <c r="CK651" s="424"/>
      <c r="CL651" s="424"/>
      <c r="CM651" s="424"/>
      <c r="CN651" s="424"/>
      <c r="CO651" s="424"/>
      <c r="CP651" s="424"/>
      <c r="CQ651" s="424"/>
      <c r="CR651" s="424"/>
      <c r="CS651" s="424"/>
      <c r="CT651" s="424"/>
      <c r="CU651" s="424"/>
      <c r="CV651" s="424"/>
      <c r="CW651" s="424"/>
      <c r="CX651" s="424"/>
    </row>
    <row r="652" spans="1:102" s="5" customFormat="1" ht="36.75" customHeight="1" outlineLevel="1" x14ac:dyDescent="0.25">
      <c r="A652" s="650"/>
      <c r="B652" s="495" t="s">
        <v>20</v>
      </c>
      <c r="C652" s="15"/>
      <c r="D652" s="39"/>
      <c r="E652" s="39"/>
      <c r="F652" s="39"/>
      <c r="G652" s="68" t="e">
        <f t="shared" si="200"/>
        <v>#DIV/0!</v>
      </c>
      <c r="H652" s="39"/>
      <c r="I652" s="68" t="e">
        <f t="shared" si="196"/>
        <v>#DIV/0!</v>
      </c>
      <c r="J652" s="68" t="e">
        <f t="shared" si="187"/>
        <v>#DIV/0!</v>
      </c>
      <c r="K652" s="39"/>
      <c r="L652" s="39"/>
      <c r="M652" s="29" t="e">
        <f t="shared" si="186"/>
        <v>#DIV/0!</v>
      </c>
      <c r="N652" s="1011"/>
      <c r="O652" s="5" t="b">
        <f t="shared" si="198"/>
        <v>1</v>
      </c>
      <c r="P652" s="424"/>
      <c r="Q652" s="138"/>
      <c r="R652" s="403" t="b">
        <f t="shared" si="201"/>
        <v>1</v>
      </c>
      <c r="S652" s="424"/>
      <c r="T652" s="424"/>
      <c r="U652" s="424"/>
      <c r="V652" s="424"/>
      <c r="W652" s="424"/>
      <c r="X652" s="424"/>
      <c r="Y652" s="424"/>
      <c r="Z652" s="424"/>
      <c r="AA652" s="424"/>
      <c r="AB652" s="424"/>
      <c r="AC652" s="424"/>
      <c r="AD652" s="424"/>
      <c r="AE652" s="424"/>
      <c r="AF652" s="424"/>
      <c r="AG652" s="424"/>
      <c r="AH652" s="424"/>
      <c r="AI652" s="424"/>
      <c r="AJ652" s="424"/>
      <c r="AK652" s="424"/>
      <c r="AL652" s="424"/>
      <c r="AM652" s="424"/>
      <c r="AN652" s="424"/>
      <c r="AO652" s="424"/>
      <c r="AP652" s="424"/>
      <c r="AQ652" s="424"/>
      <c r="AR652" s="424"/>
      <c r="AS652" s="424"/>
      <c r="AT652" s="424"/>
      <c r="AU652" s="424"/>
      <c r="AV652" s="424"/>
      <c r="AW652" s="424"/>
      <c r="AX652" s="424"/>
      <c r="AY652" s="424"/>
      <c r="AZ652" s="424"/>
      <c r="BA652" s="424"/>
      <c r="BB652" s="424"/>
      <c r="BC652" s="424"/>
      <c r="BD652" s="424"/>
      <c r="BE652" s="424"/>
      <c r="BF652" s="424"/>
      <c r="BG652" s="424"/>
      <c r="BH652" s="424"/>
      <c r="BI652" s="424"/>
      <c r="BJ652" s="424"/>
      <c r="BK652" s="424"/>
      <c r="BL652" s="424"/>
      <c r="BM652" s="424"/>
      <c r="BN652" s="424"/>
      <c r="BO652" s="424"/>
      <c r="BP652" s="424"/>
      <c r="BQ652" s="424"/>
      <c r="BR652" s="424"/>
      <c r="BS652" s="424"/>
      <c r="BT652" s="424"/>
      <c r="BU652" s="424"/>
      <c r="BV652" s="424"/>
      <c r="BW652" s="424"/>
      <c r="BX652" s="424"/>
      <c r="BY652" s="424"/>
      <c r="BZ652" s="424"/>
      <c r="CA652" s="424"/>
      <c r="CB652" s="424"/>
      <c r="CC652" s="424"/>
      <c r="CD652" s="424"/>
      <c r="CE652" s="424"/>
      <c r="CF652" s="424"/>
      <c r="CG652" s="424"/>
      <c r="CH652" s="424"/>
      <c r="CI652" s="424"/>
      <c r="CJ652" s="424"/>
      <c r="CK652" s="424"/>
      <c r="CL652" s="424"/>
      <c r="CM652" s="424"/>
      <c r="CN652" s="424"/>
      <c r="CO652" s="424"/>
      <c r="CP652" s="424"/>
      <c r="CQ652" s="424"/>
      <c r="CR652" s="424"/>
      <c r="CS652" s="424"/>
      <c r="CT652" s="424"/>
      <c r="CU652" s="424"/>
      <c r="CV652" s="424"/>
      <c r="CW652" s="424"/>
      <c r="CX652" s="424"/>
    </row>
    <row r="653" spans="1:102" s="5" customFormat="1" ht="81" customHeight="1" outlineLevel="1" x14ac:dyDescent="0.25">
      <c r="A653" s="935" t="s">
        <v>317</v>
      </c>
      <c r="B653" s="62" t="s">
        <v>427</v>
      </c>
      <c r="C653" s="54" t="s">
        <v>116</v>
      </c>
      <c r="D653" s="58">
        <f>SUM(D654:D657)</f>
        <v>29787.919999999998</v>
      </c>
      <c r="E653" s="58">
        <f>SUM(E654:E657)</f>
        <v>29541.62</v>
      </c>
      <c r="F653" s="58">
        <f>SUM(F654:F657)</f>
        <v>29171.4</v>
      </c>
      <c r="G653" s="92">
        <f t="shared" ref="G653:G692" si="202">F653/E653</f>
        <v>0.98699999999999999</v>
      </c>
      <c r="H653" s="58">
        <f>SUM(H654:H657)</f>
        <v>29017.43</v>
      </c>
      <c r="I653" s="96">
        <f t="shared" si="196"/>
        <v>0.98199999999999998</v>
      </c>
      <c r="J653" s="92">
        <f t="shared" si="187"/>
        <v>0.995</v>
      </c>
      <c r="K653" s="59">
        <f>SUM(K654:K657)</f>
        <v>29118.91</v>
      </c>
      <c r="L653" s="59">
        <f>SUM(L654:L657)</f>
        <v>422.71</v>
      </c>
      <c r="M653" s="55">
        <f t="shared" si="186"/>
        <v>0.99</v>
      </c>
      <c r="N653" s="697"/>
      <c r="O653" s="5" t="b">
        <f t="shared" si="198"/>
        <v>1</v>
      </c>
      <c r="P653" s="6"/>
      <c r="Q653" s="138"/>
      <c r="R653" s="403"/>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6"/>
      <c r="BD653" s="6"/>
      <c r="BE653" s="6"/>
      <c r="BF653" s="6"/>
      <c r="BG653" s="6"/>
      <c r="BH653" s="6"/>
      <c r="BI653" s="6"/>
      <c r="BJ653" s="6"/>
      <c r="BK653" s="6"/>
      <c r="BL653" s="6"/>
      <c r="BM653" s="6"/>
      <c r="BN653" s="6"/>
      <c r="BO653" s="6"/>
      <c r="BP653" s="6"/>
      <c r="BQ653" s="6"/>
      <c r="BR653" s="6"/>
      <c r="BS653" s="6"/>
      <c r="BT653" s="6"/>
      <c r="BU653" s="6"/>
      <c r="BV653" s="6"/>
      <c r="BW653" s="6"/>
      <c r="BX653" s="6"/>
      <c r="BY653" s="6"/>
      <c r="BZ653" s="6"/>
      <c r="CA653" s="6"/>
      <c r="CB653" s="6"/>
      <c r="CC653" s="6"/>
      <c r="CD653" s="6"/>
      <c r="CE653" s="6"/>
      <c r="CF653" s="6"/>
      <c r="CG653" s="6"/>
      <c r="CH653" s="6"/>
      <c r="CI653" s="6"/>
      <c r="CJ653" s="6"/>
      <c r="CK653" s="6"/>
      <c r="CL653" s="6"/>
      <c r="CM653" s="6"/>
      <c r="CN653" s="6"/>
      <c r="CO653" s="6"/>
      <c r="CP653" s="6"/>
      <c r="CQ653" s="6"/>
      <c r="CR653" s="6"/>
      <c r="CS653" s="6"/>
      <c r="CT653" s="6"/>
      <c r="CU653" s="6"/>
      <c r="CV653" s="6"/>
      <c r="CW653" s="6"/>
      <c r="CX653" s="6"/>
    </row>
    <row r="654" spans="1:102" s="5" customFormat="1" ht="27" outlineLevel="1" x14ac:dyDescent="0.25">
      <c r="A654" s="935"/>
      <c r="B654" s="425" t="s">
        <v>19</v>
      </c>
      <c r="C654" s="15"/>
      <c r="D654" s="39">
        <f>D659</f>
        <v>0</v>
      </c>
      <c r="E654" s="39">
        <f>E659</f>
        <v>0</v>
      </c>
      <c r="F654" s="39">
        <f>F659</f>
        <v>0</v>
      </c>
      <c r="G654" s="93" t="e">
        <f t="shared" si="202"/>
        <v>#DIV/0!</v>
      </c>
      <c r="H654" s="39">
        <f>H659</f>
        <v>0</v>
      </c>
      <c r="I654" s="81" t="e">
        <f t="shared" si="196"/>
        <v>#DIV/0!</v>
      </c>
      <c r="J654" s="68" t="e">
        <f t="shared" si="187"/>
        <v>#DIV/0!</v>
      </c>
      <c r="K654" s="24">
        <f>K659</f>
        <v>0</v>
      </c>
      <c r="L654" s="24">
        <f>L659</f>
        <v>0</v>
      </c>
      <c r="M654" s="29" t="e">
        <f t="shared" si="186"/>
        <v>#DIV/0!</v>
      </c>
      <c r="N654" s="697"/>
      <c r="O654" s="5" t="b">
        <f t="shared" si="198"/>
        <v>1</v>
      </c>
      <c r="P654" s="6"/>
      <c r="Q654" s="138"/>
      <c r="R654" s="403" t="b">
        <f t="shared" si="201"/>
        <v>1</v>
      </c>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6"/>
      <c r="BC654" s="6"/>
      <c r="BD654" s="6"/>
      <c r="BE654" s="6"/>
      <c r="BF654" s="6"/>
      <c r="BG654" s="6"/>
      <c r="BH654" s="6"/>
      <c r="BI654" s="6"/>
      <c r="BJ654" s="6"/>
      <c r="BK654" s="6"/>
      <c r="BL654" s="6"/>
      <c r="BM654" s="6"/>
      <c r="BN654" s="6"/>
      <c r="BO654" s="6"/>
      <c r="BP654" s="6"/>
      <c r="BQ654" s="6"/>
      <c r="BR654" s="6"/>
      <c r="BS654" s="6"/>
      <c r="BT654" s="6"/>
      <c r="BU654" s="6"/>
      <c r="BV654" s="6"/>
      <c r="BW654" s="6"/>
      <c r="BX654" s="6"/>
      <c r="BY654" s="6"/>
      <c r="BZ654" s="6"/>
      <c r="CA654" s="6"/>
      <c r="CB654" s="6"/>
      <c r="CC654" s="6"/>
      <c r="CD654" s="6"/>
      <c r="CE654" s="6"/>
      <c r="CF654" s="6"/>
      <c r="CG654" s="6"/>
      <c r="CH654" s="6"/>
      <c r="CI654" s="6"/>
      <c r="CJ654" s="6"/>
      <c r="CK654" s="6"/>
      <c r="CL654" s="6"/>
      <c r="CM654" s="6"/>
      <c r="CN654" s="6"/>
      <c r="CO654" s="6"/>
      <c r="CP654" s="6"/>
      <c r="CQ654" s="6"/>
      <c r="CR654" s="6"/>
      <c r="CS654" s="6"/>
      <c r="CT654" s="6"/>
      <c r="CU654" s="6"/>
      <c r="CV654" s="6"/>
      <c r="CW654" s="6"/>
      <c r="CX654" s="6"/>
    </row>
    <row r="655" spans="1:102" s="5" customFormat="1" ht="27" outlineLevel="1" x14ac:dyDescent="0.25">
      <c r="A655" s="935"/>
      <c r="B655" s="425" t="s">
        <v>18</v>
      </c>
      <c r="C655" s="15"/>
      <c r="D655" s="39">
        <f t="shared" ref="D655:F657" si="203">D660</f>
        <v>12576.16</v>
      </c>
      <c r="E655" s="39">
        <f t="shared" si="203"/>
        <v>12329.86</v>
      </c>
      <c r="F655" s="39">
        <f t="shared" si="203"/>
        <v>12085.77</v>
      </c>
      <c r="G655" s="64">
        <f t="shared" si="202"/>
        <v>0.98</v>
      </c>
      <c r="H655" s="39">
        <f>H660</f>
        <v>11931.8</v>
      </c>
      <c r="I655" s="100">
        <f t="shared" si="196"/>
        <v>0.96799999999999997</v>
      </c>
      <c r="J655" s="64">
        <f t="shared" si="187"/>
        <v>0.98699999999999999</v>
      </c>
      <c r="K655" s="24">
        <f t="shared" ref="K655:L657" si="204">K660</f>
        <v>11931.8</v>
      </c>
      <c r="L655" s="24">
        <f t="shared" si="204"/>
        <v>398.06</v>
      </c>
      <c r="M655" s="28">
        <f t="shared" si="186"/>
        <v>0.97</v>
      </c>
      <c r="N655" s="697"/>
      <c r="O655" s="5" t="b">
        <f t="shared" si="198"/>
        <v>1</v>
      </c>
      <c r="P655" s="6"/>
      <c r="Q655" s="138"/>
      <c r="R655" s="403"/>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6"/>
      <c r="BD655" s="6"/>
      <c r="BE655" s="6"/>
      <c r="BF655" s="6"/>
      <c r="BG655" s="6"/>
      <c r="BH655" s="6"/>
      <c r="BI655" s="6"/>
      <c r="BJ655" s="6"/>
      <c r="BK655" s="6"/>
      <c r="BL655" s="6"/>
      <c r="BM655" s="6"/>
      <c r="BN655" s="6"/>
      <c r="BO655" s="6"/>
      <c r="BP655" s="6"/>
      <c r="BQ655" s="6"/>
      <c r="BR655" s="6"/>
      <c r="BS655" s="6"/>
      <c r="BT655" s="6"/>
      <c r="BU655" s="6"/>
      <c r="BV655" s="6"/>
      <c r="BW655" s="6"/>
      <c r="BX655" s="6"/>
      <c r="BY655" s="6"/>
      <c r="BZ655" s="6"/>
      <c r="CA655" s="6"/>
      <c r="CB655" s="6"/>
      <c r="CC655" s="6"/>
      <c r="CD655" s="6"/>
      <c r="CE655" s="6"/>
      <c r="CF655" s="6"/>
      <c r="CG655" s="6"/>
      <c r="CH655" s="6"/>
      <c r="CI655" s="6"/>
      <c r="CJ655" s="6"/>
      <c r="CK655" s="6"/>
      <c r="CL655" s="6"/>
      <c r="CM655" s="6"/>
      <c r="CN655" s="6"/>
      <c r="CO655" s="6"/>
      <c r="CP655" s="6"/>
      <c r="CQ655" s="6"/>
      <c r="CR655" s="6"/>
      <c r="CS655" s="6"/>
      <c r="CT655" s="6"/>
      <c r="CU655" s="6"/>
      <c r="CV655" s="6"/>
      <c r="CW655" s="6"/>
      <c r="CX655" s="6"/>
    </row>
    <row r="656" spans="1:102" s="5" customFormat="1" ht="27" outlineLevel="1" x14ac:dyDescent="0.25">
      <c r="A656" s="935"/>
      <c r="B656" s="425" t="s">
        <v>38</v>
      </c>
      <c r="C656" s="15"/>
      <c r="D656" s="39">
        <f t="shared" si="203"/>
        <v>17211.759999999998</v>
      </c>
      <c r="E656" s="39">
        <f t="shared" si="203"/>
        <v>17211.759999999998</v>
      </c>
      <c r="F656" s="39">
        <f t="shared" si="203"/>
        <v>17085.63</v>
      </c>
      <c r="G656" s="64">
        <f t="shared" si="202"/>
        <v>0.99299999999999999</v>
      </c>
      <c r="H656" s="39">
        <f>H661</f>
        <v>17085.63</v>
      </c>
      <c r="I656" s="100">
        <f t="shared" si="196"/>
        <v>0.99299999999999999</v>
      </c>
      <c r="J656" s="64">
        <f t="shared" si="187"/>
        <v>1</v>
      </c>
      <c r="K656" s="24">
        <f t="shared" si="204"/>
        <v>17187.11</v>
      </c>
      <c r="L656" s="24">
        <f t="shared" si="204"/>
        <v>24.65</v>
      </c>
      <c r="M656" s="28">
        <f t="shared" si="186"/>
        <v>1</v>
      </c>
      <c r="N656" s="697"/>
      <c r="O656" s="5" t="b">
        <f t="shared" si="198"/>
        <v>1</v>
      </c>
      <c r="P656" s="6"/>
      <c r="Q656" s="138"/>
      <c r="R656" s="403" t="b">
        <f t="shared" si="201"/>
        <v>1</v>
      </c>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6"/>
      <c r="BD656" s="6"/>
      <c r="BE656" s="6"/>
      <c r="BF656" s="6"/>
      <c r="BG656" s="6"/>
      <c r="BH656" s="6"/>
      <c r="BI656" s="6"/>
      <c r="BJ656" s="6"/>
      <c r="BK656" s="6"/>
      <c r="BL656" s="6"/>
      <c r="BM656" s="6"/>
      <c r="BN656" s="6"/>
      <c r="BO656" s="6"/>
      <c r="BP656" s="6"/>
      <c r="BQ656" s="6"/>
      <c r="BR656" s="6"/>
      <c r="BS656" s="6"/>
      <c r="BT656" s="6"/>
      <c r="BU656" s="6"/>
      <c r="BV656" s="6"/>
      <c r="BW656" s="6"/>
      <c r="BX656" s="6"/>
      <c r="BY656" s="6"/>
      <c r="BZ656" s="6"/>
      <c r="CA656" s="6"/>
      <c r="CB656" s="6"/>
      <c r="CC656" s="6"/>
      <c r="CD656" s="6"/>
      <c r="CE656" s="6"/>
      <c r="CF656" s="6"/>
      <c r="CG656" s="6"/>
      <c r="CH656" s="6"/>
      <c r="CI656" s="6"/>
      <c r="CJ656" s="6"/>
      <c r="CK656" s="6"/>
      <c r="CL656" s="6"/>
      <c r="CM656" s="6"/>
      <c r="CN656" s="6"/>
      <c r="CO656" s="6"/>
      <c r="CP656" s="6"/>
      <c r="CQ656" s="6"/>
      <c r="CR656" s="6"/>
      <c r="CS656" s="6"/>
      <c r="CT656" s="6"/>
      <c r="CU656" s="6"/>
      <c r="CV656" s="6"/>
      <c r="CW656" s="6"/>
      <c r="CX656" s="6"/>
    </row>
    <row r="657" spans="1:102" s="5" customFormat="1" ht="27" outlineLevel="1" x14ac:dyDescent="0.25">
      <c r="A657" s="935"/>
      <c r="B657" s="425" t="s">
        <v>20</v>
      </c>
      <c r="C657" s="15"/>
      <c r="D657" s="39">
        <f t="shared" si="203"/>
        <v>0</v>
      </c>
      <c r="E657" s="39">
        <f t="shared" si="203"/>
        <v>0</v>
      </c>
      <c r="F657" s="39">
        <f t="shared" si="203"/>
        <v>0</v>
      </c>
      <c r="G657" s="93" t="e">
        <f t="shared" si="202"/>
        <v>#DIV/0!</v>
      </c>
      <c r="H657" s="39">
        <f>H662</f>
        <v>0</v>
      </c>
      <c r="I657" s="81" t="e">
        <f t="shared" si="196"/>
        <v>#DIV/0!</v>
      </c>
      <c r="J657" s="68" t="e">
        <f t="shared" si="187"/>
        <v>#DIV/0!</v>
      </c>
      <c r="K657" s="24">
        <f t="shared" si="204"/>
        <v>0</v>
      </c>
      <c r="L657" s="24">
        <f t="shared" si="204"/>
        <v>0</v>
      </c>
      <c r="M657" s="29" t="e">
        <f t="shared" si="186"/>
        <v>#DIV/0!</v>
      </c>
      <c r="N657" s="697"/>
      <c r="O657" s="5" t="b">
        <f t="shared" si="198"/>
        <v>1</v>
      </c>
      <c r="P657" s="6"/>
      <c r="Q657" s="138"/>
      <c r="R657" s="403" t="b">
        <f t="shared" si="201"/>
        <v>1</v>
      </c>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c r="BH657" s="6"/>
      <c r="BI657" s="6"/>
      <c r="BJ657" s="6"/>
      <c r="BK657" s="6"/>
      <c r="BL657" s="6"/>
      <c r="BM657" s="6"/>
      <c r="BN657" s="6"/>
      <c r="BO657" s="6"/>
      <c r="BP657" s="6"/>
      <c r="BQ657" s="6"/>
      <c r="BR657" s="6"/>
      <c r="BS657" s="6"/>
      <c r="BT657" s="6"/>
      <c r="BU657" s="6"/>
      <c r="BV657" s="6"/>
      <c r="BW657" s="6"/>
      <c r="BX657" s="6"/>
      <c r="BY657" s="6"/>
      <c r="BZ657" s="6"/>
      <c r="CA657" s="6"/>
      <c r="CB657" s="6"/>
      <c r="CC657" s="6"/>
      <c r="CD657" s="6"/>
      <c r="CE657" s="6"/>
      <c r="CF657" s="6"/>
      <c r="CG657" s="6"/>
      <c r="CH657" s="6"/>
      <c r="CI657" s="6"/>
      <c r="CJ657" s="6"/>
      <c r="CK657" s="6"/>
      <c r="CL657" s="6"/>
      <c r="CM657" s="6"/>
      <c r="CN657" s="6"/>
      <c r="CO657" s="6"/>
      <c r="CP657" s="6"/>
      <c r="CQ657" s="6"/>
      <c r="CR657" s="6"/>
      <c r="CS657" s="6"/>
      <c r="CT657" s="6"/>
      <c r="CU657" s="6"/>
      <c r="CV657" s="6"/>
      <c r="CW657" s="6"/>
      <c r="CX657" s="6"/>
    </row>
    <row r="658" spans="1:102" s="5" customFormat="1" ht="133.5" customHeight="1" outlineLevel="1" x14ac:dyDescent="0.25">
      <c r="A658" s="621" t="s">
        <v>318</v>
      </c>
      <c r="B658" s="127" t="s">
        <v>960</v>
      </c>
      <c r="C658" s="16" t="s">
        <v>172</v>
      </c>
      <c r="D658" s="19">
        <f>SUM(D659:D662)</f>
        <v>29787.919999999998</v>
      </c>
      <c r="E658" s="19">
        <f>SUM(E659:E662)</f>
        <v>29541.62</v>
      </c>
      <c r="F658" s="19">
        <f>SUM(F659:F662)</f>
        <v>29171.4</v>
      </c>
      <c r="G658" s="94">
        <f t="shared" si="202"/>
        <v>0.98699999999999999</v>
      </c>
      <c r="H658" s="19">
        <f>SUM(H659:H662)</f>
        <v>29017.43</v>
      </c>
      <c r="I658" s="100">
        <f t="shared" si="196"/>
        <v>0.98199999999999998</v>
      </c>
      <c r="J658" s="91">
        <f t="shared" si="187"/>
        <v>0.995</v>
      </c>
      <c r="K658" s="51">
        <f>SUM(K659:K662)</f>
        <v>29118.91</v>
      </c>
      <c r="L658" s="51">
        <f>SUM(L659:L662)</f>
        <v>422.71</v>
      </c>
      <c r="M658" s="52">
        <f t="shared" si="186"/>
        <v>0.99</v>
      </c>
      <c r="N658" s="799" t="s">
        <v>1475</v>
      </c>
      <c r="O658" s="5" t="b">
        <f t="shared" si="198"/>
        <v>1</v>
      </c>
      <c r="P658" s="6"/>
      <c r="Q658" s="138"/>
      <c r="R658" s="403"/>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6"/>
      <c r="BD658" s="6"/>
      <c r="BE658" s="6"/>
      <c r="BF658" s="6"/>
      <c r="BG658" s="6"/>
      <c r="BH658" s="6"/>
      <c r="BI658" s="6"/>
      <c r="BJ658" s="6"/>
      <c r="BK658" s="6"/>
      <c r="BL658" s="6"/>
      <c r="BM658" s="6"/>
      <c r="BN658" s="6"/>
      <c r="BO658" s="6"/>
      <c r="BP658" s="6"/>
      <c r="BQ658" s="6"/>
      <c r="BR658" s="6"/>
      <c r="BS658" s="6"/>
      <c r="BT658" s="6"/>
      <c r="BU658" s="6"/>
      <c r="BV658" s="6"/>
      <c r="BW658" s="6"/>
      <c r="BX658" s="6"/>
      <c r="BY658" s="6"/>
      <c r="BZ658" s="6"/>
      <c r="CA658" s="6"/>
      <c r="CB658" s="6"/>
      <c r="CC658" s="6"/>
      <c r="CD658" s="6"/>
      <c r="CE658" s="6"/>
      <c r="CF658" s="6"/>
      <c r="CG658" s="6"/>
      <c r="CH658" s="6"/>
      <c r="CI658" s="6"/>
      <c r="CJ658" s="6"/>
      <c r="CK658" s="6"/>
      <c r="CL658" s="6"/>
      <c r="CM658" s="6"/>
      <c r="CN658" s="6"/>
      <c r="CO658" s="6"/>
      <c r="CP658" s="6"/>
      <c r="CQ658" s="6"/>
      <c r="CR658" s="6"/>
      <c r="CS658" s="6"/>
      <c r="CT658" s="6"/>
      <c r="CU658" s="6"/>
      <c r="CV658" s="6"/>
      <c r="CW658" s="6"/>
      <c r="CX658" s="6"/>
    </row>
    <row r="659" spans="1:102" s="5" customFormat="1" ht="47.25" customHeight="1" outlineLevel="1" x14ac:dyDescent="0.25">
      <c r="A659" s="621"/>
      <c r="B659" s="425" t="s">
        <v>19</v>
      </c>
      <c r="C659" s="15"/>
      <c r="D659" s="39"/>
      <c r="E659" s="39"/>
      <c r="F659" s="39"/>
      <c r="G659" s="93" t="e">
        <f t="shared" si="202"/>
        <v>#DIV/0!</v>
      </c>
      <c r="H659" s="39"/>
      <c r="I659" s="81" t="e">
        <f t="shared" si="196"/>
        <v>#DIV/0!</v>
      </c>
      <c r="J659" s="68" t="e">
        <f t="shared" si="187"/>
        <v>#DIV/0!</v>
      </c>
      <c r="K659" s="24"/>
      <c r="L659" s="24">
        <f t="shared" ref="L659:L707" si="205">E659-K659</f>
        <v>0</v>
      </c>
      <c r="M659" s="29" t="e">
        <f t="shared" si="186"/>
        <v>#DIV/0!</v>
      </c>
      <c r="N659" s="844"/>
      <c r="O659" s="5" t="b">
        <f t="shared" si="198"/>
        <v>1</v>
      </c>
      <c r="P659" s="6"/>
      <c r="Q659" s="138"/>
      <c r="R659" s="403" t="b">
        <f t="shared" si="201"/>
        <v>1</v>
      </c>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6"/>
      <c r="BD659" s="6"/>
      <c r="BE659" s="6"/>
      <c r="BF659" s="6"/>
      <c r="BG659" s="6"/>
      <c r="BH659" s="6"/>
      <c r="BI659" s="6"/>
      <c r="BJ659" s="6"/>
      <c r="BK659" s="6"/>
      <c r="BL659" s="6"/>
      <c r="BM659" s="6"/>
      <c r="BN659" s="6"/>
      <c r="BO659" s="6"/>
      <c r="BP659" s="6"/>
      <c r="BQ659" s="6"/>
      <c r="BR659" s="6"/>
      <c r="BS659" s="6"/>
      <c r="BT659" s="6"/>
      <c r="BU659" s="6"/>
      <c r="BV659" s="6"/>
      <c r="BW659" s="6"/>
      <c r="BX659" s="6"/>
      <c r="BY659" s="6"/>
      <c r="BZ659" s="6"/>
      <c r="CA659" s="6"/>
      <c r="CB659" s="6"/>
      <c r="CC659" s="6"/>
      <c r="CD659" s="6"/>
      <c r="CE659" s="6"/>
      <c r="CF659" s="6"/>
      <c r="CG659" s="6"/>
      <c r="CH659" s="6"/>
      <c r="CI659" s="6"/>
      <c r="CJ659" s="6"/>
      <c r="CK659" s="6"/>
      <c r="CL659" s="6"/>
      <c r="CM659" s="6"/>
      <c r="CN659" s="6"/>
      <c r="CO659" s="6"/>
      <c r="CP659" s="6"/>
      <c r="CQ659" s="6"/>
      <c r="CR659" s="6"/>
      <c r="CS659" s="6"/>
      <c r="CT659" s="6"/>
      <c r="CU659" s="6"/>
      <c r="CV659" s="6"/>
      <c r="CW659" s="6"/>
      <c r="CX659" s="6"/>
    </row>
    <row r="660" spans="1:102" s="5" customFormat="1" ht="47.25" customHeight="1" outlineLevel="1" x14ac:dyDescent="0.25">
      <c r="A660" s="621"/>
      <c r="B660" s="425" t="s">
        <v>18</v>
      </c>
      <c r="C660" s="15"/>
      <c r="D660" s="39">
        <v>12576.16</v>
      </c>
      <c r="E660" s="39">
        <v>12329.86</v>
      </c>
      <c r="F660" s="39">
        <v>12085.77</v>
      </c>
      <c r="G660" s="64">
        <f t="shared" si="202"/>
        <v>0.98</v>
      </c>
      <c r="H660" s="39">
        <v>11931.8</v>
      </c>
      <c r="I660" s="100">
        <f t="shared" si="196"/>
        <v>0.96799999999999997</v>
      </c>
      <c r="J660" s="64">
        <f t="shared" si="187"/>
        <v>0.98699999999999999</v>
      </c>
      <c r="K660" s="39">
        <v>11931.8</v>
      </c>
      <c r="L660" s="24">
        <f t="shared" si="205"/>
        <v>398.06</v>
      </c>
      <c r="M660" s="28">
        <f t="shared" si="186"/>
        <v>0.97</v>
      </c>
      <c r="N660" s="844"/>
      <c r="O660" s="5" t="b">
        <f t="shared" si="198"/>
        <v>1</v>
      </c>
      <c r="P660" s="6"/>
      <c r="Q660" s="138"/>
      <c r="R660" s="403"/>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6"/>
      <c r="BC660" s="6"/>
      <c r="BD660" s="6"/>
      <c r="BE660" s="6"/>
      <c r="BF660" s="6"/>
      <c r="BG660" s="6"/>
      <c r="BH660" s="6"/>
      <c r="BI660" s="6"/>
      <c r="BJ660" s="6"/>
      <c r="BK660" s="6"/>
      <c r="BL660" s="6"/>
      <c r="BM660" s="6"/>
      <c r="BN660" s="6"/>
      <c r="BO660" s="6"/>
      <c r="BP660" s="6"/>
      <c r="BQ660" s="6"/>
      <c r="BR660" s="6"/>
      <c r="BS660" s="6"/>
      <c r="BT660" s="6"/>
      <c r="BU660" s="6"/>
      <c r="BV660" s="6"/>
      <c r="BW660" s="6"/>
      <c r="BX660" s="6"/>
      <c r="BY660" s="6"/>
      <c r="BZ660" s="6"/>
      <c r="CA660" s="6"/>
      <c r="CB660" s="6"/>
      <c r="CC660" s="6"/>
      <c r="CD660" s="6"/>
      <c r="CE660" s="6"/>
      <c r="CF660" s="6"/>
      <c r="CG660" s="6"/>
      <c r="CH660" s="6"/>
      <c r="CI660" s="6"/>
      <c r="CJ660" s="6"/>
      <c r="CK660" s="6"/>
      <c r="CL660" s="6"/>
      <c r="CM660" s="6"/>
      <c r="CN660" s="6"/>
      <c r="CO660" s="6"/>
      <c r="CP660" s="6"/>
      <c r="CQ660" s="6"/>
      <c r="CR660" s="6"/>
      <c r="CS660" s="6"/>
      <c r="CT660" s="6"/>
      <c r="CU660" s="6"/>
      <c r="CV660" s="6"/>
      <c r="CW660" s="6"/>
      <c r="CX660" s="6"/>
    </row>
    <row r="661" spans="1:102" s="5" customFormat="1" ht="47.25" customHeight="1" outlineLevel="1" x14ac:dyDescent="0.25">
      <c r="A661" s="621"/>
      <c r="B661" s="425" t="s">
        <v>38</v>
      </c>
      <c r="C661" s="15"/>
      <c r="D661" s="39">
        <v>17211.759999999998</v>
      </c>
      <c r="E661" s="39">
        <v>17211.759999999998</v>
      </c>
      <c r="F661" s="39">
        <v>17085.63</v>
      </c>
      <c r="G661" s="95">
        <f t="shared" si="202"/>
        <v>0.99299999999999999</v>
      </c>
      <c r="H661" s="39">
        <f>F661</f>
        <v>17085.63</v>
      </c>
      <c r="I661" s="100">
        <f t="shared" si="196"/>
        <v>0.99299999999999999</v>
      </c>
      <c r="J661" s="64">
        <f t="shared" si="187"/>
        <v>1</v>
      </c>
      <c r="K661" s="39">
        <v>17187.11</v>
      </c>
      <c r="L661" s="24">
        <f t="shared" si="205"/>
        <v>24.65</v>
      </c>
      <c r="M661" s="28">
        <f t="shared" si="186"/>
        <v>1</v>
      </c>
      <c r="N661" s="844"/>
      <c r="O661" s="5" t="b">
        <f t="shared" si="198"/>
        <v>1</v>
      </c>
      <c r="P661" s="6"/>
      <c r="Q661" s="138"/>
      <c r="R661" s="403" t="b">
        <f t="shared" si="201"/>
        <v>1</v>
      </c>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c r="BH661" s="6"/>
      <c r="BI661" s="6"/>
      <c r="BJ661" s="6"/>
      <c r="BK661" s="6"/>
      <c r="BL661" s="6"/>
      <c r="BM661" s="6"/>
      <c r="BN661" s="6"/>
      <c r="BO661" s="6"/>
      <c r="BP661" s="6"/>
      <c r="BQ661" s="6"/>
      <c r="BR661" s="6"/>
      <c r="BS661" s="6"/>
      <c r="BT661" s="6"/>
      <c r="BU661" s="6"/>
      <c r="BV661" s="6"/>
      <c r="BW661" s="6"/>
      <c r="BX661" s="6"/>
      <c r="BY661" s="6"/>
      <c r="BZ661" s="6"/>
      <c r="CA661" s="6"/>
      <c r="CB661" s="6"/>
      <c r="CC661" s="6"/>
      <c r="CD661" s="6"/>
      <c r="CE661" s="6"/>
      <c r="CF661" s="6"/>
      <c r="CG661" s="6"/>
      <c r="CH661" s="6"/>
      <c r="CI661" s="6"/>
      <c r="CJ661" s="6"/>
      <c r="CK661" s="6"/>
      <c r="CL661" s="6"/>
      <c r="CM661" s="6"/>
      <c r="CN661" s="6"/>
      <c r="CO661" s="6"/>
      <c r="CP661" s="6"/>
      <c r="CQ661" s="6"/>
      <c r="CR661" s="6"/>
      <c r="CS661" s="6"/>
      <c r="CT661" s="6"/>
      <c r="CU661" s="6"/>
      <c r="CV661" s="6"/>
      <c r="CW661" s="6"/>
      <c r="CX661" s="6"/>
    </row>
    <row r="662" spans="1:102" s="5" customFormat="1" ht="47.25" customHeight="1" outlineLevel="1" x14ac:dyDescent="0.25">
      <c r="A662" s="621"/>
      <c r="B662" s="425" t="s">
        <v>20</v>
      </c>
      <c r="C662" s="15"/>
      <c r="D662" s="39"/>
      <c r="E662" s="39"/>
      <c r="F662" s="39"/>
      <c r="G662" s="93" t="e">
        <f t="shared" si="202"/>
        <v>#DIV/0!</v>
      </c>
      <c r="H662" s="39"/>
      <c r="I662" s="81" t="e">
        <f t="shared" si="196"/>
        <v>#DIV/0!</v>
      </c>
      <c r="J662" s="68" t="e">
        <f t="shared" si="187"/>
        <v>#DIV/0!</v>
      </c>
      <c r="K662" s="24">
        <f>E662</f>
        <v>0</v>
      </c>
      <c r="L662" s="24">
        <f t="shared" si="205"/>
        <v>0</v>
      </c>
      <c r="M662" s="29" t="e">
        <f t="shared" si="186"/>
        <v>#DIV/0!</v>
      </c>
      <c r="N662" s="844"/>
      <c r="O662" s="5" t="b">
        <f t="shared" si="198"/>
        <v>1</v>
      </c>
      <c r="P662" s="6"/>
      <c r="Q662" s="138"/>
      <c r="R662" s="403" t="b">
        <f t="shared" si="201"/>
        <v>1</v>
      </c>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6"/>
      <c r="BD662" s="6"/>
      <c r="BE662" s="6"/>
      <c r="BF662" s="6"/>
      <c r="BG662" s="6"/>
      <c r="BH662" s="6"/>
      <c r="BI662" s="6"/>
      <c r="BJ662" s="6"/>
      <c r="BK662" s="6"/>
      <c r="BL662" s="6"/>
      <c r="BM662" s="6"/>
      <c r="BN662" s="6"/>
      <c r="BO662" s="6"/>
      <c r="BP662" s="6"/>
      <c r="BQ662" s="6"/>
      <c r="BR662" s="6"/>
      <c r="BS662" s="6"/>
      <c r="BT662" s="6"/>
      <c r="BU662" s="6"/>
      <c r="BV662" s="6"/>
      <c r="BW662" s="6"/>
      <c r="BX662" s="6"/>
      <c r="BY662" s="6"/>
      <c r="BZ662" s="6"/>
      <c r="CA662" s="6"/>
      <c r="CB662" s="6"/>
      <c r="CC662" s="6"/>
      <c r="CD662" s="6"/>
      <c r="CE662" s="6"/>
      <c r="CF662" s="6"/>
      <c r="CG662" s="6"/>
      <c r="CH662" s="6"/>
      <c r="CI662" s="6"/>
      <c r="CJ662" s="6"/>
      <c r="CK662" s="6"/>
      <c r="CL662" s="6"/>
      <c r="CM662" s="6"/>
      <c r="CN662" s="6"/>
      <c r="CO662" s="6"/>
      <c r="CP662" s="6"/>
      <c r="CQ662" s="6"/>
      <c r="CR662" s="6"/>
      <c r="CS662" s="6"/>
      <c r="CT662" s="6"/>
      <c r="CU662" s="6"/>
      <c r="CV662" s="6"/>
      <c r="CW662" s="6"/>
      <c r="CX662" s="6"/>
    </row>
    <row r="663" spans="1:102" s="6" customFormat="1" ht="98.25" customHeight="1" outlineLevel="1" x14ac:dyDescent="0.25">
      <c r="A663" s="940" t="s">
        <v>319</v>
      </c>
      <c r="B663" s="153" t="s">
        <v>428</v>
      </c>
      <c r="C663" s="84" t="s">
        <v>116</v>
      </c>
      <c r="D663" s="58">
        <f>SUM(D664:D667)</f>
        <v>981935.05</v>
      </c>
      <c r="E663" s="58">
        <f>SUM(E664:E667)</f>
        <v>985453.89</v>
      </c>
      <c r="F663" s="58">
        <f>SUM(F664:F667)</f>
        <v>804035.54</v>
      </c>
      <c r="G663" s="109">
        <f t="shared" si="202"/>
        <v>0.81599999999999995</v>
      </c>
      <c r="H663" s="58">
        <f>SUM(H664:H667)</f>
        <v>801894.95</v>
      </c>
      <c r="I663" s="96">
        <f t="shared" si="196"/>
        <v>0.81399999999999995</v>
      </c>
      <c r="J663" s="109">
        <f t="shared" si="187"/>
        <v>0.997</v>
      </c>
      <c r="K663" s="59">
        <f>SUM(K664:K667)</f>
        <v>985453.89</v>
      </c>
      <c r="L663" s="59">
        <f t="shared" si="205"/>
        <v>0</v>
      </c>
      <c r="M663" s="55">
        <f t="shared" si="186"/>
        <v>1</v>
      </c>
      <c r="N663" s="721"/>
      <c r="O663" s="5" t="b">
        <f t="shared" si="198"/>
        <v>1</v>
      </c>
      <c r="Q663" s="138"/>
      <c r="R663" s="403"/>
    </row>
    <row r="664" spans="1:102" s="6" customFormat="1" ht="27" outlineLevel="1" x14ac:dyDescent="0.25">
      <c r="A664" s="940"/>
      <c r="B664" s="425" t="s">
        <v>19</v>
      </c>
      <c r="C664" s="262"/>
      <c r="D664" s="39">
        <f>D669+D674+D679+D684+D689+D694+D699+D704</f>
        <v>0</v>
      </c>
      <c r="E664" s="39">
        <f>E669+E674+E679+E684+E689+E694+E699+E704</f>
        <v>0</v>
      </c>
      <c r="F664" s="39">
        <f>F669+F674+F679+F684+F689+F694+F699+F704</f>
        <v>0</v>
      </c>
      <c r="G664" s="68" t="e">
        <f t="shared" si="202"/>
        <v>#DIV/0!</v>
      </c>
      <c r="H664" s="39">
        <f>H669+H674+H679+H684+H689+H694+H699+H704</f>
        <v>0</v>
      </c>
      <c r="I664" s="81" t="e">
        <f t="shared" si="196"/>
        <v>#DIV/0!</v>
      </c>
      <c r="J664" s="68" t="e">
        <f t="shared" si="187"/>
        <v>#DIV/0!</v>
      </c>
      <c r="K664" s="24">
        <f t="shared" ref="K664:L667" si="206">K669+K674+K679+K684+K689+K694+K699+K704</f>
        <v>0</v>
      </c>
      <c r="L664" s="24">
        <f t="shared" si="206"/>
        <v>0</v>
      </c>
      <c r="M664" s="29" t="e">
        <f t="shared" si="186"/>
        <v>#DIV/0!</v>
      </c>
      <c r="N664" s="721"/>
      <c r="O664" s="5" t="b">
        <f t="shared" si="198"/>
        <v>1</v>
      </c>
      <c r="Q664" s="138"/>
      <c r="R664" s="403" t="b">
        <f t="shared" si="201"/>
        <v>1</v>
      </c>
    </row>
    <row r="665" spans="1:102" s="6" customFormat="1" ht="27" outlineLevel="1" x14ac:dyDescent="0.25">
      <c r="A665" s="940"/>
      <c r="B665" s="425" t="s">
        <v>18</v>
      </c>
      <c r="C665" s="15"/>
      <c r="D665" s="39">
        <f t="shared" ref="D665:F667" si="207">D670+D675+D680+D685+D690+D695+D700+D705</f>
        <v>544140.42000000004</v>
      </c>
      <c r="E665" s="39">
        <f t="shared" si="207"/>
        <v>548600.52</v>
      </c>
      <c r="F665" s="39">
        <f t="shared" si="207"/>
        <v>473283.95</v>
      </c>
      <c r="G665" s="95">
        <f t="shared" si="202"/>
        <v>0.86299999999999999</v>
      </c>
      <c r="H665" s="39">
        <f>H670+H675+H680+H685+H690+H695+H700+H705</f>
        <v>471143.36</v>
      </c>
      <c r="I665" s="261">
        <f t="shared" si="196"/>
        <v>0.85880000000000001</v>
      </c>
      <c r="J665" s="95">
        <f t="shared" si="187"/>
        <v>0.995</v>
      </c>
      <c r="K665" s="24">
        <f t="shared" si="206"/>
        <v>548600.52</v>
      </c>
      <c r="L665" s="24">
        <f t="shared" si="206"/>
        <v>0</v>
      </c>
      <c r="M665" s="28">
        <f t="shared" si="186"/>
        <v>1</v>
      </c>
      <c r="N665" s="721"/>
      <c r="O665" s="5" t="b">
        <f t="shared" si="198"/>
        <v>1</v>
      </c>
      <c r="Q665" s="138"/>
      <c r="R665" s="403"/>
    </row>
    <row r="666" spans="1:102" s="6" customFormat="1" ht="27" outlineLevel="1" x14ac:dyDescent="0.25">
      <c r="A666" s="940"/>
      <c r="B666" s="425" t="s">
        <v>38</v>
      </c>
      <c r="C666" s="15"/>
      <c r="D666" s="39">
        <f t="shared" si="207"/>
        <v>437794.63</v>
      </c>
      <c r="E666" s="39">
        <f t="shared" si="207"/>
        <v>436853.37</v>
      </c>
      <c r="F666" s="39">
        <f t="shared" si="207"/>
        <v>330751.59000000003</v>
      </c>
      <c r="G666" s="95">
        <f t="shared" si="202"/>
        <v>0.75700000000000001</v>
      </c>
      <c r="H666" s="39">
        <f>H671+H676+H681+H686+H691+H696+H701+H706</f>
        <v>330751.59000000003</v>
      </c>
      <c r="I666" s="100">
        <f t="shared" si="196"/>
        <v>0.75700000000000001</v>
      </c>
      <c r="J666" s="95">
        <f t="shared" si="187"/>
        <v>1</v>
      </c>
      <c r="K666" s="24">
        <f t="shared" si="206"/>
        <v>436853.37</v>
      </c>
      <c r="L666" s="24">
        <f t="shared" si="206"/>
        <v>0</v>
      </c>
      <c r="M666" s="28">
        <f t="shared" si="186"/>
        <v>1</v>
      </c>
      <c r="N666" s="721"/>
      <c r="O666" s="5" t="b">
        <f t="shared" si="198"/>
        <v>1</v>
      </c>
      <c r="Q666" s="138"/>
      <c r="R666" s="403" t="b">
        <f t="shared" si="201"/>
        <v>1</v>
      </c>
    </row>
    <row r="667" spans="1:102" s="6" customFormat="1" ht="38.25" customHeight="1" outlineLevel="1" x14ac:dyDescent="0.25">
      <c r="A667" s="940"/>
      <c r="B667" s="425" t="s">
        <v>20</v>
      </c>
      <c r="C667" s="15"/>
      <c r="D667" s="39">
        <f t="shared" si="207"/>
        <v>0</v>
      </c>
      <c r="E667" s="39">
        <f t="shared" si="207"/>
        <v>0</v>
      </c>
      <c r="F667" s="39">
        <f t="shared" si="207"/>
        <v>0</v>
      </c>
      <c r="G667" s="93" t="e">
        <f t="shared" si="202"/>
        <v>#DIV/0!</v>
      </c>
      <c r="H667" s="39">
        <f>H672+H677+H682+H687+H692+H697+H702+H707</f>
        <v>0</v>
      </c>
      <c r="I667" s="81" t="e">
        <f t="shared" si="196"/>
        <v>#DIV/0!</v>
      </c>
      <c r="J667" s="68" t="e">
        <f t="shared" si="187"/>
        <v>#DIV/0!</v>
      </c>
      <c r="K667" s="24">
        <f t="shared" si="206"/>
        <v>0</v>
      </c>
      <c r="L667" s="24">
        <f t="shared" si="206"/>
        <v>0</v>
      </c>
      <c r="M667" s="29" t="e">
        <f t="shared" si="186"/>
        <v>#DIV/0!</v>
      </c>
      <c r="N667" s="721"/>
      <c r="O667" s="5" t="b">
        <f t="shared" si="198"/>
        <v>1</v>
      </c>
      <c r="Q667" s="138"/>
      <c r="R667" s="403" t="b">
        <f t="shared" si="201"/>
        <v>1</v>
      </c>
    </row>
    <row r="668" spans="1:102" s="5" customFormat="1" ht="56.25" outlineLevel="1" x14ac:dyDescent="0.25">
      <c r="A668" s="592" t="s">
        <v>320</v>
      </c>
      <c r="B668" s="127" t="s">
        <v>301</v>
      </c>
      <c r="C668" s="16" t="s">
        <v>172</v>
      </c>
      <c r="D668" s="19">
        <f>SUM(D669:D672)</f>
        <v>403876.24</v>
      </c>
      <c r="E668" s="19">
        <f>SUM(E669:E672)</f>
        <v>404757.91</v>
      </c>
      <c r="F668" s="19">
        <f>SUM(F669:F672)</f>
        <v>306621.7</v>
      </c>
      <c r="G668" s="91">
        <f t="shared" si="202"/>
        <v>0.75800000000000001</v>
      </c>
      <c r="H668" s="19">
        <f>SUM(H669:H672)</f>
        <v>306621.7</v>
      </c>
      <c r="I668" s="100">
        <f t="shared" si="196"/>
        <v>0.75800000000000001</v>
      </c>
      <c r="J668" s="91">
        <f t="shared" si="187"/>
        <v>1</v>
      </c>
      <c r="K668" s="51">
        <f>SUM(K669:K672)</f>
        <v>404757.91</v>
      </c>
      <c r="L668" s="51">
        <f>SUM(L669:L672)</f>
        <v>0</v>
      </c>
      <c r="M668" s="52">
        <f t="shared" si="186"/>
        <v>1</v>
      </c>
      <c r="N668" s="662" t="s">
        <v>1277</v>
      </c>
      <c r="O668" s="5" t="b">
        <f t="shared" si="198"/>
        <v>1</v>
      </c>
      <c r="P668" s="6"/>
      <c r="Q668" s="138"/>
      <c r="R668" s="403" t="b">
        <f t="shared" si="201"/>
        <v>1</v>
      </c>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6"/>
      <c r="BD668" s="6"/>
      <c r="BE668" s="6"/>
      <c r="BF668" s="6"/>
      <c r="BG668" s="6"/>
      <c r="BH668" s="6"/>
      <c r="BI668" s="6"/>
      <c r="BJ668" s="6"/>
      <c r="BK668" s="6"/>
      <c r="BL668" s="6"/>
      <c r="BM668" s="6"/>
      <c r="BN668" s="6"/>
      <c r="BO668" s="6"/>
      <c r="BP668" s="6"/>
      <c r="BQ668" s="6"/>
      <c r="BR668" s="6"/>
      <c r="BS668" s="6"/>
      <c r="BT668" s="6"/>
      <c r="BU668" s="6"/>
      <c r="BV668" s="6"/>
      <c r="BW668" s="6"/>
      <c r="BX668" s="6"/>
      <c r="BY668" s="6"/>
      <c r="BZ668" s="6"/>
      <c r="CA668" s="6"/>
      <c r="CB668" s="6"/>
      <c r="CC668" s="6"/>
      <c r="CD668" s="6"/>
      <c r="CE668" s="6"/>
      <c r="CF668" s="6"/>
      <c r="CG668" s="6"/>
      <c r="CH668" s="6"/>
      <c r="CI668" s="6"/>
      <c r="CJ668" s="6"/>
      <c r="CK668" s="6"/>
      <c r="CL668" s="6"/>
      <c r="CM668" s="6"/>
      <c r="CN668" s="6"/>
      <c r="CO668" s="6"/>
      <c r="CP668" s="6"/>
      <c r="CQ668" s="6"/>
      <c r="CR668" s="6"/>
      <c r="CS668" s="6"/>
      <c r="CT668" s="6"/>
      <c r="CU668" s="6"/>
      <c r="CV668" s="6"/>
      <c r="CW668" s="6"/>
      <c r="CX668" s="6"/>
    </row>
    <row r="669" spans="1:102" s="5" customFormat="1" ht="25.5" customHeight="1" outlineLevel="1" x14ac:dyDescent="0.25">
      <c r="A669" s="592"/>
      <c r="B669" s="426" t="s">
        <v>19</v>
      </c>
      <c r="C669" s="15"/>
      <c r="D669" s="39"/>
      <c r="E669" s="39"/>
      <c r="F669" s="39"/>
      <c r="G669" s="68" t="e">
        <f t="shared" si="202"/>
        <v>#DIV/0!</v>
      </c>
      <c r="H669" s="39"/>
      <c r="I669" s="81" t="e">
        <f t="shared" si="196"/>
        <v>#DIV/0!</v>
      </c>
      <c r="J669" s="68" t="e">
        <f t="shared" si="187"/>
        <v>#DIV/0!</v>
      </c>
      <c r="K669" s="24">
        <f t="shared" ref="K669:K697" si="208">E669</f>
        <v>0</v>
      </c>
      <c r="L669" s="24">
        <f t="shared" si="205"/>
        <v>0</v>
      </c>
      <c r="M669" s="29" t="e">
        <f t="shared" si="186"/>
        <v>#DIV/0!</v>
      </c>
      <c r="N669" s="662"/>
      <c r="O669" s="5" t="b">
        <f t="shared" si="198"/>
        <v>1</v>
      </c>
      <c r="P669" s="6"/>
      <c r="Q669" s="138"/>
      <c r="R669" s="403" t="b">
        <f t="shared" si="201"/>
        <v>1</v>
      </c>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6"/>
      <c r="BC669" s="6"/>
      <c r="BD669" s="6"/>
      <c r="BE669" s="6"/>
      <c r="BF669" s="6"/>
      <c r="BG669" s="6"/>
      <c r="BH669" s="6"/>
      <c r="BI669" s="6"/>
      <c r="BJ669" s="6"/>
      <c r="BK669" s="6"/>
      <c r="BL669" s="6"/>
      <c r="BM669" s="6"/>
      <c r="BN669" s="6"/>
      <c r="BO669" s="6"/>
      <c r="BP669" s="6"/>
      <c r="BQ669" s="6"/>
      <c r="BR669" s="6"/>
      <c r="BS669" s="6"/>
      <c r="BT669" s="6"/>
      <c r="BU669" s="6"/>
      <c r="BV669" s="6"/>
      <c r="BW669" s="6"/>
      <c r="BX669" s="6"/>
      <c r="BY669" s="6"/>
      <c r="BZ669" s="6"/>
      <c r="CA669" s="6"/>
      <c r="CB669" s="6"/>
      <c r="CC669" s="6"/>
      <c r="CD669" s="6"/>
      <c r="CE669" s="6"/>
      <c r="CF669" s="6"/>
      <c r="CG669" s="6"/>
      <c r="CH669" s="6"/>
      <c r="CI669" s="6"/>
      <c r="CJ669" s="6"/>
      <c r="CK669" s="6"/>
      <c r="CL669" s="6"/>
      <c r="CM669" s="6"/>
      <c r="CN669" s="6"/>
      <c r="CO669" s="6"/>
      <c r="CP669" s="6"/>
      <c r="CQ669" s="6"/>
      <c r="CR669" s="6"/>
      <c r="CS669" s="6"/>
      <c r="CT669" s="6"/>
      <c r="CU669" s="6"/>
      <c r="CV669" s="6"/>
      <c r="CW669" s="6"/>
      <c r="CX669" s="6"/>
    </row>
    <row r="670" spans="1:102" s="5" customFormat="1" ht="21.75" customHeight="1" outlineLevel="1" x14ac:dyDescent="0.25">
      <c r="A670" s="592"/>
      <c r="B670" s="426" t="s">
        <v>18</v>
      </c>
      <c r="C670" s="15"/>
      <c r="D670" s="39"/>
      <c r="E670" s="39"/>
      <c r="F670" s="39"/>
      <c r="G670" s="68" t="e">
        <f t="shared" si="202"/>
        <v>#DIV/0!</v>
      </c>
      <c r="H670" s="39"/>
      <c r="I670" s="81" t="e">
        <f t="shared" si="196"/>
        <v>#DIV/0!</v>
      </c>
      <c r="J670" s="68" t="e">
        <f t="shared" si="187"/>
        <v>#DIV/0!</v>
      </c>
      <c r="K670" s="190"/>
      <c r="L670" s="24">
        <f t="shared" si="205"/>
        <v>0</v>
      </c>
      <c r="M670" s="29" t="e">
        <f t="shared" si="186"/>
        <v>#DIV/0!</v>
      </c>
      <c r="N670" s="662"/>
      <c r="O670" s="5" t="b">
        <f t="shared" si="198"/>
        <v>1</v>
      </c>
      <c r="P670" s="6"/>
      <c r="Q670" s="138"/>
      <c r="R670" s="403" t="b">
        <f t="shared" si="201"/>
        <v>1</v>
      </c>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6"/>
      <c r="BC670" s="6"/>
      <c r="BD670" s="6"/>
      <c r="BE670" s="6"/>
      <c r="BF670" s="6"/>
      <c r="BG670" s="6"/>
      <c r="BH670" s="6"/>
      <c r="BI670" s="6"/>
      <c r="BJ670" s="6"/>
      <c r="BK670" s="6"/>
      <c r="BL670" s="6"/>
      <c r="BM670" s="6"/>
      <c r="BN670" s="6"/>
      <c r="BO670" s="6"/>
      <c r="BP670" s="6"/>
      <c r="BQ670" s="6"/>
      <c r="BR670" s="6"/>
      <c r="BS670" s="6"/>
      <c r="BT670" s="6"/>
      <c r="BU670" s="6"/>
      <c r="BV670" s="6"/>
      <c r="BW670" s="6"/>
      <c r="BX670" s="6"/>
      <c r="BY670" s="6"/>
      <c r="BZ670" s="6"/>
      <c r="CA670" s="6"/>
      <c r="CB670" s="6"/>
      <c r="CC670" s="6"/>
      <c r="CD670" s="6"/>
      <c r="CE670" s="6"/>
      <c r="CF670" s="6"/>
      <c r="CG670" s="6"/>
      <c r="CH670" s="6"/>
      <c r="CI670" s="6"/>
      <c r="CJ670" s="6"/>
      <c r="CK670" s="6"/>
      <c r="CL670" s="6"/>
      <c r="CM670" s="6"/>
      <c r="CN670" s="6"/>
      <c r="CO670" s="6"/>
      <c r="CP670" s="6"/>
      <c r="CQ670" s="6"/>
      <c r="CR670" s="6"/>
      <c r="CS670" s="6"/>
      <c r="CT670" s="6"/>
      <c r="CU670" s="6"/>
      <c r="CV670" s="6"/>
      <c r="CW670" s="6"/>
      <c r="CX670" s="6"/>
    </row>
    <row r="671" spans="1:102" s="5" customFormat="1" ht="20.25" customHeight="1" outlineLevel="1" x14ac:dyDescent="0.25">
      <c r="A671" s="592"/>
      <c r="B671" s="426" t="s">
        <v>38</v>
      </c>
      <c r="C671" s="15"/>
      <c r="D671" s="39">
        <v>403876.24</v>
      </c>
      <c r="E671" s="39">
        <v>404757.91</v>
      </c>
      <c r="F671" s="39">
        <v>306621.7</v>
      </c>
      <c r="G671" s="64">
        <f t="shared" si="202"/>
        <v>0.75800000000000001</v>
      </c>
      <c r="H671" s="39">
        <f>F671</f>
        <v>306621.7</v>
      </c>
      <c r="I671" s="100">
        <f t="shared" si="196"/>
        <v>0.75800000000000001</v>
      </c>
      <c r="J671" s="64">
        <f t="shared" si="187"/>
        <v>1</v>
      </c>
      <c r="K671" s="24">
        <f t="shared" si="208"/>
        <v>404757.91</v>
      </c>
      <c r="L671" s="24">
        <f t="shared" si="205"/>
        <v>0</v>
      </c>
      <c r="M671" s="28">
        <f t="shared" si="186"/>
        <v>1</v>
      </c>
      <c r="N671" s="662"/>
      <c r="O671" s="5" t="b">
        <f t="shared" si="198"/>
        <v>1</v>
      </c>
      <c r="P671" s="6"/>
      <c r="Q671" s="138"/>
      <c r="R671" s="403" t="b">
        <f t="shared" si="201"/>
        <v>1</v>
      </c>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6"/>
      <c r="BC671" s="6"/>
      <c r="BD671" s="6"/>
      <c r="BE671" s="6"/>
      <c r="BF671" s="6"/>
      <c r="BG671" s="6"/>
      <c r="BH671" s="6"/>
      <c r="BI671" s="6"/>
      <c r="BJ671" s="6"/>
      <c r="BK671" s="6"/>
      <c r="BL671" s="6"/>
      <c r="BM671" s="6"/>
      <c r="BN671" s="6"/>
      <c r="BO671" s="6"/>
      <c r="BP671" s="6"/>
      <c r="BQ671" s="6"/>
      <c r="BR671" s="6"/>
      <c r="BS671" s="6"/>
      <c r="BT671" s="6"/>
      <c r="BU671" s="6"/>
      <c r="BV671" s="6"/>
      <c r="BW671" s="6"/>
      <c r="BX671" s="6"/>
      <c r="BY671" s="6"/>
      <c r="BZ671" s="6"/>
      <c r="CA671" s="6"/>
      <c r="CB671" s="6"/>
      <c r="CC671" s="6"/>
      <c r="CD671" s="6"/>
      <c r="CE671" s="6"/>
      <c r="CF671" s="6"/>
      <c r="CG671" s="6"/>
      <c r="CH671" s="6"/>
      <c r="CI671" s="6"/>
      <c r="CJ671" s="6"/>
      <c r="CK671" s="6"/>
      <c r="CL671" s="6"/>
      <c r="CM671" s="6"/>
      <c r="CN671" s="6"/>
      <c r="CO671" s="6"/>
      <c r="CP671" s="6"/>
      <c r="CQ671" s="6"/>
      <c r="CR671" s="6"/>
      <c r="CS671" s="6"/>
      <c r="CT671" s="6"/>
      <c r="CU671" s="6"/>
      <c r="CV671" s="6"/>
      <c r="CW671" s="6"/>
      <c r="CX671" s="6"/>
    </row>
    <row r="672" spans="1:102" s="5" customFormat="1" ht="24" customHeight="1" outlineLevel="1" x14ac:dyDescent="0.25">
      <c r="A672" s="592"/>
      <c r="B672" s="426" t="s">
        <v>20</v>
      </c>
      <c r="C672" s="15"/>
      <c r="D672" s="39"/>
      <c r="E672" s="39"/>
      <c r="F672" s="39"/>
      <c r="G672" s="93" t="e">
        <f t="shared" si="202"/>
        <v>#DIV/0!</v>
      </c>
      <c r="H672" s="39"/>
      <c r="I672" s="81" t="e">
        <f t="shared" si="196"/>
        <v>#DIV/0!</v>
      </c>
      <c r="J672" s="68" t="e">
        <f t="shared" si="187"/>
        <v>#DIV/0!</v>
      </c>
      <c r="K672" s="24">
        <f t="shared" si="208"/>
        <v>0</v>
      </c>
      <c r="L672" s="24">
        <f t="shared" si="205"/>
        <v>0</v>
      </c>
      <c r="M672" s="29" t="e">
        <f t="shared" si="186"/>
        <v>#DIV/0!</v>
      </c>
      <c r="N672" s="662"/>
      <c r="O672" s="5" t="b">
        <f t="shared" si="198"/>
        <v>1</v>
      </c>
      <c r="P672" s="6"/>
      <c r="Q672" s="138"/>
      <c r="R672" s="403" t="b">
        <f t="shared" si="201"/>
        <v>1</v>
      </c>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6"/>
      <c r="BD672" s="6"/>
      <c r="BE672" s="6"/>
      <c r="BF672" s="6"/>
      <c r="BG672" s="6"/>
      <c r="BH672" s="6"/>
      <c r="BI672" s="6"/>
      <c r="BJ672" s="6"/>
      <c r="BK672" s="6"/>
      <c r="BL672" s="6"/>
      <c r="BM672" s="6"/>
      <c r="BN672" s="6"/>
      <c r="BO672" s="6"/>
      <c r="BP672" s="6"/>
      <c r="BQ672" s="6"/>
      <c r="BR672" s="6"/>
      <c r="BS672" s="6"/>
      <c r="BT672" s="6"/>
      <c r="BU672" s="6"/>
      <c r="BV672" s="6"/>
      <c r="BW672" s="6"/>
      <c r="BX672" s="6"/>
      <c r="BY672" s="6"/>
      <c r="BZ672" s="6"/>
      <c r="CA672" s="6"/>
      <c r="CB672" s="6"/>
      <c r="CC672" s="6"/>
      <c r="CD672" s="6"/>
      <c r="CE672" s="6"/>
      <c r="CF672" s="6"/>
      <c r="CG672" s="6"/>
      <c r="CH672" s="6"/>
      <c r="CI672" s="6"/>
      <c r="CJ672" s="6"/>
      <c r="CK672" s="6"/>
      <c r="CL672" s="6"/>
      <c r="CM672" s="6"/>
      <c r="CN672" s="6"/>
      <c r="CO672" s="6"/>
      <c r="CP672" s="6"/>
      <c r="CQ672" s="6"/>
      <c r="CR672" s="6"/>
      <c r="CS672" s="6"/>
      <c r="CT672" s="6"/>
      <c r="CU672" s="6"/>
      <c r="CV672" s="6"/>
      <c r="CW672" s="6"/>
      <c r="CX672" s="6"/>
    </row>
    <row r="673" spans="1:102" s="5" customFormat="1" ht="84.75" customHeight="1" outlineLevel="1" x14ac:dyDescent="0.25">
      <c r="A673" s="591" t="s">
        <v>321</v>
      </c>
      <c r="B673" s="128" t="s">
        <v>302</v>
      </c>
      <c r="C673" s="37" t="s">
        <v>172</v>
      </c>
      <c r="D673" s="51">
        <f>SUM(D674:D677)</f>
        <v>24856.7</v>
      </c>
      <c r="E673" s="51">
        <f>SUM(E674:E677)</f>
        <v>24856.7</v>
      </c>
      <c r="F673" s="51">
        <f>SUM(F674:F677)</f>
        <v>19187.3</v>
      </c>
      <c r="G673" s="105">
        <f t="shared" si="202"/>
        <v>0.77200000000000002</v>
      </c>
      <c r="H673" s="51">
        <f>SUM(H674:H677)</f>
        <v>19187.3</v>
      </c>
      <c r="I673" s="105">
        <f t="shared" si="196"/>
        <v>0.77200000000000002</v>
      </c>
      <c r="J673" s="105">
        <f t="shared" si="187"/>
        <v>1</v>
      </c>
      <c r="K673" s="51">
        <f>SUM(K674:K677)</f>
        <v>24856.7</v>
      </c>
      <c r="L673" s="51">
        <f>SUM(L674:L677)</f>
        <v>0</v>
      </c>
      <c r="M673" s="52">
        <f t="shared" si="186"/>
        <v>1</v>
      </c>
      <c r="N673" s="688" t="s">
        <v>1587</v>
      </c>
      <c r="O673" s="5" t="b">
        <f t="shared" si="198"/>
        <v>1</v>
      </c>
      <c r="P673" s="6"/>
      <c r="Q673" s="138"/>
      <c r="R673" s="403" t="b">
        <f t="shared" si="201"/>
        <v>1</v>
      </c>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6"/>
      <c r="BD673" s="6"/>
      <c r="BE673" s="6"/>
      <c r="BF673" s="6"/>
      <c r="BG673" s="6"/>
      <c r="BH673" s="6"/>
      <c r="BI673" s="6"/>
      <c r="BJ673" s="6"/>
      <c r="BK673" s="6"/>
      <c r="BL673" s="6"/>
      <c r="BM673" s="6"/>
      <c r="BN673" s="6"/>
      <c r="BO673" s="6"/>
      <c r="BP673" s="6"/>
      <c r="BQ673" s="6"/>
      <c r="BR673" s="6"/>
      <c r="BS673" s="6"/>
      <c r="BT673" s="6"/>
      <c r="BU673" s="6"/>
      <c r="BV673" s="6"/>
      <c r="BW673" s="6"/>
      <c r="BX673" s="6"/>
      <c r="BY673" s="6"/>
      <c r="BZ673" s="6"/>
      <c r="CA673" s="6"/>
      <c r="CB673" s="6"/>
      <c r="CC673" s="6"/>
      <c r="CD673" s="6"/>
      <c r="CE673" s="6"/>
      <c r="CF673" s="6"/>
      <c r="CG673" s="6"/>
      <c r="CH673" s="6"/>
      <c r="CI673" s="6"/>
      <c r="CJ673" s="6"/>
      <c r="CK673" s="6"/>
      <c r="CL673" s="6"/>
      <c r="CM673" s="6"/>
      <c r="CN673" s="6"/>
      <c r="CO673" s="6"/>
      <c r="CP673" s="6"/>
      <c r="CQ673" s="6"/>
      <c r="CR673" s="6"/>
      <c r="CS673" s="6"/>
      <c r="CT673" s="6"/>
      <c r="CU673" s="6"/>
      <c r="CV673" s="6"/>
      <c r="CW673" s="6"/>
      <c r="CX673" s="6"/>
    </row>
    <row r="674" spans="1:102" s="5" customFormat="1" ht="23.25" customHeight="1" outlineLevel="1" x14ac:dyDescent="0.25">
      <c r="A674" s="591"/>
      <c r="B674" s="425" t="s">
        <v>19</v>
      </c>
      <c r="C674" s="27"/>
      <c r="D674" s="24"/>
      <c r="E674" s="24"/>
      <c r="F674" s="24"/>
      <c r="G674" s="81" t="e">
        <f t="shared" si="202"/>
        <v>#DIV/0!</v>
      </c>
      <c r="H674" s="24"/>
      <c r="I674" s="81" t="e">
        <f t="shared" si="196"/>
        <v>#DIV/0!</v>
      </c>
      <c r="J674" s="81" t="e">
        <f t="shared" si="187"/>
        <v>#DIV/0!</v>
      </c>
      <c r="K674" s="24">
        <f t="shared" si="208"/>
        <v>0</v>
      </c>
      <c r="L674" s="24">
        <f t="shared" si="205"/>
        <v>0</v>
      </c>
      <c r="M674" s="29" t="e">
        <f t="shared" si="186"/>
        <v>#DIV/0!</v>
      </c>
      <c r="N674" s="688"/>
      <c r="O674" s="5" t="b">
        <f t="shared" si="198"/>
        <v>1</v>
      </c>
      <c r="P674" s="6"/>
      <c r="Q674" s="138"/>
      <c r="R674" s="403" t="b">
        <f t="shared" si="201"/>
        <v>1</v>
      </c>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6"/>
      <c r="BC674" s="6"/>
      <c r="BD674" s="6"/>
      <c r="BE674" s="6"/>
      <c r="BF674" s="6"/>
      <c r="BG674" s="6"/>
      <c r="BH674" s="6"/>
      <c r="BI674" s="6"/>
      <c r="BJ674" s="6"/>
      <c r="BK674" s="6"/>
      <c r="BL674" s="6"/>
      <c r="BM674" s="6"/>
      <c r="BN674" s="6"/>
      <c r="BO674" s="6"/>
      <c r="BP674" s="6"/>
      <c r="BQ674" s="6"/>
      <c r="BR674" s="6"/>
      <c r="BS674" s="6"/>
      <c r="BT674" s="6"/>
      <c r="BU674" s="6"/>
      <c r="BV674" s="6"/>
      <c r="BW674" s="6"/>
      <c r="BX674" s="6"/>
      <c r="BY674" s="6"/>
      <c r="BZ674" s="6"/>
      <c r="CA674" s="6"/>
      <c r="CB674" s="6"/>
      <c r="CC674" s="6"/>
      <c r="CD674" s="6"/>
      <c r="CE674" s="6"/>
      <c r="CF674" s="6"/>
      <c r="CG674" s="6"/>
      <c r="CH674" s="6"/>
      <c r="CI674" s="6"/>
      <c r="CJ674" s="6"/>
      <c r="CK674" s="6"/>
      <c r="CL674" s="6"/>
      <c r="CM674" s="6"/>
      <c r="CN674" s="6"/>
      <c r="CO674" s="6"/>
      <c r="CP674" s="6"/>
      <c r="CQ674" s="6"/>
      <c r="CR674" s="6"/>
      <c r="CS674" s="6"/>
      <c r="CT674" s="6"/>
      <c r="CU674" s="6"/>
      <c r="CV674" s="6"/>
      <c r="CW674" s="6"/>
      <c r="CX674" s="6"/>
    </row>
    <row r="675" spans="1:102" s="5" customFormat="1" ht="23.25" customHeight="1" outlineLevel="1" x14ac:dyDescent="0.25">
      <c r="A675" s="591"/>
      <c r="B675" s="425" t="s">
        <v>18</v>
      </c>
      <c r="C675" s="27"/>
      <c r="D675" s="24"/>
      <c r="E675" s="24"/>
      <c r="F675" s="24"/>
      <c r="G675" s="81" t="e">
        <f t="shared" si="202"/>
        <v>#DIV/0!</v>
      </c>
      <c r="H675" s="24"/>
      <c r="I675" s="81" t="e">
        <f t="shared" si="196"/>
        <v>#DIV/0!</v>
      </c>
      <c r="J675" s="81" t="e">
        <f t="shared" si="187"/>
        <v>#DIV/0!</v>
      </c>
      <c r="K675" s="24">
        <f t="shared" si="208"/>
        <v>0</v>
      </c>
      <c r="L675" s="24">
        <f t="shared" si="205"/>
        <v>0</v>
      </c>
      <c r="M675" s="29" t="e">
        <f t="shared" si="186"/>
        <v>#DIV/0!</v>
      </c>
      <c r="N675" s="688"/>
      <c r="O675" s="5" t="b">
        <f t="shared" si="198"/>
        <v>1</v>
      </c>
      <c r="P675" s="6"/>
      <c r="Q675" s="138"/>
      <c r="R675" s="403" t="b">
        <f t="shared" si="201"/>
        <v>1</v>
      </c>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6"/>
      <c r="BC675" s="6"/>
      <c r="BD675" s="6"/>
      <c r="BE675" s="6"/>
      <c r="BF675" s="6"/>
      <c r="BG675" s="6"/>
      <c r="BH675" s="6"/>
      <c r="BI675" s="6"/>
      <c r="BJ675" s="6"/>
      <c r="BK675" s="6"/>
      <c r="BL675" s="6"/>
      <c r="BM675" s="6"/>
      <c r="BN675" s="6"/>
      <c r="BO675" s="6"/>
      <c r="BP675" s="6"/>
      <c r="BQ675" s="6"/>
      <c r="BR675" s="6"/>
      <c r="BS675" s="6"/>
      <c r="BT675" s="6"/>
      <c r="BU675" s="6"/>
      <c r="BV675" s="6"/>
      <c r="BW675" s="6"/>
      <c r="BX675" s="6"/>
      <c r="BY675" s="6"/>
      <c r="BZ675" s="6"/>
      <c r="CA675" s="6"/>
      <c r="CB675" s="6"/>
      <c r="CC675" s="6"/>
      <c r="CD675" s="6"/>
      <c r="CE675" s="6"/>
      <c r="CF675" s="6"/>
      <c r="CG675" s="6"/>
      <c r="CH675" s="6"/>
      <c r="CI675" s="6"/>
      <c r="CJ675" s="6"/>
      <c r="CK675" s="6"/>
      <c r="CL675" s="6"/>
      <c r="CM675" s="6"/>
      <c r="CN675" s="6"/>
      <c r="CO675" s="6"/>
      <c r="CP675" s="6"/>
      <c r="CQ675" s="6"/>
      <c r="CR675" s="6"/>
      <c r="CS675" s="6"/>
      <c r="CT675" s="6"/>
      <c r="CU675" s="6"/>
      <c r="CV675" s="6"/>
      <c r="CW675" s="6"/>
      <c r="CX675" s="6"/>
    </row>
    <row r="676" spans="1:102" s="5" customFormat="1" ht="23.25" customHeight="1" outlineLevel="1" x14ac:dyDescent="0.25">
      <c r="A676" s="591"/>
      <c r="B676" s="425" t="s">
        <v>38</v>
      </c>
      <c r="C676" s="27"/>
      <c r="D676" s="24">
        <v>24856.7</v>
      </c>
      <c r="E676" s="24">
        <v>24856.7</v>
      </c>
      <c r="F676" s="24">
        <v>19187.3</v>
      </c>
      <c r="G676" s="100">
        <f t="shared" si="202"/>
        <v>0.77200000000000002</v>
      </c>
      <c r="H676" s="24">
        <f>F676</f>
        <v>19187.3</v>
      </c>
      <c r="I676" s="100">
        <f t="shared" si="196"/>
        <v>0.77200000000000002</v>
      </c>
      <c r="J676" s="100">
        <f t="shared" si="187"/>
        <v>1</v>
      </c>
      <c r="K676" s="24">
        <v>24856.7</v>
      </c>
      <c r="L676" s="24"/>
      <c r="M676" s="28">
        <f t="shared" si="186"/>
        <v>1</v>
      </c>
      <c r="N676" s="688"/>
      <c r="O676" s="5" t="b">
        <f t="shared" si="198"/>
        <v>1</v>
      </c>
      <c r="P676" s="6"/>
      <c r="Q676" s="138"/>
      <c r="R676" s="403" t="b">
        <f t="shared" si="201"/>
        <v>1</v>
      </c>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6"/>
      <c r="BC676" s="6"/>
      <c r="BD676" s="6"/>
      <c r="BE676" s="6"/>
      <c r="BF676" s="6"/>
      <c r="BG676" s="6"/>
      <c r="BH676" s="6"/>
      <c r="BI676" s="6"/>
      <c r="BJ676" s="6"/>
      <c r="BK676" s="6"/>
      <c r="BL676" s="6"/>
      <c r="BM676" s="6"/>
      <c r="BN676" s="6"/>
      <c r="BO676" s="6"/>
      <c r="BP676" s="6"/>
      <c r="BQ676" s="6"/>
      <c r="BR676" s="6"/>
      <c r="BS676" s="6"/>
      <c r="BT676" s="6"/>
      <c r="BU676" s="6"/>
      <c r="BV676" s="6"/>
      <c r="BW676" s="6"/>
      <c r="BX676" s="6"/>
      <c r="BY676" s="6"/>
      <c r="BZ676" s="6"/>
      <c r="CA676" s="6"/>
      <c r="CB676" s="6"/>
      <c r="CC676" s="6"/>
      <c r="CD676" s="6"/>
      <c r="CE676" s="6"/>
      <c r="CF676" s="6"/>
      <c r="CG676" s="6"/>
      <c r="CH676" s="6"/>
      <c r="CI676" s="6"/>
      <c r="CJ676" s="6"/>
      <c r="CK676" s="6"/>
      <c r="CL676" s="6"/>
      <c r="CM676" s="6"/>
      <c r="CN676" s="6"/>
      <c r="CO676" s="6"/>
      <c r="CP676" s="6"/>
      <c r="CQ676" s="6"/>
      <c r="CR676" s="6"/>
      <c r="CS676" s="6"/>
      <c r="CT676" s="6"/>
      <c r="CU676" s="6"/>
      <c r="CV676" s="6"/>
      <c r="CW676" s="6"/>
      <c r="CX676" s="6"/>
    </row>
    <row r="677" spans="1:102" s="5" customFormat="1" ht="23.25" customHeight="1" outlineLevel="1" x14ac:dyDescent="0.25">
      <c r="A677" s="591"/>
      <c r="B677" s="425" t="s">
        <v>20</v>
      </c>
      <c r="C677" s="27"/>
      <c r="D677" s="24"/>
      <c r="E677" s="24"/>
      <c r="F677" s="24"/>
      <c r="G677" s="98" t="e">
        <f t="shared" si="202"/>
        <v>#DIV/0!</v>
      </c>
      <c r="H677" s="24"/>
      <c r="I677" s="81" t="e">
        <f t="shared" si="196"/>
        <v>#DIV/0!</v>
      </c>
      <c r="J677" s="81" t="e">
        <f t="shared" si="187"/>
        <v>#DIV/0!</v>
      </c>
      <c r="K677" s="24">
        <f t="shared" si="208"/>
        <v>0</v>
      </c>
      <c r="L677" s="24">
        <f t="shared" si="205"/>
        <v>0</v>
      </c>
      <c r="M677" s="29" t="e">
        <f t="shared" si="186"/>
        <v>#DIV/0!</v>
      </c>
      <c r="N677" s="688"/>
      <c r="O677" s="5" t="b">
        <f t="shared" si="198"/>
        <v>1</v>
      </c>
      <c r="P677" s="6"/>
      <c r="Q677" s="138"/>
      <c r="R677" s="403" t="b">
        <f t="shared" si="201"/>
        <v>1</v>
      </c>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c r="BB677" s="6"/>
      <c r="BC677" s="6"/>
      <c r="BD677" s="6"/>
      <c r="BE677" s="6"/>
      <c r="BF677" s="6"/>
      <c r="BG677" s="6"/>
      <c r="BH677" s="6"/>
      <c r="BI677" s="6"/>
      <c r="BJ677" s="6"/>
      <c r="BK677" s="6"/>
      <c r="BL677" s="6"/>
      <c r="BM677" s="6"/>
      <c r="BN677" s="6"/>
      <c r="BO677" s="6"/>
      <c r="BP677" s="6"/>
      <c r="BQ677" s="6"/>
      <c r="BR677" s="6"/>
      <c r="BS677" s="6"/>
      <c r="BT677" s="6"/>
      <c r="BU677" s="6"/>
      <c r="BV677" s="6"/>
      <c r="BW677" s="6"/>
      <c r="BX677" s="6"/>
      <c r="BY677" s="6"/>
      <c r="BZ677" s="6"/>
      <c r="CA677" s="6"/>
      <c r="CB677" s="6"/>
      <c r="CC677" s="6"/>
      <c r="CD677" s="6"/>
      <c r="CE677" s="6"/>
      <c r="CF677" s="6"/>
      <c r="CG677" s="6"/>
      <c r="CH677" s="6"/>
      <c r="CI677" s="6"/>
      <c r="CJ677" s="6"/>
      <c r="CK677" s="6"/>
      <c r="CL677" s="6"/>
      <c r="CM677" s="6"/>
      <c r="CN677" s="6"/>
      <c r="CO677" s="6"/>
      <c r="CP677" s="6"/>
      <c r="CQ677" s="6"/>
      <c r="CR677" s="6"/>
      <c r="CS677" s="6"/>
      <c r="CT677" s="6"/>
      <c r="CU677" s="6"/>
      <c r="CV677" s="6"/>
      <c r="CW677" s="6"/>
      <c r="CX677" s="6"/>
    </row>
    <row r="678" spans="1:102" s="6" customFormat="1" ht="150" outlineLevel="1" x14ac:dyDescent="0.25">
      <c r="A678" s="591" t="s">
        <v>322</v>
      </c>
      <c r="B678" s="128" t="s">
        <v>961</v>
      </c>
      <c r="C678" s="37" t="s">
        <v>172</v>
      </c>
      <c r="D678" s="51">
        <f>SUM(D679:D682)</f>
        <v>2631.9</v>
      </c>
      <c r="E678" s="51">
        <f>SUM(E679:E682)</f>
        <v>2631.9</v>
      </c>
      <c r="F678" s="51">
        <f>SUM(F679:F682)</f>
        <v>2014.21</v>
      </c>
      <c r="G678" s="143">
        <f t="shared" si="202"/>
        <v>0.76500000000000001</v>
      </c>
      <c r="H678" s="51">
        <f>SUM(H679:H682)</f>
        <v>2014.21</v>
      </c>
      <c r="I678" s="100">
        <f t="shared" si="196"/>
        <v>0.76500000000000001</v>
      </c>
      <c r="J678" s="105">
        <f t="shared" si="187"/>
        <v>1</v>
      </c>
      <c r="K678" s="51">
        <f t="shared" si="208"/>
        <v>2631.9</v>
      </c>
      <c r="L678" s="51">
        <f t="shared" si="205"/>
        <v>0</v>
      </c>
      <c r="M678" s="52">
        <f t="shared" si="186"/>
        <v>1</v>
      </c>
      <c r="N678" s="688" t="s">
        <v>1476</v>
      </c>
      <c r="O678" s="5" t="b">
        <f t="shared" si="198"/>
        <v>1</v>
      </c>
      <c r="Q678" s="138"/>
      <c r="R678" s="403" t="b">
        <f t="shared" si="201"/>
        <v>1</v>
      </c>
    </row>
    <row r="679" spans="1:102" s="6" customFormat="1" ht="27" outlineLevel="1" x14ac:dyDescent="0.25">
      <c r="A679" s="591"/>
      <c r="B679" s="425" t="s">
        <v>19</v>
      </c>
      <c r="C679" s="27"/>
      <c r="D679" s="24"/>
      <c r="E679" s="24"/>
      <c r="F679" s="24"/>
      <c r="G679" s="98" t="e">
        <f t="shared" si="202"/>
        <v>#DIV/0!</v>
      </c>
      <c r="H679" s="24"/>
      <c r="I679" s="81" t="e">
        <f t="shared" si="196"/>
        <v>#DIV/0!</v>
      </c>
      <c r="J679" s="81" t="e">
        <f t="shared" si="187"/>
        <v>#DIV/0!</v>
      </c>
      <c r="K679" s="24">
        <f t="shared" si="208"/>
        <v>0</v>
      </c>
      <c r="L679" s="24">
        <f t="shared" si="205"/>
        <v>0</v>
      </c>
      <c r="M679" s="29" t="e">
        <f t="shared" si="186"/>
        <v>#DIV/0!</v>
      </c>
      <c r="N679" s="688"/>
      <c r="O679" s="5" t="b">
        <f t="shared" si="198"/>
        <v>1</v>
      </c>
      <c r="Q679" s="138"/>
      <c r="R679" s="403" t="b">
        <f t="shared" si="201"/>
        <v>1</v>
      </c>
    </row>
    <row r="680" spans="1:102" s="6" customFormat="1" ht="27" outlineLevel="1" x14ac:dyDescent="0.25">
      <c r="A680" s="591"/>
      <c r="B680" s="425" t="s">
        <v>18</v>
      </c>
      <c r="C680" s="27"/>
      <c r="D680" s="24"/>
      <c r="E680" s="24"/>
      <c r="F680" s="24"/>
      <c r="G680" s="98" t="e">
        <f t="shared" si="202"/>
        <v>#DIV/0!</v>
      </c>
      <c r="H680" s="24"/>
      <c r="I680" s="81" t="e">
        <f t="shared" si="196"/>
        <v>#DIV/0!</v>
      </c>
      <c r="J680" s="81" t="e">
        <f t="shared" si="187"/>
        <v>#DIV/0!</v>
      </c>
      <c r="K680" s="24">
        <f t="shared" si="208"/>
        <v>0</v>
      </c>
      <c r="L680" s="24">
        <f t="shared" si="205"/>
        <v>0</v>
      </c>
      <c r="M680" s="29" t="e">
        <f t="shared" si="186"/>
        <v>#DIV/0!</v>
      </c>
      <c r="N680" s="688"/>
      <c r="O680" s="5" t="b">
        <f t="shared" si="198"/>
        <v>1</v>
      </c>
      <c r="Q680" s="138"/>
      <c r="R680" s="403" t="b">
        <f t="shared" si="201"/>
        <v>1</v>
      </c>
    </row>
    <row r="681" spans="1:102" s="6" customFormat="1" ht="27" outlineLevel="1" x14ac:dyDescent="0.25">
      <c r="A681" s="591"/>
      <c r="B681" s="425" t="s">
        <v>38</v>
      </c>
      <c r="C681" s="27"/>
      <c r="D681" s="24">
        <v>2631.9</v>
      </c>
      <c r="E681" s="24">
        <v>2631.9</v>
      </c>
      <c r="F681" s="24">
        <v>2014.21</v>
      </c>
      <c r="G681" s="141">
        <f t="shared" si="202"/>
        <v>0.76500000000000001</v>
      </c>
      <c r="H681" s="24">
        <f>F681</f>
        <v>2014.21</v>
      </c>
      <c r="I681" s="100">
        <f t="shared" si="196"/>
        <v>0.76500000000000001</v>
      </c>
      <c r="J681" s="100">
        <f t="shared" si="187"/>
        <v>1</v>
      </c>
      <c r="K681" s="24">
        <f t="shared" si="208"/>
        <v>2631.9</v>
      </c>
      <c r="L681" s="24">
        <f t="shared" si="205"/>
        <v>0</v>
      </c>
      <c r="M681" s="28">
        <f t="shared" si="186"/>
        <v>1</v>
      </c>
      <c r="N681" s="688"/>
      <c r="O681" s="5" t="b">
        <f t="shared" si="198"/>
        <v>1</v>
      </c>
      <c r="Q681" s="138"/>
      <c r="R681" s="403" t="b">
        <f t="shared" si="201"/>
        <v>1</v>
      </c>
    </row>
    <row r="682" spans="1:102" s="6" customFormat="1" ht="27" outlineLevel="1" x14ac:dyDescent="0.25">
      <c r="A682" s="591"/>
      <c r="B682" s="425" t="s">
        <v>20</v>
      </c>
      <c r="C682" s="27"/>
      <c r="D682" s="24"/>
      <c r="E682" s="24"/>
      <c r="F682" s="24"/>
      <c r="G682" s="98" t="e">
        <f t="shared" si="202"/>
        <v>#DIV/0!</v>
      </c>
      <c r="H682" s="24"/>
      <c r="I682" s="81" t="e">
        <f t="shared" si="196"/>
        <v>#DIV/0!</v>
      </c>
      <c r="J682" s="81" t="e">
        <f t="shared" si="187"/>
        <v>#DIV/0!</v>
      </c>
      <c r="K682" s="24">
        <f t="shared" si="208"/>
        <v>0</v>
      </c>
      <c r="L682" s="24">
        <f t="shared" si="205"/>
        <v>0</v>
      </c>
      <c r="M682" s="29" t="e">
        <f t="shared" si="186"/>
        <v>#DIV/0!</v>
      </c>
      <c r="N682" s="688"/>
      <c r="O682" s="5" t="b">
        <f t="shared" si="198"/>
        <v>1</v>
      </c>
      <c r="Q682" s="138"/>
      <c r="R682" s="403" t="b">
        <f t="shared" si="201"/>
        <v>1</v>
      </c>
    </row>
    <row r="683" spans="1:102" s="6" customFormat="1" ht="93.75" outlineLevel="1" x14ac:dyDescent="0.25">
      <c r="A683" s="592" t="s">
        <v>323</v>
      </c>
      <c r="B683" s="128" t="s">
        <v>303</v>
      </c>
      <c r="C683" s="37" t="s">
        <v>172</v>
      </c>
      <c r="D683" s="51">
        <f>SUM(D684:D687)</f>
        <v>2494.2199999999998</v>
      </c>
      <c r="E683" s="51">
        <f>SUM(E684:E687)</f>
        <v>671.29</v>
      </c>
      <c r="F683" s="51">
        <f>SUM(F684:F687)</f>
        <v>419.56</v>
      </c>
      <c r="G683" s="105">
        <f t="shared" si="202"/>
        <v>0.625</v>
      </c>
      <c r="H683" s="19">
        <f>SUM(H684:H687)</f>
        <v>419.56</v>
      </c>
      <c r="I683" s="100">
        <f t="shared" si="196"/>
        <v>0.625</v>
      </c>
      <c r="J683" s="91">
        <f t="shared" si="187"/>
        <v>1</v>
      </c>
      <c r="K683" s="51">
        <f>SUM(K684:K687)</f>
        <v>671.29</v>
      </c>
      <c r="L683" s="51">
        <f>SUM(L684:L687)</f>
        <v>0</v>
      </c>
      <c r="M683" s="52">
        <f t="shared" si="186"/>
        <v>1</v>
      </c>
      <c r="N683" s="688" t="s">
        <v>1357</v>
      </c>
      <c r="O683" s="5" t="b">
        <f t="shared" si="198"/>
        <v>1</v>
      </c>
      <c r="Q683" s="138"/>
      <c r="R683" s="403" t="b">
        <f t="shared" si="201"/>
        <v>1</v>
      </c>
    </row>
    <row r="684" spans="1:102" s="6" customFormat="1" ht="27" outlineLevel="1" x14ac:dyDescent="0.25">
      <c r="A684" s="592"/>
      <c r="B684" s="425" t="s">
        <v>19</v>
      </c>
      <c r="C684" s="27"/>
      <c r="D684" s="24"/>
      <c r="E684" s="24"/>
      <c r="F684" s="24"/>
      <c r="G684" s="98" t="e">
        <f t="shared" si="202"/>
        <v>#DIV/0!</v>
      </c>
      <c r="H684" s="39"/>
      <c r="I684" s="81" t="e">
        <f t="shared" si="196"/>
        <v>#DIV/0!</v>
      </c>
      <c r="J684" s="68" t="e">
        <f t="shared" si="187"/>
        <v>#DIV/0!</v>
      </c>
      <c r="K684" s="24">
        <f t="shared" si="208"/>
        <v>0</v>
      </c>
      <c r="L684" s="24">
        <f t="shared" si="205"/>
        <v>0</v>
      </c>
      <c r="M684" s="29" t="e">
        <f t="shared" si="186"/>
        <v>#DIV/0!</v>
      </c>
      <c r="N684" s="688"/>
      <c r="O684" s="5" t="b">
        <f t="shared" si="198"/>
        <v>1</v>
      </c>
      <c r="Q684" s="138"/>
      <c r="R684" s="403" t="b">
        <f t="shared" si="201"/>
        <v>1</v>
      </c>
    </row>
    <row r="685" spans="1:102" s="6" customFormat="1" ht="27" outlineLevel="1" x14ac:dyDescent="0.25">
      <c r="A685" s="592"/>
      <c r="B685" s="425" t="s">
        <v>18</v>
      </c>
      <c r="C685" s="27"/>
      <c r="D685" s="24"/>
      <c r="E685" s="24"/>
      <c r="F685" s="24"/>
      <c r="G685" s="98" t="e">
        <f t="shared" si="202"/>
        <v>#DIV/0!</v>
      </c>
      <c r="H685" s="39"/>
      <c r="I685" s="81" t="e">
        <f t="shared" si="196"/>
        <v>#DIV/0!</v>
      </c>
      <c r="J685" s="68" t="e">
        <f t="shared" si="187"/>
        <v>#DIV/0!</v>
      </c>
      <c r="K685" s="24">
        <f t="shared" si="208"/>
        <v>0</v>
      </c>
      <c r="L685" s="24">
        <f t="shared" si="205"/>
        <v>0</v>
      </c>
      <c r="M685" s="29" t="e">
        <f t="shared" si="186"/>
        <v>#DIV/0!</v>
      </c>
      <c r="N685" s="688"/>
      <c r="O685" s="5" t="b">
        <f t="shared" si="198"/>
        <v>1</v>
      </c>
      <c r="Q685" s="138"/>
      <c r="R685" s="403" t="b">
        <f t="shared" si="201"/>
        <v>1</v>
      </c>
    </row>
    <row r="686" spans="1:102" s="6" customFormat="1" ht="27" outlineLevel="1" x14ac:dyDescent="0.25">
      <c r="A686" s="592"/>
      <c r="B686" s="425" t="s">
        <v>38</v>
      </c>
      <c r="C686" s="27"/>
      <c r="D686" s="24">
        <v>2494.2199999999998</v>
      </c>
      <c r="E686" s="24">
        <v>671.29</v>
      </c>
      <c r="F686" s="24">
        <v>419.56</v>
      </c>
      <c r="G686" s="100">
        <f t="shared" si="202"/>
        <v>0.625</v>
      </c>
      <c r="H686" s="24">
        <v>419.56</v>
      </c>
      <c r="I686" s="100">
        <f t="shared" si="196"/>
        <v>0.625</v>
      </c>
      <c r="J686" s="64">
        <f t="shared" si="187"/>
        <v>1</v>
      </c>
      <c r="K686" s="24">
        <v>671.29</v>
      </c>
      <c r="L686" s="24">
        <f t="shared" si="205"/>
        <v>0</v>
      </c>
      <c r="M686" s="28">
        <f t="shared" si="186"/>
        <v>1</v>
      </c>
      <c r="N686" s="688"/>
      <c r="O686" s="5" t="b">
        <f t="shared" si="198"/>
        <v>1</v>
      </c>
      <c r="Q686" s="138"/>
      <c r="R686" s="403" t="b">
        <f t="shared" si="201"/>
        <v>1</v>
      </c>
    </row>
    <row r="687" spans="1:102" s="6" customFormat="1" ht="27" outlineLevel="1" x14ac:dyDescent="0.25">
      <c r="A687" s="592"/>
      <c r="B687" s="425" t="s">
        <v>20</v>
      </c>
      <c r="C687" s="27"/>
      <c r="D687" s="25"/>
      <c r="E687" s="25"/>
      <c r="F687" s="25"/>
      <c r="G687" s="98" t="e">
        <f t="shared" si="202"/>
        <v>#DIV/0!</v>
      </c>
      <c r="H687" s="18"/>
      <c r="I687" s="81" t="e">
        <f t="shared" si="196"/>
        <v>#DIV/0!</v>
      </c>
      <c r="J687" s="68" t="e">
        <f t="shared" si="187"/>
        <v>#DIV/0!</v>
      </c>
      <c r="K687" s="24">
        <f t="shared" si="208"/>
        <v>0</v>
      </c>
      <c r="L687" s="24">
        <f t="shared" si="205"/>
        <v>0</v>
      </c>
      <c r="M687" s="29" t="e">
        <f t="shared" ref="M687:M705" si="209">K687/E687</f>
        <v>#DIV/0!</v>
      </c>
      <c r="N687" s="688"/>
      <c r="O687" s="5" t="b">
        <f t="shared" si="198"/>
        <v>1</v>
      </c>
      <c r="Q687" s="138"/>
      <c r="R687" s="403" t="b">
        <f t="shared" si="201"/>
        <v>1</v>
      </c>
    </row>
    <row r="688" spans="1:102" s="6" customFormat="1" ht="64.5" customHeight="1" x14ac:dyDescent="0.25">
      <c r="A688" s="939" t="s">
        <v>324</v>
      </c>
      <c r="B688" s="127" t="s">
        <v>582</v>
      </c>
      <c r="C688" s="63" t="s">
        <v>172</v>
      </c>
      <c r="D688" s="19">
        <f>SUM(D689:D692)</f>
        <v>3935.57</v>
      </c>
      <c r="E688" s="19">
        <f>SUM(E689:E692)</f>
        <v>3935.57</v>
      </c>
      <c r="F688" s="19">
        <f>SUM(F689:F692)</f>
        <v>2508.8200000000002</v>
      </c>
      <c r="G688" s="91">
        <f t="shared" si="202"/>
        <v>0.63700000000000001</v>
      </c>
      <c r="H688" s="19">
        <f>SUM(H689:H692)</f>
        <v>2508.8200000000002</v>
      </c>
      <c r="I688" s="64">
        <f t="shared" si="196"/>
        <v>0.63700000000000001</v>
      </c>
      <c r="J688" s="91">
        <f t="shared" si="187"/>
        <v>1</v>
      </c>
      <c r="K688" s="19">
        <f t="shared" si="208"/>
        <v>3935.57</v>
      </c>
      <c r="L688" s="39">
        <f t="shared" si="205"/>
        <v>0</v>
      </c>
      <c r="M688" s="52">
        <f t="shared" si="209"/>
        <v>1</v>
      </c>
      <c r="N688" s="841" t="s">
        <v>1477</v>
      </c>
      <c r="O688" s="5" t="b">
        <f t="shared" si="198"/>
        <v>1</v>
      </c>
      <c r="Q688" s="138"/>
      <c r="R688" s="403" t="b">
        <f t="shared" si="201"/>
        <v>1</v>
      </c>
    </row>
    <row r="689" spans="1:18" s="6" customFormat="1" ht="27" outlineLevel="1" x14ac:dyDescent="0.25">
      <c r="A689" s="939"/>
      <c r="B689" s="61" t="s">
        <v>19</v>
      </c>
      <c r="C689" s="69"/>
      <c r="D689" s="39"/>
      <c r="E689" s="39"/>
      <c r="F689" s="39"/>
      <c r="G689" s="68" t="e">
        <f t="shared" si="202"/>
        <v>#DIV/0!</v>
      </c>
      <c r="H689" s="39"/>
      <c r="I689" s="68" t="e">
        <f t="shared" si="196"/>
        <v>#DIV/0!</v>
      </c>
      <c r="J689" s="68" t="e">
        <f t="shared" si="187"/>
        <v>#DIV/0!</v>
      </c>
      <c r="K689" s="39">
        <f t="shared" si="208"/>
        <v>0</v>
      </c>
      <c r="L689" s="39">
        <f t="shared" si="205"/>
        <v>0</v>
      </c>
      <c r="M689" s="29" t="e">
        <f t="shared" si="209"/>
        <v>#DIV/0!</v>
      </c>
      <c r="N689" s="841"/>
      <c r="O689" s="5" t="b">
        <f t="shared" si="198"/>
        <v>1</v>
      </c>
      <c r="Q689" s="138"/>
      <c r="R689" s="403" t="b">
        <f t="shared" si="201"/>
        <v>1</v>
      </c>
    </row>
    <row r="690" spans="1:18" s="6" customFormat="1" ht="27" outlineLevel="1" x14ac:dyDescent="0.25">
      <c r="A690" s="939"/>
      <c r="B690" s="61" t="s">
        <v>18</v>
      </c>
      <c r="C690" s="69"/>
      <c r="D690" s="39"/>
      <c r="E690" s="39"/>
      <c r="F690" s="39"/>
      <c r="G690" s="68" t="e">
        <f t="shared" si="202"/>
        <v>#DIV/0!</v>
      </c>
      <c r="H690" s="39"/>
      <c r="I690" s="68" t="e">
        <f t="shared" si="196"/>
        <v>#DIV/0!</v>
      </c>
      <c r="J690" s="68" t="e">
        <f t="shared" si="187"/>
        <v>#DIV/0!</v>
      </c>
      <c r="K690" s="39">
        <f t="shared" si="208"/>
        <v>0</v>
      </c>
      <c r="L690" s="39">
        <f t="shared" si="205"/>
        <v>0</v>
      </c>
      <c r="M690" s="29" t="e">
        <f t="shared" si="209"/>
        <v>#DIV/0!</v>
      </c>
      <c r="N690" s="841"/>
      <c r="O690" s="5" t="b">
        <f t="shared" si="198"/>
        <v>1</v>
      </c>
      <c r="Q690" s="138"/>
      <c r="R690" s="403" t="b">
        <f t="shared" si="201"/>
        <v>1</v>
      </c>
    </row>
    <row r="691" spans="1:18" s="6" customFormat="1" ht="27" outlineLevel="1" x14ac:dyDescent="0.25">
      <c r="A691" s="939"/>
      <c r="B691" s="61" t="s">
        <v>38</v>
      </c>
      <c r="C691" s="69"/>
      <c r="D691" s="24">
        <v>3935.57</v>
      </c>
      <c r="E691" s="24">
        <v>3935.57</v>
      </c>
      <c r="F691" s="24">
        <v>2508.8200000000002</v>
      </c>
      <c r="G691" s="64">
        <f t="shared" si="202"/>
        <v>0.63700000000000001</v>
      </c>
      <c r="H691" s="24">
        <f>F691</f>
        <v>2508.8200000000002</v>
      </c>
      <c r="I691" s="64">
        <f t="shared" si="196"/>
        <v>0.63700000000000001</v>
      </c>
      <c r="J691" s="64">
        <f t="shared" si="187"/>
        <v>1</v>
      </c>
      <c r="K691" s="39">
        <f t="shared" si="208"/>
        <v>3935.57</v>
      </c>
      <c r="L691" s="39">
        <f t="shared" si="205"/>
        <v>0</v>
      </c>
      <c r="M691" s="28">
        <f t="shared" si="209"/>
        <v>1</v>
      </c>
      <c r="N691" s="841"/>
      <c r="O691" s="5" t="b">
        <f t="shared" si="198"/>
        <v>1</v>
      </c>
      <c r="Q691" s="138"/>
      <c r="R691" s="403" t="b">
        <f t="shared" si="201"/>
        <v>1</v>
      </c>
    </row>
    <row r="692" spans="1:18" s="6" customFormat="1" ht="27" outlineLevel="1" x14ac:dyDescent="0.25">
      <c r="A692" s="939"/>
      <c r="B692" s="426" t="s">
        <v>20</v>
      </c>
      <c r="C692" s="15"/>
      <c r="D692" s="18"/>
      <c r="E692" s="18"/>
      <c r="F692" s="18"/>
      <c r="G692" s="93" t="e">
        <f t="shared" si="202"/>
        <v>#DIV/0!</v>
      </c>
      <c r="H692" s="18"/>
      <c r="I692" s="68" t="e">
        <f t="shared" si="196"/>
        <v>#DIV/0!</v>
      </c>
      <c r="J692" s="68" t="e">
        <f t="shared" si="187"/>
        <v>#DIV/0!</v>
      </c>
      <c r="K692" s="39">
        <f t="shared" si="208"/>
        <v>0</v>
      </c>
      <c r="L692" s="39">
        <f t="shared" si="205"/>
        <v>0</v>
      </c>
      <c r="M692" s="29" t="e">
        <f t="shared" si="209"/>
        <v>#DIV/0!</v>
      </c>
      <c r="N692" s="841"/>
      <c r="O692" s="5" t="b">
        <f t="shared" si="198"/>
        <v>1</v>
      </c>
      <c r="Q692" s="138"/>
      <c r="R692" s="403" t="b">
        <f t="shared" si="201"/>
        <v>1</v>
      </c>
    </row>
    <row r="693" spans="1:18" s="6" customFormat="1" ht="141" customHeight="1" outlineLevel="1" x14ac:dyDescent="0.25">
      <c r="A693" s="592" t="s">
        <v>325</v>
      </c>
      <c r="B693" s="127" t="s">
        <v>304</v>
      </c>
      <c r="C693" s="63" t="s">
        <v>172</v>
      </c>
      <c r="D693" s="19">
        <f>SUM(D694:D697)</f>
        <v>333115.38</v>
      </c>
      <c r="E693" s="19">
        <f>SUM(E694:E697)</f>
        <v>337777.48</v>
      </c>
      <c r="F693" s="19">
        <f>SUM(F694:F697)</f>
        <v>284181.63</v>
      </c>
      <c r="G693" s="91">
        <f t="shared" ref="G693:G701" si="210">IF(E693=0,0,F693/E693)</f>
        <v>0.84099999999999997</v>
      </c>
      <c r="H693" s="19">
        <f>SUM(H694:H697)</f>
        <v>283269.09000000003</v>
      </c>
      <c r="I693" s="100">
        <f t="shared" si="196"/>
        <v>0.83899999999999997</v>
      </c>
      <c r="J693" s="91">
        <f t="shared" si="187"/>
        <v>0.997</v>
      </c>
      <c r="K693" s="51">
        <f>SUM(K694:K697)</f>
        <v>337777.48</v>
      </c>
      <c r="L693" s="51">
        <f>SUM(L694:L697)</f>
        <v>0</v>
      </c>
      <c r="M693" s="52">
        <f t="shared" si="209"/>
        <v>1</v>
      </c>
      <c r="N693" s="759" t="s">
        <v>1356</v>
      </c>
      <c r="O693" s="5" t="b">
        <f t="shared" si="198"/>
        <v>1</v>
      </c>
      <c r="Q693" s="138"/>
      <c r="R693" s="403"/>
    </row>
    <row r="694" spans="1:18" s="6" customFormat="1" ht="42" customHeight="1" outlineLevel="1" x14ac:dyDescent="0.25">
      <c r="A694" s="592"/>
      <c r="B694" s="61" t="s">
        <v>19</v>
      </c>
      <c r="C694" s="69"/>
      <c r="D694" s="39"/>
      <c r="E694" s="39"/>
      <c r="F694" s="39"/>
      <c r="G694" s="64">
        <f t="shared" si="210"/>
        <v>0</v>
      </c>
      <c r="H694" s="39"/>
      <c r="I694" s="81" t="e">
        <f t="shared" si="196"/>
        <v>#DIV/0!</v>
      </c>
      <c r="J694" s="68" t="e">
        <f t="shared" si="187"/>
        <v>#DIV/0!</v>
      </c>
      <c r="K694" s="24">
        <f t="shared" si="208"/>
        <v>0</v>
      </c>
      <c r="L694" s="24">
        <f>E694-K694</f>
        <v>0</v>
      </c>
      <c r="M694" s="29" t="e">
        <f t="shared" si="209"/>
        <v>#DIV/0!</v>
      </c>
      <c r="N694" s="759"/>
      <c r="O694" s="5" t="b">
        <f t="shared" si="198"/>
        <v>1</v>
      </c>
      <c r="Q694" s="138"/>
      <c r="R694" s="403" t="b">
        <f t="shared" si="201"/>
        <v>1</v>
      </c>
    </row>
    <row r="695" spans="1:18" s="6" customFormat="1" ht="42" customHeight="1" outlineLevel="1" x14ac:dyDescent="0.25">
      <c r="A695" s="592"/>
      <c r="B695" s="61" t="s">
        <v>18</v>
      </c>
      <c r="C695" s="69"/>
      <c r="D695" s="39">
        <v>333115.38</v>
      </c>
      <c r="E695" s="39">
        <v>337777.48</v>
      </c>
      <c r="F695" s="39">
        <v>284181.63</v>
      </c>
      <c r="G695" s="64">
        <f t="shared" si="210"/>
        <v>0.84099999999999997</v>
      </c>
      <c r="H695" s="39">
        <v>283269.09000000003</v>
      </c>
      <c r="I695" s="100">
        <f t="shared" si="196"/>
        <v>0.83899999999999997</v>
      </c>
      <c r="J695" s="64">
        <f t="shared" si="187"/>
        <v>0.997</v>
      </c>
      <c r="K695" s="24">
        <v>337777.48</v>
      </c>
      <c r="L695" s="24">
        <f t="shared" ref="L695:L697" si="211">E695-K695</f>
        <v>0</v>
      </c>
      <c r="M695" s="28">
        <f t="shared" si="209"/>
        <v>1</v>
      </c>
      <c r="N695" s="759"/>
      <c r="O695" s="5" t="b">
        <f t="shared" si="198"/>
        <v>1</v>
      </c>
      <c r="Q695" s="138"/>
      <c r="R695" s="403"/>
    </row>
    <row r="696" spans="1:18" s="6" customFormat="1" ht="42" customHeight="1" outlineLevel="1" x14ac:dyDescent="0.25">
      <c r="A696" s="592"/>
      <c r="B696" s="61" t="s">
        <v>38</v>
      </c>
      <c r="C696" s="69"/>
      <c r="D696" s="39"/>
      <c r="E696" s="39"/>
      <c r="F696" s="39"/>
      <c r="G696" s="64">
        <f t="shared" si="210"/>
        <v>0</v>
      </c>
      <c r="H696" s="39"/>
      <c r="I696" s="81" t="e">
        <f t="shared" si="196"/>
        <v>#DIV/0!</v>
      </c>
      <c r="J696" s="68" t="e">
        <f t="shared" si="187"/>
        <v>#DIV/0!</v>
      </c>
      <c r="K696" s="24">
        <f t="shared" si="208"/>
        <v>0</v>
      </c>
      <c r="L696" s="24">
        <f t="shared" si="211"/>
        <v>0</v>
      </c>
      <c r="M696" s="29" t="e">
        <f t="shared" si="209"/>
        <v>#DIV/0!</v>
      </c>
      <c r="N696" s="759"/>
      <c r="O696" s="5" t="b">
        <f t="shared" si="198"/>
        <v>1</v>
      </c>
      <c r="Q696" s="138"/>
      <c r="R696" s="403" t="b">
        <f t="shared" si="201"/>
        <v>1</v>
      </c>
    </row>
    <row r="697" spans="1:18" s="6" customFormat="1" ht="42" customHeight="1" outlineLevel="1" x14ac:dyDescent="0.25">
      <c r="A697" s="592"/>
      <c r="B697" s="426" t="s">
        <v>20</v>
      </c>
      <c r="C697" s="69"/>
      <c r="D697" s="39"/>
      <c r="E697" s="39"/>
      <c r="F697" s="39"/>
      <c r="G697" s="64"/>
      <c r="H697" s="39"/>
      <c r="I697" s="81" t="e">
        <f t="shared" si="196"/>
        <v>#DIV/0!</v>
      </c>
      <c r="J697" s="68" t="e">
        <f t="shared" si="187"/>
        <v>#DIV/0!</v>
      </c>
      <c r="K697" s="24">
        <f t="shared" si="208"/>
        <v>0</v>
      </c>
      <c r="L697" s="24">
        <f t="shared" si="211"/>
        <v>0</v>
      </c>
      <c r="M697" s="29" t="e">
        <f t="shared" si="209"/>
        <v>#DIV/0!</v>
      </c>
      <c r="N697" s="759"/>
      <c r="O697" s="5" t="b">
        <f t="shared" si="198"/>
        <v>1</v>
      </c>
      <c r="Q697" s="138"/>
      <c r="R697" s="403" t="b">
        <f t="shared" si="201"/>
        <v>1</v>
      </c>
    </row>
    <row r="698" spans="1:18" s="6" customFormat="1" ht="96" customHeight="1" outlineLevel="1" x14ac:dyDescent="0.25">
      <c r="A698" s="939" t="s">
        <v>326</v>
      </c>
      <c r="B698" s="127" t="s">
        <v>960</v>
      </c>
      <c r="C698" s="63" t="s">
        <v>172</v>
      </c>
      <c r="D698" s="19">
        <f>SUM(D699:D702)</f>
        <v>61299.6</v>
      </c>
      <c r="E698" s="19">
        <f>SUM(E699:E702)</f>
        <v>61299.6</v>
      </c>
      <c r="F698" s="19">
        <f>SUM(F699:F702)</f>
        <v>59945.35</v>
      </c>
      <c r="G698" s="91">
        <f t="shared" si="210"/>
        <v>0.97799999999999998</v>
      </c>
      <c r="H698" s="19">
        <f>SUM(H699:H702)</f>
        <v>59895.91</v>
      </c>
      <c r="I698" s="100">
        <f t="shared" si="196"/>
        <v>0.97699999999999998</v>
      </c>
      <c r="J698" s="91">
        <f t="shared" si="187"/>
        <v>0.999</v>
      </c>
      <c r="K698" s="51">
        <f>SUM(K699:K702)</f>
        <v>61299.6</v>
      </c>
      <c r="L698" s="51">
        <f t="shared" si="205"/>
        <v>0</v>
      </c>
      <c r="M698" s="52">
        <f t="shared" si="209"/>
        <v>1</v>
      </c>
      <c r="N698" s="635" t="s">
        <v>1477</v>
      </c>
      <c r="O698" s="5" t="b">
        <f t="shared" si="198"/>
        <v>1</v>
      </c>
      <c r="Q698" s="138"/>
      <c r="R698" s="403"/>
    </row>
    <row r="699" spans="1:18" s="6" customFormat="1" ht="27" outlineLevel="1" x14ac:dyDescent="0.25">
      <c r="A699" s="939"/>
      <c r="B699" s="61" t="s">
        <v>19</v>
      </c>
      <c r="C699" s="69"/>
      <c r="D699" s="39"/>
      <c r="E699" s="39"/>
      <c r="F699" s="39"/>
      <c r="G699" s="64">
        <f t="shared" si="210"/>
        <v>0</v>
      </c>
      <c r="H699" s="39"/>
      <c r="I699" s="81" t="e">
        <f t="shared" si="196"/>
        <v>#DIV/0!</v>
      </c>
      <c r="J699" s="68" t="e">
        <f t="shared" si="187"/>
        <v>#DIV/0!</v>
      </c>
      <c r="K699" s="24">
        <f>E699</f>
        <v>0</v>
      </c>
      <c r="L699" s="24">
        <f t="shared" si="205"/>
        <v>0</v>
      </c>
      <c r="M699" s="29" t="e">
        <f t="shared" si="209"/>
        <v>#DIV/0!</v>
      </c>
      <c r="N699" s="636"/>
      <c r="O699" s="5" t="b">
        <f t="shared" si="198"/>
        <v>1</v>
      </c>
      <c r="Q699" s="138"/>
      <c r="R699" s="403" t="b">
        <f t="shared" si="201"/>
        <v>1</v>
      </c>
    </row>
    <row r="700" spans="1:18" s="6" customFormat="1" ht="27" outlineLevel="1" x14ac:dyDescent="0.25">
      <c r="A700" s="939"/>
      <c r="B700" s="61" t="s">
        <v>18</v>
      </c>
      <c r="C700" s="69"/>
      <c r="D700" s="39">
        <v>61299.6</v>
      </c>
      <c r="E700" s="39">
        <v>61299.6</v>
      </c>
      <c r="F700" s="39">
        <v>59945.35</v>
      </c>
      <c r="G700" s="64">
        <f t="shared" si="210"/>
        <v>0.97799999999999998</v>
      </c>
      <c r="H700" s="39">
        <v>59895.91</v>
      </c>
      <c r="I700" s="100">
        <f t="shared" si="196"/>
        <v>0.97699999999999998</v>
      </c>
      <c r="J700" s="64">
        <f t="shared" si="187"/>
        <v>0.999</v>
      </c>
      <c r="K700" s="429">
        <f>E700</f>
        <v>61299.6</v>
      </c>
      <c r="L700" s="24">
        <f t="shared" si="205"/>
        <v>0</v>
      </c>
      <c r="M700" s="28">
        <f t="shared" si="209"/>
        <v>1</v>
      </c>
      <c r="N700" s="636"/>
      <c r="O700" s="5" t="b">
        <f t="shared" si="198"/>
        <v>1</v>
      </c>
      <c r="Q700" s="138"/>
      <c r="R700" s="403"/>
    </row>
    <row r="701" spans="1:18" s="6" customFormat="1" ht="27" outlineLevel="1" x14ac:dyDescent="0.25">
      <c r="A701" s="939"/>
      <c r="B701" s="61" t="s">
        <v>38</v>
      </c>
      <c r="C701" s="69"/>
      <c r="D701" s="39"/>
      <c r="E701" s="39"/>
      <c r="F701" s="39"/>
      <c r="G701" s="64">
        <f t="shared" si="210"/>
        <v>0</v>
      </c>
      <c r="H701" s="39"/>
      <c r="I701" s="81" t="e">
        <f t="shared" si="196"/>
        <v>#DIV/0!</v>
      </c>
      <c r="J701" s="68" t="e">
        <f t="shared" si="187"/>
        <v>#DIV/0!</v>
      </c>
      <c r="K701" s="24">
        <f t="shared" ref="K701:K707" si="212">E701</f>
        <v>0</v>
      </c>
      <c r="L701" s="24">
        <f t="shared" si="205"/>
        <v>0</v>
      </c>
      <c r="M701" s="29" t="e">
        <f t="shared" si="209"/>
        <v>#DIV/0!</v>
      </c>
      <c r="N701" s="636"/>
      <c r="O701" s="5" t="b">
        <f t="shared" si="198"/>
        <v>1</v>
      </c>
      <c r="Q701" s="138"/>
      <c r="R701" s="403" t="b">
        <f t="shared" si="201"/>
        <v>1</v>
      </c>
    </row>
    <row r="702" spans="1:18" s="6" customFormat="1" ht="27" outlineLevel="1" x14ac:dyDescent="0.25">
      <c r="A702" s="939"/>
      <c r="B702" s="426" t="s">
        <v>20</v>
      </c>
      <c r="C702" s="69"/>
      <c r="D702" s="39"/>
      <c r="E702" s="39"/>
      <c r="F702" s="39"/>
      <c r="G702" s="64"/>
      <c r="H702" s="39"/>
      <c r="I702" s="81" t="e">
        <f t="shared" si="196"/>
        <v>#DIV/0!</v>
      </c>
      <c r="J702" s="68" t="e">
        <f t="shared" si="187"/>
        <v>#DIV/0!</v>
      </c>
      <c r="K702" s="24">
        <f t="shared" si="212"/>
        <v>0</v>
      </c>
      <c r="L702" s="24">
        <f t="shared" si="205"/>
        <v>0</v>
      </c>
      <c r="M702" s="29" t="e">
        <f t="shared" si="209"/>
        <v>#DIV/0!</v>
      </c>
      <c r="N702" s="637"/>
      <c r="O702" s="5" t="b">
        <f t="shared" ref="O702:O755" si="213">K702+L702=E702</f>
        <v>1</v>
      </c>
      <c r="Q702" s="138"/>
      <c r="R702" s="403" t="b">
        <f t="shared" si="201"/>
        <v>1</v>
      </c>
    </row>
    <row r="703" spans="1:18" s="424" customFormat="1" ht="408.75" customHeight="1" outlineLevel="1" x14ac:dyDescent="0.25">
      <c r="A703" s="621" t="s">
        <v>327</v>
      </c>
      <c r="B703" s="127" t="s">
        <v>305</v>
      </c>
      <c r="C703" s="63" t="s">
        <v>172</v>
      </c>
      <c r="D703" s="19">
        <f>SUM(D704:D707)</f>
        <v>149725.44</v>
      </c>
      <c r="E703" s="19">
        <f>SUM(E704:E707)</f>
        <v>149523.44</v>
      </c>
      <c r="F703" s="19">
        <f>SUM(F704:F707)</f>
        <v>129156.97</v>
      </c>
      <c r="G703" s="91">
        <f>IF(E703=0,0,F703/E703)</f>
        <v>0.86399999999999999</v>
      </c>
      <c r="H703" s="19">
        <f>SUM(H704:H707)</f>
        <v>127978.36</v>
      </c>
      <c r="I703" s="64">
        <f t="shared" si="196"/>
        <v>0.85599999999999998</v>
      </c>
      <c r="J703" s="91">
        <f t="shared" si="187"/>
        <v>0.99099999999999999</v>
      </c>
      <c r="K703" s="19">
        <f t="shared" si="212"/>
        <v>149523.44</v>
      </c>
      <c r="L703" s="39">
        <f t="shared" si="205"/>
        <v>0</v>
      </c>
      <c r="M703" s="52">
        <f t="shared" si="209"/>
        <v>1</v>
      </c>
      <c r="N703" s="1006" t="s">
        <v>1478</v>
      </c>
      <c r="O703" s="5" t="b">
        <f t="shared" si="213"/>
        <v>1</v>
      </c>
      <c r="Q703" s="138"/>
      <c r="R703" s="403"/>
    </row>
    <row r="704" spans="1:18" s="424" customFormat="1" ht="40.5" customHeight="1" outlineLevel="1" x14ac:dyDescent="0.25">
      <c r="A704" s="621"/>
      <c r="B704" s="61" t="s">
        <v>19</v>
      </c>
      <c r="C704" s="69"/>
      <c r="D704" s="39"/>
      <c r="E704" s="39"/>
      <c r="F704" s="39"/>
      <c r="G704" s="64">
        <f>IF(E704=0,0,F704/E704)</f>
        <v>0</v>
      </c>
      <c r="H704" s="39"/>
      <c r="I704" s="68" t="e">
        <f t="shared" si="196"/>
        <v>#DIV/0!</v>
      </c>
      <c r="J704" s="68" t="e">
        <f t="shared" si="187"/>
        <v>#DIV/0!</v>
      </c>
      <c r="K704" s="39">
        <f t="shared" si="212"/>
        <v>0</v>
      </c>
      <c r="L704" s="39">
        <f t="shared" si="205"/>
        <v>0</v>
      </c>
      <c r="M704" s="29" t="e">
        <f t="shared" si="209"/>
        <v>#DIV/0!</v>
      </c>
      <c r="N704" s="1007"/>
      <c r="O704" s="5" t="b">
        <f t="shared" si="213"/>
        <v>1</v>
      </c>
      <c r="Q704" s="138"/>
      <c r="R704" s="403" t="b">
        <f t="shared" si="201"/>
        <v>1</v>
      </c>
    </row>
    <row r="705" spans="1:18" s="424" customFormat="1" ht="40.5" customHeight="1" outlineLevel="1" x14ac:dyDescent="0.25">
      <c r="A705" s="621"/>
      <c r="B705" s="61" t="s">
        <v>18</v>
      </c>
      <c r="C705" s="69"/>
      <c r="D705" s="39">
        <v>149725.44</v>
      </c>
      <c r="E705" s="39">
        <v>149523.44</v>
      </c>
      <c r="F705" s="39">
        <v>129156.97</v>
      </c>
      <c r="G705" s="64">
        <f>IF(E705=0,0,F705/E705)</f>
        <v>0.86399999999999999</v>
      </c>
      <c r="H705" s="39">
        <v>127978.36</v>
      </c>
      <c r="I705" s="64">
        <f t="shared" si="196"/>
        <v>0.85599999999999998</v>
      </c>
      <c r="J705" s="64">
        <f t="shared" si="187"/>
        <v>0.99099999999999999</v>
      </c>
      <c r="K705" s="39">
        <f t="shared" si="212"/>
        <v>149523.44</v>
      </c>
      <c r="L705" s="39">
        <f t="shared" si="205"/>
        <v>0</v>
      </c>
      <c r="M705" s="28">
        <f t="shared" si="209"/>
        <v>1</v>
      </c>
      <c r="N705" s="1007"/>
      <c r="O705" s="5" t="b">
        <f t="shared" si="213"/>
        <v>1</v>
      </c>
      <c r="Q705" s="138"/>
      <c r="R705" s="403"/>
    </row>
    <row r="706" spans="1:18" s="424" customFormat="1" ht="40.5" customHeight="1" outlineLevel="1" x14ac:dyDescent="0.25">
      <c r="A706" s="621"/>
      <c r="B706" s="61" t="s">
        <v>38</v>
      </c>
      <c r="C706" s="69"/>
      <c r="D706" s="39"/>
      <c r="E706" s="39"/>
      <c r="F706" s="39"/>
      <c r="G706" s="64">
        <f>IF(E706=0,0,F706/E706)</f>
        <v>0</v>
      </c>
      <c r="H706" s="39"/>
      <c r="I706" s="68" t="e">
        <f t="shared" si="196"/>
        <v>#DIV/0!</v>
      </c>
      <c r="J706" s="68" t="e">
        <f t="shared" si="187"/>
        <v>#DIV/0!</v>
      </c>
      <c r="K706" s="39">
        <f t="shared" si="212"/>
        <v>0</v>
      </c>
      <c r="L706" s="39">
        <f t="shared" si="205"/>
        <v>0</v>
      </c>
      <c r="M706" s="29" t="e">
        <f>K706/E706</f>
        <v>#DIV/0!</v>
      </c>
      <c r="N706" s="1007"/>
      <c r="O706" s="5" t="b">
        <f t="shared" si="213"/>
        <v>1</v>
      </c>
      <c r="Q706" s="138"/>
      <c r="R706" s="403" t="b">
        <f t="shared" si="201"/>
        <v>1</v>
      </c>
    </row>
    <row r="707" spans="1:18" s="424" customFormat="1" ht="40.5" customHeight="1" outlineLevel="1" x14ac:dyDescent="0.25">
      <c r="A707" s="621"/>
      <c r="B707" s="426" t="s">
        <v>20</v>
      </c>
      <c r="C707" s="15"/>
      <c r="D707" s="18"/>
      <c r="E707" s="18"/>
      <c r="F707" s="18"/>
      <c r="G707" s="38"/>
      <c r="H707" s="18"/>
      <c r="I707" s="68" t="e">
        <f t="shared" si="196"/>
        <v>#DIV/0!</v>
      </c>
      <c r="J707" s="68" t="e">
        <f t="shared" si="187"/>
        <v>#DIV/0!</v>
      </c>
      <c r="K707" s="39">
        <f t="shared" si="212"/>
        <v>0</v>
      </c>
      <c r="L707" s="39">
        <f t="shared" si="205"/>
        <v>0</v>
      </c>
      <c r="M707" s="29" t="e">
        <f>K707/E707</f>
        <v>#DIV/0!</v>
      </c>
      <c r="N707" s="1008"/>
      <c r="O707" s="5" t="b">
        <f t="shared" si="213"/>
        <v>1</v>
      </c>
      <c r="Q707" s="138"/>
      <c r="R707" s="403" t="b">
        <f t="shared" si="201"/>
        <v>1</v>
      </c>
    </row>
    <row r="708" spans="1:18" s="6" customFormat="1" ht="56.25" x14ac:dyDescent="0.25">
      <c r="A708" s="750" t="s">
        <v>29</v>
      </c>
      <c r="B708" s="34" t="s">
        <v>697</v>
      </c>
      <c r="C708" s="34" t="s">
        <v>114</v>
      </c>
      <c r="D708" s="31">
        <f>SUM(D709:D712)</f>
        <v>1396288.56</v>
      </c>
      <c r="E708" s="31">
        <f>SUM(E709:E712)</f>
        <v>1438523.06</v>
      </c>
      <c r="F708" s="31">
        <f>SUM(F709:F712)</f>
        <v>1229653.99</v>
      </c>
      <c r="G708" s="101">
        <f t="shared" ref="G708:G806" si="214">F708/E708</f>
        <v>0.85499999999999998</v>
      </c>
      <c r="H708" s="31">
        <f>SUM(H709:H712)</f>
        <v>1229653.99</v>
      </c>
      <c r="I708" s="101">
        <f t="shared" ref="I708:I761" si="215">H708/E708</f>
        <v>0.85499999999999998</v>
      </c>
      <c r="J708" s="101">
        <f t="shared" ref="J708:J761" si="216">H708/F708</f>
        <v>1</v>
      </c>
      <c r="K708" s="31">
        <f>SUM(K709:K712)</f>
        <v>1438183.42</v>
      </c>
      <c r="L708" s="31">
        <f>SUM(L709:L712)</f>
        <v>339.64</v>
      </c>
      <c r="M708" s="32">
        <f t="shared" ref="M708:M761" si="217">K708/E708</f>
        <v>1</v>
      </c>
      <c r="N708" s="757"/>
      <c r="O708" s="5" t="b">
        <f t="shared" si="213"/>
        <v>1</v>
      </c>
      <c r="Q708" s="138"/>
      <c r="R708" s="403" t="b">
        <f t="shared" si="201"/>
        <v>1</v>
      </c>
    </row>
    <row r="709" spans="1:18" s="6" customFormat="1" ht="18.75" customHeight="1" outlineLevel="1" x14ac:dyDescent="0.25">
      <c r="A709" s="750"/>
      <c r="B709" s="35" t="s">
        <v>19</v>
      </c>
      <c r="C709" s="35"/>
      <c r="D709" s="33">
        <f>D714+D734+D754+D779+D804+D819+D859+D869</f>
        <v>81.7</v>
      </c>
      <c r="E709" s="33">
        <f t="shared" ref="E709:F709" si="218">E714+E734+E754+E779+E804+E819+E859+E869</f>
        <v>81.7</v>
      </c>
      <c r="F709" s="33">
        <f t="shared" si="218"/>
        <v>81.7</v>
      </c>
      <c r="G709" s="104">
        <f t="shared" si="214"/>
        <v>1</v>
      </c>
      <c r="H709" s="33">
        <f t="shared" ref="H709" si="219">H714+H734+H754+H779+H804+H819+H859+H869</f>
        <v>81.7</v>
      </c>
      <c r="I709" s="103">
        <f t="shared" si="215"/>
        <v>1</v>
      </c>
      <c r="J709" s="103">
        <f>H709/F709</f>
        <v>1</v>
      </c>
      <c r="K709" s="33">
        <f t="shared" ref="K709:L709" si="220">K714+K734+K754+K779+K804+K819+K859+K869</f>
        <v>81.7</v>
      </c>
      <c r="L709" s="33">
        <f t="shared" si="220"/>
        <v>0</v>
      </c>
      <c r="M709" s="116">
        <f t="shared" si="217"/>
        <v>1</v>
      </c>
      <c r="N709" s="757"/>
      <c r="O709" s="5" t="b">
        <f t="shared" si="213"/>
        <v>1</v>
      </c>
      <c r="Q709" s="138"/>
      <c r="R709" s="403" t="b">
        <f t="shared" si="201"/>
        <v>1</v>
      </c>
    </row>
    <row r="710" spans="1:18" s="6" customFormat="1" ht="18.75" customHeight="1" outlineLevel="1" x14ac:dyDescent="0.25">
      <c r="A710" s="750"/>
      <c r="B710" s="35" t="s">
        <v>18</v>
      </c>
      <c r="C710" s="35"/>
      <c r="D710" s="33">
        <f t="shared" ref="D710:F712" si="221">D715+D735+D755+D780+D805+D820+D860+D870</f>
        <v>179717.51</v>
      </c>
      <c r="E710" s="33">
        <f t="shared" si="221"/>
        <v>205243.1</v>
      </c>
      <c r="F710" s="33">
        <f t="shared" si="221"/>
        <v>153328.39000000001</v>
      </c>
      <c r="G710" s="104">
        <f t="shared" si="214"/>
        <v>0.747</v>
      </c>
      <c r="H710" s="33">
        <f t="shared" ref="H710" si="222">H715+H735+H755+H780+H805+H820+H860+H870</f>
        <v>153328.39000000001</v>
      </c>
      <c r="I710" s="104">
        <f t="shared" si="215"/>
        <v>0.747</v>
      </c>
      <c r="J710" s="104">
        <f t="shared" si="216"/>
        <v>1</v>
      </c>
      <c r="K710" s="33">
        <f t="shared" ref="K710:L710" si="223">K715+K735+K755+K780+K805+K820+K860+K870</f>
        <v>205243.1</v>
      </c>
      <c r="L710" s="33">
        <f t="shared" si="223"/>
        <v>0</v>
      </c>
      <c r="M710" s="116">
        <f t="shared" si="217"/>
        <v>1</v>
      </c>
      <c r="N710" s="757"/>
      <c r="O710" s="5" t="b">
        <f t="shared" si="213"/>
        <v>1</v>
      </c>
      <c r="Q710" s="138"/>
      <c r="R710" s="403" t="b">
        <f t="shared" si="201"/>
        <v>1</v>
      </c>
    </row>
    <row r="711" spans="1:18" s="6" customFormat="1" ht="18.75" customHeight="1" outlineLevel="1" x14ac:dyDescent="0.25">
      <c r="A711" s="750"/>
      <c r="B711" s="35" t="s">
        <v>38</v>
      </c>
      <c r="C711" s="35"/>
      <c r="D711" s="33">
        <f>D716+D736+D756+D781+D806+D821+D861+D871</f>
        <v>1141509.55</v>
      </c>
      <c r="E711" s="33">
        <f t="shared" si="221"/>
        <v>1158218.46</v>
      </c>
      <c r="F711" s="33">
        <f t="shared" si="221"/>
        <v>1015021.97</v>
      </c>
      <c r="G711" s="104">
        <f t="shared" si="214"/>
        <v>0.876</v>
      </c>
      <c r="H711" s="33">
        <f t="shared" ref="H711" si="224">H716+H736+H756+H781+H806+H821+H861+H871</f>
        <v>1015021.97</v>
      </c>
      <c r="I711" s="104">
        <f t="shared" si="215"/>
        <v>0.876</v>
      </c>
      <c r="J711" s="104">
        <f t="shared" si="216"/>
        <v>1</v>
      </c>
      <c r="K711" s="33">
        <f t="shared" ref="K711:L711" si="225">K716+K736+K756+K781+K806+K821+K861+K871</f>
        <v>1157878.82</v>
      </c>
      <c r="L711" s="33">
        <f t="shared" si="225"/>
        <v>339.64</v>
      </c>
      <c r="M711" s="116">
        <f t="shared" si="217"/>
        <v>1</v>
      </c>
      <c r="N711" s="757"/>
      <c r="O711" s="5" t="b">
        <f t="shared" si="213"/>
        <v>1</v>
      </c>
      <c r="Q711" s="138"/>
      <c r="R711" s="403" t="b">
        <f t="shared" si="201"/>
        <v>1</v>
      </c>
    </row>
    <row r="712" spans="1:18" s="6" customFormat="1" ht="18.75" customHeight="1" outlineLevel="1" x14ac:dyDescent="0.25">
      <c r="A712" s="750"/>
      <c r="B712" s="35" t="s">
        <v>20</v>
      </c>
      <c r="C712" s="35"/>
      <c r="D712" s="33">
        <f t="shared" si="221"/>
        <v>74979.8</v>
      </c>
      <c r="E712" s="33">
        <f t="shared" si="221"/>
        <v>74979.8</v>
      </c>
      <c r="F712" s="33">
        <f t="shared" si="221"/>
        <v>61221.93</v>
      </c>
      <c r="G712" s="340">
        <f t="shared" si="214"/>
        <v>0.81650999999999996</v>
      </c>
      <c r="H712" s="33">
        <f t="shared" ref="H712" si="226">H717+H737+H757+H782+H807+H822+H862+H872</f>
        <v>61221.93</v>
      </c>
      <c r="I712" s="104">
        <f t="shared" si="215"/>
        <v>0.81699999999999995</v>
      </c>
      <c r="J712" s="103">
        <f t="shared" si="216"/>
        <v>1</v>
      </c>
      <c r="K712" s="33">
        <f t="shared" ref="K712:L712" si="227">K717+K737+K757+K782+K807+K822+K862+K872</f>
        <v>74979.8</v>
      </c>
      <c r="L712" s="33">
        <f t="shared" si="227"/>
        <v>0</v>
      </c>
      <c r="M712" s="116">
        <f t="shared" si="217"/>
        <v>1</v>
      </c>
      <c r="N712" s="757"/>
      <c r="O712" s="5" t="b">
        <f t="shared" si="213"/>
        <v>1</v>
      </c>
      <c r="Q712" s="138"/>
      <c r="R712" s="403" t="b">
        <f t="shared" ref="R712:R775" si="228">F712=H712</f>
        <v>1</v>
      </c>
    </row>
    <row r="713" spans="1:18" s="6" customFormat="1" ht="101.25" customHeight="1" x14ac:dyDescent="0.25">
      <c r="A713" s="935" t="s">
        <v>30</v>
      </c>
      <c r="B713" s="84" t="s">
        <v>55</v>
      </c>
      <c r="C713" s="84" t="s">
        <v>116</v>
      </c>
      <c r="D713" s="58">
        <f>SUM(D714:D717)</f>
        <v>157520.01999999999</v>
      </c>
      <c r="E713" s="58">
        <f>SUM(E714:E717)</f>
        <v>158708.15</v>
      </c>
      <c r="F713" s="58">
        <f>SUM(F714:F717)</f>
        <v>136102.73000000001</v>
      </c>
      <c r="G713" s="92">
        <f t="shared" si="214"/>
        <v>0.85799999999999998</v>
      </c>
      <c r="H713" s="58">
        <f>SUM(H714:H717)</f>
        <v>136102.73000000001</v>
      </c>
      <c r="I713" s="92">
        <f t="shared" si="215"/>
        <v>0.85799999999999998</v>
      </c>
      <c r="J713" s="92">
        <f t="shared" si="216"/>
        <v>1</v>
      </c>
      <c r="K713" s="58">
        <f>SUM(K714:K717)</f>
        <v>158708.15</v>
      </c>
      <c r="L713" s="58">
        <f>SUM(L714:L717)</f>
        <v>0</v>
      </c>
      <c r="M713" s="55">
        <f t="shared" si="217"/>
        <v>1</v>
      </c>
      <c r="N713" s="757"/>
      <c r="O713" s="5" t="b">
        <f t="shared" si="213"/>
        <v>1</v>
      </c>
      <c r="Q713" s="138"/>
      <c r="R713" s="403" t="b">
        <f t="shared" si="228"/>
        <v>1</v>
      </c>
    </row>
    <row r="714" spans="1:18" s="6" customFormat="1" ht="18.75" customHeight="1" outlineLevel="1" x14ac:dyDescent="0.25">
      <c r="A714" s="935"/>
      <c r="B714" s="451" t="s">
        <v>19</v>
      </c>
      <c r="C714" s="451"/>
      <c r="D714" s="39">
        <f>D719+D729+D724</f>
        <v>81.7</v>
      </c>
      <c r="E714" s="39">
        <f t="shared" ref="E714:F714" si="229">E719+E729+E724</f>
        <v>81.7</v>
      </c>
      <c r="F714" s="39">
        <f t="shared" si="229"/>
        <v>81.7</v>
      </c>
      <c r="G714" s="64">
        <f t="shared" si="214"/>
        <v>1</v>
      </c>
      <c r="H714" s="39">
        <f t="shared" ref="H714" si="230">H719+H729+H724</f>
        <v>81.7</v>
      </c>
      <c r="I714" s="64">
        <f t="shared" si="215"/>
        <v>1</v>
      </c>
      <c r="J714" s="68">
        <f t="shared" si="216"/>
        <v>1</v>
      </c>
      <c r="K714" s="39">
        <f t="shared" ref="K714:L714" si="231">K719+K729+K724</f>
        <v>81.7</v>
      </c>
      <c r="L714" s="39">
        <f t="shared" si="231"/>
        <v>0</v>
      </c>
      <c r="M714" s="28">
        <f t="shared" si="217"/>
        <v>1</v>
      </c>
      <c r="N714" s="757"/>
      <c r="O714" s="5" t="b">
        <f t="shared" si="213"/>
        <v>1</v>
      </c>
      <c r="Q714" s="138"/>
      <c r="R714" s="403" t="b">
        <f t="shared" si="228"/>
        <v>1</v>
      </c>
    </row>
    <row r="715" spans="1:18" s="6" customFormat="1" ht="18.75" customHeight="1" outlineLevel="1" x14ac:dyDescent="0.25">
      <c r="A715" s="935"/>
      <c r="B715" s="451" t="s">
        <v>18</v>
      </c>
      <c r="C715" s="451"/>
      <c r="D715" s="39">
        <f t="shared" ref="D715:L717" si="232">D720+D730+D725</f>
        <v>2017.5</v>
      </c>
      <c r="E715" s="39">
        <f t="shared" si="232"/>
        <v>948.3</v>
      </c>
      <c r="F715" s="39">
        <f t="shared" si="232"/>
        <v>555.30999999999995</v>
      </c>
      <c r="G715" s="64">
        <f t="shared" si="214"/>
        <v>0.58599999999999997</v>
      </c>
      <c r="H715" s="39">
        <f t="shared" ref="H715" si="233">H720+H730+H725</f>
        <v>555.30999999999995</v>
      </c>
      <c r="I715" s="64">
        <f t="shared" si="215"/>
        <v>0.58599999999999997</v>
      </c>
      <c r="J715" s="64">
        <f t="shared" si="216"/>
        <v>1</v>
      </c>
      <c r="K715" s="39">
        <f t="shared" ref="K715:L715" si="234">K720+K730+K725</f>
        <v>948.3</v>
      </c>
      <c r="L715" s="39">
        <f t="shared" si="234"/>
        <v>0</v>
      </c>
      <c r="M715" s="28">
        <f t="shared" si="217"/>
        <v>1</v>
      </c>
      <c r="N715" s="757"/>
      <c r="O715" s="5" t="b">
        <f t="shared" si="213"/>
        <v>1</v>
      </c>
      <c r="Q715" s="138"/>
      <c r="R715" s="403" t="b">
        <f t="shared" si="228"/>
        <v>1</v>
      </c>
    </row>
    <row r="716" spans="1:18" s="6" customFormat="1" ht="18.75" customHeight="1" outlineLevel="1" x14ac:dyDescent="0.25">
      <c r="A716" s="935"/>
      <c r="B716" s="451" t="s">
        <v>38</v>
      </c>
      <c r="C716" s="451"/>
      <c r="D716" s="39">
        <f t="shared" si="232"/>
        <v>155420.82</v>
      </c>
      <c r="E716" s="39">
        <f t="shared" si="232"/>
        <v>157678.15</v>
      </c>
      <c r="F716" s="39">
        <f t="shared" si="232"/>
        <v>135465.72</v>
      </c>
      <c r="G716" s="64">
        <f t="shared" si="214"/>
        <v>0.85899999999999999</v>
      </c>
      <c r="H716" s="39">
        <f t="shared" ref="H716" si="235">H721+H731+H726</f>
        <v>135465.72</v>
      </c>
      <c r="I716" s="64">
        <f t="shared" si="215"/>
        <v>0.85899999999999999</v>
      </c>
      <c r="J716" s="64">
        <f t="shared" si="216"/>
        <v>1</v>
      </c>
      <c r="K716" s="39">
        <f t="shared" ref="K716:L716" si="236">K721+K731+K726</f>
        <v>157678.15</v>
      </c>
      <c r="L716" s="39">
        <f t="shared" si="236"/>
        <v>0</v>
      </c>
      <c r="M716" s="28">
        <f t="shared" si="217"/>
        <v>1</v>
      </c>
      <c r="N716" s="757"/>
      <c r="O716" s="5" t="b">
        <f t="shared" si="213"/>
        <v>1</v>
      </c>
      <c r="Q716" s="138"/>
      <c r="R716" s="403" t="b">
        <f t="shared" si="228"/>
        <v>1</v>
      </c>
    </row>
    <row r="717" spans="1:18" s="6" customFormat="1" ht="18.75" customHeight="1" outlineLevel="1" x14ac:dyDescent="0.25">
      <c r="A717" s="935"/>
      <c r="B717" s="451" t="s">
        <v>20</v>
      </c>
      <c r="C717" s="451"/>
      <c r="D717" s="39">
        <f t="shared" si="232"/>
        <v>0</v>
      </c>
      <c r="E717" s="39">
        <f t="shared" si="232"/>
        <v>0</v>
      </c>
      <c r="F717" s="39">
        <f t="shared" si="232"/>
        <v>0</v>
      </c>
      <c r="G717" s="68" t="e">
        <f t="shared" si="214"/>
        <v>#DIV/0!</v>
      </c>
      <c r="H717" s="21">
        <f t="shared" si="232"/>
        <v>0</v>
      </c>
      <c r="I717" s="68" t="e">
        <f t="shared" si="215"/>
        <v>#DIV/0!</v>
      </c>
      <c r="J717" s="68" t="e">
        <f t="shared" si="216"/>
        <v>#DIV/0!</v>
      </c>
      <c r="K717" s="39">
        <f t="shared" si="232"/>
        <v>0</v>
      </c>
      <c r="L717" s="39">
        <f t="shared" si="232"/>
        <v>0</v>
      </c>
      <c r="M717" s="29" t="e">
        <f t="shared" si="217"/>
        <v>#DIV/0!</v>
      </c>
      <c r="N717" s="757"/>
      <c r="O717" s="5" t="b">
        <f t="shared" si="213"/>
        <v>1</v>
      </c>
      <c r="Q717" s="138"/>
      <c r="R717" s="403" t="b">
        <f t="shared" si="228"/>
        <v>1</v>
      </c>
    </row>
    <row r="718" spans="1:18" s="6" customFormat="1" ht="56.25" x14ac:dyDescent="0.25">
      <c r="A718" s="947" t="s">
        <v>962</v>
      </c>
      <c r="B718" s="16" t="s">
        <v>429</v>
      </c>
      <c r="C718" s="16" t="s">
        <v>172</v>
      </c>
      <c r="D718" s="19">
        <f>SUM(D719:D722)</f>
        <v>148347.17000000001</v>
      </c>
      <c r="E718" s="19">
        <f>SUM(E719:E722)</f>
        <v>150604.5</v>
      </c>
      <c r="F718" s="19">
        <f>SUM(F719:F722)</f>
        <v>131074.79999999999</v>
      </c>
      <c r="G718" s="91">
        <f t="shared" si="214"/>
        <v>0.87</v>
      </c>
      <c r="H718" s="19">
        <f>SUM(H719:H722)</f>
        <v>131074.79999999999</v>
      </c>
      <c r="I718" s="91">
        <f t="shared" si="215"/>
        <v>0.87</v>
      </c>
      <c r="J718" s="91">
        <f t="shared" si="216"/>
        <v>1</v>
      </c>
      <c r="K718" s="19">
        <f t="shared" ref="K718:K770" si="237">E718</f>
        <v>150604.5</v>
      </c>
      <c r="L718" s="39">
        <f t="shared" ref="L718:L771" si="238">E718-K718</f>
        <v>0</v>
      </c>
      <c r="M718" s="52">
        <f t="shared" si="217"/>
        <v>1</v>
      </c>
      <c r="N718" s="688" t="s">
        <v>1286</v>
      </c>
      <c r="O718" s="5" t="b">
        <f t="shared" si="213"/>
        <v>1</v>
      </c>
      <c r="Q718" s="138"/>
      <c r="R718" s="403" t="b">
        <f t="shared" si="228"/>
        <v>1</v>
      </c>
    </row>
    <row r="719" spans="1:18" s="6" customFormat="1" ht="27.75" customHeight="1" outlineLevel="1" x14ac:dyDescent="0.25">
      <c r="A719" s="947"/>
      <c r="B719" s="451" t="s">
        <v>19</v>
      </c>
      <c r="C719" s="451"/>
      <c r="D719" s="39">
        <v>0</v>
      </c>
      <c r="E719" s="18">
        <v>0</v>
      </c>
      <c r="F719" s="39"/>
      <c r="G719" s="93" t="e">
        <f t="shared" si="214"/>
        <v>#DIV/0!</v>
      </c>
      <c r="H719" s="21"/>
      <c r="I719" s="68" t="e">
        <f t="shared" si="215"/>
        <v>#DIV/0!</v>
      </c>
      <c r="J719" s="68" t="e">
        <f t="shared" si="216"/>
        <v>#DIV/0!</v>
      </c>
      <c r="K719" s="39">
        <f t="shared" si="237"/>
        <v>0</v>
      </c>
      <c r="L719" s="39">
        <f t="shared" si="238"/>
        <v>0</v>
      </c>
      <c r="M719" s="29" t="e">
        <f t="shared" si="217"/>
        <v>#DIV/0!</v>
      </c>
      <c r="N719" s="688"/>
      <c r="O719" s="5" t="b">
        <f t="shared" si="213"/>
        <v>1</v>
      </c>
      <c r="Q719" s="138"/>
      <c r="R719" s="403" t="b">
        <f t="shared" si="228"/>
        <v>1</v>
      </c>
    </row>
    <row r="720" spans="1:18" s="6" customFormat="1" ht="29.25" customHeight="1" outlineLevel="1" x14ac:dyDescent="0.25">
      <c r="A720" s="947"/>
      <c r="B720" s="451" t="s">
        <v>18</v>
      </c>
      <c r="C720" s="451"/>
      <c r="D720" s="39">
        <v>400</v>
      </c>
      <c r="E720" s="39">
        <v>400</v>
      </c>
      <c r="F720" s="39">
        <v>400</v>
      </c>
      <c r="G720" s="64">
        <f t="shared" si="214"/>
        <v>1</v>
      </c>
      <c r="H720" s="39">
        <v>400</v>
      </c>
      <c r="I720" s="64">
        <f t="shared" si="215"/>
        <v>1</v>
      </c>
      <c r="J720" s="64">
        <f t="shared" si="216"/>
        <v>1</v>
      </c>
      <c r="K720" s="39">
        <f t="shared" si="237"/>
        <v>400</v>
      </c>
      <c r="L720" s="39">
        <f t="shared" si="238"/>
        <v>0</v>
      </c>
      <c r="M720" s="28">
        <f t="shared" si="217"/>
        <v>1</v>
      </c>
      <c r="N720" s="688"/>
      <c r="O720" s="5" t="b">
        <f t="shared" si="213"/>
        <v>1</v>
      </c>
      <c r="Q720" s="138"/>
      <c r="R720" s="403" t="b">
        <f t="shared" si="228"/>
        <v>1</v>
      </c>
    </row>
    <row r="721" spans="1:18" s="6" customFormat="1" ht="27" outlineLevel="1" x14ac:dyDescent="0.25">
      <c r="A721" s="947"/>
      <c r="B721" s="451" t="s">
        <v>38</v>
      </c>
      <c r="C721" s="451"/>
      <c r="D721" s="39">
        <v>147947.17000000001</v>
      </c>
      <c r="E721" s="39">
        <v>150204.5</v>
      </c>
      <c r="F721" s="39">
        <v>130674.8</v>
      </c>
      <c r="G721" s="64">
        <f t="shared" si="214"/>
        <v>0.87</v>
      </c>
      <c r="H721" s="39">
        <f>F721</f>
        <v>130674.8</v>
      </c>
      <c r="I721" s="64">
        <f t="shared" si="215"/>
        <v>0.87</v>
      </c>
      <c r="J721" s="64">
        <f t="shared" si="216"/>
        <v>1</v>
      </c>
      <c r="K721" s="39">
        <f t="shared" si="237"/>
        <v>150204.5</v>
      </c>
      <c r="L721" s="39">
        <f t="shared" si="238"/>
        <v>0</v>
      </c>
      <c r="M721" s="28">
        <f t="shared" si="217"/>
        <v>1</v>
      </c>
      <c r="N721" s="688"/>
      <c r="O721" s="5" t="b">
        <f t="shared" si="213"/>
        <v>1</v>
      </c>
      <c r="Q721" s="138"/>
      <c r="R721" s="403" t="b">
        <f t="shared" si="228"/>
        <v>1</v>
      </c>
    </row>
    <row r="722" spans="1:18" s="6" customFormat="1" ht="27.75" customHeight="1" outlineLevel="1" x14ac:dyDescent="0.25">
      <c r="A722" s="947"/>
      <c r="B722" s="451" t="s">
        <v>20</v>
      </c>
      <c r="C722" s="451"/>
      <c r="D722" s="39">
        <v>0</v>
      </c>
      <c r="E722" s="18">
        <v>0</v>
      </c>
      <c r="F722" s="39"/>
      <c r="G722" s="68" t="e">
        <f t="shared" si="214"/>
        <v>#DIV/0!</v>
      </c>
      <c r="H722" s="21"/>
      <c r="I722" s="68" t="e">
        <f t="shared" si="215"/>
        <v>#DIV/0!</v>
      </c>
      <c r="J722" s="68" t="e">
        <f t="shared" si="216"/>
        <v>#DIV/0!</v>
      </c>
      <c r="K722" s="39">
        <f t="shared" si="237"/>
        <v>0</v>
      </c>
      <c r="L722" s="39">
        <f t="shared" si="238"/>
        <v>0</v>
      </c>
      <c r="M722" s="29" t="e">
        <f t="shared" si="217"/>
        <v>#DIV/0!</v>
      </c>
      <c r="N722" s="688"/>
      <c r="O722" s="5" t="b">
        <f t="shared" si="213"/>
        <v>1</v>
      </c>
      <c r="Q722" s="138"/>
      <c r="R722" s="403" t="b">
        <f t="shared" si="228"/>
        <v>1</v>
      </c>
    </row>
    <row r="723" spans="1:18" s="6" customFormat="1" ht="75" x14ac:dyDescent="0.25">
      <c r="A723" s="936" t="s">
        <v>1514</v>
      </c>
      <c r="B723" s="37" t="s">
        <v>563</v>
      </c>
      <c r="C723" s="16" t="s">
        <v>172</v>
      </c>
      <c r="D723" s="19">
        <f>SUM(D724:D727)</f>
        <v>7188.21</v>
      </c>
      <c r="E723" s="19">
        <f>SUM(E724:E727)</f>
        <v>7188.21</v>
      </c>
      <c r="F723" s="19">
        <f>SUM(F724:F727)</f>
        <v>4763.51</v>
      </c>
      <c r="G723" s="91">
        <f t="shared" si="214"/>
        <v>0.66300000000000003</v>
      </c>
      <c r="H723" s="19">
        <f>SUM(H724:H727)</f>
        <v>4763.51</v>
      </c>
      <c r="I723" s="91">
        <f t="shared" si="215"/>
        <v>0.66300000000000003</v>
      </c>
      <c r="J723" s="91">
        <f t="shared" si="216"/>
        <v>1</v>
      </c>
      <c r="K723" s="19">
        <f>SUM(K724:K727)</f>
        <v>7188.21</v>
      </c>
      <c r="L723" s="39">
        <f t="shared" si="238"/>
        <v>0</v>
      </c>
      <c r="M723" s="52">
        <f t="shared" si="217"/>
        <v>1</v>
      </c>
      <c r="N723" s="690" t="s">
        <v>1513</v>
      </c>
      <c r="O723" s="5" t="b">
        <f t="shared" si="213"/>
        <v>1</v>
      </c>
      <c r="Q723" s="138"/>
      <c r="R723" s="403" t="b">
        <f t="shared" si="228"/>
        <v>1</v>
      </c>
    </row>
    <row r="724" spans="1:18" s="6" customFormat="1" ht="18.75" customHeight="1" outlineLevel="1" x14ac:dyDescent="0.25">
      <c r="A724" s="937"/>
      <c r="B724" s="466" t="s">
        <v>19</v>
      </c>
      <c r="C724" s="451"/>
      <c r="D724" s="39"/>
      <c r="E724" s="18"/>
      <c r="F724" s="39"/>
      <c r="G724" s="93" t="e">
        <f t="shared" si="214"/>
        <v>#DIV/0!</v>
      </c>
      <c r="H724" s="21"/>
      <c r="I724" s="68" t="e">
        <f t="shared" si="215"/>
        <v>#DIV/0!</v>
      </c>
      <c r="J724" s="68" t="e">
        <f t="shared" si="216"/>
        <v>#DIV/0!</v>
      </c>
      <c r="K724" s="39">
        <f t="shared" si="237"/>
        <v>0</v>
      </c>
      <c r="L724" s="39">
        <f t="shared" si="238"/>
        <v>0</v>
      </c>
      <c r="M724" s="29" t="e">
        <f t="shared" si="217"/>
        <v>#DIV/0!</v>
      </c>
      <c r="N724" s="690"/>
      <c r="O724" s="5" t="b">
        <f t="shared" si="213"/>
        <v>1</v>
      </c>
      <c r="Q724" s="138"/>
      <c r="R724" s="403" t="b">
        <f t="shared" si="228"/>
        <v>1</v>
      </c>
    </row>
    <row r="725" spans="1:18" s="6" customFormat="1" ht="18.75" customHeight="1" outlineLevel="1" x14ac:dyDescent="0.25">
      <c r="A725" s="937"/>
      <c r="B725" s="466" t="s">
        <v>18</v>
      </c>
      <c r="C725" s="451"/>
      <c r="D725" s="39"/>
      <c r="E725" s="18"/>
      <c r="F725" s="39"/>
      <c r="G725" s="93" t="e">
        <f t="shared" si="214"/>
        <v>#DIV/0!</v>
      </c>
      <c r="H725" s="21"/>
      <c r="I725" s="68" t="e">
        <f t="shared" si="215"/>
        <v>#DIV/0!</v>
      </c>
      <c r="J725" s="68" t="e">
        <f t="shared" si="216"/>
        <v>#DIV/0!</v>
      </c>
      <c r="K725" s="39">
        <f t="shared" si="237"/>
        <v>0</v>
      </c>
      <c r="L725" s="39">
        <f t="shared" si="238"/>
        <v>0</v>
      </c>
      <c r="M725" s="29" t="e">
        <f t="shared" si="217"/>
        <v>#DIV/0!</v>
      </c>
      <c r="N725" s="690"/>
      <c r="O725" s="5" t="b">
        <f t="shared" si="213"/>
        <v>1</v>
      </c>
      <c r="Q725" s="138"/>
      <c r="R725" s="403" t="b">
        <f t="shared" si="228"/>
        <v>1</v>
      </c>
    </row>
    <row r="726" spans="1:18" s="6" customFormat="1" ht="18.75" customHeight="1" outlineLevel="1" x14ac:dyDescent="0.25">
      <c r="A726" s="937"/>
      <c r="B726" s="466" t="s">
        <v>38</v>
      </c>
      <c r="C726" s="451"/>
      <c r="D726" s="39">
        <v>7188.21</v>
      </c>
      <c r="E726" s="39">
        <v>7188.21</v>
      </c>
      <c r="F726" s="39">
        <v>4763.51</v>
      </c>
      <c r="G726" s="64">
        <f t="shared" si="214"/>
        <v>0.66300000000000003</v>
      </c>
      <c r="H726" s="39">
        <f>F726</f>
        <v>4763.51</v>
      </c>
      <c r="I726" s="64">
        <f t="shared" si="215"/>
        <v>0.66300000000000003</v>
      </c>
      <c r="J726" s="64">
        <f t="shared" si="216"/>
        <v>1</v>
      </c>
      <c r="K726" s="39">
        <v>7188.21</v>
      </c>
      <c r="L726" s="39">
        <f t="shared" si="238"/>
        <v>0</v>
      </c>
      <c r="M726" s="28">
        <f t="shared" si="217"/>
        <v>1</v>
      </c>
      <c r="N726" s="690"/>
      <c r="O726" s="5" t="b">
        <f t="shared" si="213"/>
        <v>1</v>
      </c>
      <c r="Q726" s="138"/>
      <c r="R726" s="403" t="b">
        <f t="shared" si="228"/>
        <v>1</v>
      </c>
    </row>
    <row r="727" spans="1:18" s="6" customFormat="1" ht="18.75" customHeight="1" outlineLevel="1" x14ac:dyDescent="0.25">
      <c r="A727" s="938"/>
      <c r="B727" s="466" t="s">
        <v>20</v>
      </c>
      <c r="C727" s="451"/>
      <c r="D727" s="39"/>
      <c r="E727" s="18"/>
      <c r="F727" s="39"/>
      <c r="G727" s="93" t="e">
        <f t="shared" si="214"/>
        <v>#DIV/0!</v>
      </c>
      <c r="H727" s="21"/>
      <c r="I727" s="68" t="e">
        <f t="shared" si="215"/>
        <v>#DIV/0!</v>
      </c>
      <c r="J727" s="68" t="e">
        <f t="shared" si="216"/>
        <v>#DIV/0!</v>
      </c>
      <c r="K727" s="39">
        <f t="shared" si="237"/>
        <v>0</v>
      </c>
      <c r="L727" s="39">
        <f t="shared" si="238"/>
        <v>0</v>
      </c>
      <c r="M727" s="29" t="e">
        <f t="shared" si="217"/>
        <v>#DIV/0!</v>
      </c>
      <c r="N727" s="690"/>
      <c r="O727" s="5" t="b">
        <f t="shared" si="213"/>
        <v>1</v>
      </c>
      <c r="Q727" s="138"/>
      <c r="R727" s="403" t="b">
        <f t="shared" si="228"/>
        <v>1</v>
      </c>
    </row>
    <row r="728" spans="1:18" s="6" customFormat="1" ht="187.5" x14ac:dyDescent="0.25">
      <c r="A728" s="941" t="s">
        <v>1515</v>
      </c>
      <c r="B728" s="16" t="s">
        <v>430</v>
      </c>
      <c r="C728" s="16" t="s">
        <v>172</v>
      </c>
      <c r="D728" s="19">
        <f>SUM(D729:D732)</f>
        <v>1984.64</v>
      </c>
      <c r="E728" s="19">
        <f>SUM(E729:E732)</f>
        <v>915.44</v>
      </c>
      <c r="F728" s="19">
        <f>SUM(F729:F732)</f>
        <v>264.42</v>
      </c>
      <c r="G728" s="91">
        <f t="shared" si="214"/>
        <v>0.28899999999999998</v>
      </c>
      <c r="H728" s="19">
        <f>SUM(H729:H732)</f>
        <v>264.42</v>
      </c>
      <c r="I728" s="91">
        <f t="shared" si="215"/>
        <v>0.28899999999999998</v>
      </c>
      <c r="J728" s="91">
        <f t="shared" si="216"/>
        <v>1</v>
      </c>
      <c r="K728" s="19">
        <f>SUM(K729:K732)</f>
        <v>915.44</v>
      </c>
      <c r="L728" s="39">
        <f t="shared" si="238"/>
        <v>0</v>
      </c>
      <c r="M728" s="52">
        <f t="shared" si="217"/>
        <v>1</v>
      </c>
      <c r="N728" s="799" t="s">
        <v>1516</v>
      </c>
      <c r="O728" s="5" t="b">
        <f t="shared" si="213"/>
        <v>1</v>
      </c>
      <c r="Q728" s="138"/>
      <c r="R728" s="403" t="b">
        <f t="shared" si="228"/>
        <v>1</v>
      </c>
    </row>
    <row r="729" spans="1:18" s="6" customFormat="1" ht="27" outlineLevel="1" x14ac:dyDescent="0.25">
      <c r="A729" s="942"/>
      <c r="B729" s="451" t="s">
        <v>19</v>
      </c>
      <c r="C729" s="451"/>
      <c r="D729" s="39">
        <v>81.7</v>
      </c>
      <c r="E729" s="39">
        <v>81.7</v>
      </c>
      <c r="F729" s="39">
        <v>81.7</v>
      </c>
      <c r="G729" s="64">
        <f t="shared" si="214"/>
        <v>1</v>
      </c>
      <c r="H729" s="39">
        <v>81.7</v>
      </c>
      <c r="I729" s="64">
        <f t="shared" si="215"/>
        <v>1</v>
      </c>
      <c r="J729" s="64">
        <f t="shared" si="216"/>
        <v>1</v>
      </c>
      <c r="K729" s="39">
        <f t="shared" si="237"/>
        <v>81.7</v>
      </c>
      <c r="L729" s="39">
        <f t="shared" si="238"/>
        <v>0</v>
      </c>
      <c r="M729" s="28">
        <f t="shared" si="217"/>
        <v>1</v>
      </c>
      <c r="N729" s="799"/>
      <c r="O729" s="5" t="b">
        <f t="shared" si="213"/>
        <v>1</v>
      </c>
      <c r="Q729" s="138"/>
      <c r="R729" s="403" t="b">
        <f t="shared" si="228"/>
        <v>1</v>
      </c>
    </row>
    <row r="730" spans="1:18" s="6" customFormat="1" ht="27" outlineLevel="1" x14ac:dyDescent="0.25">
      <c r="A730" s="942"/>
      <c r="B730" s="451" t="s">
        <v>18</v>
      </c>
      <c r="C730" s="451"/>
      <c r="D730" s="39">
        <v>1617.5</v>
      </c>
      <c r="E730" s="39">
        <v>548.29999999999995</v>
      </c>
      <c r="F730" s="39">
        <v>155.31</v>
      </c>
      <c r="G730" s="64">
        <f t="shared" si="214"/>
        <v>0.28299999999999997</v>
      </c>
      <c r="H730" s="39">
        <v>155.31</v>
      </c>
      <c r="I730" s="64">
        <f t="shared" si="215"/>
        <v>0.28299999999999997</v>
      </c>
      <c r="J730" s="64">
        <f t="shared" si="216"/>
        <v>1</v>
      </c>
      <c r="K730" s="39">
        <f>E730-L730</f>
        <v>548.29999999999995</v>
      </c>
      <c r="L730" s="39"/>
      <c r="M730" s="28">
        <f t="shared" si="217"/>
        <v>1</v>
      </c>
      <c r="N730" s="799"/>
      <c r="O730" s="5" t="b">
        <f t="shared" si="213"/>
        <v>1</v>
      </c>
      <c r="Q730" s="138"/>
      <c r="R730" s="403" t="b">
        <f t="shared" si="228"/>
        <v>1</v>
      </c>
    </row>
    <row r="731" spans="1:18" s="6" customFormat="1" ht="27" outlineLevel="1" x14ac:dyDescent="0.25">
      <c r="A731" s="942"/>
      <c r="B731" s="451" t="s">
        <v>38</v>
      </c>
      <c r="C731" s="451"/>
      <c r="D731" s="39">
        <v>285.44</v>
      </c>
      <c r="E731" s="39">
        <v>285.44</v>
      </c>
      <c r="F731" s="39">
        <v>27.41</v>
      </c>
      <c r="G731" s="64">
        <f t="shared" si="214"/>
        <v>9.6000000000000002E-2</v>
      </c>
      <c r="H731" s="39">
        <v>27.41</v>
      </c>
      <c r="I731" s="64">
        <f t="shared" si="215"/>
        <v>9.6000000000000002E-2</v>
      </c>
      <c r="J731" s="64">
        <f t="shared" si="216"/>
        <v>1</v>
      </c>
      <c r="K731" s="39">
        <f t="shared" si="237"/>
        <v>285.44</v>
      </c>
      <c r="L731" s="39">
        <f t="shared" si="238"/>
        <v>0</v>
      </c>
      <c r="M731" s="28">
        <f t="shared" si="217"/>
        <v>1</v>
      </c>
      <c r="N731" s="799"/>
      <c r="O731" s="5" t="b">
        <f t="shared" si="213"/>
        <v>1</v>
      </c>
      <c r="Q731" s="138"/>
      <c r="R731" s="403" t="b">
        <f t="shared" si="228"/>
        <v>1</v>
      </c>
    </row>
    <row r="732" spans="1:18" s="6" customFormat="1" ht="27" outlineLevel="1" x14ac:dyDescent="0.25">
      <c r="A732" s="943"/>
      <c r="B732" s="451" t="s">
        <v>20</v>
      </c>
      <c r="C732" s="451"/>
      <c r="D732" s="39">
        <v>0</v>
      </c>
      <c r="E732" s="18">
        <v>0</v>
      </c>
      <c r="F732" s="39"/>
      <c r="G732" s="93" t="e">
        <f t="shared" si="214"/>
        <v>#DIV/0!</v>
      </c>
      <c r="H732" s="39"/>
      <c r="I732" s="68" t="e">
        <f t="shared" si="215"/>
        <v>#DIV/0!</v>
      </c>
      <c r="J732" s="68" t="e">
        <f t="shared" si="216"/>
        <v>#DIV/0!</v>
      </c>
      <c r="K732" s="39">
        <f t="shared" si="237"/>
        <v>0</v>
      </c>
      <c r="L732" s="39">
        <f t="shared" si="238"/>
        <v>0</v>
      </c>
      <c r="M732" s="29" t="e">
        <f t="shared" si="217"/>
        <v>#DIV/0!</v>
      </c>
      <c r="N732" s="799"/>
      <c r="O732" s="5" t="b">
        <f t="shared" si="213"/>
        <v>1</v>
      </c>
      <c r="Q732" s="138"/>
      <c r="R732" s="403" t="b">
        <f t="shared" si="228"/>
        <v>1</v>
      </c>
    </row>
    <row r="733" spans="1:18" s="6" customFormat="1" ht="39" x14ac:dyDescent="0.25">
      <c r="A733" s="935" t="s">
        <v>1517</v>
      </c>
      <c r="B733" s="84" t="s">
        <v>567</v>
      </c>
      <c r="C733" s="84" t="s">
        <v>116</v>
      </c>
      <c r="D733" s="58">
        <f>SUM(D734:D737)</f>
        <v>119798.67</v>
      </c>
      <c r="E733" s="58">
        <f>SUM(E734:E737)</f>
        <v>119698.67</v>
      </c>
      <c r="F733" s="58">
        <f>SUM(F734:F737)</f>
        <v>109857.29</v>
      </c>
      <c r="G733" s="92">
        <f t="shared" si="214"/>
        <v>0.91800000000000004</v>
      </c>
      <c r="H733" s="58">
        <f>SUM(H734:H737)</f>
        <v>109857.29</v>
      </c>
      <c r="I733" s="92">
        <f t="shared" si="215"/>
        <v>0.91800000000000004</v>
      </c>
      <c r="J733" s="92">
        <f t="shared" si="216"/>
        <v>1</v>
      </c>
      <c r="K733" s="58">
        <f>SUM(K734:K737)</f>
        <v>119698.67</v>
      </c>
      <c r="L733" s="58">
        <f>SUM(L734:L737)</f>
        <v>0</v>
      </c>
      <c r="M733" s="55">
        <f t="shared" si="217"/>
        <v>1</v>
      </c>
      <c r="N733" s="757"/>
      <c r="O733" s="5" t="b">
        <f t="shared" si="213"/>
        <v>1</v>
      </c>
      <c r="Q733" s="138"/>
      <c r="R733" s="403" t="b">
        <f t="shared" si="228"/>
        <v>1</v>
      </c>
    </row>
    <row r="734" spans="1:18" s="6" customFormat="1" ht="27.75" customHeight="1" outlineLevel="1" x14ac:dyDescent="0.25">
      <c r="A734" s="935"/>
      <c r="B734" s="451" t="s">
        <v>19</v>
      </c>
      <c r="C734" s="451"/>
      <c r="D734" s="39">
        <f>D739+D749+D744</f>
        <v>0</v>
      </c>
      <c r="E734" s="39">
        <f t="shared" ref="E734:L734" si="239">E739+E749+E744</f>
        <v>0</v>
      </c>
      <c r="F734" s="39">
        <f t="shared" si="239"/>
        <v>0</v>
      </c>
      <c r="G734" s="68" t="e">
        <f t="shared" si="214"/>
        <v>#DIV/0!</v>
      </c>
      <c r="H734" s="39">
        <f t="shared" si="239"/>
        <v>0</v>
      </c>
      <c r="I734" s="68" t="e">
        <f t="shared" si="215"/>
        <v>#DIV/0!</v>
      </c>
      <c r="J734" s="68" t="e">
        <f t="shared" si="216"/>
        <v>#DIV/0!</v>
      </c>
      <c r="K734" s="39">
        <f t="shared" si="239"/>
        <v>0</v>
      </c>
      <c r="L734" s="39">
        <f t="shared" si="239"/>
        <v>0</v>
      </c>
      <c r="M734" s="29" t="e">
        <f t="shared" si="217"/>
        <v>#DIV/0!</v>
      </c>
      <c r="N734" s="757"/>
      <c r="O734" s="5" t="b">
        <f t="shared" si="213"/>
        <v>1</v>
      </c>
      <c r="Q734" s="138"/>
      <c r="R734" s="403" t="b">
        <f t="shared" si="228"/>
        <v>1</v>
      </c>
    </row>
    <row r="735" spans="1:18" s="6" customFormat="1" ht="30" customHeight="1" outlineLevel="1" x14ac:dyDescent="0.25">
      <c r="A735" s="935"/>
      <c r="B735" s="451" t="s">
        <v>18</v>
      </c>
      <c r="C735" s="451"/>
      <c r="D735" s="39">
        <f t="shared" ref="D735:F737" si="240">D740+D750+D745</f>
        <v>800</v>
      </c>
      <c r="E735" s="39">
        <f t="shared" si="240"/>
        <v>700</v>
      </c>
      <c r="F735" s="39">
        <f t="shared" si="240"/>
        <v>700</v>
      </c>
      <c r="G735" s="64">
        <f t="shared" si="214"/>
        <v>1</v>
      </c>
      <c r="H735" s="39">
        <f t="shared" ref="H735" si="241">H740+H750+H745</f>
        <v>700</v>
      </c>
      <c r="I735" s="64">
        <f t="shared" si="215"/>
        <v>1</v>
      </c>
      <c r="J735" s="64">
        <f t="shared" si="216"/>
        <v>1</v>
      </c>
      <c r="K735" s="39">
        <f t="shared" ref="K735:L735" si="242">K740+K750+K745</f>
        <v>700</v>
      </c>
      <c r="L735" s="39">
        <f t="shared" si="242"/>
        <v>0</v>
      </c>
      <c r="M735" s="28">
        <f t="shared" si="217"/>
        <v>1</v>
      </c>
      <c r="N735" s="757"/>
      <c r="O735" s="5" t="b">
        <f t="shared" si="213"/>
        <v>1</v>
      </c>
      <c r="Q735" s="138"/>
      <c r="R735" s="403" t="b">
        <f t="shared" si="228"/>
        <v>1</v>
      </c>
    </row>
    <row r="736" spans="1:18" s="6" customFormat="1" ht="25.5" customHeight="1" outlineLevel="1" x14ac:dyDescent="0.25">
      <c r="A736" s="935"/>
      <c r="B736" s="451" t="s">
        <v>38</v>
      </c>
      <c r="C736" s="451"/>
      <c r="D736" s="39">
        <f t="shared" si="240"/>
        <v>115577.53</v>
      </c>
      <c r="E736" s="39">
        <f t="shared" si="240"/>
        <v>115577.53</v>
      </c>
      <c r="F736" s="39">
        <f t="shared" si="240"/>
        <v>105736.15</v>
      </c>
      <c r="G736" s="64">
        <f t="shared" si="214"/>
        <v>0.91500000000000004</v>
      </c>
      <c r="H736" s="39">
        <f t="shared" ref="H736" si="243">H741+H751+H746</f>
        <v>105736.15</v>
      </c>
      <c r="I736" s="64">
        <f t="shared" si="215"/>
        <v>0.91500000000000004</v>
      </c>
      <c r="J736" s="64">
        <f t="shared" si="216"/>
        <v>1</v>
      </c>
      <c r="K736" s="39">
        <f t="shared" ref="K736:L736" si="244">K741+K751+K746</f>
        <v>115577.53</v>
      </c>
      <c r="L736" s="39">
        <f t="shared" si="244"/>
        <v>0</v>
      </c>
      <c r="M736" s="28">
        <f t="shared" si="217"/>
        <v>1</v>
      </c>
      <c r="N736" s="757"/>
      <c r="O736" s="5" t="b">
        <f t="shared" si="213"/>
        <v>1</v>
      </c>
      <c r="Q736" s="138"/>
      <c r="R736" s="403" t="b">
        <f t="shared" si="228"/>
        <v>1</v>
      </c>
    </row>
    <row r="737" spans="1:18" s="6" customFormat="1" ht="27.75" customHeight="1" outlineLevel="1" x14ac:dyDescent="0.25">
      <c r="A737" s="935"/>
      <c r="B737" s="451" t="s">
        <v>20</v>
      </c>
      <c r="C737" s="451"/>
      <c r="D737" s="39">
        <f t="shared" si="240"/>
        <v>3421.14</v>
      </c>
      <c r="E737" s="39">
        <f t="shared" si="240"/>
        <v>3421.14</v>
      </c>
      <c r="F737" s="39">
        <f t="shared" si="240"/>
        <v>3421.14</v>
      </c>
      <c r="G737" s="38">
        <f t="shared" si="214"/>
        <v>1</v>
      </c>
      <c r="H737" s="39">
        <f t="shared" ref="H737" si="245">H742+H752+H747</f>
        <v>3421.14</v>
      </c>
      <c r="I737" s="64">
        <f t="shared" si="215"/>
        <v>1</v>
      </c>
      <c r="J737" s="68">
        <f t="shared" si="216"/>
        <v>1</v>
      </c>
      <c r="K737" s="39">
        <f t="shared" ref="K737:L737" si="246">K742+K752+K747</f>
        <v>3421.14</v>
      </c>
      <c r="L737" s="39">
        <f t="shared" si="246"/>
        <v>0</v>
      </c>
      <c r="M737" s="28">
        <f t="shared" si="217"/>
        <v>1</v>
      </c>
      <c r="N737" s="757"/>
      <c r="O737" s="5" t="b">
        <f t="shared" si="213"/>
        <v>1</v>
      </c>
      <c r="Q737" s="138"/>
      <c r="R737" s="403" t="b">
        <f t="shared" si="228"/>
        <v>1</v>
      </c>
    </row>
    <row r="738" spans="1:18" s="6" customFormat="1" ht="75" outlineLevel="1" x14ac:dyDescent="0.25">
      <c r="A738" s="621" t="s">
        <v>1518</v>
      </c>
      <c r="B738" s="16" t="s">
        <v>564</v>
      </c>
      <c r="C738" s="16" t="s">
        <v>172</v>
      </c>
      <c r="D738" s="19">
        <f>SUM(D739:D742)</f>
        <v>111775.32</v>
      </c>
      <c r="E738" s="19">
        <f>SUM(E739:E742)</f>
        <v>111775.32</v>
      </c>
      <c r="F738" s="19">
        <f>SUM(F739:F742)</f>
        <v>103716.8</v>
      </c>
      <c r="G738" s="91">
        <f t="shared" si="214"/>
        <v>0.92800000000000005</v>
      </c>
      <c r="H738" s="19">
        <f>SUM(H739:H742)</f>
        <v>103716.8</v>
      </c>
      <c r="I738" s="64">
        <f t="shared" si="215"/>
        <v>0.92800000000000005</v>
      </c>
      <c r="J738" s="91">
        <f t="shared" si="216"/>
        <v>1</v>
      </c>
      <c r="K738" s="19">
        <f t="shared" si="237"/>
        <v>111775.32</v>
      </c>
      <c r="L738" s="39">
        <f t="shared" si="238"/>
        <v>0</v>
      </c>
      <c r="M738" s="52">
        <f t="shared" si="217"/>
        <v>1</v>
      </c>
      <c r="N738" s="694" t="s">
        <v>1520</v>
      </c>
      <c r="O738" s="5" t="b">
        <f t="shared" si="213"/>
        <v>1</v>
      </c>
      <c r="Q738" s="138"/>
      <c r="R738" s="403" t="b">
        <f t="shared" si="228"/>
        <v>1</v>
      </c>
    </row>
    <row r="739" spans="1:18" s="6" customFormat="1" ht="18.75" customHeight="1" outlineLevel="1" x14ac:dyDescent="0.25">
      <c r="A739" s="621"/>
      <c r="B739" s="451" t="s">
        <v>19</v>
      </c>
      <c r="C739" s="451"/>
      <c r="D739" s="39">
        <v>0</v>
      </c>
      <c r="E739" s="18">
        <v>0</v>
      </c>
      <c r="F739" s="39"/>
      <c r="G739" s="93" t="e">
        <f t="shared" si="214"/>
        <v>#DIV/0!</v>
      </c>
      <c r="H739" s="39"/>
      <c r="I739" s="68" t="e">
        <f t="shared" si="215"/>
        <v>#DIV/0!</v>
      </c>
      <c r="J739" s="68" t="e">
        <f t="shared" si="216"/>
        <v>#DIV/0!</v>
      </c>
      <c r="K739" s="39">
        <f t="shared" si="237"/>
        <v>0</v>
      </c>
      <c r="L739" s="39">
        <f t="shared" si="238"/>
        <v>0</v>
      </c>
      <c r="M739" s="29" t="e">
        <f t="shared" si="217"/>
        <v>#DIV/0!</v>
      </c>
      <c r="N739" s="694"/>
      <c r="O739" s="5" t="b">
        <f t="shared" si="213"/>
        <v>1</v>
      </c>
      <c r="Q739" s="138"/>
      <c r="R739" s="403" t="b">
        <f t="shared" si="228"/>
        <v>1</v>
      </c>
    </row>
    <row r="740" spans="1:18" s="6" customFormat="1" ht="27" outlineLevel="1" x14ac:dyDescent="0.25">
      <c r="A740" s="621"/>
      <c r="B740" s="451" t="s">
        <v>18</v>
      </c>
      <c r="C740" s="451"/>
      <c r="D740" s="39">
        <v>700</v>
      </c>
      <c r="E740" s="39">
        <v>700</v>
      </c>
      <c r="F740" s="39">
        <v>700</v>
      </c>
      <c r="G740" s="64">
        <f t="shared" si="214"/>
        <v>1</v>
      </c>
      <c r="H740" s="39">
        <f>F740</f>
        <v>700</v>
      </c>
      <c r="I740" s="64">
        <f t="shared" si="215"/>
        <v>1</v>
      </c>
      <c r="J740" s="64">
        <f t="shared" si="216"/>
        <v>1</v>
      </c>
      <c r="K740" s="39">
        <f t="shared" si="237"/>
        <v>700</v>
      </c>
      <c r="L740" s="39">
        <f t="shared" si="238"/>
        <v>0</v>
      </c>
      <c r="M740" s="28">
        <f t="shared" si="217"/>
        <v>1</v>
      </c>
      <c r="N740" s="694"/>
      <c r="O740" s="5" t="b">
        <f t="shared" si="213"/>
        <v>1</v>
      </c>
      <c r="Q740" s="138"/>
      <c r="R740" s="403" t="b">
        <f t="shared" si="228"/>
        <v>1</v>
      </c>
    </row>
    <row r="741" spans="1:18" s="6" customFormat="1" ht="27" outlineLevel="1" x14ac:dyDescent="0.25">
      <c r="A741" s="621"/>
      <c r="B741" s="451" t="s">
        <v>118</v>
      </c>
      <c r="C741" s="451"/>
      <c r="D741" s="39">
        <v>107654.18</v>
      </c>
      <c r="E741" s="39">
        <v>107654.18</v>
      </c>
      <c r="F741" s="39">
        <v>99595.66</v>
      </c>
      <c r="G741" s="64">
        <f t="shared" si="214"/>
        <v>0.92500000000000004</v>
      </c>
      <c r="H741" s="39">
        <f>F741</f>
        <v>99595.66</v>
      </c>
      <c r="I741" s="64">
        <f t="shared" si="215"/>
        <v>0.92500000000000004</v>
      </c>
      <c r="J741" s="64">
        <f t="shared" si="216"/>
        <v>1</v>
      </c>
      <c r="K741" s="39">
        <f t="shared" si="237"/>
        <v>107654.18</v>
      </c>
      <c r="L741" s="39">
        <f t="shared" si="238"/>
        <v>0</v>
      </c>
      <c r="M741" s="28">
        <f t="shared" si="217"/>
        <v>1</v>
      </c>
      <c r="N741" s="694"/>
      <c r="O741" s="5" t="b">
        <f t="shared" si="213"/>
        <v>1</v>
      </c>
      <c r="Q741" s="138"/>
      <c r="R741" s="403" t="b">
        <f t="shared" si="228"/>
        <v>1</v>
      </c>
    </row>
    <row r="742" spans="1:18" s="6" customFormat="1" ht="27" outlineLevel="1" x14ac:dyDescent="0.25">
      <c r="A742" s="621"/>
      <c r="B742" s="451" t="s">
        <v>20</v>
      </c>
      <c r="C742" s="451"/>
      <c r="D742" s="39">
        <v>3421.14</v>
      </c>
      <c r="E742" s="39">
        <v>3421.14</v>
      </c>
      <c r="F742" s="39">
        <v>3421.14</v>
      </c>
      <c r="G742" s="64">
        <f t="shared" si="214"/>
        <v>1</v>
      </c>
      <c r="H742" s="39">
        <f>F742</f>
        <v>3421.14</v>
      </c>
      <c r="I742" s="64">
        <f t="shared" si="215"/>
        <v>1</v>
      </c>
      <c r="J742" s="64">
        <f t="shared" si="216"/>
        <v>1</v>
      </c>
      <c r="K742" s="39">
        <f t="shared" si="237"/>
        <v>3421.14</v>
      </c>
      <c r="L742" s="39">
        <f t="shared" si="238"/>
        <v>0</v>
      </c>
      <c r="M742" s="28">
        <f t="shared" si="217"/>
        <v>1</v>
      </c>
      <c r="N742" s="694"/>
      <c r="O742" s="5" t="b">
        <f t="shared" si="213"/>
        <v>1</v>
      </c>
      <c r="Q742" s="138"/>
      <c r="R742" s="403" t="b">
        <f t="shared" si="228"/>
        <v>1</v>
      </c>
    </row>
    <row r="743" spans="1:18" s="6" customFormat="1" ht="75" x14ac:dyDescent="0.25">
      <c r="A743" s="621" t="s">
        <v>1519</v>
      </c>
      <c r="B743" s="16" t="s">
        <v>565</v>
      </c>
      <c r="C743" s="16" t="s">
        <v>172</v>
      </c>
      <c r="D743" s="19">
        <f>SUM(D744:D747)</f>
        <v>7923.35</v>
      </c>
      <c r="E743" s="19">
        <f>SUM(E744:E747)</f>
        <v>7923.35</v>
      </c>
      <c r="F743" s="39">
        <f>SUM(F744:F747)</f>
        <v>6140.49</v>
      </c>
      <c r="G743" s="91">
        <f t="shared" si="214"/>
        <v>0.77500000000000002</v>
      </c>
      <c r="H743" s="19">
        <f>SUM(H744:H747)</f>
        <v>6140.49</v>
      </c>
      <c r="I743" s="64">
        <f t="shared" si="215"/>
        <v>0.77500000000000002</v>
      </c>
      <c r="J743" s="91">
        <f t="shared" si="216"/>
        <v>1</v>
      </c>
      <c r="K743" s="19">
        <f>SUM(K744:K747)</f>
        <v>7923.35</v>
      </c>
      <c r="L743" s="19">
        <f>SUM(L744:L747)</f>
        <v>0</v>
      </c>
      <c r="M743" s="52">
        <f t="shared" si="217"/>
        <v>1</v>
      </c>
      <c r="N743" s="690" t="s">
        <v>1521</v>
      </c>
      <c r="O743" s="5" t="b">
        <f t="shared" si="213"/>
        <v>1</v>
      </c>
      <c r="Q743" s="138"/>
      <c r="R743" s="403" t="b">
        <f t="shared" si="228"/>
        <v>1</v>
      </c>
    </row>
    <row r="744" spans="1:18" s="6" customFormat="1" ht="18.75" customHeight="1" outlineLevel="1" x14ac:dyDescent="0.25">
      <c r="A744" s="621"/>
      <c r="B744" s="451" t="s">
        <v>19</v>
      </c>
      <c r="C744" s="451"/>
      <c r="D744" s="39"/>
      <c r="E744" s="39"/>
      <c r="F744" s="39"/>
      <c r="G744" s="93" t="e">
        <f t="shared" si="214"/>
        <v>#DIV/0!</v>
      </c>
      <c r="H744" s="21"/>
      <c r="I744" s="68" t="e">
        <f t="shared" si="215"/>
        <v>#DIV/0!</v>
      </c>
      <c r="J744" s="68" t="e">
        <f t="shared" si="216"/>
        <v>#DIV/0!</v>
      </c>
      <c r="K744" s="39">
        <f t="shared" si="237"/>
        <v>0</v>
      </c>
      <c r="L744" s="39">
        <f t="shared" si="238"/>
        <v>0</v>
      </c>
      <c r="M744" s="29" t="e">
        <f t="shared" si="217"/>
        <v>#DIV/0!</v>
      </c>
      <c r="N744" s="690"/>
      <c r="O744" s="5" t="b">
        <f t="shared" si="213"/>
        <v>1</v>
      </c>
      <c r="Q744" s="138"/>
      <c r="R744" s="403" t="b">
        <f t="shared" si="228"/>
        <v>1</v>
      </c>
    </row>
    <row r="745" spans="1:18" s="6" customFormat="1" ht="18.75" customHeight="1" outlineLevel="1" x14ac:dyDescent="0.25">
      <c r="A745" s="621"/>
      <c r="B745" s="451" t="s">
        <v>18</v>
      </c>
      <c r="C745" s="451"/>
      <c r="D745" s="39"/>
      <c r="E745" s="39"/>
      <c r="F745" s="39"/>
      <c r="G745" s="93" t="e">
        <f t="shared" si="214"/>
        <v>#DIV/0!</v>
      </c>
      <c r="H745" s="21"/>
      <c r="I745" s="68" t="e">
        <f t="shared" si="215"/>
        <v>#DIV/0!</v>
      </c>
      <c r="J745" s="68" t="e">
        <f t="shared" si="216"/>
        <v>#DIV/0!</v>
      </c>
      <c r="K745" s="39">
        <f t="shared" si="237"/>
        <v>0</v>
      </c>
      <c r="L745" s="39">
        <f t="shared" si="238"/>
        <v>0</v>
      </c>
      <c r="M745" s="29" t="e">
        <f t="shared" si="217"/>
        <v>#DIV/0!</v>
      </c>
      <c r="N745" s="690"/>
      <c r="O745" s="5" t="b">
        <f t="shared" si="213"/>
        <v>1</v>
      </c>
      <c r="Q745" s="138"/>
      <c r="R745" s="403" t="b">
        <f t="shared" si="228"/>
        <v>1</v>
      </c>
    </row>
    <row r="746" spans="1:18" s="6" customFormat="1" ht="18.75" customHeight="1" outlineLevel="1" x14ac:dyDescent="0.25">
      <c r="A746" s="621"/>
      <c r="B746" s="451" t="s">
        <v>118</v>
      </c>
      <c r="C746" s="451"/>
      <c r="D746" s="39">
        <v>7923.35</v>
      </c>
      <c r="E746" s="39">
        <v>7923.35</v>
      </c>
      <c r="F746" s="39">
        <v>6140.49</v>
      </c>
      <c r="G746" s="64">
        <f t="shared" si="214"/>
        <v>0.77500000000000002</v>
      </c>
      <c r="H746" s="39">
        <f>F746</f>
        <v>6140.49</v>
      </c>
      <c r="I746" s="64">
        <f t="shared" si="215"/>
        <v>0.77500000000000002</v>
      </c>
      <c r="J746" s="64">
        <f t="shared" si="216"/>
        <v>1</v>
      </c>
      <c r="K746" s="39">
        <v>7923.35</v>
      </c>
      <c r="L746" s="39">
        <f t="shared" si="238"/>
        <v>0</v>
      </c>
      <c r="M746" s="28">
        <f t="shared" si="217"/>
        <v>1</v>
      </c>
      <c r="N746" s="690"/>
      <c r="O746" s="5" t="b">
        <f t="shared" si="213"/>
        <v>1</v>
      </c>
      <c r="Q746" s="138"/>
      <c r="R746" s="403" t="b">
        <f t="shared" si="228"/>
        <v>1</v>
      </c>
    </row>
    <row r="747" spans="1:18" s="6" customFormat="1" ht="18.75" customHeight="1" outlineLevel="1" x14ac:dyDescent="0.25">
      <c r="A747" s="621"/>
      <c r="B747" s="451" t="s">
        <v>20</v>
      </c>
      <c r="C747" s="451"/>
      <c r="D747" s="39"/>
      <c r="E747" s="39"/>
      <c r="F747" s="39"/>
      <c r="G747" s="93" t="e">
        <f t="shared" si="214"/>
        <v>#DIV/0!</v>
      </c>
      <c r="H747" s="21"/>
      <c r="I747" s="68" t="e">
        <f t="shared" si="215"/>
        <v>#DIV/0!</v>
      </c>
      <c r="J747" s="68" t="e">
        <f t="shared" si="216"/>
        <v>#DIV/0!</v>
      </c>
      <c r="K747" s="39">
        <f t="shared" si="237"/>
        <v>0</v>
      </c>
      <c r="L747" s="39">
        <f t="shared" si="238"/>
        <v>0</v>
      </c>
      <c r="M747" s="29" t="e">
        <f t="shared" si="217"/>
        <v>#DIV/0!</v>
      </c>
      <c r="N747" s="690"/>
      <c r="O747" s="5" t="b">
        <f t="shared" si="213"/>
        <v>1</v>
      </c>
      <c r="Q747" s="138"/>
      <c r="R747" s="403" t="b">
        <f t="shared" si="228"/>
        <v>1</v>
      </c>
    </row>
    <row r="748" spans="1:18" s="6" customFormat="1" ht="123" customHeight="1" x14ac:dyDescent="0.25">
      <c r="A748" s="621" t="s">
        <v>179</v>
      </c>
      <c r="B748" s="16" t="s">
        <v>431</v>
      </c>
      <c r="C748" s="16" t="s">
        <v>172</v>
      </c>
      <c r="D748" s="19">
        <f>SUM(D749:D752)</f>
        <v>100</v>
      </c>
      <c r="E748" s="19">
        <f>SUM(E749:E752)</f>
        <v>0</v>
      </c>
      <c r="F748" s="19">
        <f>SUM(F749:F752)</f>
        <v>0</v>
      </c>
      <c r="G748" s="232" t="e">
        <f t="shared" si="214"/>
        <v>#DIV/0!</v>
      </c>
      <c r="H748" s="355">
        <f>SUM(H749:H752)</f>
        <v>0</v>
      </c>
      <c r="I748" s="68" t="e">
        <f t="shared" si="215"/>
        <v>#DIV/0!</v>
      </c>
      <c r="J748" s="232" t="e">
        <f t="shared" si="216"/>
        <v>#DIV/0!</v>
      </c>
      <c r="K748" s="355">
        <f t="shared" si="237"/>
        <v>0</v>
      </c>
      <c r="L748" s="21">
        <f t="shared" si="238"/>
        <v>0</v>
      </c>
      <c r="M748" s="125" t="e">
        <f t="shared" si="217"/>
        <v>#DIV/0!</v>
      </c>
      <c r="N748" s="694" t="s">
        <v>1355</v>
      </c>
      <c r="O748" s="5" t="b">
        <f t="shared" si="213"/>
        <v>1</v>
      </c>
      <c r="Q748" s="138"/>
      <c r="R748" s="403" t="b">
        <f t="shared" si="228"/>
        <v>1</v>
      </c>
    </row>
    <row r="749" spans="1:18" s="6" customFormat="1" ht="18.75" customHeight="1" outlineLevel="1" x14ac:dyDescent="0.25">
      <c r="A749" s="621"/>
      <c r="B749" s="451" t="s">
        <v>19</v>
      </c>
      <c r="C749" s="451"/>
      <c r="D749" s="39">
        <v>0</v>
      </c>
      <c r="E749" s="18">
        <v>0</v>
      </c>
      <c r="F749" s="39"/>
      <c r="G749" s="93" t="e">
        <f t="shared" si="214"/>
        <v>#DIV/0!</v>
      </c>
      <c r="H749" s="21"/>
      <c r="I749" s="68" t="e">
        <f t="shared" si="215"/>
        <v>#DIV/0!</v>
      </c>
      <c r="J749" s="68" t="e">
        <f t="shared" si="216"/>
        <v>#DIV/0!</v>
      </c>
      <c r="K749" s="21">
        <f t="shared" si="237"/>
        <v>0</v>
      </c>
      <c r="L749" s="21">
        <f t="shared" si="238"/>
        <v>0</v>
      </c>
      <c r="M749" s="29" t="e">
        <f t="shared" si="217"/>
        <v>#DIV/0!</v>
      </c>
      <c r="N749" s="694"/>
      <c r="O749" s="5" t="b">
        <f t="shared" si="213"/>
        <v>1</v>
      </c>
      <c r="Q749" s="138"/>
      <c r="R749" s="403" t="b">
        <f t="shared" si="228"/>
        <v>1</v>
      </c>
    </row>
    <row r="750" spans="1:18" s="6" customFormat="1" ht="18.75" customHeight="1" outlineLevel="1" x14ac:dyDescent="0.25">
      <c r="A750" s="621"/>
      <c r="B750" s="451" t="s">
        <v>18</v>
      </c>
      <c r="C750" s="451"/>
      <c r="D750" s="39">
        <v>100</v>
      </c>
      <c r="E750" s="39"/>
      <c r="F750" s="39"/>
      <c r="G750" s="68" t="e">
        <f t="shared" si="214"/>
        <v>#DIV/0!</v>
      </c>
      <c r="H750" s="21"/>
      <c r="I750" s="68" t="e">
        <f t="shared" si="215"/>
        <v>#DIV/0!</v>
      </c>
      <c r="J750" s="68" t="e">
        <f t="shared" si="216"/>
        <v>#DIV/0!</v>
      </c>
      <c r="K750" s="21">
        <f t="shared" si="237"/>
        <v>0</v>
      </c>
      <c r="L750" s="21">
        <f t="shared" si="238"/>
        <v>0</v>
      </c>
      <c r="M750" s="29" t="e">
        <f t="shared" si="217"/>
        <v>#DIV/0!</v>
      </c>
      <c r="N750" s="694"/>
      <c r="O750" s="5" t="b">
        <f t="shared" si="213"/>
        <v>1</v>
      </c>
      <c r="Q750" s="138"/>
      <c r="R750" s="403" t="b">
        <f t="shared" si="228"/>
        <v>1</v>
      </c>
    </row>
    <row r="751" spans="1:18" s="6" customFormat="1" ht="18.75" customHeight="1" outlineLevel="1" x14ac:dyDescent="0.25">
      <c r="A751" s="621"/>
      <c r="B751" s="451" t="s">
        <v>38</v>
      </c>
      <c r="C751" s="451"/>
      <c r="D751" s="39">
        <v>0</v>
      </c>
      <c r="E751" s="39">
        <v>0</v>
      </c>
      <c r="F751" s="39"/>
      <c r="G751" s="93" t="e">
        <f t="shared" si="214"/>
        <v>#DIV/0!</v>
      </c>
      <c r="H751" s="39"/>
      <c r="I751" s="68" t="e">
        <f t="shared" si="215"/>
        <v>#DIV/0!</v>
      </c>
      <c r="J751" s="68" t="e">
        <f t="shared" si="216"/>
        <v>#DIV/0!</v>
      </c>
      <c r="K751" s="39">
        <f t="shared" si="237"/>
        <v>0</v>
      </c>
      <c r="L751" s="39">
        <f t="shared" si="238"/>
        <v>0</v>
      </c>
      <c r="M751" s="29" t="e">
        <f t="shared" si="217"/>
        <v>#DIV/0!</v>
      </c>
      <c r="N751" s="694"/>
      <c r="O751" s="5" t="b">
        <f t="shared" si="213"/>
        <v>1</v>
      </c>
      <c r="Q751" s="138"/>
      <c r="R751" s="403" t="b">
        <f t="shared" si="228"/>
        <v>1</v>
      </c>
    </row>
    <row r="752" spans="1:18" s="6" customFormat="1" ht="18.75" customHeight="1" outlineLevel="1" x14ac:dyDescent="0.25">
      <c r="A752" s="621"/>
      <c r="B752" s="451" t="s">
        <v>20</v>
      </c>
      <c r="C752" s="451"/>
      <c r="D752" s="39">
        <v>0</v>
      </c>
      <c r="E752" s="18">
        <v>0</v>
      </c>
      <c r="F752" s="39"/>
      <c r="G752" s="93" t="e">
        <f t="shared" si="214"/>
        <v>#DIV/0!</v>
      </c>
      <c r="H752" s="21"/>
      <c r="I752" s="68" t="e">
        <f t="shared" si="215"/>
        <v>#DIV/0!</v>
      </c>
      <c r="J752" s="68" t="e">
        <f t="shared" si="216"/>
        <v>#DIV/0!</v>
      </c>
      <c r="K752" s="39">
        <f t="shared" si="237"/>
        <v>0</v>
      </c>
      <c r="L752" s="39">
        <f t="shared" si="238"/>
        <v>0</v>
      </c>
      <c r="M752" s="29" t="e">
        <f t="shared" si="217"/>
        <v>#DIV/0!</v>
      </c>
      <c r="N752" s="694"/>
      <c r="O752" s="5" t="b">
        <f t="shared" si="213"/>
        <v>1</v>
      </c>
      <c r="Q752" s="138"/>
      <c r="R752" s="403" t="b">
        <f t="shared" si="228"/>
        <v>1</v>
      </c>
    </row>
    <row r="753" spans="1:18" s="6" customFormat="1" ht="39" x14ac:dyDescent="0.25">
      <c r="A753" s="935" t="s">
        <v>1</v>
      </c>
      <c r="B753" s="84" t="s">
        <v>56</v>
      </c>
      <c r="C753" s="84" t="s">
        <v>116</v>
      </c>
      <c r="D753" s="58">
        <f>SUM(D754:D757)</f>
        <v>396880.49</v>
      </c>
      <c r="E753" s="58">
        <f>SUM(E754:E757)</f>
        <v>400047.15</v>
      </c>
      <c r="F753" s="58">
        <f>SUM(F754:F757)</f>
        <v>329831.24</v>
      </c>
      <c r="G753" s="92">
        <f t="shared" si="214"/>
        <v>0.82399999999999995</v>
      </c>
      <c r="H753" s="58">
        <f>SUM(H754:H757)</f>
        <v>329831.24</v>
      </c>
      <c r="I753" s="92">
        <f t="shared" si="215"/>
        <v>0.82399999999999995</v>
      </c>
      <c r="J753" s="92">
        <f t="shared" si="216"/>
        <v>1</v>
      </c>
      <c r="K753" s="58">
        <f>SUM(K754:K757)</f>
        <v>400047.15</v>
      </c>
      <c r="L753" s="58">
        <f>SUM(L754:L757)</f>
        <v>0</v>
      </c>
      <c r="M753" s="55">
        <f t="shared" si="217"/>
        <v>1</v>
      </c>
      <c r="N753" s="602"/>
      <c r="O753" s="5" t="b">
        <f t="shared" si="213"/>
        <v>1</v>
      </c>
      <c r="Q753" s="138"/>
      <c r="R753" s="403" t="b">
        <f t="shared" si="228"/>
        <v>1</v>
      </c>
    </row>
    <row r="754" spans="1:18" s="6" customFormat="1" ht="27.75" customHeight="1" outlineLevel="1" x14ac:dyDescent="0.25">
      <c r="A754" s="935"/>
      <c r="B754" s="451" t="s">
        <v>19</v>
      </c>
      <c r="C754" s="451"/>
      <c r="D754" s="39">
        <f>D759+D764+D774+D769</f>
        <v>0</v>
      </c>
      <c r="E754" s="39">
        <f>E759+E764+E774+E769</f>
        <v>0</v>
      </c>
      <c r="F754" s="39">
        <f>F759+F764+F774+F769</f>
        <v>0</v>
      </c>
      <c r="G754" s="68" t="e">
        <f t="shared" si="214"/>
        <v>#DIV/0!</v>
      </c>
      <c r="H754" s="39">
        <f>H759+H764+H774+H769</f>
        <v>0</v>
      </c>
      <c r="I754" s="68" t="e">
        <f t="shared" si="215"/>
        <v>#DIV/0!</v>
      </c>
      <c r="J754" s="68" t="e">
        <f t="shared" si="216"/>
        <v>#DIV/0!</v>
      </c>
      <c r="K754" s="39">
        <f t="shared" ref="K754:L757" si="247">K759+K764+K774+K769</f>
        <v>0</v>
      </c>
      <c r="L754" s="39">
        <f t="shared" si="247"/>
        <v>0</v>
      </c>
      <c r="M754" s="29" t="e">
        <f t="shared" si="217"/>
        <v>#DIV/0!</v>
      </c>
      <c r="N754" s="602"/>
      <c r="O754" s="5" t="b">
        <f t="shared" si="213"/>
        <v>1</v>
      </c>
      <c r="Q754" s="138"/>
      <c r="R754" s="403" t="b">
        <f t="shared" si="228"/>
        <v>1</v>
      </c>
    </row>
    <row r="755" spans="1:18" s="6" customFormat="1" ht="27.75" customHeight="1" outlineLevel="1" x14ac:dyDescent="0.25">
      <c r="A755" s="935"/>
      <c r="B755" s="451" t="s">
        <v>18</v>
      </c>
      <c r="C755" s="451"/>
      <c r="D755" s="39">
        <f t="shared" ref="D755:F757" si="248">D760+D765+D775+D770</f>
        <v>75537.039999999994</v>
      </c>
      <c r="E755" s="39">
        <f t="shared" si="248"/>
        <v>64097.24</v>
      </c>
      <c r="F755" s="39">
        <f t="shared" si="248"/>
        <v>55622.86</v>
      </c>
      <c r="G755" s="64">
        <f t="shared" si="214"/>
        <v>0.86799999999999999</v>
      </c>
      <c r="H755" s="39">
        <f>H760+H765+H775+H770</f>
        <v>55622.86</v>
      </c>
      <c r="I755" s="64">
        <f t="shared" si="215"/>
        <v>0.86799999999999999</v>
      </c>
      <c r="J755" s="64">
        <f t="shared" si="216"/>
        <v>1</v>
      </c>
      <c r="K755" s="39">
        <f t="shared" si="247"/>
        <v>64097.24</v>
      </c>
      <c r="L755" s="39">
        <f t="shared" si="247"/>
        <v>0</v>
      </c>
      <c r="M755" s="28">
        <f t="shared" si="217"/>
        <v>1</v>
      </c>
      <c r="N755" s="602"/>
      <c r="O755" s="5" t="b">
        <f t="shared" si="213"/>
        <v>1</v>
      </c>
      <c r="Q755" s="138"/>
      <c r="R755" s="403" t="b">
        <f t="shared" si="228"/>
        <v>1</v>
      </c>
    </row>
    <row r="756" spans="1:18" s="6" customFormat="1" ht="24" customHeight="1" outlineLevel="1" x14ac:dyDescent="0.25">
      <c r="A756" s="935"/>
      <c r="B756" s="451" t="s">
        <v>38</v>
      </c>
      <c r="C756" s="451"/>
      <c r="D756" s="39">
        <f t="shared" si="248"/>
        <v>321343.45</v>
      </c>
      <c r="E756" s="39">
        <f t="shared" si="248"/>
        <v>335949.91</v>
      </c>
      <c r="F756" s="39">
        <f t="shared" si="248"/>
        <v>274208.38</v>
      </c>
      <c r="G756" s="64">
        <f t="shared" si="214"/>
        <v>0.81599999999999995</v>
      </c>
      <c r="H756" s="39">
        <f>H761+H766+H776+H771</f>
        <v>274208.38</v>
      </c>
      <c r="I756" s="64">
        <f t="shared" si="215"/>
        <v>0.81599999999999995</v>
      </c>
      <c r="J756" s="64">
        <f t="shared" si="216"/>
        <v>1</v>
      </c>
      <c r="K756" s="39">
        <f t="shared" si="247"/>
        <v>335949.91</v>
      </c>
      <c r="L756" s="39">
        <f t="shared" si="247"/>
        <v>0</v>
      </c>
      <c r="M756" s="28">
        <f t="shared" si="217"/>
        <v>1</v>
      </c>
      <c r="N756" s="602"/>
      <c r="O756" s="5" t="b">
        <f t="shared" ref="O756:O809" si="249">K756+L756=E756</f>
        <v>1</v>
      </c>
      <c r="Q756" s="138"/>
      <c r="R756" s="403" t="b">
        <f t="shared" si="228"/>
        <v>1</v>
      </c>
    </row>
    <row r="757" spans="1:18" s="6" customFormat="1" ht="24" customHeight="1" outlineLevel="1" x14ac:dyDescent="0.25">
      <c r="A757" s="935"/>
      <c r="B757" s="451" t="s">
        <v>20</v>
      </c>
      <c r="C757" s="451"/>
      <c r="D757" s="39">
        <f t="shared" si="248"/>
        <v>0</v>
      </c>
      <c r="E757" s="39">
        <f t="shared" si="248"/>
        <v>0</v>
      </c>
      <c r="F757" s="39">
        <f t="shared" si="248"/>
        <v>0</v>
      </c>
      <c r="G757" s="68" t="e">
        <f t="shared" si="214"/>
        <v>#DIV/0!</v>
      </c>
      <c r="H757" s="39">
        <f>H762+H767+H777+H772</f>
        <v>0</v>
      </c>
      <c r="I757" s="68" t="e">
        <f t="shared" si="215"/>
        <v>#DIV/0!</v>
      </c>
      <c r="J757" s="68" t="e">
        <f t="shared" si="216"/>
        <v>#DIV/0!</v>
      </c>
      <c r="K757" s="39">
        <f t="shared" si="247"/>
        <v>0</v>
      </c>
      <c r="L757" s="39">
        <f t="shared" si="247"/>
        <v>0</v>
      </c>
      <c r="M757" s="29" t="e">
        <f t="shared" si="217"/>
        <v>#DIV/0!</v>
      </c>
      <c r="N757" s="602"/>
      <c r="O757" s="5" t="b">
        <f t="shared" si="249"/>
        <v>1</v>
      </c>
      <c r="Q757" s="138"/>
      <c r="R757" s="403" t="b">
        <f t="shared" si="228"/>
        <v>1</v>
      </c>
    </row>
    <row r="758" spans="1:18" s="6" customFormat="1" ht="75" outlineLevel="1" x14ac:dyDescent="0.25">
      <c r="A758" s="621" t="s">
        <v>50</v>
      </c>
      <c r="B758" s="16" t="s">
        <v>432</v>
      </c>
      <c r="C758" s="16" t="s">
        <v>172</v>
      </c>
      <c r="D758" s="19">
        <f>SUM(D759:D762)</f>
        <v>266879.56</v>
      </c>
      <c r="E758" s="19">
        <f>SUM(E759:E762)</f>
        <v>281786.02</v>
      </c>
      <c r="F758" s="19">
        <f>SUM(F759:F762)</f>
        <v>229186.41</v>
      </c>
      <c r="G758" s="91">
        <f t="shared" si="214"/>
        <v>0.81299999999999994</v>
      </c>
      <c r="H758" s="19">
        <f>SUM(H759:H762)</f>
        <v>229186.41</v>
      </c>
      <c r="I758" s="91">
        <f t="shared" si="215"/>
        <v>0.81299999999999994</v>
      </c>
      <c r="J758" s="91">
        <f t="shared" si="216"/>
        <v>1</v>
      </c>
      <c r="K758" s="19">
        <f t="shared" si="237"/>
        <v>281786.02</v>
      </c>
      <c r="L758" s="39">
        <f t="shared" si="238"/>
        <v>0</v>
      </c>
      <c r="M758" s="52">
        <f t="shared" si="217"/>
        <v>1</v>
      </c>
      <c r="N758" s="694" t="s">
        <v>1523</v>
      </c>
      <c r="O758" s="5" t="b">
        <f t="shared" si="249"/>
        <v>1</v>
      </c>
      <c r="Q758" s="138"/>
      <c r="R758" s="403" t="b">
        <f t="shared" si="228"/>
        <v>1</v>
      </c>
    </row>
    <row r="759" spans="1:18" s="6" customFormat="1" ht="27" outlineLevel="1" x14ac:dyDescent="0.25">
      <c r="A759" s="621"/>
      <c r="B759" s="451" t="s">
        <v>19</v>
      </c>
      <c r="C759" s="451"/>
      <c r="D759" s="39">
        <v>0</v>
      </c>
      <c r="E759" s="39">
        <v>0</v>
      </c>
      <c r="F759" s="39"/>
      <c r="G759" s="68" t="e">
        <f t="shared" si="214"/>
        <v>#DIV/0!</v>
      </c>
      <c r="H759" s="21"/>
      <c r="I759" s="68" t="e">
        <f t="shared" si="215"/>
        <v>#DIV/0!</v>
      </c>
      <c r="J759" s="68" t="e">
        <f t="shared" si="216"/>
        <v>#DIV/0!</v>
      </c>
      <c r="K759" s="39">
        <f t="shared" si="237"/>
        <v>0</v>
      </c>
      <c r="L759" s="39">
        <f t="shared" si="238"/>
        <v>0</v>
      </c>
      <c r="M759" s="29" t="e">
        <f t="shared" si="217"/>
        <v>#DIV/0!</v>
      </c>
      <c r="N759" s="694"/>
      <c r="O759" s="5" t="b">
        <f t="shared" si="249"/>
        <v>1</v>
      </c>
      <c r="Q759" s="138"/>
      <c r="R759" s="403" t="b">
        <f t="shared" si="228"/>
        <v>1</v>
      </c>
    </row>
    <row r="760" spans="1:18" s="6" customFormat="1" ht="27" outlineLevel="1" x14ac:dyDescent="0.25">
      <c r="A760" s="621"/>
      <c r="B760" s="451" t="s">
        <v>18</v>
      </c>
      <c r="C760" s="451"/>
      <c r="D760" s="39">
        <v>300</v>
      </c>
      <c r="E760" s="39">
        <v>600</v>
      </c>
      <c r="F760" s="39">
        <v>300</v>
      </c>
      <c r="G760" s="64">
        <f t="shared" si="214"/>
        <v>0.5</v>
      </c>
      <c r="H760" s="39">
        <v>300</v>
      </c>
      <c r="I760" s="64">
        <f t="shared" si="215"/>
        <v>0.5</v>
      </c>
      <c r="J760" s="64">
        <f t="shared" si="216"/>
        <v>1</v>
      </c>
      <c r="K760" s="39">
        <f t="shared" si="237"/>
        <v>600</v>
      </c>
      <c r="L760" s="39">
        <f t="shared" si="238"/>
        <v>0</v>
      </c>
      <c r="M760" s="28">
        <f t="shared" si="217"/>
        <v>1</v>
      </c>
      <c r="N760" s="694"/>
      <c r="O760" s="5" t="b">
        <f t="shared" si="249"/>
        <v>1</v>
      </c>
      <c r="Q760" s="138"/>
      <c r="R760" s="403" t="b">
        <f t="shared" si="228"/>
        <v>1</v>
      </c>
    </row>
    <row r="761" spans="1:18" s="6" customFormat="1" ht="27" outlineLevel="1" x14ac:dyDescent="0.25">
      <c r="A761" s="621"/>
      <c r="B761" s="451" t="s">
        <v>38</v>
      </c>
      <c r="C761" s="451"/>
      <c r="D761" s="39">
        <v>266579.56</v>
      </c>
      <c r="E761" s="39">
        <v>281186.02</v>
      </c>
      <c r="F761" s="39">
        <v>228886.41</v>
      </c>
      <c r="G761" s="64">
        <f t="shared" si="214"/>
        <v>0.81399999999999995</v>
      </c>
      <c r="H761" s="39">
        <v>228886.41</v>
      </c>
      <c r="I761" s="64">
        <f t="shared" si="215"/>
        <v>0.81399999999999995</v>
      </c>
      <c r="J761" s="64">
        <f t="shared" si="216"/>
        <v>1</v>
      </c>
      <c r="K761" s="39">
        <f t="shared" si="237"/>
        <v>281186.02</v>
      </c>
      <c r="L761" s="39">
        <f t="shared" si="238"/>
        <v>0</v>
      </c>
      <c r="M761" s="28">
        <f t="shared" si="217"/>
        <v>1</v>
      </c>
      <c r="N761" s="694"/>
      <c r="O761" s="5" t="b">
        <f t="shared" si="249"/>
        <v>1</v>
      </c>
      <c r="Q761" s="138"/>
      <c r="R761" s="403" t="b">
        <f t="shared" si="228"/>
        <v>1</v>
      </c>
    </row>
    <row r="762" spans="1:18" s="6" customFormat="1" ht="27" outlineLevel="1" x14ac:dyDescent="0.25">
      <c r="A762" s="621"/>
      <c r="B762" s="451" t="s">
        <v>20</v>
      </c>
      <c r="C762" s="451"/>
      <c r="D762" s="39">
        <v>0</v>
      </c>
      <c r="E762" s="39">
        <v>0</v>
      </c>
      <c r="F762" s="39"/>
      <c r="G762" s="68" t="e">
        <f t="shared" si="214"/>
        <v>#DIV/0!</v>
      </c>
      <c r="H762" s="21"/>
      <c r="I762" s="68" t="e">
        <f t="shared" ref="I762:I815" si="250">H762/E762</f>
        <v>#DIV/0!</v>
      </c>
      <c r="J762" s="68" t="e">
        <f t="shared" ref="J762:J815" si="251">H762/F762</f>
        <v>#DIV/0!</v>
      </c>
      <c r="K762" s="39">
        <f t="shared" si="237"/>
        <v>0</v>
      </c>
      <c r="L762" s="39">
        <f t="shared" si="238"/>
        <v>0</v>
      </c>
      <c r="M762" s="29" t="e">
        <f t="shared" ref="M762:M835" si="252">K762/E762</f>
        <v>#DIV/0!</v>
      </c>
      <c r="N762" s="694"/>
      <c r="O762" s="5" t="b">
        <f t="shared" si="249"/>
        <v>1</v>
      </c>
      <c r="Q762" s="138"/>
      <c r="R762" s="403" t="b">
        <f t="shared" si="228"/>
        <v>1</v>
      </c>
    </row>
    <row r="763" spans="1:18" s="6" customFormat="1" ht="63.75" customHeight="1" x14ac:dyDescent="0.25">
      <c r="A763" s="612" t="s">
        <v>1522</v>
      </c>
      <c r="B763" s="16" t="s">
        <v>963</v>
      </c>
      <c r="C763" s="16" t="s">
        <v>172</v>
      </c>
      <c r="D763" s="19">
        <f>SUM(D764:D767)</f>
        <v>118635.8</v>
      </c>
      <c r="E763" s="19">
        <f>SUM(E764:E767)</f>
        <v>106896</v>
      </c>
      <c r="F763" s="19">
        <f>SUM(F764:F767)</f>
        <v>92846.41</v>
      </c>
      <c r="G763" s="91">
        <f t="shared" si="214"/>
        <v>0.86899999999999999</v>
      </c>
      <c r="H763" s="19">
        <f>SUM(H764:H767)</f>
        <v>92846.41</v>
      </c>
      <c r="I763" s="91">
        <f t="shared" si="250"/>
        <v>0.86899999999999999</v>
      </c>
      <c r="J763" s="91">
        <f t="shared" si="251"/>
        <v>1</v>
      </c>
      <c r="K763" s="19">
        <f>SUM(K764:K767)</f>
        <v>106896</v>
      </c>
      <c r="L763" s="19">
        <f>SUM(L764:L767)</f>
        <v>0</v>
      </c>
      <c r="M763" s="52">
        <f t="shared" si="252"/>
        <v>1</v>
      </c>
      <c r="N763" s="694" t="s">
        <v>1524</v>
      </c>
      <c r="O763" s="5" t="b">
        <f t="shared" si="249"/>
        <v>1</v>
      </c>
      <c r="Q763" s="138"/>
      <c r="R763" s="403" t="b">
        <f t="shared" si="228"/>
        <v>1</v>
      </c>
    </row>
    <row r="764" spans="1:18" s="6" customFormat="1" ht="29.25" customHeight="1" outlineLevel="1" x14ac:dyDescent="0.25">
      <c r="A764" s="613"/>
      <c r="B764" s="451" t="s">
        <v>19</v>
      </c>
      <c r="C764" s="451"/>
      <c r="D764" s="39"/>
      <c r="E764" s="39"/>
      <c r="F764" s="39"/>
      <c r="G764" s="68" t="e">
        <f t="shared" si="214"/>
        <v>#DIV/0!</v>
      </c>
      <c r="H764" s="21"/>
      <c r="I764" s="68" t="e">
        <f t="shared" si="250"/>
        <v>#DIV/0!</v>
      </c>
      <c r="J764" s="68" t="e">
        <f t="shared" si="251"/>
        <v>#DIV/0!</v>
      </c>
      <c r="K764" s="39"/>
      <c r="L764" s="39">
        <f>E764-K764</f>
        <v>0</v>
      </c>
      <c r="M764" s="29" t="e">
        <f t="shared" si="252"/>
        <v>#DIV/0!</v>
      </c>
      <c r="N764" s="694"/>
      <c r="O764" s="5" t="b">
        <f t="shared" si="249"/>
        <v>1</v>
      </c>
      <c r="Q764" s="138"/>
      <c r="R764" s="403" t="b">
        <f t="shared" si="228"/>
        <v>1</v>
      </c>
    </row>
    <row r="765" spans="1:18" s="6" customFormat="1" ht="28.5" customHeight="1" outlineLevel="1" x14ac:dyDescent="0.25">
      <c r="A765" s="613"/>
      <c r="B765" s="451" t="s">
        <v>18</v>
      </c>
      <c r="C765" s="451"/>
      <c r="D765" s="39">
        <v>74742.84</v>
      </c>
      <c r="E765" s="39">
        <v>63003.040000000001</v>
      </c>
      <c r="F765" s="39">
        <v>55322.86</v>
      </c>
      <c r="G765" s="64">
        <f t="shared" si="214"/>
        <v>0.878</v>
      </c>
      <c r="H765" s="39">
        <f>F765</f>
        <v>55322.86</v>
      </c>
      <c r="I765" s="64">
        <f t="shared" si="250"/>
        <v>0.878</v>
      </c>
      <c r="J765" s="64">
        <f t="shared" si="251"/>
        <v>1</v>
      </c>
      <c r="K765" s="39">
        <v>63003.040000000001</v>
      </c>
      <c r="L765" s="39">
        <f t="shared" ref="L765:L767" si="253">E765-K765</f>
        <v>0</v>
      </c>
      <c r="M765" s="28">
        <f t="shared" si="252"/>
        <v>1</v>
      </c>
      <c r="N765" s="694"/>
      <c r="O765" s="5" t="b">
        <f t="shared" si="249"/>
        <v>1</v>
      </c>
      <c r="Q765" s="138"/>
      <c r="R765" s="403" t="b">
        <f t="shared" si="228"/>
        <v>1</v>
      </c>
    </row>
    <row r="766" spans="1:18" s="6" customFormat="1" ht="28.5" customHeight="1" outlineLevel="1" x14ac:dyDescent="0.25">
      <c r="A766" s="613"/>
      <c r="B766" s="451" t="s">
        <v>38</v>
      </c>
      <c r="C766" s="451"/>
      <c r="D766" s="39">
        <v>43892.959999999999</v>
      </c>
      <c r="E766" s="39">
        <v>43892.959999999999</v>
      </c>
      <c r="F766" s="39">
        <v>37523.550000000003</v>
      </c>
      <c r="G766" s="64">
        <f t="shared" si="214"/>
        <v>0.85499999999999998</v>
      </c>
      <c r="H766" s="39">
        <v>37523.550000000003</v>
      </c>
      <c r="I766" s="64">
        <f t="shared" si="250"/>
        <v>0.85499999999999998</v>
      </c>
      <c r="J766" s="64">
        <f t="shared" si="251"/>
        <v>1</v>
      </c>
      <c r="K766" s="39">
        <v>43892.959999999999</v>
      </c>
      <c r="L766" s="39">
        <f t="shared" si="253"/>
        <v>0</v>
      </c>
      <c r="M766" s="28">
        <f t="shared" si="252"/>
        <v>1</v>
      </c>
      <c r="N766" s="694"/>
      <c r="O766" s="5" t="b">
        <f t="shared" si="249"/>
        <v>1</v>
      </c>
      <c r="Q766" s="138"/>
      <c r="R766" s="403" t="b">
        <f t="shared" si="228"/>
        <v>1</v>
      </c>
    </row>
    <row r="767" spans="1:18" s="6" customFormat="1" ht="22.5" customHeight="1" outlineLevel="1" x14ac:dyDescent="0.25">
      <c r="A767" s="594"/>
      <c r="B767" s="451" t="s">
        <v>20</v>
      </c>
      <c r="C767" s="451"/>
      <c r="D767" s="39"/>
      <c r="E767" s="39"/>
      <c r="F767" s="39"/>
      <c r="G767" s="68" t="e">
        <f t="shared" si="214"/>
        <v>#DIV/0!</v>
      </c>
      <c r="H767" s="21"/>
      <c r="I767" s="68" t="e">
        <f t="shared" si="250"/>
        <v>#DIV/0!</v>
      </c>
      <c r="J767" s="68" t="e">
        <f t="shared" si="251"/>
        <v>#DIV/0!</v>
      </c>
      <c r="K767" s="39"/>
      <c r="L767" s="39">
        <f t="shared" si="253"/>
        <v>0</v>
      </c>
      <c r="M767" s="29" t="e">
        <f t="shared" si="252"/>
        <v>#DIV/0!</v>
      </c>
      <c r="N767" s="694"/>
      <c r="O767" s="5" t="b">
        <f t="shared" si="249"/>
        <v>1</v>
      </c>
      <c r="Q767" s="138"/>
      <c r="R767" s="403" t="b">
        <f t="shared" si="228"/>
        <v>1</v>
      </c>
    </row>
    <row r="768" spans="1:18" s="6" customFormat="1" ht="75" x14ac:dyDescent="0.25">
      <c r="A768" s="591" t="s">
        <v>74</v>
      </c>
      <c r="B768" s="16" t="s">
        <v>566</v>
      </c>
      <c r="C768" s="16" t="s">
        <v>172</v>
      </c>
      <c r="D768" s="19">
        <f>SUM(D769:D772)</f>
        <v>10783.73</v>
      </c>
      <c r="E768" s="19">
        <f>SUM(E769:E772)</f>
        <v>10783.73</v>
      </c>
      <c r="F768" s="19">
        <f>SUM(F769:F772)</f>
        <v>7798.42</v>
      </c>
      <c r="G768" s="91">
        <f t="shared" si="214"/>
        <v>0.72299999999999998</v>
      </c>
      <c r="H768" s="19">
        <f>SUM(H769:H772)</f>
        <v>7798.42</v>
      </c>
      <c r="I768" s="91">
        <f t="shared" si="250"/>
        <v>0.72299999999999998</v>
      </c>
      <c r="J768" s="91">
        <f t="shared" si="251"/>
        <v>1</v>
      </c>
      <c r="K768" s="19">
        <f>SUM(K769:K772)</f>
        <v>10783.73</v>
      </c>
      <c r="L768" s="19">
        <f>SUM(L769:L772)</f>
        <v>0</v>
      </c>
      <c r="M768" s="52">
        <f t="shared" si="252"/>
        <v>1</v>
      </c>
      <c r="N768" s="694" t="s">
        <v>1525</v>
      </c>
      <c r="O768" s="5" t="b">
        <f t="shared" si="249"/>
        <v>1</v>
      </c>
      <c r="Q768" s="138"/>
      <c r="R768" s="403" t="b">
        <f t="shared" si="228"/>
        <v>1</v>
      </c>
    </row>
    <row r="769" spans="1:18" s="6" customFormat="1" ht="18.75" customHeight="1" outlineLevel="1" x14ac:dyDescent="0.25">
      <c r="A769" s="591"/>
      <c r="B769" s="451" t="s">
        <v>19</v>
      </c>
      <c r="C769" s="451"/>
      <c r="D769" s="39"/>
      <c r="E769" s="18"/>
      <c r="F769" s="39"/>
      <c r="G769" s="93" t="e">
        <f t="shared" si="214"/>
        <v>#DIV/0!</v>
      </c>
      <c r="H769" s="21"/>
      <c r="I769" s="68" t="e">
        <f t="shared" si="250"/>
        <v>#DIV/0!</v>
      </c>
      <c r="J769" s="68" t="e">
        <f t="shared" si="251"/>
        <v>#DIV/0!</v>
      </c>
      <c r="K769" s="39">
        <f t="shared" si="237"/>
        <v>0</v>
      </c>
      <c r="L769" s="39">
        <f t="shared" si="238"/>
        <v>0</v>
      </c>
      <c r="M769" s="29" t="e">
        <f t="shared" si="252"/>
        <v>#DIV/0!</v>
      </c>
      <c r="N769" s="694"/>
      <c r="O769" s="5" t="b">
        <f t="shared" si="249"/>
        <v>1</v>
      </c>
      <c r="Q769" s="138"/>
      <c r="R769" s="403" t="b">
        <f t="shared" si="228"/>
        <v>1</v>
      </c>
    </row>
    <row r="770" spans="1:18" s="6" customFormat="1" ht="18.75" customHeight="1" outlineLevel="1" x14ac:dyDescent="0.25">
      <c r="A770" s="591"/>
      <c r="B770" s="451" t="s">
        <v>18</v>
      </c>
      <c r="C770" s="451"/>
      <c r="D770" s="39"/>
      <c r="E770" s="18"/>
      <c r="F770" s="39"/>
      <c r="G770" s="93" t="e">
        <f t="shared" si="214"/>
        <v>#DIV/0!</v>
      </c>
      <c r="H770" s="21"/>
      <c r="I770" s="68" t="e">
        <f t="shared" si="250"/>
        <v>#DIV/0!</v>
      </c>
      <c r="J770" s="68" t="e">
        <f t="shared" si="251"/>
        <v>#DIV/0!</v>
      </c>
      <c r="K770" s="39">
        <f t="shared" si="237"/>
        <v>0</v>
      </c>
      <c r="L770" s="39">
        <f t="shared" si="238"/>
        <v>0</v>
      </c>
      <c r="M770" s="29" t="e">
        <f t="shared" si="252"/>
        <v>#DIV/0!</v>
      </c>
      <c r="N770" s="694"/>
      <c r="O770" s="5" t="b">
        <f t="shared" si="249"/>
        <v>1</v>
      </c>
      <c r="Q770" s="138"/>
      <c r="R770" s="403" t="b">
        <f t="shared" si="228"/>
        <v>1</v>
      </c>
    </row>
    <row r="771" spans="1:18" s="6" customFormat="1" ht="18.75" customHeight="1" outlineLevel="1" x14ac:dyDescent="0.25">
      <c r="A771" s="591"/>
      <c r="B771" s="451" t="s">
        <v>38</v>
      </c>
      <c r="C771" s="451"/>
      <c r="D771" s="39">
        <v>10783.73</v>
      </c>
      <c r="E771" s="39">
        <v>10783.73</v>
      </c>
      <c r="F771" s="39">
        <v>7798.42</v>
      </c>
      <c r="G771" s="64">
        <f t="shared" si="214"/>
        <v>0.72299999999999998</v>
      </c>
      <c r="H771" s="39">
        <f>F771</f>
        <v>7798.42</v>
      </c>
      <c r="I771" s="64">
        <f t="shared" si="250"/>
        <v>0.72299999999999998</v>
      </c>
      <c r="J771" s="64">
        <f t="shared" si="251"/>
        <v>1</v>
      </c>
      <c r="K771" s="39">
        <v>10783.73</v>
      </c>
      <c r="L771" s="39">
        <f t="shared" si="238"/>
        <v>0</v>
      </c>
      <c r="M771" s="28">
        <f t="shared" si="252"/>
        <v>1</v>
      </c>
      <c r="N771" s="694"/>
      <c r="O771" s="5" t="b">
        <f t="shared" si="249"/>
        <v>1</v>
      </c>
      <c r="Q771" s="138"/>
      <c r="R771" s="403" t="b">
        <f t="shared" si="228"/>
        <v>1</v>
      </c>
    </row>
    <row r="772" spans="1:18" s="6" customFormat="1" ht="18.75" customHeight="1" outlineLevel="1" x14ac:dyDescent="0.25">
      <c r="A772" s="591"/>
      <c r="B772" s="451" t="s">
        <v>20</v>
      </c>
      <c r="C772" s="451"/>
      <c r="D772" s="39"/>
      <c r="E772" s="18"/>
      <c r="F772" s="39"/>
      <c r="G772" s="93" t="e">
        <f t="shared" si="214"/>
        <v>#DIV/0!</v>
      </c>
      <c r="H772" s="21"/>
      <c r="I772" s="68" t="e">
        <f t="shared" si="250"/>
        <v>#DIV/0!</v>
      </c>
      <c r="J772" s="68" t="e">
        <f t="shared" si="251"/>
        <v>#DIV/0!</v>
      </c>
      <c r="K772" s="39">
        <f t="shared" ref="K772:K864" si="254">E772</f>
        <v>0</v>
      </c>
      <c r="L772" s="39">
        <f t="shared" ref="L772:L860" si="255">E772-K772</f>
        <v>0</v>
      </c>
      <c r="M772" s="29" t="e">
        <f t="shared" si="252"/>
        <v>#DIV/0!</v>
      </c>
      <c r="N772" s="694"/>
      <c r="O772" s="5" t="b">
        <f t="shared" si="249"/>
        <v>1</v>
      </c>
      <c r="Q772" s="138"/>
      <c r="R772" s="403" t="b">
        <f t="shared" si="228"/>
        <v>1</v>
      </c>
    </row>
    <row r="773" spans="1:18" s="6" customFormat="1" ht="88.5" customHeight="1" x14ac:dyDescent="0.25">
      <c r="A773" s="591" t="s">
        <v>180</v>
      </c>
      <c r="B773" s="16" t="s">
        <v>433</v>
      </c>
      <c r="C773" s="16" t="s">
        <v>172</v>
      </c>
      <c r="D773" s="19">
        <f>SUM(D774:D777)</f>
        <v>581.4</v>
      </c>
      <c r="E773" s="19">
        <f>SUM(E774:E777)</f>
        <v>581.4</v>
      </c>
      <c r="F773" s="19">
        <f>SUM(F774:F777)</f>
        <v>0</v>
      </c>
      <c r="G773" s="91">
        <f t="shared" si="214"/>
        <v>0</v>
      </c>
      <c r="H773" s="19">
        <f>SUM(H774:H777)</f>
        <v>0</v>
      </c>
      <c r="I773" s="91">
        <f t="shared" si="250"/>
        <v>0</v>
      </c>
      <c r="J773" s="232" t="e">
        <f t="shared" si="251"/>
        <v>#DIV/0!</v>
      </c>
      <c r="K773" s="19">
        <f t="shared" si="254"/>
        <v>581.4</v>
      </c>
      <c r="L773" s="39">
        <f t="shared" si="255"/>
        <v>0</v>
      </c>
      <c r="M773" s="52">
        <f t="shared" si="252"/>
        <v>1</v>
      </c>
      <c r="N773" s="694" t="s">
        <v>1526</v>
      </c>
      <c r="O773" s="5" t="b">
        <f t="shared" si="249"/>
        <v>1</v>
      </c>
      <c r="Q773" s="138"/>
      <c r="R773" s="403" t="b">
        <f t="shared" si="228"/>
        <v>1</v>
      </c>
    </row>
    <row r="774" spans="1:18" s="6" customFormat="1" ht="18.75" customHeight="1" outlineLevel="1" x14ac:dyDescent="0.25">
      <c r="A774" s="591"/>
      <c r="B774" s="451" t="s">
        <v>19</v>
      </c>
      <c r="C774" s="451"/>
      <c r="D774" s="39">
        <v>0</v>
      </c>
      <c r="E774" s="18">
        <v>0</v>
      </c>
      <c r="F774" s="39"/>
      <c r="G774" s="93" t="e">
        <f t="shared" si="214"/>
        <v>#DIV/0!</v>
      </c>
      <c r="H774" s="39"/>
      <c r="I774" s="68" t="e">
        <f t="shared" si="250"/>
        <v>#DIV/0!</v>
      </c>
      <c r="J774" s="68" t="e">
        <f t="shared" si="251"/>
        <v>#DIV/0!</v>
      </c>
      <c r="K774" s="39">
        <f t="shared" si="254"/>
        <v>0</v>
      </c>
      <c r="L774" s="39">
        <f t="shared" si="255"/>
        <v>0</v>
      </c>
      <c r="M774" s="29" t="e">
        <f t="shared" si="252"/>
        <v>#DIV/0!</v>
      </c>
      <c r="N774" s="694"/>
      <c r="O774" s="5" t="b">
        <f t="shared" si="249"/>
        <v>1</v>
      </c>
      <c r="Q774" s="138"/>
      <c r="R774" s="403" t="b">
        <f t="shared" si="228"/>
        <v>1</v>
      </c>
    </row>
    <row r="775" spans="1:18" s="6" customFormat="1" ht="27" outlineLevel="1" x14ac:dyDescent="0.25">
      <c r="A775" s="591"/>
      <c r="B775" s="451" t="s">
        <v>18</v>
      </c>
      <c r="C775" s="451"/>
      <c r="D775" s="39">
        <v>494.2</v>
      </c>
      <c r="E775" s="39">
        <v>494.2</v>
      </c>
      <c r="F775" s="39"/>
      <c r="G775" s="64">
        <f t="shared" si="214"/>
        <v>0</v>
      </c>
      <c r="H775" s="39"/>
      <c r="I775" s="64">
        <f t="shared" si="250"/>
        <v>0</v>
      </c>
      <c r="J775" s="68" t="e">
        <f t="shared" si="251"/>
        <v>#DIV/0!</v>
      </c>
      <c r="K775" s="39">
        <f t="shared" si="254"/>
        <v>494.2</v>
      </c>
      <c r="L775" s="39">
        <f t="shared" si="255"/>
        <v>0</v>
      </c>
      <c r="M775" s="28">
        <f t="shared" si="252"/>
        <v>1</v>
      </c>
      <c r="N775" s="694"/>
      <c r="O775" s="5" t="b">
        <f t="shared" si="249"/>
        <v>1</v>
      </c>
      <c r="Q775" s="138"/>
      <c r="R775" s="403" t="b">
        <f t="shared" si="228"/>
        <v>1</v>
      </c>
    </row>
    <row r="776" spans="1:18" s="6" customFormat="1" ht="27" outlineLevel="1" x14ac:dyDescent="0.25">
      <c r="A776" s="591"/>
      <c r="B776" s="451" t="s">
        <v>38</v>
      </c>
      <c r="C776" s="451"/>
      <c r="D776" s="39">
        <v>87.2</v>
      </c>
      <c r="E776" s="39">
        <v>87.2</v>
      </c>
      <c r="F776" s="39"/>
      <c r="G776" s="64">
        <f t="shared" si="214"/>
        <v>0</v>
      </c>
      <c r="H776" s="39"/>
      <c r="I776" s="64">
        <f t="shared" si="250"/>
        <v>0</v>
      </c>
      <c r="J776" s="68" t="e">
        <f t="shared" si="251"/>
        <v>#DIV/0!</v>
      </c>
      <c r="K776" s="39">
        <f t="shared" si="254"/>
        <v>87.2</v>
      </c>
      <c r="L776" s="39">
        <f t="shared" si="255"/>
        <v>0</v>
      </c>
      <c r="M776" s="28">
        <f t="shared" si="252"/>
        <v>1</v>
      </c>
      <c r="N776" s="694"/>
      <c r="O776" s="5" t="b">
        <f t="shared" si="249"/>
        <v>1</v>
      </c>
      <c r="Q776" s="138"/>
      <c r="R776" s="403" t="b">
        <f t="shared" ref="R776:R839" si="256">F776=H776</f>
        <v>1</v>
      </c>
    </row>
    <row r="777" spans="1:18" s="6" customFormat="1" ht="27" outlineLevel="1" x14ac:dyDescent="0.25">
      <c r="A777" s="591"/>
      <c r="B777" s="451" t="s">
        <v>20</v>
      </c>
      <c r="C777" s="451"/>
      <c r="D777" s="39">
        <v>0</v>
      </c>
      <c r="E777" s="18">
        <v>0</v>
      </c>
      <c r="F777" s="39"/>
      <c r="G777" s="93" t="e">
        <f t="shared" si="214"/>
        <v>#DIV/0!</v>
      </c>
      <c r="H777" s="39"/>
      <c r="I777" s="68" t="e">
        <f t="shared" si="250"/>
        <v>#DIV/0!</v>
      </c>
      <c r="J777" s="68" t="e">
        <f t="shared" si="251"/>
        <v>#DIV/0!</v>
      </c>
      <c r="K777" s="39">
        <f t="shared" si="254"/>
        <v>0</v>
      </c>
      <c r="L777" s="39">
        <f t="shared" si="255"/>
        <v>0</v>
      </c>
      <c r="M777" s="29" t="e">
        <f t="shared" si="252"/>
        <v>#DIV/0!</v>
      </c>
      <c r="N777" s="694"/>
      <c r="O777" s="5" t="b">
        <f t="shared" si="249"/>
        <v>1</v>
      </c>
      <c r="Q777" s="138"/>
      <c r="R777" s="403" t="b">
        <f t="shared" si="256"/>
        <v>1</v>
      </c>
    </row>
    <row r="778" spans="1:18" s="6" customFormat="1" ht="51.75" customHeight="1" x14ac:dyDescent="0.25">
      <c r="A778" s="935" t="s">
        <v>69</v>
      </c>
      <c r="B778" s="84" t="s">
        <v>57</v>
      </c>
      <c r="C778" s="84" t="s">
        <v>172</v>
      </c>
      <c r="D778" s="58">
        <f>SUM(D779:D782)</f>
        <v>467437.87</v>
      </c>
      <c r="E778" s="58">
        <f>SUM(E779:E782)</f>
        <v>467386.96</v>
      </c>
      <c r="F778" s="58">
        <f>SUM(F779:F782)</f>
        <v>412999.09</v>
      </c>
      <c r="G778" s="92">
        <f t="shared" si="214"/>
        <v>0.88400000000000001</v>
      </c>
      <c r="H778" s="58">
        <f>SUM(H779:H782)</f>
        <v>412999.09</v>
      </c>
      <c r="I778" s="92">
        <f t="shared" si="250"/>
        <v>0.88400000000000001</v>
      </c>
      <c r="J778" s="92">
        <f t="shared" si="251"/>
        <v>1</v>
      </c>
      <c r="K778" s="58">
        <f>SUM(K779:K782)</f>
        <v>467359.09</v>
      </c>
      <c r="L778" s="58">
        <f>SUM(L779:L782)</f>
        <v>27.87</v>
      </c>
      <c r="M778" s="132">
        <f t="shared" si="252"/>
        <v>1</v>
      </c>
      <c r="N778" s="602"/>
      <c r="O778" s="5" t="b">
        <f t="shared" si="249"/>
        <v>1</v>
      </c>
      <c r="Q778" s="138"/>
      <c r="R778" s="403" t="b">
        <f>F778=H778</f>
        <v>1</v>
      </c>
    </row>
    <row r="779" spans="1:18" s="6" customFormat="1" ht="18.75" customHeight="1" outlineLevel="1" x14ac:dyDescent="0.25">
      <c r="A779" s="935"/>
      <c r="B779" s="451" t="s">
        <v>19</v>
      </c>
      <c r="C779" s="451"/>
      <c r="D779" s="39">
        <f>D784+D789+D794+D799</f>
        <v>0</v>
      </c>
      <c r="E779" s="39">
        <f t="shared" ref="E779:L779" si="257">E784+E789+E794+E799</f>
        <v>0</v>
      </c>
      <c r="F779" s="39">
        <f t="shared" si="257"/>
        <v>0</v>
      </c>
      <c r="G779" s="68" t="e">
        <f t="shared" si="214"/>
        <v>#DIV/0!</v>
      </c>
      <c r="H779" s="21">
        <f t="shared" si="257"/>
        <v>0</v>
      </c>
      <c r="I779" s="68" t="e">
        <f t="shared" si="250"/>
        <v>#DIV/0!</v>
      </c>
      <c r="J779" s="68" t="e">
        <f t="shared" si="251"/>
        <v>#DIV/0!</v>
      </c>
      <c r="K779" s="21">
        <f t="shared" si="257"/>
        <v>0</v>
      </c>
      <c r="L779" s="21">
        <f t="shared" si="257"/>
        <v>0</v>
      </c>
      <c r="M779" s="29" t="e">
        <f t="shared" si="252"/>
        <v>#DIV/0!</v>
      </c>
      <c r="N779" s="602"/>
      <c r="O779" s="5" t="b">
        <f t="shared" si="249"/>
        <v>1</v>
      </c>
      <c r="Q779" s="138"/>
      <c r="R779" s="403" t="b">
        <f t="shared" si="256"/>
        <v>1</v>
      </c>
    </row>
    <row r="780" spans="1:18" s="6" customFormat="1" ht="18.75" customHeight="1" outlineLevel="1" x14ac:dyDescent="0.25">
      <c r="A780" s="935"/>
      <c r="B780" s="451" t="s">
        <v>18</v>
      </c>
      <c r="C780" s="451"/>
      <c r="D780" s="39">
        <f t="shared" ref="D780:F782" si="258">D785+D790+D795+D800</f>
        <v>50.91</v>
      </c>
      <c r="E780" s="39">
        <f t="shared" si="258"/>
        <v>0</v>
      </c>
      <c r="F780" s="39">
        <f t="shared" si="258"/>
        <v>0</v>
      </c>
      <c r="G780" s="68" t="e">
        <f t="shared" si="214"/>
        <v>#DIV/0!</v>
      </c>
      <c r="H780" s="21">
        <f t="shared" ref="H780" si="259">H785+H790+H795+H800</f>
        <v>0</v>
      </c>
      <c r="I780" s="68" t="e">
        <f t="shared" si="250"/>
        <v>#DIV/0!</v>
      </c>
      <c r="J780" s="68" t="e">
        <f t="shared" si="251"/>
        <v>#DIV/0!</v>
      </c>
      <c r="K780" s="21">
        <f t="shared" ref="K780:L780" si="260">K785+K790+K795+K800</f>
        <v>0</v>
      </c>
      <c r="L780" s="21">
        <f t="shared" si="260"/>
        <v>0</v>
      </c>
      <c r="M780" s="29" t="e">
        <f t="shared" si="252"/>
        <v>#DIV/0!</v>
      </c>
      <c r="N780" s="602"/>
      <c r="O780" s="5" t="b">
        <f t="shared" si="249"/>
        <v>1</v>
      </c>
      <c r="Q780" s="138"/>
      <c r="R780" s="403" t="b">
        <f t="shared" si="256"/>
        <v>1</v>
      </c>
    </row>
    <row r="781" spans="1:18" s="6" customFormat="1" ht="18.75" customHeight="1" outlineLevel="1" x14ac:dyDescent="0.25">
      <c r="A781" s="935"/>
      <c r="B781" s="451" t="s">
        <v>38</v>
      </c>
      <c r="C781" s="451"/>
      <c r="D781" s="39">
        <f>D786+D791+D796+D801</f>
        <v>395978.3</v>
      </c>
      <c r="E781" s="39">
        <f t="shared" ref="E781:F781" si="261">E786+E791+E796+E801</f>
        <v>395978.3</v>
      </c>
      <c r="F781" s="39">
        <f t="shared" si="261"/>
        <v>355348.3</v>
      </c>
      <c r="G781" s="64">
        <f t="shared" si="214"/>
        <v>0.89700000000000002</v>
      </c>
      <c r="H781" s="39">
        <f t="shared" ref="H781" si="262">H786+H791+H796+H801</f>
        <v>355348.3</v>
      </c>
      <c r="I781" s="64">
        <f t="shared" si="250"/>
        <v>0.89700000000000002</v>
      </c>
      <c r="J781" s="64">
        <f t="shared" si="251"/>
        <v>1</v>
      </c>
      <c r="K781" s="39">
        <f t="shared" ref="K781:L781" si="263">K786+K791+K796+K801</f>
        <v>395950.43</v>
      </c>
      <c r="L781" s="39">
        <f t="shared" si="263"/>
        <v>27.87</v>
      </c>
      <c r="M781" s="130">
        <f t="shared" si="252"/>
        <v>1</v>
      </c>
      <c r="N781" s="602"/>
      <c r="O781" s="5" t="b">
        <f t="shared" si="249"/>
        <v>1</v>
      </c>
      <c r="Q781" s="138"/>
      <c r="R781" s="403" t="b">
        <f t="shared" si="256"/>
        <v>1</v>
      </c>
    </row>
    <row r="782" spans="1:18" s="6" customFormat="1" ht="18.75" customHeight="1" outlineLevel="1" x14ac:dyDescent="0.25">
      <c r="A782" s="935"/>
      <c r="B782" s="451" t="s">
        <v>20</v>
      </c>
      <c r="C782" s="451"/>
      <c r="D782" s="39">
        <f t="shared" si="258"/>
        <v>71408.66</v>
      </c>
      <c r="E782" s="39">
        <f t="shared" si="258"/>
        <v>71408.66</v>
      </c>
      <c r="F782" s="39">
        <f t="shared" si="258"/>
        <v>57650.79</v>
      </c>
      <c r="G782" s="64">
        <f t="shared" si="214"/>
        <v>0.80700000000000005</v>
      </c>
      <c r="H782" s="39">
        <f t="shared" ref="H782" si="264">H787+H792+H797+H802</f>
        <v>57650.79</v>
      </c>
      <c r="I782" s="64">
        <f t="shared" si="250"/>
        <v>0.80700000000000005</v>
      </c>
      <c r="J782" s="68">
        <f t="shared" si="251"/>
        <v>1</v>
      </c>
      <c r="K782" s="39">
        <f t="shared" ref="K782:L782" si="265">K787+K792+K797+K802</f>
        <v>71408.66</v>
      </c>
      <c r="L782" s="39">
        <f t="shared" si="265"/>
        <v>0</v>
      </c>
      <c r="M782" s="28">
        <f t="shared" si="252"/>
        <v>1</v>
      </c>
      <c r="N782" s="602"/>
      <c r="O782" s="5" t="b">
        <f t="shared" si="249"/>
        <v>1</v>
      </c>
      <c r="Q782" s="138"/>
      <c r="R782" s="403" t="b">
        <f t="shared" si="256"/>
        <v>1</v>
      </c>
    </row>
    <row r="783" spans="1:18" s="6" customFormat="1" ht="131.25" x14ac:dyDescent="0.25">
      <c r="A783" s="621" t="s">
        <v>70</v>
      </c>
      <c r="B783" s="16" t="s">
        <v>434</v>
      </c>
      <c r="C783" s="16" t="s">
        <v>172</v>
      </c>
      <c r="D783" s="19">
        <f>SUM(D784:D787)</f>
        <v>203900.51</v>
      </c>
      <c r="E783" s="19">
        <f>SUM(E784:E787)</f>
        <v>199097.95</v>
      </c>
      <c r="F783" s="19">
        <f>SUM(F784:F787)</f>
        <v>177789.79</v>
      </c>
      <c r="G783" s="91">
        <f t="shared" si="214"/>
        <v>0.89300000000000002</v>
      </c>
      <c r="H783" s="19">
        <f>SUM(H784:H787)</f>
        <v>177789.79</v>
      </c>
      <c r="I783" s="91">
        <f t="shared" si="250"/>
        <v>0.89300000000000002</v>
      </c>
      <c r="J783" s="91">
        <f t="shared" si="251"/>
        <v>1</v>
      </c>
      <c r="K783" s="19">
        <f t="shared" si="254"/>
        <v>199097.95</v>
      </c>
      <c r="L783" s="39">
        <f t="shared" si="255"/>
        <v>0</v>
      </c>
      <c r="M783" s="52">
        <f t="shared" si="252"/>
        <v>1</v>
      </c>
      <c r="N783" s="694" t="s">
        <v>550</v>
      </c>
      <c r="O783" s="5" t="b">
        <f t="shared" si="249"/>
        <v>1</v>
      </c>
      <c r="Q783" s="138"/>
      <c r="R783" s="403" t="b">
        <f t="shared" si="256"/>
        <v>1</v>
      </c>
    </row>
    <row r="784" spans="1:18" s="6" customFormat="1" ht="18.75" customHeight="1" outlineLevel="1" x14ac:dyDescent="0.25">
      <c r="A784" s="621"/>
      <c r="B784" s="451" t="s">
        <v>19</v>
      </c>
      <c r="C784" s="451"/>
      <c r="D784" s="39">
        <v>0</v>
      </c>
      <c r="E784" s="18">
        <v>0</v>
      </c>
      <c r="F784" s="39"/>
      <c r="G784" s="93" t="e">
        <f t="shared" si="214"/>
        <v>#DIV/0!</v>
      </c>
      <c r="H784" s="39"/>
      <c r="I784" s="68" t="e">
        <f t="shared" si="250"/>
        <v>#DIV/0!</v>
      </c>
      <c r="J784" s="68" t="e">
        <f t="shared" si="251"/>
        <v>#DIV/0!</v>
      </c>
      <c r="K784" s="39">
        <f t="shared" si="254"/>
        <v>0</v>
      </c>
      <c r="L784" s="39">
        <f t="shared" si="255"/>
        <v>0</v>
      </c>
      <c r="M784" s="29" t="e">
        <f t="shared" si="252"/>
        <v>#DIV/0!</v>
      </c>
      <c r="N784" s="694"/>
      <c r="O784" s="5" t="b">
        <f t="shared" si="249"/>
        <v>1</v>
      </c>
      <c r="Q784" s="138"/>
      <c r="R784" s="403" t="b">
        <f t="shared" si="256"/>
        <v>1</v>
      </c>
    </row>
    <row r="785" spans="1:18" s="6" customFormat="1" ht="27" outlineLevel="1" x14ac:dyDescent="0.25">
      <c r="A785" s="621"/>
      <c r="B785" s="451" t="s">
        <v>18</v>
      </c>
      <c r="C785" s="451"/>
      <c r="D785" s="39">
        <v>50.91</v>
      </c>
      <c r="E785" s="39"/>
      <c r="F785" s="39"/>
      <c r="G785" s="93" t="e">
        <f t="shared" si="214"/>
        <v>#DIV/0!</v>
      </c>
      <c r="H785" s="39"/>
      <c r="I785" s="68" t="e">
        <f t="shared" si="250"/>
        <v>#DIV/0!</v>
      </c>
      <c r="J785" s="68" t="e">
        <f t="shared" si="251"/>
        <v>#DIV/0!</v>
      </c>
      <c r="K785" s="39">
        <f t="shared" si="254"/>
        <v>0</v>
      </c>
      <c r="L785" s="39">
        <f t="shared" si="255"/>
        <v>0</v>
      </c>
      <c r="M785" s="29" t="e">
        <f t="shared" si="252"/>
        <v>#DIV/0!</v>
      </c>
      <c r="N785" s="694"/>
      <c r="O785" s="5" t="b">
        <f t="shared" si="249"/>
        <v>1</v>
      </c>
      <c r="Q785" s="138"/>
      <c r="R785" s="403" t="b">
        <f t="shared" si="256"/>
        <v>1</v>
      </c>
    </row>
    <row r="786" spans="1:18" s="6" customFormat="1" ht="27" outlineLevel="1" x14ac:dyDescent="0.25">
      <c r="A786" s="621"/>
      <c r="B786" s="451" t="s">
        <v>38</v>
      </c>
      <c r="C786" s="451"/>
      <c r="D786" s="39">
        <v>177316.27</v>
      </c>
      <c r="E786" s="39">
        <v>172564.62</v>
      </c>
      <c r="F786" s="39">
        <v>152358.5</v>
      </c>
      <c r="G786" s="64">
        <f t="shared" si="214"/>
        <v>0.88300000000000001</v>
      </c>
      <c r="H786" s="39">
        <v>152358.5</v>
      </c>
      <c r="I786" s="64">
        <f t="shared" si="250"/>
        <v>0.88300000000000001</v>
      </c>
      <c r="J786" s="64">
        <f t="shared" si="251"/>
        <v>1</v>
      </c>
      <c r="K786" s="39">
        <f t="shared" si="254"/>
        <v>172564.62</v>
      </c>
      <c r="L786" s="39">
        <f t="shared" si="255"/>
        <v>0</v>
      </c>
      <c r="M786" s="28">
        <f t="shared" si="252"/>
        <v>1</v>
      </c>
      <c r="N786" s="694"/>
      <c r="O786" s="5" t="b">
        <f t="shared" si="249"/>
        <v>1</v>
      </c>
      <c r="Q786" s="138"/>
      <c r="R786" s="403" t="b">
        <f t="shared" si="256"/>
        <v>1</v>
      </c>
    </row>
    <row r="787" spans="1:18" s="6" customFormat="1" ht="27" outlineLevel="1" x14ac:dyDescent="0.25">
      <c r="A787" s="621"/>
      <c r="B787" s="451" t="s">
        <v>20</v>
      </c>
      <c r="C787" s="451"/>
      <c r="D787" s="24">
        <v>26533.33</v>
      </c>
      <c r="E787" s="24">
        <v>26533.33</v>
      </c>
      <c r="F787" s="39">
        <v>25431.29</v>
      </c>
      <c r="G787" s="64">
        <f t="shared" si="214"/>
        <v>0.95799999999999996</v>
      </c>
      <c r="H787" s="39">
        <v>25431.29</v>
      </c>
      <c r="I787" s="64">
        <f t="shared" si="250"/>
        <v>0.95799999999999996</v>
      </c>
      <c r="J787" s="64">
        <f t="shared" si="251"/>
        <v>1</v>
      </c>
      <c r="K787" s="39">
        <f t="shared" si="254"/>
        <v>26533.33</v>
      </c>
      <c r="L787" s="39">
        <f t="shared" si="255"/>
        <v>0</v>
      </c>
      <c r="M787" s="28">
        <f t="shared" si="252"/>
        <v>1</v>
      </c>
      <c r="N787" s="694"/>
      <c r="O787" s="5" t="b">
        <f t="shared" si="249"/>
        <v>1</v>
      </c>
      <c r="Q787" s="138"/>
      <c r="R787" s="403" t="b">
        <f t="shared" si="256"/>
        <v>1</v>
      </c>
    </row>
    <row r="788" spans="1:18" s="6" customFormat="1" ht="93.75" outlineLevel="1" x14ac:dyDescent="0.25">
      <c r="A788" s="621" t="s">
        <v>71</v>
      </c>
      <c r="B788" s="16" t="s">
        <v>435</v>
      </c>
      <c r="C788" s="16" t="s">
        <v>172</v>
      </c>
      <c r="D788" s="19">
        <f>SUM(D789:D792)</f>
        <v>257137.05</v>
      </c>
      <c r="E788" s="19">
        <f>SUM(E789:E792)</f>
        <v>261888.7</v>
      </c>
      <c r="F788" s="19">
        <f>SUM(F789:F792)</f>
        <v>231043.87</v>
      </c>
      <c r="G788" s="91">
        <f t="shared" si="214"/>
        <v>0.88200000000000001</v>
      </c>
      <c r="H788" s="19">
        <f>SUM(H789:H792)</f>
        <v>231043.87</v>
      </c>
      <c r="I788" s="64">
        <f t="shared" si="250"/>
        <v>0.88200000000000001</v>
      </c>
      <c r="J788" s="91">
        <f t="shared" si="251"/>
        <v>1</v>
      </c>
      <c r="K788" s="19">
        <f t="shared" si="254"/>
        <v>261888.7</v>
      </c>
      <c r="L788" s="39">
        <f t="shared" si="255"/>
        <v>0</v>
      </c>
      <c r="M788" s="52">
        <f t="shared" si="252"/>
        <v>1</v>
      </c>
      <c r="N788" s="688" t="s">
        <v>549</v>
      </c>
      <c r="O788" s="5" t="b">
        <f t="shared" si="249"/>
        <v>1</v>
      </c>
      <c r="Q788" s="138"/>
      <c r="R788" s="403" t="b">
        <f t="shared" si="256"/>
        <v>1</v>
      </c>
    </row>
    <row r="789" spans="1:18" s="6" customFormat="1" ht="21.75" customHeight="1" outlineLevel="1" x14ac:dyDescent="0.25">
      <c r="A789" s="621"/>
      <c r="B789" s="451" t="s">
        <v>19</v>
      </c>
      <c r="C789" s="451"/>
      <c r="D789" s="39">
        <v>0</v>
      </c>
      <c r="E789" s="18">
        <v>0</v>
      </c>
      <c r="F789" s="39"/>
      <c r="G789" s="93" t="e">
        <f t="shared" si="214"/>
        <v>#DIV/0!</v>
      </c>
      <c r="H789" s="21"/>
      <c r="I789" s="68" t="e">
        <f t="shared" si="250"/>
        <v>#DIV/0!</v>
      </c>
      <c r="J789" s="64"/>
      <c r="K789" s="39">
        <f t="shared" si="254"/>
        <v>0</v>
      </c>
      <c r="L789" s="39">
        <f t="shared" si="255"/>
        <v>0</v>
      </c>
      <c r="M789" s="29" t="e">
        <f t="shared" si="252"/>
        <v>#DIV/0!</v>
      </c>
      <c r="N789" s="688"/>
      <c r="O789" s="5" t="b">
        <f t="shared" si="249"/>
        <v>1</v>
      </c>
      <c r="Q789" s="138"/>
      <c r="R789" s="403" t="b">
        <f t="shared" si="256"/>
        <v>1</v>
      </c>
    </row>
    <row r="790" spans="1:18" s="6" customFormat="1" ht="21.75" customHeight="1" outlineLevel="1" x14ac:dyDescent="0.25">
      <c r="A790" s="621"/>
      <c r="B790" s="451" t="s">
        <v>18</v>
      </c>
      <c r="C790" s="451"/>
      <c r="D790" s="39"/>
      <c r="E790" s="39"/>
      <c r="F790" s="39"/>
      <c r="G790" s="93" t="e">
        <f t="shared" si="214"/>
        <v>#DIV/0!</v>
      </c>
      <c r="H790" s="21"/>
      <c r="I790" s="68" t="e">
        <f t="shared" si="250"/>
        <v>#DIV/0!</v>
      </c>
      <c r="J790" s="64"/>
      <c r="K790" s="39">
        <f t="shared" si="254"/>
        <v>0</v>
      </c>
      <c r="L790" s="39">
        <f t="shared" si="255"/>
        <v>0</v>
      </c>
      <c r="M790" s="29" t="e">
        <f t="shared" si="252"/>
        <v>#DIV/0!</v>
      </c>
      <c r="N790" s="688"/>
      <c r="O790" s="5" t="b">
        <f t="shared" si="249"/>
        <v>1</v>
      </c>
      <c r="Q790" s="138"/>
      <c r="R790" s="403" t="b">
        <f t="shared" si="256"/>
        <v>1</v>
      </c>
    </row>
    <row r="791" spans="1:18" s="6" customFormat="1" ht="21.75" customHeight="1" outlineLevel="1" x14ac:dyDescent="0.25">
      <c r="A791" s="621"/>
      <c r="B791" s="451" t="s">
        <v>38</v>
      </c>
      <c r="C791" s="451"/>
      <c r="D791" s="39">
        <v>212261.72</v>
      </c>
      <c r="E791" s="39">
        <v>217013.37</v>
      </c>
      <c r="F791" s="39">
        <v>198824.37</v>
      </c>
      <c r="G791" s="64">
        <f t="shared" si="214"/>
        <v>0.91600000000000004</v>
      </c>
      <c r="H791" s="39">
        <f>F791</f>
        <v>198824.37</v>
      </c>
      <c r="I791" s="64">
        <f t="shared" si="250"/>
        <v>0.91600000000000004</v>
      </c>
      <c r="J791" s="64">
        <f t="shared" si="251"/>
        <v>1</v>
      </c>
      <c r="K791" s="39">
        <f t="shared" si="254"/>
        <v>217013.37</v>
      </c>
      <c r="L791" s="39">
        <f t="shared" si="255"/>
        <v>0</v>
      </c>
      <c r="M791" s="28">
        <f t="shared" si="252"/>
        <v>1</v>
      </c>
      <c r="N791" s="688"/>
      <c r="O791" s="5" t="b">
        <f t="shared" si="249"/>
        <v>1</v>
      </c>
      <c r="Q791" s="138"/>
      <c r="R791" s="403" t="b">
        <f t="shared" si="256"/>
        <v>1</v>
      </c>
    </row>
    <row r="792" spans="1:18" s="6" customFormat="1" ht="21.75" customHeight="1" outlineLevel="1" x14ac:dyDescent="0.25">
      <c r="A792" s="621"/>
      <c r="B792" s="451" t="s">
        <v>20</v>
      </c>
      <c r="C792" s="451"/>
      <c r="D792" s="24">
        <v>44875.33</v>
      </c>
      <c r="E792" s="24">
        <v>44875.33</v>
      </c>
      <c r="F792" s="39">
        <v>32219.5</v>
      </c>
      <c r="G792" s="38">
        <f t="shared" si="214"/>
        <v>0.71799999999999997</v>
      </c>
      <c r="H792" s="39">
        <v>32219.5</v>
      </c>
      <c r="I792" s="64">
        <f t="shared" si="250"/>
        <v>0.71799999999999997</v>
      </c>
      <c r="J792" s="64">
        <f t="shared" si="251"/>
        <v>1</v>
      </c>
      <c r="K792" s="39">
        <f>E792</f>
        <v>44875.33</v>
      </c>
      <c r="L792" s="39">
        <f t="shared" si="255"/>
        <v>0</v>
      </c>
      <c r="M792" s="28">
        <f t="shared" si="252"/>
        <v>1</v>
      </c>
      <c r="N792" s="688"/>
      <c r="O792" s="5" t="b">
        <f t="shared" si="249"/>
        <v>1</v>
      </c>
      <c r="Q792" s="138"/>
      <c r="R792" s="403" t="b">
        <f t="shared" si="256"/>
        <v>1</v>
      </c>
    </row>
    <row r="793" spans="1:18" s="6" customFormat="1" ht="150" x14ac:dyDescent="0.25">
      <c r="A793" s="612" t="s">
        <v>181</v>
      </c>
      <c r="B793" s="16" t="s">
        <v>600</v>
      </c>
      <c r="C793" s="16" t="s">
        <v>172</v>
      </c>
      <c r="D793" s="19">
        <f>SUM(D794:D797)</f>
        <v>6208.3</v>
      </c>
      <c r="E793" s="19">
        <f>SUM(E794:E797)</f>
        <v>6208.3</v>
      </c>
      <c r="F793" s="19">
        <f>SUM(F794:F797)</f>
        <v>4001.29</v>
      </c>
      <c r="G793" s="91">
        <f t="shared" si="214"/>
        <v>0.64500000000000002</v>
      </c>
      <c r="H793" s="19">
        <f>SUM(H794:H797)</f>
        <v>4001.29</v>
      </c>
      <c r="I793" s="64">
        <f t="shared" si="250"/>
        <v>0.64500000000000002</v>
      </c>
      <c r="J793" s="91">
        <f t="shared" ref="J793:J802" si="266">H793/F793</f>
        <v>1</v>
      </c>
      <c r="K793" s="19">
        <f>SUM(K794:K797)</f>
        <v>6208.3</v>
      </c>
      <c r="L793" s="19">
        <f>SUM(L794:L797)</f>
        <v>0</v>
      </c>
      <c r="M793" s="52">
        <f t="shared" si="252"/>
        <v>1</v>
      </c>
      <c r="N793" s="722" t="s">
        <v>1527</v>
      </c>
      <c r="O793" s="5" t="b">
        <f t="shared" si="249"/>
        <v>1</v>
      </c>
      <c r="Q793" s="138"/>
      <c r="R793" s="403" t="b">
        <f t="shared" si="256"/>
        <v>1</v>
      </c>
    </row>
    <row r="794" spans="1:18" s="6" customFormat="1" ht="18.75" customHeight="1" outlineLevel="1" x14ac:dyDescent="0.25">
      <c r="A794" s="613"/>
      <c r="B794" s="451" t="s">
        <v>19</v>
      </c>
      <c r="C794" s="451"/>
      <c r="D794" s="39"/>
      <c r="E794" s="39"/>
      <c r="F794" s="39"/>
      <c r="G794" s="68" t="e">
        <f t="shared" si="214"/>
        <v>#DIV/0!</v>
      </c>
      <c r="H794" s="21"/>
      <c r="I794" s="68" t="e">
        <f t="shared" si="250"/>
        <v>#DIV/0!</v>
      </c>
      <c r="J794" s="68" t="e">
        <f t="shared" si="266"/>
        <v>#DIV/0!</v>
      </c>
      <c r="K794" s="39">
        <f t="shared" si="254"/>
        <v>0</v>
      </c>
      <c r="L794" s="39">
        <f t="shared" si="255"/>
        <v>0</v>
      </c>
      <c r="M794" s="29" t="e">
        <f t="shared" si="252"/>
        <v>#DIV/0!</v>
      </c>
      <c r="N794" s="722"/>
      <c r="O794" s="5" t="b">
        <f t="shared" si="249"/>
        <v>1</v>
      </c>
      <c r="Q794" s="138"/>
      <c r="R794" s="403" t="b">
        <f t="shared" si="256"/>
        <v>1</v>
      </c>
    </row>
    <row r="795" spans="1:18" s="6" customFormat="1" ht="27" outlineLevel="1" x14ac:dyDescent="0.25">
      <c r="A795" s="613"/>
      <c r="B795" s="451" t="s">
        <v>18</v>
      </c>
      <c r="C795" s="451"/>
      <c r="D795" s="39"/>
      <c r="E795" s="39"/>
      <c r="F795" s="39"/>
      <c r="G795" s="68" t="e">
        <f t="shared" si="214"/>
        <v>#DIV/0!</v>
      </c>
      <c r="H795" s="21"/>
      <c r="I795" s="68" t="e">
        <f t="shared" si="250"/>
        <v>#DIV/0!</v>
      </c>
      <c r="J795" s="68" t="e">
        <f t="shared" si="266"/>
        <v>#DIV/0!</v>
      </c>
      <c r="K795" s="39">
        <f t="shared" si="254"/>
        <v>0</v>
      </c>
      <c r="L795" s="39">
        <f t="shared" si="255"/>
        <v>0</v>
      </c>
      <c r="M795" s="29" t="e">
        <f t="shared" si="252"/>
        <v>#DIV/0!</v>
      </c>
      <c r="N795" s="722"/>
      <c r="O795" s="5" t="b">
        <f t="shared" si="249"/>
        <v>1</v>
      </c>
      <c r="Q795" s="138"/>
      <c r="R795" s="403" t="b">
        <f t="shared" si="256"/>
        <v>1</v>
      </c>
    </row>
    <row r="796" spans="1:18" s="6" customFormat="1" ht="27" outlineLevel="1" x14ac:dyDescent="0.25">
      <c r="A796" s="613"/>
      <c r="B796" s="451" t="s">
        <v>38</v>
      </c>
      <c r="C796" s="451"/>
      <c r="D796" s="39">
        <v>6208.3</v>
      </c>
      <c r="E796" s="39">
        <v>6208.3</v>
      </c>
      <c r="F796" s="39">
        <v>4001.29</v>
      </c>
      <c r="G796" s="64">
        <f t="shared" si="214"/>
        <v>0.64500000000000002</v>
      </c>
      <c r="H796" s="39">
        <f>F796</f>
        <v>4001.29</v>
      </c>
      <c r="I796" s="64">
        <f t="shared" si="250"/>
        <v>0.64500000000000002</v>
      </c>
      <c r="J796" s="64">
        <f t="shared" si="266"/>
        <v>1</v>
      </c>
      <c r="K796" s="24">
        <v>6208.3</v>
      </c>
      <c r="L796" s="39">
        <f t="shared" si="255"/>
        <v>0</v>
      </c>
      <c r="M796" s="28">
        <f t="shared" si="252"/>
        <v>1</v>
      </c>
      <c r="N796" s="722"/>
      <c r="O796" s="5" t="b">
        <f t="shared" si="249"/>
        <v>1</v>
      </c>
      <c r="Q796" s="138"/>
      <c r="R796" s="403" t="b">
        <f t="shared" si="256"/>
        <v>1</v>
      </c>
    </row>
    <row r="797" spans="1:18" s="6" customFormat="1" ht="27" outlineLevel="1" x14ac:dyDescent="0.25">
      <c r="A797" s="594"/>
      <c r="B797" s="451" t="s">
        <v>20</v>
      </c>
      <c r="C797" s="451"/>
      <c r="D797" s="39"/>
      <c r="E797" s="39"/>
      <c r="F797" s="39"/>
      <c r="G797" s="93" t="e">
        <f t="shared" si="214"/>
        <v>#DIV/0!</v>
      </c>
      <c r="H797" s="21"/>
      <c r="I797" s="68" t="e">
        <f t="shared" si="250"/>
        <v>#DIV/0!</v>
      </c>
      <c r="J797" s="68" t="e">
        <f t="shared" si="266"/>
        <v>#DIV/0!</v>
      </c>
      <c r="K797" s="39">
        <f t="shared" si="254"/>
        <v>0</v>
      </c>
      <c r="L797" s="39">
        <f t="shared" si="255"/>
        <v>0</v>
      </c>
      <c r="M797" s="29" t="e">
        <f t="shared" si="252"/>
        <v>#DIV/0!</v>
      </c>
      <c r="N797" s="722"/>
      <c r="O797" s="5" t="b">
        <f t="shared" si="249"/>
        <v>1</v>
      </c>
      <c r="Q797" s="138"/>
      <c r="R797" s="403" t="b">
        <f t="shared" si="256"/>
        <v>1</v>
      </c>
    </row>
    <row r="798" spans="1:18" s="6" customFormat="1" ht="112.5" outlineLevel="1" x14ac:dyDescent="0.25">
      <c r="A798" s="612" t="s">
        <v>964</v>
      </c>
      <c r="B798" s="16" t="s">
        <v>601</v>
      </c>
      <c r="C798" s="16" t="s">
        <v>172</v>
      </c>
      <c r="D798" s="19">
        <f>SUM(D799:D802)</f>
        <v>192.01</v>
      </c>
      <c r="E798" s="19">
        <f>SUM(E799:E802)</f>
        <v>192.01</v>
      </c>
      <c r="F798" s="19">
        <f>SUM(F799:F802)</f>
        <v>164.14</v>
      </c>
      <c r="G798" s="91">
        <f t="shared" si="214"/>
        <v>0.85499999999999998</v>
      </c>
      <c r="H798" s="19">
        <f>SUM(H799:H802)</f>
        <v>164.14</v>
      </c>
      <c r="I798" s="91">
        <f t="shared" si="250"/>
        <v>0.85499999999999998</v>
      </c>
      <c r="J798" s="91">
        <f t="shared" si="266"/>
        <v>1</v>
      </c>
      <c r="K798" s="224">
        <f>SUM(K799:K802)</f>
        <v>164.14</v>
      </c>
      <c r="L798" s="19">
        <f t="shared" si="255"/>
        <v>27.87</v>
      </c>
      <c r="M798" s="52">
        <f t="shared" si="252"/>
        <v>0.85</v>
      </c>
      <c r="N798" s="722" t="s">
        <v>1528</v>
      </c>
      <c r="O798" s="5" t="b">
        <f t="shared" si="249"/>
        <v>1</v>
      </c>
      <c r="Q798" s="138"/>
      <c r="R798" s="403" t="b">
        <f t="shared" si="256"/>
        <v>1</v>
      </c>
    </row>
    <row r="799" spans="1:18" s="6" customFormat="1" ht="18.75" customHeight="1" outlineLevel="1" x14ac:dyDescent="0.25">
      <c r="A799" s="613"/>
      <c r="B799" s="451" t="s">
        <v>19</v>
      </c>
      <c r="C799" s="451"/>
      <c r="D799" s="39"/>
      <c r="E799" s="39"/>
      <c r="F799" s="39"/>
      <c r="G799" s="93" t="e">
        <f t="shared" si="214"/>
        <v>#DIV/0!</v>
      </c>
      <c r="H799" s="21"/>
      <c r="I799" s="68" t="e">
        <f t="shared" si="250"/>
        <v>#DIV/0!</v>
      </c>
      <c r="J799" s="68" t="e">
        <f t="shared" si="266"/>
        <v>#DIV/0!</v>
      </c>
      <c r="K799" s="39">
        <f>E799</f>
        <v>0</v>
      </c>
      <c r="L799" s="39">
        <f t="shared" si="255"/>
        <v>0</v>
      </c>
      <c r="M799" s="29" t="e">
        <f t="shared" si="252"/>
        <v>#DIV/0!</v>
      </c>
      <c r="N799" s="722"/>
      <c r="O799" s="5" t="b">
        <f t="shared" si="249"/>
        <v>1</v>
      </c>
      <c r="Q799" s="138"/>
      <c r="R799" s="403" t="b">
        <f t="shared" si="256"/>
        <v>1</v>
      </c>
    </row>
    <row r="800" spans="1:18" s="6" customFormat="1" ht="18.75" customHeight="1" outlineLevel="1" x14ac:dyDescent="0.25">
      <c r="A800" s="613"/>
      <c r="B800" s="451" t="s">
        <v>18</v>
      </c>
      <c r="C800" s="451"/>
      <c r="D800" s="39"/>
      <c r="E800" s="39"/>
      <c r="F800" s="39"/>
      <c r="G800" s="93" t="e">
        <f t="shared" si="214"/>
        <v>#DIV/0!</v>
      </c>
      <c r="H800" s="21"/>
      <c r="I800" s="68" t="e">
        <f t="shared" si="250"/>
        <v>#DIV/0!</v>
      </c>
      <c r="J800" s="68" t="e">
        <f t="shared" si="266"/>
        <v>#DIV/0!</v>
      </c>
      <c r="K800" s="39">
        <f>E800</f>
        <v>0</v>
      </c>
      <c r="L800" s="39">
        <f t="shared" si="255"/>
        <v>0</v>
      </c>
      <c r="M800" s="29" t="e">
        <f t="shared" si="252"/>
        <v>#DIV/0!</v>
      </c>
      <c r="N800" s="722"/>
      <c r="O800" s="5" t="b">
        <f t="shared" si="249"/>
        <v>1</v>
      </c>
      <c r="Q800" s="138"/>
      <c r="R800" s="403" t="b">
        <f t="shared" si="256"/>
        <v>1</v>
      </c>
    </row>
    <row r="801" spans="1:18" s="6" customFormat="1" ht="18.75" customHeight="1" outlineLevel="1" x14ac:dyDescent="0.25">
      <c r="A801" s="613"/>
      <c r="B801" s="451" t="s">
        <v>38</v>
      </c>
      <c r="C801" s="451"/>
      <c r="D801" s="39">
        <v>192.01</v>
      </c>
      <c r="E801" s="39">
        <v>192.01</v>
      </c>
      <c r="F801" s="39">
        <v>164.14</v>
      </c>
      <c r="G801" s="64">
        <f t="shared" si="214"/>
        <v>0.85499999999999998</v>
      </c>
      <c r="H801" s="39">
        <v>164.14</v>
      </c>
      <c r="I801" s="64">
        <f t="shared" si="250"/>
        <v>0.85499999999999998</v>
      </c>
      <c r="J801" s="64">
        <f t="shared" si="266"/>
        <v>1</v>
      </c>
      <c r="K801" s="39">
        <v>164.14</v>
      </c>
      <c r="L801" s="39">
        <f t="shared" si="255"/>
        <v>27.87</v>
      </c>
      <c r="M801" s="28">
        <f t="shared" si="252"/>
        <v>0.85</v>
      </c>
      <c r="N801" s="722"/>
      <c r="O801" s="5" t="b">
        <f t="shared" si="249"/>
        <v>1</v>
      </c>
      <c r="Q801" s="138"/>
      <c r="R801" s="403" t="b">
        <f t="shared" si="256"/>
        <v>1</v>
      </c>
    </row>
    <row r="802" spans="1:18" s="6" customFormat="1" ht="18.75" customHeight="1" outlineLevel="1" x14ac:dyDescent="0.25">
      <c r="A802" s="594"/>
      <c r="B802" s="451" t="s">
        <v>20</v>
      </c>
      <c r="C802" s="451"/>
      <c r="D802" s="39"/>
      <c r="E802" s="39"/>
      <c r="F802" s="39"/>
      <c r="G802" s="93" t="e">
        <f t="shared" si="214"/>
        <v>#DIV/0!</v>
      </c>
      <c r="H802" s="21"/>
      <c r="I802" s="68" t="e">
        <f t="shared" si="250"/>
        <v>#DIV/0!</v>
      </c>
      <c r="J802" s="68" t="e">
        <f t="shared" si="266"/>
        <v>#DIV/0!</v>
      </c>
      <c r="K802" s="39">
        <f>E802</f>
        <v>0</v>
      </c>
      <c r="L802" s="39">
        <f t="shared" si="255"/>
        <v>0</v>
      </c>
      <c r="M802" s="29" t="e">
        <f t="shared" si="252"/>
        <v>#DIV/0!</v>
      </c>
      <c r="N802" s="722"/>
      <c r="O802" s="5" t="b">
        <f t="shared" si="249"/>
        <v>1</v>
      </c>
      <c r="Q802" s="138"/>
      <c r="R802" s="403" t="b">
        <f t="shared" si="256"/>
        <v>1</v>
      </c>
    </row>
    <row r="803" spans="1:18" s="6" customFormat="1" ht="71.25" customHeight="1" x14ac:dyDescent="0.25">
      <c r="A803" s="935" t="s">
        <v>72</v>
      </c>
      <c r="B803" s="84" t="s">
        <v>58</v>
      </c>
      <c r="C803" s="84" t="s">
        <v>116</v>
      </c>
      <c r="D803" s="58">
        <f>SUM(D804:D807)</f>
        <v>27123.38</v>
      </c>
      <c r="E803" s="58">
        <f>SUM(E804:E807)</f>
        <v>27123.38</v>
      </c>
      <c r="F803" s="58">
        <f>SUM(F804:F807)</f>
        <v>24154.15</v>
      </c>
      <c r="G803" s="92">
        <f t="shared" si="214"/>
        <v>0.89100000000000001</v>
      </c>
      <c r="H803" s="58">
        <f>SUM(H804:H807)</f>
        <v>24154.15</v>
      </c>
      <c r="I803" s="92">
        <f t="shared" si="250"/>
        <v>0.89100000000000001</v>
      </c>
      <c r="J803" s="92">
        <f t="shared" si="251"/>
        <v>1</v>
      </c>
      <c r="K803" s="58">
        <f t="shared" si="254"/>
        <v>27123.38</v>
      </c>
      <c r="L803" s="39">
        <f t="shared" si="255"/>
        <v>0</v>
      </c>
      <c r="M803" s="55">
        <f t="shared" si="252"/>
        <v>1</v>
      </c>
      <c r="N803" s="602"/>
      <c r="O803" s="5" t="b">
        <f t="shared" si="249"/>
        <v>1</v>
      </c>
      <c r="Q803" s="138"/>
      <c r="R803" s="403" t="b">
        <f t="shared" si="256"/>
        <v>1</v>
      </c>
    </row>
    <row r="804" spans="1:18" s="6" customFormat="1" ht="27" outlineLevel="1" x14ac:dyDescent="0.25">
      <c r="A804" s="935"/>
      <c r="B804" s="451" t="s">
        <v>19</v>
      </c>
      <c r="C804" s="451"/>
      <c r="D804" s="39">
        <f>D809+D814</f>
        <v>0</v>
      </c>
      <c r="E804" s="39">
        <f>E809+E814</f>
        <v>0</v>
      </c>
      <c r="F804" s="39">
        <f>F809+F814</f>
        <v>0</v>
      </c>
      <c r="G804" s="68" t="e">
        <f t="shared" si="214"/>
        <v>#DIV/0!</v>
      </c>
      <c r="H804" s="39">
        <f>H809+H814</f>
        <v>0</v>
      </c>
      <c r="I804" s="68" t="e">
        <f t="shared" si="250"/>
        <v>#DIV/0!</v>
      </c>
      <c r="J804" s="68" t="e">
        <f t="shared" si="251"/>
        <v>#DIV/0!</v>
      </c>
      <c r="K804" s="39">
        <f t="shared" si="254"/>
        <v>0</v>
      </c>
      <c r="L804" s="39">
        <f t="shared" si="255"/>
        <v>0</v>
      </c>
      <c r="M804" s="29" t="e">
        <f t="shared" si="252"/>
        <v>#DIV/0!</v>
      </c>
      <c r="N804" s="602"/>
      <c r="O804" s="5" t="b">
        <f t="shared" si="249"/>
        <v>1</v>
      </c>
      <c r="Q804" s="138"/>
      <c r="R804" s="403" t="b">
        <f t="shared" si="256"/>
        <v>1</v>
      </c>
    </row>
    <row r="805" spans="1:18" s="6" customFormat="1" ht="27" outlineLevel="1" x14ac:dyDescent="0.25">
      <c r="A805" s="935"/>
      <c r="B805" s="451" t="s">
        <v>18</v>
      </c>
      <c r="C805" s="451"/>
      <c r="D805" s="39">
        <f>D810+D815</f>
        <v>200</v>
      </c>
      <c r="E805" s="39">
        <f t="shared" ref="D805:F807" si="267">E810+E815</f>
        <v>200</v>
      </c>
      <c r="F805" s="39">
        <f t="shared" si="267"/>
        <v>200</v>
      </c>
      <c r="G805" s="64">
        <f t="shared" si="214"/>
        <v>1</v>
      </c>
      <c r="H805" s="39">
        <f>H810+H815</f>
        <v>200</v>
      </c>
      <c r="I805" s="64">
        <f t="shared" si="250"/>
        <v>1</v>
      </c>
      <c r="J805" s="64">
        <f t="shared" si="251"/>
        <v>1</v>
      </c>
      <c r="K805" s="39">
        <f t="shared" si="254"/>
        <v>200</v>
      </c>
      <c r="L805" s="39">
        <f t="shared" si="255"/>
        <v>0</v>
      </c>
      <c r="M805" s="28">
        <f t="shared" si="252"/>
        <v>1</v>
      </c>
      <c r="N805" s="602"/>
      <c r="O805" s="5" t="b">
        <f t="shared" si="249"/>
        <v>1</v>
      </c>
      <c r="Q805" s="138"/>
      <c r="R805" s="403" t="b">
        <f t="shared" si="256"/>
        <v>1</v>
      </c>
    </row>
    <row r="806" spans="1:18" s="6" customFormat="1" ht="27" outlineLevel="1" x14ac:dyDescent="0.25">
      <c r="A806" s="935"/>
      <c r="B806" s="451" t="s">
        <v>38</v>
      </c>
      <c r="C806" s="451"/>
      <c r="D806" s="39">
        <f>D811+D816</f>
        <v>26923.38</v>
      </c>
      <c r="E806" s="39">
        <f t="shared" si="267"/>
        <v>26923.38</v>
      </c>
      <c r="F806" s="39">
        <f t="shared" si="267"/>
        <v>23954.15</v>
      </c>
      <c r="G806" s="64">
        <f t="shared" si="214"/>
        <v>0.89</v>
      </c>
      <c r="H806" s="39">
        <f>H811+H816</f>
        <v>23954.15</v>
      </c>
      <c r="I806" s="64">
        <f t="shared" si="250"/>
        <v>0.89</v>
      </c>
      <c r="J806" s="64">
        <f t="shared" si="251"/>
        <v>1</v>
      </c>
      <c r="K806" s="39">
        <f t="shared" si="254"/>
        <v>26923.38</v>
      </c>
      <c r="L806" s="39">
        <f t="shared" si="255"/>
        <v>0</v>
      </c>
      <c r="M806" s="28">
        <f t="shared" si="252"/>
        <v>1</v>
      </c>
      <c r="N806" s="602"/>
      <c r="O806" s="5" t="b">
        <f t="shared" si="249"/>
        <v>1</v>
      </c>
      <c r="Q806" s="138"/>
      <c r="R806" s="403" t="b">
        <f t="shared" si="256"/>
        <v>1</v>
      </c>
    </row>
    <row r="807" spans="1:18" s="6" customFormat="1" ht="27" outlineLevel="1" x14ac:dyDescent="0.25">
      <c r="A807" s="935"/>
      <c r="B807" s="451" t="s">
        <v>20</v>
      </c>
      <c r="C807" s="451"/>
      <c r="D807" s="39">
        <f t="shared" si="267"/>
        <v>0</v>
      </c>
      <c r="E807" s="39">
        <f t="shared" si="267"/>
        <v>0</v>
      </c>
      <c r="F807" s="39">
        <f t="shared" si="267"/>
        <v>0</v>
      </c>
      <c r="G807" s="93" t="e">
        <f t="shared" ref="G807:G877" si="268">F807/E807</f>
        <v>#DIV/0!</v>
      </c>
      <c r="H807" s="39">
        <f>H812+H817</f>
        <v>0</v>
      </c>
      <c r="I807" s="68" t="e">
        <f t="shared" si="250"/>
        <v>#DIV/0!</v>
      </c>
      <c r="J807" s="68" t="e">
        <f t="shared" si="251"/>
        <v>#DIV/0!</v>
      </c>
      <c r="K807" s="39">
        <f t="shared" si="254"/>
        <v>0</v>
      </c>
      <c r="L807" s="39">
        <f t="shared" si="255"/>
        <v>0</v>
      </c>
      <c r="M807" s="29" t="e">
        <f t="shared" si="252"/>
        <v>#DIV/0!</v>
      </c>
      <c r="N807" s="602"/>
      <c r="O807" s="5" t="b">
        <f t="shared" si="249"/>
        <v>1</v>
      </c>
      <c r="Q807" s="138"/>
      <c r="R807" s="403" t="b">
        <f t="shared" si="256"/>
        <v>1</v>
      </c>
    </row>
    <row r="808" spans="1:18" s="6" customFormat="1" ht="93" customHeight="1" outlineLevel="1" x14ac:dyDescent="0.25">
      <c r="A808" s="621" t="s">
        <v>73</v>
      </c>
      <c r="B808" s="16" t="s">
        <v>436</v>
      </c>
      <c r="C808" s="16" t="s">
        <v>172</v>
      </c>
      <c r="D808" s="19">
        <f>SUM(D809:D812)</f>
        <v>26735.41</v>
      </c>
      <c r="E808" s="19">
        <f>SUM(E809:E812)</f>
        <v>26735.41</v>
      </c>
      <c r="F808" s="19">
        <f>SUM(F809:F812)</f>
        <v>23787.86</v>
      </c>
      <c r="G808" s="91">
        <f t="shared" si="268"/>
        <v>0.89</v>
      </c>
      <c r="H808" s="19">
        <f>SUM(H809:H812)</f>
        <v>23787.86</v>
      </c>
      <c r="I808" s="64">
        <f t="shared" si="250"/>
        <v>0.89</v>
      </c>
      <c r="J808" s="91">
        <f t="shared" si="251"/>
        <v>1</v>
      </c>
      <c r="K808" s="19">
        <f t="shared" si="254"/>
        <v>26735.41</v>
      </c>
      <c r="L808" s="39">
        <f t="shared" si="255"/>
        <v>0</v>
      </c>
      <c r="M808" s="52">
        <f t="shared" si="252"/>
        <v>1</v>
      </c>
      <c r="N808" s="688" t="s">
        <v>548</v>
      </c>
      <c r="O808" s="5" t="b">
        <f t="shared" si="249"/>
        <v>1</v>
      </c>
      <c r="Q808" s="138"/>
      <c r="R808" s="403" t="b">
        <f t="shared" si="256"/>
        <v>1</v>
      </c>
    </row>
    <row r="809" spans="1:18" s="6" customFormat="1" ht="18.75" customHeight="1" outlineLevel="1" x14ac:dyDescent="0.25">
      <c r="A809" s="621"/>
      <c r="B809" s="451" t="s">
        <v>19</v>
      </c>
      <c r="C809" s="451"/>
      <c r="D809" s="39">
        <v>0</v>
      </c>
      <c r="E809" s="18">
        <v>0</v>
      </c>
      <c r="F809" s="39"/>
      <c r="G809" s="93" t="e">
        <f t="shared" si="268"/>
        <v>#DIV/0!</v>
      </c>
      <c r="H809" s="21"/>
      <c r="I809" s="68" t="e">
        <f t="shared" si="250"/>
        <v>#DIV/0!</v>
      </c>
      <c r="J809" s="68" t="e">
        <f t="shared" si="251"/>
        <v>#DIV/0!</v>
      </c>
      <c r="K809" s="39">
        <f t="shared" si="254"/>
        <v>0</v>
      </c>
      <c r="L809" s="39">
        <f t="shared" si="255"/>
        <v>0</v>
      </c>
      <c r="M809" s="29" t="e">
        <f t="shared" si="252"/>
        <v>#DIV/0!</v>
      </c>
      <c r="N809" s="688"/>
      <c r="O809" s="5" t="b">
        <f t="shared" si="249"/>
        <v>1</v>
      </c>
      <c r="Q809" s="138"/>
      <c r="R809" s="403" t="b">
        <f t="shared" si="256"/>
        <v>1</v>
      </c>
    </row>
    <row r="810" spans="1:18" s="6" customFormat="1" ht="18.75" customHeight="1" outlineLevel="1" x14ac:dyDescent="0.25">
      <c r="A810" s="621"/>
      <c r="B810" s="451" t="s">
        <v>18</v>
      </c>
      <c r="C810" s="451"/>
      <c r="D810" s="39">
        <v>200</v>
      </c>
      <c r="E810" s="39">
        <v>200</v>
      </c>
      <c r="F810" s="39">
        <v>200</v>
      </c>
      <c r="G810" s="64">
        <f t="shared" si="268"/>
        <v>1</v>
      </c>
      <c r="H810" s="39">
        <v>200</v>
      </c>
      <c r="I810" s="64">
        <f t="shared" si="250"/>
        <v>1</v>
      </c>
      <c r="J810" s="64">
        <f t="shared" si="251"/>
        <v>1</v>
      </c>
      <c r="K810" s="39">
        <f t="shared" si="254"/>
        <v>200</v>
      </c>
      <c r="L810" s="39">
        <f t="shared" si="255"/>
        <v>0</v>
      </c>
      <c r="M810" s="28">
        <f t="shared" si="252"/>
        <v>1</v>
      </c>
      <c r="N810" s="688"/>
      <c r="O810" s="5" t="b">
        <f t="shared" ref="O810:O878" si="269">K810+L810=E810</f>
        <v>1</v>
      </c>
      <c r="Q810" s="138"/>
      <c r="R810" s="403" t="b">
        <f t="shared" si="256"/>
        <v>1</v>
      </c>
    </row>
    <row r="811" spans="1:18" s="6" customFormat="1" ht="18.75" customHeight="1" outlineLevel="1" x14ac:dyDescent="0.25">
      <c r="A811" s="621"/>
      <c r="B811" s="451" t="s">
        <v>38</v>
      </c>
      <c r="C811" s="451"/>
      <c r="D811" s="39">
        <v>26535.41</v>
      </c>
      <c r="E811" s="39">
        <v>26535.41</v>
      </c>
      <c r="F811" s="39">
        <v>23587.86</v>
      </c>
      <c r="G811" s="64">
        <f t="shared" si="268"/>
        <v>0.88900000000000001</v>
      </c>
      <c r="H811" s="39">
        <v>23587.86</v>
      </c>
      <c r="I811" s="64">
        <f t="shared" si="250"/>
        <v>0.88900000000000001</v>
      </c>
      <c r="J811" s="64">
        <f t="shared" si="251"/>
        <v>1</v>
      </c>
      <c r="K811" s="39">
        <v>26513.73</v>
      </c>
      <c r="L811" s="39">
        <f t="shared" si="255"/>
        <v>21.68</v>
      </c>
      <c r="M811" s="28">
        <f t="shared" si="252"/>
        <v>1</v>
      </c>
      <c r="N811" s="688"/>
      <c r="O811" s="5" t="b">
        <f t="shared" si="269"/>
        <v>1</v>
      </c>
      <c r="Q811" s="138"/>
      <c r="R811" s="403" t="b">
        <f t="shared" si="256"/>
        <v>1</v>
      </c>
    </row>
    <row r="812" spans="1:18" s="6" customFormat="1" ht="18.75" customHeight="1" outlineLevel="1" x14ac:dyDescent="0.25">
      <c r="A812" s="621"/>
      <c r="B812" s="451" t="s">
        <v>20</v>
      </c>
      <c r="C812" s="451"/>
      <c r="D812" s="39">
        <v>0</v>
      </c>
      <c r="E812" s="18">
        <v>0</v>
      </c>
      <c r="F812" s="39"/>
      <c r="G812" s="93" t="e">
        <f t="shared" si="268"/>
        <v>#DIV/0!</v>
      </c>
      <c r="H812" s="21"/>
      <c r="I812" s="68" t="e">
        <f t="shared" si="250"/>
        <v>#DIV/0!</v>
      </c>
      <c r="J812" s="68" t="e">
        <f t="shared" si="251"/>
        <v>#DIV/0!</v>
      </c>
      <c r="K812" s="39">
        <f t="shared" si="254"/>
        <v>0</v>
      </c>
      <c r="L812" s="39">
        <f t="shared" si="255"/>
        <v>0</v>
      </c>
      <c r="M812" s="29" t="e">
        <f t="shared" si="252"/>
        <v>#DIV/0!</v>
      </c>
      <c r="N812" s="688"/>
      <c r="O812" s="5" t="b">
        <f t="shared" si="269"/>
        <v>1</v>
      </c>
      <c r="Q812" s="138"/>
      <c r="R812" s="403" t="b">
        <f t="shared" si="256"/>
        <v>1</v>
      </c>
    </row>
    <row r="813" spans="1:18" s="6" customFormat="1" ht="114" customHeight="1" x14ac:dyDescent="0.25">
      <c r="A813" s="621" t="s">
        <v>1529</v>
      </c>
      <c r="B813" s="16" t="s">
        <v>585</v>
      </c>
      <c r="C813" s="16" t="s">
        <v>172</v>
      </c>
      <c r="D813" s="19">
        <f>SUM(D814:D817)</f>
        <v>387.97</v>
      </c>
      <c r="E813" s="19">
        <f>SUM(E814:E817)</f>
        <v>387.97</v>
      </c>
      <c r="F813" s="39">
        <f>SUM(F814:F817)</f>
        <v>366.29</v>
      </c>
      <c r="G813" s="91">
        <f t="shared" si="268"/>
        <v>0.94399999999999995</v>
      </c>
      <c r="H813" s="39">
        <f>SUM(H814:H817)</f>
        <v>366.29</v>
      </c>
      <c r="I813" s="64">
        <f t="shared" si="250"/>
        <v>0.94399999999999995</v>
      </c>
      <c r="J813" s="64">
        <f t="shared" si="251"/>
        <v>1</v>
      </c>
      <c r="K813" s="19">
        <f>SUM(K814:K817)</f>
        <v>366.29</v>
      </c>
      <c r="L813" s="19">
        <f>SUM(L814:L817)</f>
        <v>21.68</v>
      </c>
      <c r="M813" s="52">
        <f t="shared" si="252"/>
        <v>0.94</v>
      </c>
      <c r="N813" s="688" t="s">
        <v>1354</v>
      </c>
      <c r="O813" s="5" t="b">
        <f t="shared" si="269"/>
        <v>1</v>
      </c>
      <c r="Q813" s="138"/>
      <c r="R813" s="403" t="b">
        <f t="shared" si="256"/>
        <v>1</v>
      </c>
    </row>
    <row r="814" spans="1:18" s="6" customFormat="1" ht="23.25" customHeight="1" outlineLevel="1" x14ac:dyDescent="0.25">
      <c r="A814" s="621"/>
      <c r="B814" s="451" t="s">
        <v>19</v>
      </c>
      <c r="C814" s="451"/>
      <c r="D814" s="39"/>
      <c r="E814" s="18"/>
      <c r="F814" s="39"/>
      <c r="G814" s="68" t="e">
        <f t="shared" si="268"/>
        <v>#DIV/0!</v>
      </c>
      <c r="H814" s="21"/>
      <c r="I814" s="68" t="e">
        <f t="shared" si="250"/>
        <v>#DIV/0!</v>
      </c>
      <c r="J814" s="68" t="e">
        <f t="shared" si="251"/>
        <v>#DIV/0!</v>
      </c>
      <c r="K814" s="39">
        <f t="shared" si="254"/>
        <v>0</v>
      </c>
      <c r="L814" s="39">
        <f t="shared" si="255"/>
        <v>0</v>
      </c>
      <c r="M814" s="29" t="e">
        <f t="shared" si="252"/>
        <v>#DIV/0!</v>
      </c>
      <c r="N814" s="688"/>
      <c r="O814" s="5" t="b">
        <f t="shared" si="269"/>
        <v>1</v>
      </c>
      <c r="Q814" s="138"/>
      <c r="R814" s="403" t="b">
        <f t="shared" si="256"/>
        <v>1</v>
      </c>
    </row>
    <row r="815" spans="1:18" s="6" customFormat="1" ht="27.75" customHeight="1" outlineLevel="1" x14ac:dyDescent="0.25">
      <c r="A815" s="621"/>
      <c r="B815" s="451" t="s">
        <v>18</v>
      </c>
      <c r="C815" s="451"/>
      <c r="D815" s="39"/>
      <c r="E815" s="18"/>
      <c r="F815" s="39"/>
      <c r="G815" s="68" t="e">
        <f t="shared" si="268"/>
        <v>#DIV/0!</v>
      </c>
      <c r="H815" s="21"/>
      <c r="I815" s="68" t="e">
        <f t="shared" si="250"/>
        <v>#DIV/0!</v>
      </c>
      <c r="J815" s="68" t="e">
        <f t="shared" si="251"/>
        <v>#DIV/0!</v>
      </c>
      <c r="K815" s="39">
        <f t="shared" si="254"/>
        <v>0</v>
      </c>
      <c r="L815" s="39">
        <f t="shared" si="255"/>
        <v>0</v>
      </c>
      <c r="M815" s="29" t="e">
        <f t="shared" si="252"/>
        <v>#DIV/0!</v>
      </c>
      <c r="N815" s="688"/>
      <c r="O815" s="5" t="b">
        <f t="shared" si="269"/>
        <v>1</v>
      </c>
      <c r="Q815" s="138"/>
      <c r="R815" s="403" t="b">
        <f t="shared" si="256"/>
        <v>1</v>
      </c>
    </row>
    <row r="816" spans="1:18" s="6" customFormat="1" ht="23.25" customHeight="1" outlineLevel="1" x14ac:dyDescent="0.25">
      <c r="A816" s="621"/>
      <c r="B816" s="451" t="s">
        <v>38</v>
      </c>
      <c r="C816" s="451"/>
      <c r="D816" s="39">
        <v>387.97</v>
      </c>
      <c r="E816" s="39">
        <v>387.97</v>
      </c>
      <c r="F816" s="39">
        <v>366.29</v>
      </c>
      <c r="G816" s="64">
        <f t="shared" si="268"/>
        <v>0.94399999999999995</v>
      </c>
      <c r="H816" s="39">
        <v>366.29</v>
      </c>
      <c r="I816" s="64">
        <f t="shared" ref="I816:I877" si="270">H816/E816</f>
        <v>0.94399999999999995</v>
      </c>
      <c r="J816" s="64">
        <f t="shared" ref="J816:J877" si="271">H816/F816</f>
        <v>1</v>
      </c>
      <c r="K816" s="39">
        <v>366.29</v>
      </c>
      <c r="L816" s="39">
        <f t="shared" si="255"/>
        <v>21.68</v>
      </c>
      <c r="M816" s="28">
        <f t="shared" si="252"/>
        <v>0.94</v>
      </c>
      <c r="N816" s="688"/>
      <c r="O816" s="5" t="b">
        <f t="shared" si="269"/>
        <v>1</v>
      </c>
      <c r="Q816" s="138"/>
      <c r="R816" s="403" t="b">
        <f t="shared" si="256"/>
        <v>1</v>
      </c>
    </row>
    <row r="817" spans="1:102" s="6" customFormat="1" ht="27.75" customHeight="1" outlineLevel="1" x14ac:dyDescent="0.25">
      <c r="A817" s="621"/>
      <c r="B817" s="451" t="s">
        <v>20</v>
      </c>
      <c r="C817" s="451"/>
      <c r="D817" s="39"/>
      <c r="E817" s="18"/>
      <c r="F817" s="39"/>
      <c r="G817" s="68" t="e">
        <f t="shared" si="268"/>
        <v>#DIV/0!</v>
      </c>
      <c r="H817" s="21"/>
      <c r="I817" s="68" t="e">
        <f t="shared" si="270"/>
        <v>#DIV/0!</v>
      </c>
      <c r="J817" s="68" t="e">
        <f t="shared" si="271"/>
        <v>#DIV/0!</v>
      </c>
      <c r="K817" s="39">
        <f t="shared" si="254"/>
        <v>0</v>
      </c>
      <c r="L817" s="39">
        <f t="shared" si="255"/>
        <v>0</v>
      </c>
      <c r="M817" s="29" t="e">
        <f t="shared" si="252"/>
        <v>#DIV/0!</v>
      </c>
      <c r="N817" s="688"/>
      <c r="O817" s="5" t="b">
        <f t="shared" si="269"/>
        <v>1</v>
      </c>
      <c r="Q817" s="138"/>
      <c r="R817" s="403" t="b">
        <f t="shared" si="256"/>
        <v>1</v>
      </c>
    </row>
    <row r="818" spans="1:102" s="5" customFormat="1" ht="39" x14ac:dyDescent="0.25">
      <c r="A818" s="935" t="s">
        <v>76</v>
      </c>
      <c r="B818" s="54" t="s">
        <v>59</v>
      </c>
      <c r="C818" s="84" t="s">
        <v>116</v>
      </c>
      <c r="D818" s="58">
        <f>SUM(D819:D822)</f>
        <v>225899.51999999999</v>
      </c>
      <c r="E818" s="58">
        <f>SUM(E819:E822)</f>
        <v>263930.14</v>
      </c>
      <c r="F818" s="58">
        <f>SUM(F819:F822)</f>
        <v>215605.88</v>
      </c>
      <c r="G818" s="92">
        <f t="shared" si="268"/>
        <v>0.81699999999999995</v>
      </c>
      <c r="H818" s="58">
        <f>SUM(H819:H822)</f>
        <v>215605.88</v>
      </c>
      <c r="I818" s="92">
        <f t="shared" si="270"/>
        <v>0.81699999999999995</v>
      </c>
      <c r="J818" s="92">
        <f t="shared" si="271"/>
        <v>1</v>
      </c>
      <c r="K818" s="58">
        <f>SUM(K819:K822)</f>
        <v>263689.67</v>
      </c>
      <c r="L818" s="58">
        <f>SUM(L819:L822)</f>
        <v>240.47</v>
      </c>
      <c r="M818" s="55">
        <f t="shared" si="252"/>
        <v>1</v>
      </c>
      <c r="N818" s="602"/>
      <c r="O818" s="5" t="b">
        <f t="shared" si="269"/>
        <v>1</v>
      </c>
      <c r="P818" s="6"/>
      <c r="Q818" s="138"/>
      <c r="R818" s="403" t="b">
        <f t="shared" si="256"/>
        <v>1</v>
      </c>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6"/>
      <c r="BB818" s="6"/>
      <c r="BC818" s="6"/>
      <c r="BD818" s="6"/>
      <c r="BE818" s="6"/>
      <c r="BF818" s="6"/>
      <c r="BG818" s="6"/>
      <c r="BH818" s="6"/>
      <c r="BI818" s="6"/>
      <c r="BJ818" s="6"/>
      <c r="BK818" s="6"/>
      <c r="BL818" s="6"/>
      <c r="BM818" s="6"/>
      <c r="BN818" s="6"/>
      <c r="BO818" s="6"/>
      <c r="BP818" s="6"/>
      <c r="BQ818" s="6"/>
      <c r="BR818" s="6"/>
      <c r="BS818" s="6"/>
      <c r="BT818" s="6"/>
      <c r="BU818" s="6"/>
      <c r="BV818" s="6"/>
      <c r="BW818" s="6"/>
      <c r="BX818" s="6"/>
      <c r="BY818" s="6"/>
      <c r="BZ818" s="6"/>
      <c r="CA818" s="6"/>
      <c r="CB818" s="6"/>
      <c r="CC818" s="6"/>
      <c r="CD818" s="6"/>
      <c r="CE818" s="6"/>
      <c r="CF818" s="6"/>
      <c r="CG818" s="6"/>
      <c r="CH818" s="6"/>
      <c r="CI818" s="6"/>
      <c r="CJ818" s="6"/>
      <c r="CK818" s="6"/>
      <c r="CL818" s="6"/>
      <c r="CM818" s="6"/>
      <c r="CN818" s="6"/>
      <c r="CO818" s="6"/>
      <c r="CP818" s="6"/>
      <c r="CQ818" s="6"/>
      <c r="CR818" s="6"/>
      <c r="CS818" s="6"/>
      <c r="CT818" s="6"/>
      <c r="CU818" s="6"/>
      <c r="CV818" s="6"/>
      <c r="CW818" s="6"/>
      <c r="CX818" s="6"/>
    </row>
    <row r="819" spans="1:102" s="5" customFormat="1" ht="18.75" customHeight="1" outlineLevel="1" x14ac:dyDescent="0.25">
      <c r="A819" s="935"/>
      <c r="B819" s="451" t="s">
        <v>19</v>
      </c>
      <c r="C819" s="451"/>
      <c r="D819" s="39">
        <f>D824+D839+D854</f>
        <v>0</v>
      </c>
      <c r="E819" s="39">
        <f t="shared" ref="E819:L819" si="272">E824+E839+E854</f>
        <v>0</v>
      </c>
      <c r="F819" s="39">
        <f t="shared" si="272"/>
        <v>0</v>
      </c>
      <c r="G819" s="68" t="e">
        <f t="shared" si="268"/>
        <v>#DIV/0!</v>
      </c>
      <c r="H819" s="21">
        <f t="shared" si="272"/>
        <v>0</v>
      </c>
      <c r="I819" s="68" t="e">
        <f t="shared" si="270"/>
        <v>#DIV/0!</v>
      </c>
      <c r="J819" s="68" t="e">
        <f t="shared" si="271"/>
        <v>#DIV/0!</v>
      </c>
      <c r="K819" s="39">
        <f t="shared" si="272"/>
        <v>0</v>
      </c>
      <c r="L819" s="39">
        <f t="shared" si="272"/>
        <v>0</v>
      </c>
      <c r="M819" s="29" t="e">
        <f t="shared" si="252"/>
        <v>#DIV/0!</v>
      </c>
      <c r="N819" s="602"/>
      <c r="O819" s="5" t="b">
        <f t="shared" si="269"/>
        <v>1</v>
      </c>
      <c r="P819" s="6"/>
      <c r="Q819" s="138"/>
      <c r="R819" s="403" t="b">
        <f t="shared" si="256"/>
        <v>1</v>
      </c>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6"/>
      <c r="BB819" s="6"/>
      <c r="BC819" s="6"/>
      <c r="BD819" s="6"/>
      <c r="BE819" s="6"/>
      <c r="BF819" s="6"/>
      <c r="BG819" s="6"/>
      <c r="BH819" s="6"/>
      <c r="BI819" s="6"/>
      <c r="BJ819" s="6"/>
      <c r="BK819" s="6"/>
      <c r="BL819" s="6"/>
      <c r="BM819" s="6"/>
      <c r="BN819" s="6"/>
      <c r="BO819" s="6"/>
      <c r="BP819" s="6"/>
      <c r="BQ819" s="6"/>
      <c r="BR819" s="6"/>
      <c r="BS819" s="6"/>
      <c r="BT819" s="6"/>
      <c r="BU819" s="6"/>
      <c r="BV819" s="6"/>
      <c r="BW819" s="6"/>
      <c r="BX819" s="6"/>
      <c r="BY819" s="6"/>
      <c r="BZ819" s="6"/>
      <c r="CA819" s="6"/>
      <c r="CB819" s="6"/>
      <c r="CC819" s="6"/>
      <c r="CD819" s="6"/>
      <c r="CE819" s="6"/>
      <c r="CF819" s="6"/>
      <c r="CG819" s="6"/>
      <c r="CH819" s="6"/>
      <c r="CI819" s="6"/>
      <c r="CJ819" s="6"/>
      <c r="CK819" s="6"/>
      <c r="CL819" s="6"/>
      <c r="CM819" s="6"/>
      <c r="CN819" s="6"/>
      <c r="CO819" s="6"/>
      <c r="CP819" s="6"/>
      <c r="CQ819" s="6"/>
      <c r="CR819" s="6"/>
      <c r="CS819" s="6"/>
      <c r="CT819" s="6"/>
      <c r="CU819" s="6"/>
      <c r="CV819" s="6"/>
      <c r="CW819" s="6"/>
      <c r="CX819" s="6"/>
    </row>
    <row r="820" spans="1:102" s="5" customFormat="1" ht="18.75" customHeight="1" outlineLevel="1" x14ac:dyDescent="0.25">
      <c r="A820" s="935"/>
      <c r="B820" s="451" t="s">
        <v>18</v>
      </c>
      <c r="C820" s="451"/>
      <c r="D820" s="39">
        <f t="shared" ref="D820:F822" si="273">D825+D840+D855</f>
        <v>100884</v>
      </c>
      <c r="E820" s="39">
        <f t="shared" si="273"/>
        <v>139069.5</v>
      </c>
      <c r="F820" s="39">
        <f t="shared" si="273"/>
        <v>96022.16</v>
      </c>
      <c r="G820" s="64">
        <f t="shared" si="268"/>
        <v>0.69</v>
      </c>
      <c r="H820" s="39">
        <f t="shared" ref="H820" si="274">H825+H840+H855</f>
        <v>96022.16</v>
      </c>
      <c r="I820" s="64">
        <f t="shared" si="270"/>
        <v>0.69</v>
      </c>
      <c r="J820" s="64">
        <f t="shared" si="271"/>
        <v>1</v>
      </c>
      <c r="K820" s="39">
        <f t="shared" ref="K820:L820" si="275">K825+K840+K855</f>
        <v>139069.5</v>
      </c>
      <c r="L820" s="39">
        <f t="shared" si="275"/>
        <v>0</v>
      </c>
      <c r="M820" s="28">
        <f t="shared" si="252"/>
        <v>1</v>
      </c>
      <c r="N820" s="602"/>
      <c r="O820" s="5" t="b">
        <f t="shared" si="269"/>
        <v>1</v>
      </c>
      <c r="P820" s="6"/>
      <c r="Q820" s="138"/>
      <c r="R820" s="403" t="b">
        <f t="shared" si="256"/>
        <v>1</v>
      </c>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6"/>
      <c r="BB820" s="6"/>
      <c r="BC820" s="6"/>
      <c r="BD820" s="6"/>
      <c r="BE820" s="6"/>
      <c r="BF820" s="6"/>
      <c r="BG820" s="6"/>
      <c r="BH820" s="6"/>
      <c r="BI820" s="6"/>
      <c r="BJ820" s="6"/>
      <c r="BK820" s="6"/>
      <c r="BL820" s="6"/>
      <c r="BM820" s="6"/>
      <c r="BN820" s="6"/>
      <c r="BO820" s="6"/>
      <c r="BP820" s="6"/>
      <c r="BQ820" s="6"/>
      <c r="BR820" s="6"/>
      <c r="BS820" s="6"/>
      <c r="BT820" s="6"/>
      <c r="BU820" s="6"/>
      <c r="BV820" s="6"/>
      <c r="BW820" s="6"/>
      <c r="BX820" s="6"/>
      <c r="BY820" s="6"/>
      <c r="BZ820" s="6"/>
      <c r="CA820" s="6"/>
      <c r="CB820" s="6"/>
      <c r="CC820" s="6"/>
      <c r="CD820" s="6"/>
      <c r="CE820" s="6"/>
      <c r="CF820" s="6"/>
      <c r="CG820" s="6"/>
      <c r="CH820" s="6"/>
      <c r="CI820" s="6"/>
      <c r="CJ820" s="6"/>
      <c r="CK820" s="6"/>
      <c r="CL820" s="6"/>
      <c r="CM820" s="6"/>
      <c r="CN820" s="6"/>
      <c r="CO820" s="6"/>
      <c r="CP820" s="6"/>
      <c r="CQ820" s="6"/>
      <c r="CR820" s="6"/>
      <c r="CS820" s="6"/>
      <c r="CT820" s="6"/>
      <c r="CU820" s="6"/>
      <c r="CV820" s="6"/>
      <c r="CW820" s="6"/>
      <c r="CX820" s="6"/>
    </row>
    <row r="821" spans="1:102" s="5" customFormat="1" ht="18.75" customHeight="1" outlineLevel="1" x14ac:dyDescent="0.25">
      <c r="A821" s="935"/>
      <c r="B821" s="451" t="s">
        <v>38</v>
      </c>
      <c r="C821" s="451"/>
      <c r="D821" s="39">
        <f>D826+D841+D856</f>
        <v>125015.52</v>
      </c>
      <c r="E821" s="39">
        <f t="shared" si="273"/>
        <v>124860.64</v>
      </c>
      <c r="F821" s="39">
        <f t="shared" si="273"/>
        <v>119583.72</v>
      </c>
      <c r="G821" s="64">
        <f t="shared" si="268"/>
        <v>0.95799999999999996</v>
      </c>
      <c r="H821" s="39">
        <f t="shared" ref="H821" si="276">H826+H841+H856</f>
        <v>119583.72</v>
      </c>
      <c r="I821" s="64">
        <f t="shared" si="270"/>
        <v>0.95799999999999996</v>
      </c>
      <c r="J821" s="64">
        <f t="shared" si="271"/>
        <v>1</v>
      </c>
      <c r="K821" s="39">
        <f t="shared" ref="K821:L821" si="277">K826+K841+K856</f>
        <v>124620.17</v>
      </c>
      <c r="L821" s="39">
        <f t="shared" si="277"/>
        <v>240.47</v>
      </c>
      <c r="M821" s="28">
        <f t="shared" si="252"/>
        <v>1</v>
      </c>
      <c r="N821" s="602"/>
      <c r="O821" s="5" t="b">
        <f t="shared" si="269"/>
        <v>1</v>
      </c>
      <c r="P821" s="6"/>
      <c r="Q821" s="138"/>
      <c r="R821" s="403" t="b">
        <f t="shared" si="256"/>
        <v>1</v>
      </c>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6"/>
      <c r="BB821" s="6"/>
      <c r="BC821" s="6"/>
      <c r="BD821" s="6"/>
      <c r="BE821" s="6"/>
      <c r="BF821" s="6"/>
      <c r="BG821" s="6"/>
      <c r="BH821" s="6"/>
      <c r="BI821" s="6"/>
      <c r="BJ821" s="6"/>
      <c r="BK821" s="6"/>
      <c r="BL821" s="6"/>
      <c r="BM821" s="6"/>
      <c r="BN821" s="6"/>
      <c r="BO821" s="6"/>
      <c r="BP821" s="6"/>
      <c r="BQ821" s="6"/>
      <c r="BR821" s="6"/>
      <c r="BS821" s="6"/>
      <c r="BT821" s="6"/>
      <c r="BU821" s="6"/>
      <c r="BV821" s="6"/>
      <c r="BW821" s="6"/>
      <c r="BX821" s="6"/>
      <c r="BY821" s="6"/>
      <c r="BZ821" s="6"/>
      <c r="CA821" s="6"/>
      <c r="CB821" s="6"/>
      <c r="CC821" s="6"/>
      <c r="CD821" s="6"/>
      <c r="CE821" s="6"/>
      <c r="CF821" s="6"/>
      <c r="CG821" s="6"/>
      <c r="CH821" s="6"/>
      <c r="CI821" s="6"/>
      <c r="CJ821" s="6"/>
      <c r="CK821" s="6"/>
      <c r="CL821" s="6"/>
      <c r="CM821" s="6"/>
      <c r="CN821" s="6"/>
      <c r="CO821" s="6"/>
      <c r="CP821" s="6"/>
      <c r="CQ821" s="6"/>
      <c r="CR821" s="6"/>
      <c r="CS821" s="6"/>
      <c r="CT821" s="6"/>
      <c r="CU821" s="6"/>
      <c r="CV821" s="6"/>
      <c r="CW821" s="6"/>
      <c r="CX821" s="6"/>
    </row>
    <row r="822" spans="1:102" s="5" customFormat="1" ht="18.75" customHeight="1" outlineLevel="1" x14ac:dyDescent="0.25">
      <c r="A822" s="935"/>
      <c r="B822" s="451" t="s">
        <v>20</v>
      </c>
      <c r="C822" s="451"/>
      <c r="D822" s="39">
        <f t="shared" si="273"/>
        <v>0</v>
      </c>
      <c r="E822" s="39">
        <f t="shared" si="273"/>
        <v>0</v>
      </c>
      <c r="F822" s="39">
        <f t="shared" si="273"/>
        <v>0</v>
      </c>
      <c r="G822" s="68" t="e">
        <f t="shared" si="268"/>
        <v>#DIV/0!</v>
      </c>
      <c r="H822" s="39">
        <f t="shared" ref="H822" si="278">H827+H842+H857</f>
        <v>0</v>
      </c>
      <c r="I822" s="68" t="e">
        <f t="shared" si="270"/>
        <v>#DIV/0!</v>
      </c>
      <c r="J822" s="68" t="e">
        <f t="shared" si="271"/>
        <v>#DIV/0!</v>
      </c>
      <c r="K822" s="39">
        <f t="shared" ref="K822:L822" si="279">K827+K842+K857</f>
        <v>0</v>
      </c>
      <c r="L822" s="39">
        <f t="shared" si="279"/>
        <v>0</v>
      </c>
      <c r="M822" s="29" t="e">
        <f t="shared" si="252"/>
        <v>#DIV/0!</v>
      </c>
      <c r="N822" s="602"/>
      <c r="O822" s="5" t="b">
        <f t="shared" si="269"/>
        <v>1</v>
      </c>
      <c r="P822" s="6"/>
      <c r="Q822" s="138"/>
      <c r="R822" s="403" t="b">
        <f t="shared" si="256"/>
        <v>1</v>
      </c>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6"/>
      <c r="BB822" s="6"/>
      <c r="BC822" s="6"/>
      <c r="BD822" s="6"/>
      <c r="BE822" s="6"/>
      <c r="BF822" s="6"/>
      <c r="BG822" s="6"/>
      <c r="BH822" s="6"/>
      <c r="BI822" s="6"/>
      <c r="BJ822" s="6"/>
      <c r="BK822" s="6"/>
      <c r="BL822" s="6"/>
      <c r="BM822" s="6"/>
      <c r="BN822" s="6"/>
      <c r="BO822" s="6"/>
      <c r="BP822" s="6"/>
      <c r="BQ822" s="6"/>
      <c r="BR822" s="6"/>
      <c r="BS822" s="6"/>
      <c r="BT822" s="6"/>
      <c r="BU822" s="6"/>
      <c r="BV822" s="6"/>
      <c r="BW822" s="6"/>
      <c r="BX822" s="6"/>
      <c r="BY822" s="6"/>
      <c r="BZ822" s="6"/>
      <c r="CA822" s="6"/>
      <c r="CB822" s="6"/>
      <c r="CC822" s="6"/>
      <c r="CD822" s="6"/>
      <c r="CE822" s="6"/>
      <c r="CF822" s="6"/>
      <c r="CG822" s="6"/>
      <c r="CH822" s="6"/>
      <c r="CI822" s="6"/>
      <c r="CJ822" s="6"/>
      <c r="CK822" s="6"/>
      <c r="CL822" s="6"/>
      <c r="CM822" s="6"/>
      <c r="CN822" s="6"/>
      <c r="CO822" s="6"/>
      <c r="CP822" s="6"/>
      <c r="CQ822" s="6"/>
      <c r="CR822" s="6"/>
      <c r="CS822" s="6"/>
      <c r="CT822" s="6"/>
      <c r="CU822" s="6"/>
      <c r="CV822" s="6"/>
      <c r="CW822" s="6"/>
      <c r="CX822" s="6"/>
    </row>
    <row r="823" spans="1:102" s="5" customFormat="1" ht="37.5" x14ac:dyDescent="0.25">
      <c r="A823" s="621" t="s">
        <v>75</v>
      </c>
      <c r="B823" s="16" t="s">
        <v>965</v>
      </c>
      <c r="C823" s="16" t="s">
        <v>172</v>
      </c>
      <c r="D823" s="19">
        <f>SUM(D824:D827)</f>
        <v>220885.99</v>
      </c>
      <c r="E823" s="19">
        <f>SUM(E824:E827)</f>
        <v>259071.49</v>
      </c>
      <c r="F823" s="19">
        <f>SUM(F824:F827)</f>
        <v>211233.57</v>
      </c>
      <c r="G823" s="91">
        <f t="shared" si="268"/>
        <v>0.81499999999999995</v>
      </c>
      <c r="H823" s="19">
        <f>SUM(H824:H827)</f>
        <v>211233.57</v>
      </c>
      <c r="I823" s="91">
        <f t="shared" si="270"/>
        <v>0.81499999999999995</v>
      </c>
      <c r="J823" s="91">
        <f t="shared" si="271"/>
        <v>1</v>
      </c>
      <c r="K823" s="19">
        <f>SUM(K824:K827)</f>
        <v>259071.49</v>
      </c>
      <c r="L823" s="19">
        <f>SUM(L824:L827)</f>
        <v>0</v>
      </c>
      <c r="M823" s="52">
        <f t="shared" si="252"/>
        <v>1</v>
      </c>
      <c r="N823" s="717"/>
      <c r="O823" s="5" t="b">
        <f t="shared" si="269"/>
        <v>1</v>
      </c>
      <c r="P823" s="6"/>
      <c r="Q823" s="138"/>
      <c r="R823" s="403" t="b">
        <f t="shared" si="256"/>
        <v>1</v>
      </c>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6"/>
      <c r="BB823" s="6"/>
      <c r="BC823" s="6"/>
      <c r="BD823" s="6"/>
      <c r="BE823" s="6"/>
      <c r="BF823" s="6"/>
      <c r="BG823" s="6"/>
      <c r="BH823" s="6"/>
      <c r="BI823" s="6"/>
      <c r="BJ823" s="6"/>
      <c r="BK823" s="6"/>
      <c r="BL823" s="6"/>
      <c r="BM823" s="6"/>
      <c r="BN823" s="6"/>
      <c r="BO823" s="6"/>
      <c r="BP823" s="6"/>
      <c r="BQ823" s="6"/>
      <c r="BR823" s="6"/>
      <c r="BS823" s="6"/>
      <c r="BT823" s="6"/>
      <c r="BU823" s="6"/>
      <c r="BV823" s="6"/>
      <c r="BW823" s="6"/>
      <c r="BX823" s="6"/>
      <c r="BY823" s="6"/>
      <c r="BZ823" s="6"/>
      <c r="CA823" s="6"/>
      <c r="CB823" s="6"/>
      <c r="CC823" s="6"/>
      <c r="CD823" s="6"/>
      <c r="CE823" s="6"/>
      <c r="CF823" s="6"/>
      <c r="CG823" s="6"/>
      <c r="CH823" s="6"/>
      <c r="CI823" s="6"/>
      <c r="CJ823" s="6"/>
      <c r="CK823" s="6"/>
      <c r="CL823" s="6"/>
      <c r="CM823" s="6"/>
      <c r="CN823" s="6"/>
      <c r="CO823" s="6"/>
      <c r="CP823" s="6"/>
      <c r="CQ823" s="6"/>
      <c r="CR823" s="6"/>
      <c r="CS823" s="6"/>
      <c r="CT823" s="6"/>
      <c r="CU823" s="6"/>
      <c r="CV823" s="6"/>
      <c r="CW823" s="6"/>
      <c r="CX823" s="6"/>
    </row>
    <row r="824" spans="1:102" s="5" customFormat="1" ht="18.75" customHeight="1" outlineLevel="1" x14ac:dyDescent="0.25">
      <c r="A824" s="621"/>
      <c r="B824" s="451" t="s">
        <v>19</v>
      </c>
      <c r="C824" s="451"/>
      <c r="D824" s="39">
        <f>D829+D834</f>
        <v>0</v>
      </c>
      <c r="E824" s="39">
        <f>E829+E834</f>
        <v>0</v>
      </c>
      <c r="F824" s="39">
        <f>F829+F834</f>
        <v>0</v>
      </c>
      <c r="G824" s="68" t="e">
        <f t="shared" si="268"/>
        <v>#DIV/0!</v>
      </c>
      <c r="H824" s="39">
        <f>H829+H834</f>
        <v>0</v>
      </c>
      <c r="I824" s="68" t="e">
        <f t="shared" si="270"/>
        <v>#DIV/0!</v>
      </c>
      <c r="J824" s="68" t="e">
        <f t="shared" si="271"/>
        <v>#DIV/0!</v>
      </c>
      <c r="K824" s="39">
        <f>K829+K834</f>
        <v>0</v>
      </c>
      <c r="L824" s="39">
        <f t="shared" si="255"/>
        <v>0</v>
      </c>
      <c r="M824" s="29" t="e">
        <f t="shared" si="252"/>
        <v>#DIV/0!</v>
      </c>
      <c r="N824" s="718"/>
      <c r="O824" s="5" t="b">
        <f t="shared" si="269"/>
        <v>1</v>
      </c>
      <c r="P824" s="6"/>
      <c r="Q824" s="138"/>
      <c r="R824" s="403" t="b">
        <f t="shared" si="256"/>
        <v>1</v>
      </c>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6"/>
      <c r="BB824" s="6"/>
      <c r="BC824" s="6"/>
      <c r="BD824" s="6"/>
      <c r="BE824" s="6"/>
      <c r="BF824" s="6"/>
      <c r="BG824" s="6"/>
      <c r="BH824" s="6"/>
      <c r="BI824" s="6"/>
      <c r="BJ824" s="6"/>
      <c r="BK824" s="6"/>
      <c r="BL824" s="6"/>
      <c r="BM824" s="6"/>
      <c r="BN824" s="6"/>
      <c r="BO824" s="6"/>
      <c r="BP824" s="6"/>
      <c r="BQ824" s="6"/>
      <c r="BR824" s="6"/>
      <c r="BS824" s="6"/>
      <c r="BT824" s="6"/>
      <c r="BU824" s="6"/>
      <c r="BV824" s="6"/>
      <c r="BW824" s="6"/>
      <c r="BX824" s="6"/>
      <c r="BY824" s="6"/>
      <c r="BZ824" s="6"/>
      <c r="CA824" s="6"/>
      <c r="CB824" s="6"/>
      <c r="CC824" s="6"/>
      <c r="CD824" s="6"/>
      <c r="CE824" s="6"/>
      <c r="CF824" s="6"/>
      <c r="CG824" s="6"/>
      <c r="CH824" s="6"/>
      <c r="CI824" s="6"/>
      <c r="CJ824" s="6"/>
      <c r="CK824" s="6"/>
      <c r="CL824" s="6"/>
      <c r="CM824" s="6"/>
      <c r="CN824" s="6"/>
      <c r="CO824" s="6"/>
      <c r="CP824" s="6"/>
      <c r="CQ824" s="6"/>
      <c r="CR824" s="6"/>
      <c r="CS824" s="6"/>
      <c r="CT824" s="6"/>
      <c r="CU824" s="6"/>
      <c r="CV824" s="6"/>
      <c r="CW824" s="6"/>
      <c r="CX824" s="6"/>
    </row>
    <row r="825" spans="1:102" s="5" customFormat="1" ht="18.75" customHeight="1" outlineLevel="1" x14ac:dyDescent="0.25">
      <c r="A825" s="621"/>
      <c r="B825" s="451" t="s">
        <v>18</v>
      </c>
      <c r="C825" s="451"/>
      <c r="D825" s="39">
        <f t="shared" ref="D825:F827" si="280">D830+D835</f>
        <v>100884</v>
      </c>
      <c r="E825" s="39">
        <f t="shared" si="280"/>
        <v>139069.5</v>
      </c>
      <c r="F825" s="39">
        <f t="shared" si="280"/>
        <v>96022.16</v>
      </c>
      <c r="G825" s="64">
        <f t="shared" si="268"/>
        <v>0.69</v>
      </c>
      <c r="H825" s="39">
        <f>H830+H835</f>
        <v>96022.16</v>
      </c>
      <c r="I825" s="64">
        <f t="shared" si="270"/>
        <v>0.69</v>
      </c>
      <c r="J825" s="64">
        <f t="shared" si="271"/>
        <v>1</v>
      </c>
      <c r="K825" s="39">
        <f t="shared" ref="K825:L827" si="281">K830+K835</f>
        <v>139069.5</v>
      </c>
      <c r="L825" s="39">
        <f t="shared" si="281"/>
        <v>0</v>
      </c>
      <c r="M825" s="28">
        <f t="shared" si="252"/>
        <v>1</v>
      </c>
      <c r="N825" s="718"/>
      <c r="O825" s="5" t="b">
        <f t="shared" si="269"/>
        <v>1</v>
      </c>
      <c r="P825" s="6"/>
      <c r="Q825" s="138"/>
      <c r="R825" s="403" t="b">
        <f t="shared" si="256"/>
        <v>1</v>
      </c>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6"/>
      <c r="BB825" s="6"/>
      <c r="BC825" s="6"/>
      <c r="BD825" s="6"/>
      <c r="BE825" s="6"/>
      <c r="BF825" s="6"/>
      <c r="BG825" s="6"/>
      <c r="BH825" s="6"/>
      <c r="BI825" s="6"/>
      <c r="BJ825" s="6"/>
      <c r="BK825" s="6"/>
      <c r="BL825" s="6"/>
      <c r="BM825" s="6"/>
      <c r="BN825" s="6"/>
      <c r="BO825" s="6"/>
      <c r="BP825" s="6"/>
      <c r="BQ825" s="6"/>
      <c r="BR825" s="6"/>
      <c r="BS825" s="6"/>
      <c r="BT825" s="6"/>
      <c r="BU825" s="6"/>
      <c r="BV825" s="6"/>
      <c r="BW825" s="6"/>
      <c r="BX825" s="6"/>
      <c r="BY825" s="6"/>
      <c r="BZ825" s="6"/>
      <c r="CA825" s="6"/>
      <c r="CB825" s="6"/>
      <c r="CC825" s="6"/>
      <c r="CD825" s="6"/>
      <c r="CE825" s="6"/>
      <c r="CF825" s="6"/>
      <c r="CG825" s="6"/>
      <c r="CH825" s="6"/>
      <c r="CI825" s="6"/>
      <c r="CJ825" s="6"/>
      <c r="CK825" s="6"/>
      <c r="CL825" s="6"/>
      <c r="CM825" s="6"/>
      <c r="CN825" s="6"/>
      <c r="CO825" s="6"/>
      <c r="CP825" s="6"/>
      <c r="CQ825" s="6"/>
      <c r="CR825" s="6"/>
      <c r="CS825" s="6"/>
      <c r="CT825" s="6"/>
      <c r="CU825" s="6"/>
      <c r="CV825" s="6"/>
      <c r="CW825" s="6"/>
      <c r="CX825" s="6"/>
    </row>
    <row r="826" spans="1:102" s="5" customFormat="1" ht="17.25" customHeight="1" outlineLevel="1" x14ac:dyDescent="0.25">
      <c r="A826" s="621"/>
      <c r="B826" s="451" t="s">
        <v>38</v>
      </c>
      <c r="C826" s="451"/>
      <c r="D826" s="39">
        <f>D831+D836</f>
        <v>120001.99</v>
      </c>
      <c r="E826" s="39">
        <f t="shared" si="280"/>
        <v>120001.99</v>
      </c>
      <c r="F826" s="39">
        <f t="shared" si="280"/>
        <v>115211.41</v>
      </c>
      <c r="G826" s="64">
        <f t="shared" si="268"/>
        <v>0.96</v>
      </c>
      <c r="H826" s="39">
        <f>H831+H836</f>
        <v>115211.41</v>
      </c>
      <c r="I826" s="64">
        <f t="shared" si="270"/>
        <v>0.96</v>
      </c>
      <c r="J826" s="64">
        <f t="shared" si="271"/>
        <v>1</v>
      </c>
      <c r="K826" s="39">
        <f t="shared" si="281"/>
        <v>120001.99</v>
      </c>
      <c r="L826" s="39">
        <f t="shared" si="281"/>
        <v>0</v>
      </c>
      <c r="M826" s="28">
        <f t="shared" si="252"/>
        <v>1</v>
      </c>
      <c r="N826" s="718"/>
      <c r="O826" s="5" t="b">
        <f t="shared" si="269"/>
        <v>1</v>
      </c>
      <c r="P826" s="6"/>
      <c r="Q826" s="138"/>
      <c r="R826" s="403" t="b">
        <f t="shared" si="256"/>
        <v>1</v>
      </c>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6"/>
      <c r="BB826" s="6"/>
      <c r="BC826" s="6"/>
      <c r="BD826" s="6"/>
      <c r="BE826" s="6"/>
      <c r="BF826" s="6"/>
      <c r="BG826" s="6"/>
      <c r="BH826" s="6"/>
      <c r="BI826" s="6"/>
      <c r="BJ826" s="6"/>
      <c r="BK826" s="6"/>
      <c r="BL826" s="6"/>
      <c r="BM826" s="6"/>
      <c r="BN826" s="6"/>
      <c r="BO826" s="6"/>
      <c r="BP826" s="6"/>
      <c r="BQ826" s="6"/>
      <c r="BR826" s="6"/>
      <c r="BS826" s="6"/>
      <c r="BT826" s="6"/>
      <c r="BU826" s="6"/>
      <c r="BV826" s="6"/>
      <c r="BW826" s="6"/>
      <c r="BX826" s="6"/>
      <c r="BY826" s="6"/>
      <c r="BZ826" s="6"/>
      <c r="CA826" s="6"/>
      <c r="CB826" s="6"/>
      <c r="CC826" s="6"/>
      <c r="CD826" s="6"/>
      <c r="CE826" s="6"/>
      <c r="CF826" s="6"/>
      <c r="CG826" s="6"/>
      <c r="CH826" s="6"/>
      <c r="CI826" s="6"/>
      <c r="CJ826" s="6"/>
      <c r="CK826" s="6"/>
      <c r="CL826" s="6"/>
      <c r="CM826" s="6"/>
      <c r="CN826" s="6"/>
      <c r="CO826" s="6"/>
      <c r="CP826" s="6"/>
      <c r="CQ826" s="6"/>
      <c r="CR826" s="6"/>
      <c r="CS826" s="6"/>
      <c r="CT826" s="6"/>
      <c r="CU826" s="6"/>
      <c r="CV826" s="6"/>
      <c r="CW826" s="6"/>
      <c r="CX826" s="6"/>
    </row>
    <row r="827" spans="1:102" s="5" customFormat="1" ht="17.25" customHeight="1" outlineLevel="1" x14ac:dyDescent="0.25">
      <c r="A827" s="621"/>
      <c r="B827" s="451" t="s">
        <v>20</v>
      </c>
      <c r="C827" s="451"/>
      <c r="D827" s="39">
        <f t="shared" si="280"/>
        <v>0</v>
      </c>
      <c r="E827" s="39">
        <f t="shared" si="280"/>
        <v>0</v>
      </c>
      <c r="F827" s="39">
        <f t="shared" si="280"/>
        <v>0</v>
      </c>
      <c r="G827" s="68" t="e">
        <f t="shared" si="268"/>
        <v>#DIV/0!</v>
      </c>
      <c r="H827" s="39">
        <f>H832+H837</f>
        <v>0</v>
      </c>
      <c r="I827" s="68" t="e">
        <f t="shared" si="270"/>
        <v>#DIV/0!</v>
      </c>
      <c r="J827" s="68" t="e">
        <f t="shared" si="271"/>
        <v>#DIV/0!</v>
      </c>
      <c r="K827" s="39">
        <f t="shared" si="281"/>
        <v>0</v>
      </c>
      <c r="L827" s="39"/>
      <c r="M827" s="29" t="e">
        <f t="shared" si="252"/>
        <v>#DIV/0!</v>
      </c>
      <c r="N827" s="719"/>
      <c r="O827" s="5" t="b">
        <f t="shared" si="269"/>
        <v>1</v>
      </c>
      <c r="P827" s="6"/>
      <c r="Q827" s="138"/>
      <c r="R827" s="403" t="b">
        <f t="shared" si="256"/>
        <v>1</v>
      </c>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6"/>
      <c r="BB827" s="6"/>
      <c r="BC827" s="6"/>
      <c r="BD827" s="6"/>
      <c r="BE827" s="6"/>
      <c r="BF827" s="6"/>
      <c r="BG827" s="6"/>
      <c r="BH827" s="6"/>
      <c r="BI827" s="6"/>
      <c r="BJ827" s="6"/>
      <c r="BK827" s="6"/>
      <c r="BL827" s="6"/>
      <c r="BM827" s="6"/>
      <c r="BN827" s="6"/>
      <c r="BO827" s="6"/>
      <c r="BP827" s="6"/>
      <c r="BQ827" s="6"/>
      <c r="BR827" s="6"/>
      <c r="BS827" s="6"/>
      <c r="BT827" s="6"/>
      <c r="BU827" s="6"/>
      <c r="BV827" s="6"/>
      <c r="BW827" s="6"/>
      <c r="BX827" s="6"/>
      <c r="BY827" s="6"/>
      <c r="BZ827" s="6"/>
      <c r="CA827" s="6"/>
      <c r="CB827" s="6"/>
      <c r="CC827" s="6"/>
      <c r="CD827" s="6"/>
      <c r="CE827" s="6"/>
      <c r="CF827" s="6"/>
      <c r="CG827" s="6"/>
      <c r="CH827" s="6"/>
      <c r="CI827" s="6"/>
      <c r="CJ827" s="6"/>
      <c r="CK827" s="6"/>
      <c r="CL827" s="6"/>
      <c r="CM827" s="6"/>
      <c r="CN827" s="6"/>
      <c r="CO827" s="6"/>
      <c r="CP827" s="6"/>
      <c r="CQ827" s="6"/>
      <c r="CR827" s="6"/>
      <c r="CS827" s="6"/>
      <c r="CT827" s="6"/>
      <c r="CU827" s="6"/>
      <c r="CV827" s="6"/>
      <c r="CW827" s="6"/>
      <c r="CX827" s="6"/>
    </row>
    <row r="828" spans="1:102" s="5" customFormat="1" ht="66.75" customHeight="1" x14ac:dyDescent="0.25">
      <c r="A828" s="621" t="s">
        <v>1530</v>
      </c>
      <c r="B828" s="16" t="s">
        <v>966</v>
      </c>
      <c r="C828" s="16" t="s">
        <v>521</v>
      </c>
      <c r="D828" s="19">
        <f>SUM(D829:D832)</f>
        <v>104542.28</v>
      </c>
      <c r="E828" s="19">
        <f>SUM(E829:E832)</f>
        <v>104542.28</v>
      </c>
      <c r="F828" s="19">
        <f>SUM(F829:F832)</f>
        <v>104542.28</v>
      </c>
      <c r="G828" s="91">
        <f t="shared" si="268"/>
        <v>1</v>
      </c>
      <c r="H828" s="19">
        <f>SUM(H829:H832)</f>
        <v>104542.28</v>
      </c>
      <c r="I828" s="91">
        <f t="shared" si="270"/>
        <v>1</v>
      </c>
      <c r="J828" s="91">
        <f t="shared" si="271"/>
        <v>1</v>
      </c>
      <c r="K828" s="19">
        <f>SUM(K829:K832)</f>
        <v>104542.28</v>
      </c>
      <c r="L828" s="19">
        <f>SUM(L829:L832)</f>
        <v>0</v>
      </c>
      <c r="M828" s="28">
        <f t="shared" si="252"/>
        <v>1</v>
      </c>
      <c r="N828" s="645" t="s">
        <v>1219</v>
      </c>
      <c r="O828" s="5" t="b">
        <f t="shared" si="269"/>
        <v>1</v>
      </c>
      <c r="P828" s="6"/>
      <c r="Q828" s="138"/>
      <c r="R828" s="403" t="b">
        <f t="shared" si="256"/>
        <v>1</v>
      </c>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6"/>
      <c r="BB828" s="6"/>
      <c r="BC828" s="6"/>
      <c r="BD828" s="6"/>
      <c r="BE828" s="6"/>
      <c r="BF828" s="6"/>
      <c r="BG828" s="6"/>
      <c r="BH828" s="6"/>
      <c r="BI828" s="6"/>
      <c r="BJ828" s="6"/>
      <c r="BK828" s="6"/>
      <c r="BL828" s="6"/>
      <c r="BM828" s="6"/>
      <c r="BN828" s="6"/>
      <c r="BO828" s="6"/>
      <c r="BP828" s="6"/>
      <c r="BQ828" s="6"/>
      <c r="BR828" s="6"/>
      <c r="BS828" s="6"/>
      <c r="BT828" s="6"/>
      <c r="BU828" s="6"/>
      <c r="BV828" s="6"/>
      <c r="BW828" s="6"/>
      <c r="BX828" s="6"/>
      <c r="BY828" s="6"/>
      <c r="BZ828" s="6"/>
      <c r="CA828" s="6"/>
      <c r="CB828" s="6"/>
      <c r="CC828" s="6"/>
      <c r="CD828" s="6"/>
      <c r="CE828" s="6"/>
      <c r="CF828" s="6"/>
      <c r="CG828" s="6"/>
      <c r="CH828" s="6"/>
      <c r="CI828" s="6"/>
      <c r="CJ828" s="6"/>
      <c r="CK828" s="6"/>
      <c r="CL828" s="6"/>
      <c r="CM828" s="6"/>
      <c r="CN828" s="6"/>
      <c r="CO828" s="6"/>
      <c r="CP828" s="6"/>
      <c r="CQ828" s="6"/>
      <c r="CR828" s="6"/>
      <c r="CS828" s="6"/>
      <c r="CT828" s="6"/>
      <c r="CU828" s="6"/>
      <c r="CV828" s="6"/>
      <c r="CW828" s="6"/>
      <c r="CX828" s="6"/>
    </row>
    <row r="829" spans="1:102" s="5" customFormat="1" ht="18.75" customHeight="1" outlineLevel="1" x14ac:dyDescent="0.25">
      <c r="A829" s="621"/>
      <c r="B829" s="451" t="s">
        <v>19</v>
      </c>
      <c r="C829" s="451"/>
      <c r="D829" s="39"/>
      <c r="E829" s="39"/>
      <c r="F829" s="39"/>
      <c r="G829" s="68" t="e">
        <f t="shared" si="268"/>
        <v>#DIV/0!</v>
      </c>
      <c r="H829" s="39"/>
      <c r="I829" s="68" t="e">
        <f t="shared" si="270"/>
        <v>#DIV/0!</v>
      </c>
      <c r="J829" s="68" t="e">
        <f t="shared" si="271"/>
        <v>#DIV/0!</v>
      </c>
      <c r="K829" s="39"/>
      <c r="L829" s="39"/>
      <c r="M829" s="29" t="e">
        <f t="shared" si="252"/>
        <v>#DIV/0!</v>
      </c>
      <c r="N829" s="646"/>
      <c r="O829" s="5" t="b">
        <f t="shared" si="269"/>
        <v>1</v>
      </c>
      <c r="P829" s="6"/>
      <c r="Q829" s="138"/>
      <c r="R829" s="403" t="b">
        <f t="shared" si="256"/>
        <v>1</v>
      </c>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6"/>
      <c r="BB829" s="6"/>
      <c r="BC829" s="6"/>
      <c r="BD829" s="6"/>
      <c r="BE829" s="6"/>
      <c r="BF829" s="6"/>
      <c r="BG829" s="6"/>
      <c r="BH829" s="6"/>
      <c r="BI829" s="6"/>
      <c r="BJ829" s="6"/>
      <c r="BK829" s="6"/>
      <c r="BL829" s="6"/>
      <c r="BM829" s="6"/>
      <c r="BN829" s="6"/>
      <c r="BO829" s="6"/>
      <c r="BP829" s="6"/>
      <c r="BQ829" s="6"/>
      <c r="BR829" s="6"/>
      <c r="BS829" s="6"/>
      <c r="BT829" s="6"/>
      <c r="BU829" s="6"/>
      <c r="BV829" s="6"/>
      <c r="BW829" s="6"/>
      <c r="BX829" s="6"/>
      <c r="BY829" s="6"/>
      <c r="BZ829" s="6"/>
      <c r="CA829" s="6"/>
      <c r="CB829" s="6"/>
      <c r="CC829" s="6"/>
      <c r="CD829" s="6"/>
      <c r="CE829" s="6"/>
      <c r="CF829" s="6"/>
      <c r="CG829" s="6"/>
      <c r="CH829" s="6"/>
      <c r="CI829" s="6"/>
      <c r="CJ829" s="6"/>
      <c r="CK829" s="6"/>
      <c r="CL829" s="6"/>
      <c r="CM829" s="6"/>
      <c r="CN829" s="6"/>
      <c r="CO829" s="6"/>
      <c r="CP829" s="6"/>
      <c r="CQ829" s="6"/>
      <c r="CR829" s="6"/>
      <c r="CS829" s="6"/>
      <c r="CT829" s="6"/>
      <c r="CU829" s="6"/>
      <c r="CV829" s="6"/>
      <c r="CW829" s="6"/>
      <c r="CX829" s="6"/>
    </row>
    <row r="830" spans="1:102" s="5" customFormat="1" ht="18.75" customHeight="1" outlineLevel="1" x14ac:dyDescent="0.25">
      <c r="A830" s="621"/>
      <c r="B830" s="451" t="s">
        <v>18</v>
      </c>
      <c r="C830" s="451"/>
      <c r="D830" s="39"/>
      <c r="E830" s="39"/>
      <c r="F830" s="39"/>
      <c r="G830" s="68" t="e">
        <f t="shared" si="268"/>
        <v>#DIV/0!</v>
      </c>
      <c r="H830" s="39"/>
      <c r="I830" s="68" t="e">
        <f t="shared" si="270"/>
        <v>#DIV/0!</v>
      </c>
      <c r="J830" s="68" t="e">
        <f t="shared" si="271"/>
        <v>#DIV/0!</v>
      </c>
      <c r="K830" s="39"/>
      <c r="L830" s="39"/>
      <c r="M830" s="29" t="e">
        <f t="shared" si="252"/>
        <v>#DIV/0!</v>
      </c>
      <c r="N830" s="646"/>
      <c r="O830" s="5" t="b">
        <f t="shared" si="269"/>
        <v>1</v>
      </c>
      <c r="P830" s="6"/>
      <c r="Q830" s="138"/>
      <c r="R830" s="403" t="b">
        <f t="shared" si="256"/>
        <v>1</v>
      </c>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6"/>
      <c r="BB830" s="6"/>
      <c r="BC830" s="6"/>
      <c r="BD830" s="6"/>
      <c r="BE830" s="6"/>
      <c r="BF830" s="6"/>
      <c r="BG830" s="6"/>
      <c r="BH830" s="6"/>
      <c r="BI830" s="6"/>
      <c r="BJ830" s="6"/>
      <c r="BK830" s="6"/>
      <c r="BL830" s="6"/>
      <c r="BM830" s="6"/>
      <c r="BN830" s="6"/>
      <c r="BO830" s="6"/>
      <c r="BP830" s="6"/>
      <c r="BQ830" s="6"/>
      <c r="BR830" s="6"/>
      <c r="BS830" s="6"/>
      <c r="BT830" s="6"/>
      <c r="BU830" s="6"/>
      <c r="BV830" s="6"/>
      <c r="BW830" s="6"/>
      <c r="BX830" s="6"/>
      <c r="BY830" s="6"/>
      <c r="BZ830" s="6"/>
      <c r="CA830" s="6"/>
      <c r="CB830" s="6"/>
      <c r="CC830" s="6"/>
      <c r="CD830" s="6"/>
      <c r="CE830" s="6"/>
      <c r="CF830" s="6"/>
      <c r="CG830" s="6"/>
      <c r="CH830" s="6"/>
      <c r="CI830" s="6"/>
      <c r="CJ830" s="6"/>
      <c r="CK830" s="6"/>
      <c r="CL830" s="6"/>
      <c r="CM830" s="6"/>
      <c r="CN830" s="6"/>
      <c r="CO830" s="6"/>
      <c r="CP830" s="6"/>
      <c r="CQ830" s="6"/>
      <c r="CR830" s="6"/>
      <c r="CS830" s="6"/>
      <c r="CT830" s="6"/>
      <c r="CU830" s="6"/>
      <c r="CV830" s="6"/>
      <c r="CW830" s="6"/>
      <c r="CX830" s="6"/>
    </row>
    <row r="831" spans="1:102" s="5" customFormat="1" ht="18.75" customHeight="1" outlineLevel="1" x14ac:dyDescent="0.25">
      <c r="A831" s="621"/>
      <c r="B831" s="451" t="s">
        <v>38</v>
      </c>
      <c r="C831" s="451"/>
      <c r="D831" s="39">
        <v>104542.28</v>
      </c>
      <c r="E831" s="39">
        <v>104542.28</v>
      </c>
      <c r="F831" s="39">
        <v>104542.28</v>
      </c>
      <c r="G831" s="64">
        <f t="shared" si="268"/>
        <v>1</v>
      </c>
      <c r="H831" s="39">
        <v>104542.28</v>
      </c>
      <c r="I831" s="64">
        <f t="shared" si="270"/>
        <v>1</v>
      </c>
      <c r="J831" s="64">
        <f t="shared" si="271"/>
        <v>1</v>
      </c>
      <c r="K831" s="39">
        <v>104542.28</v>
      </c>
      <c r="L831" s="39"/>
      <c r="M831" s="28">
        <f t="shared" si="252"/>
        <v>1</v>
      </c>
      <c r="N831" s="646"/>
      <c r="O831" s="5" t="b">
        <f t="shared" si="269"/>
        <v>1</v>
      </c>
      <c r="P831" s="6"/>
      <c r="Q831" s="138"/>
      <c r="R831" s="403" t="b">
        <f t="shared" si="256"/>
        <v>1</v>
      </c>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6"/>
      <c r="BB831" s="6"/>
      <c r="BC831" s="6"/>
      <c r="BD831" s="6"/>
      <c r="BE831" s="6"/>
      <c r="BF831" s="6"/>
      <c r="BG831" s="6"/>
      <c r="BH831" s="6"/>
      <c r="BI831" s="6"/>
      <c r="BJ831" s="6"/>
      <c r="BK831" s="6"/>
      <c r="BL831" s="6"/>
      <c r="BM831" s="6"/>
      <c r="BN831" s="6"/>
      <c r="BO831" s="6"/>
      <c r="BP831" s="6"/>
      <c r="BQ831" s="6"/>
      <c r="BR831" s="6"/>
      <c r="BS831" s="6"/>
      <c r="BT831" s="6"/>
      <c r="BU831" s="6"/>
      <c r="BV831" s="6"/>
      <c r="BW831" s="6"/>
      <c r="BX831" s="6"/>
      <c r="BY831" s="6"/>
      <c r="BZ831" s="6"/>
      <c r="CA831" s="6"/>
      <c r="CB831" s="6"/>
      <c r="CC831" s="6"/>
      <c r="CD831" s="6"/>
      <c r="CE831" s="6"/>
      <c r="CF831" s="6"/>
      <c r="CG831" s="6"/>
      <c r="CH831" s="6"/>
      <c r="CI831" s="6"/>
      <c r="CJ831" s="6"/>
      <c r="CK831" s="6"/>
      <c r="CL831" s="6"/>
      <c r="CM831" s="6"/>
      <c r="CN831" s="6"/>
      <c r="CO831" s="6"/>
      <c r="CP831" s="6"/>
      <c r="CQ831" s="6"/>
      <c r="CR831" s="6"/>
      <c r="CS831" s="6"/>
      <c r="CT831" s="6"/>
      <c r="CU831" s="6"/>
      <c r="CV831" s="6"/>
      <c r="CW831" s="6"/>
      <c r="CX831" s="6"/>
    </row>
    <row r="832" spans="1:102" s="5" customFormat="1" ht="18.75" customHeight="1" outlineLevel="1" x14ac:dyDescent="0.25">
      <c r="A832" s="621"/>
      <c r="B832" s="451" t="s">
        <v>20</v>
      </c>
      <c r="C832" s="451"/>
      <c r="D832" s="39"/>
      <c r="E832" s="39"/>
      <c r="F832" s="39"/>
      <c r="G832" s="68" t="e">
        <f t="shared" si="268"/>
        <v>#DIV/0!</v>
      </c>
      <c r="H832" s="39"/>
      <c r="I832" s="68" t="e">
        <f t="shared" si="270"/>
        <v>#DIV/0!</v>
      </c>
      <c r="J832" s="68" t="e">
        <f t="shared" si="271"/>
        <v>#DIV/0!</v>
      </c>
      <c r="K832" s="39"/>
      <c r="L832" s="39"/>
      <c r="M832" s="29" t="e">
        <f t="shared" si="252"/>
        <v>#DIV/0!</v>
      </c>
      <c r="N832" s="647"/>
      <c r="O832" s="5" t="b">
        <f t="shared" si="269"/>
        <v>1</v>
      </c>
      <c r="P832" s="6"/>
      <c r="Q832" s="138"/>
      <c r="R832" s="403" t="b">
        <f t="shared" si="256"/>
        <v>1</v>
      </c>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6"/>
      <c r="BB832" s="6"/>
      <c r="BC832" s="6"/>
      <c r="BD832" s="6"/>
      <c r="BE832" s="6"/>
      <c r="BF832" s="6"/>
      <c r="BG832" s="6"/>
      <c r="BH832" s="6"/>
      <c r="BI832" s="6"/>
      <c r="BJ832" s="6"/>
      <c r="BK832" s="6"/>
      <c r="BL832" s="6"/>
      <c r="BM832" s="6"/>
      <c r="BN832" s="6"/>
      <c r="BO832" s="6"/>
      <c r="BP832" s="6"/>
      <c r="BQ832" s="6"/>
      <c r="BR832" s="6"/>
      <c r="BS832" s="6"/>
      <c r="BT832" s="6"/>
      <c r="BU832" s="6"/>
      <c r="BV832" s="6"/>
      <c r="BW832" s="6"/>
      <c r="BX832" s="6"/>
      <c r="BY832" s="6"/>
      <c r="BZ832" s="6"/>
      <c r="CA832" s="6"/>
      <c r="CB832" s="6"/>
      <c r="CC832" s="6"/>
      <c r="CD832" s="6"/>
      <c r="CE832" s="6"/>
      <c r="CF832" s="6"/>
      <c r="CG832" s="6"/>
      <c r="CH832" s="6"/>
      <c r="CI832" s="6"/>
      <c r="CJ832" s="6"/>
      <c r="CK832" s="6"/>
      <c r="CL832" s="6"/>
      <c r="CM832" s="6"/>
      <c r="CN832" s="6"/>
      <c r="CO832" s="6"/>
      <c r="CP832" s="6"/>
      <c r="CQ832" s="6"/>
      <c r="CR832" s="6"/>
      <c r="CS832" s="6"/>
      <c r="CT832" s="6"/>
      <c r="CU832" s="6"/>
      <c r="CV832" s="6"/>
      <c r="CW832" s="6"/>
      <c r="CX832" s="6"/>
    </row>
    <row r="833" spans="1:102" s="5" customFormat="1" ht="27" x14ac:dyDescent="0.25">
      <c r="A833" s="621" t="s">
        <v>1531</v>
      </c>
      <c r="B833" s="16" t="s">
        <v>967</v>
      </c>
      <c r="C833" s="16" t="s">
        <v>521</v>
      </c>
      <c r="D833" s="19">
        <f>SUM(D834:D837)</f>
        <v>116343.71</v>
      </c>
      <c r="E833" s="19">
        <f>SUM(E834:E837)</f>
        <v>154529.21</v>
      </c>
      <c r="F833" s="19">
        <f>SUM(F834:F837)</f>
        <v>106691.29</v>
      </c>
      <c r="G833" s="64">
        <f t="shared" si="268"/>
        <v>0.69</v>
      </c>
      <c r="H833" s="39">
        <f>SUM(H834:H837)</f>
        <v>106691.29</v>
      </c>
      <c r="I833" s="64">
        <f t="shared" si="270"/>
        <v>0.69</v>
      </c>
      <c r="J833" s="64">
        <f t="shared" si="271"/>
        <v>1</v>
      </c>
      <c r="K833" s="19">
        <f>SUM(K834:K837)</f>
        <v>154529.21</v>
      </c>
      <c r="L833" s="39">
        <f t="shared" si="255"/>
        <v>0</v>
      </c>
      <c r="M833" s="52">
        <f t="shared" si="252"/>
        <v>1</v>
      </c>
      <c r="N833" s="694" t="s">
        <v>1535</v>
      </c>
      <c r="O833" s="5" t="b">
        <f t="shared" si="269"/>
        <v>1</v>
      </c>
      <c r="P833" s="6"/>
      <c r="Q833" s="138"/>
      <c r="R833" s="403" t="b">
        <f t="shared" si="256"/>
        <v>1</v>
      </c>
      <c r="S833" s="6"/>
      <c r="T833" s="6"/>
      <c r="U833" s="6"/>
      <c r="V833" s="6"/>
      <c r="W833" s="6"/>
      <c r="X833" s="6"/>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6"/>
      <c r="BB833" s="6"/>
      <c r="BC833" s="6"/>
      <c r="BD833" s="6"/>
      <c r="BE833" s="6"/>
      <c r="BF833" s="6"/>
      <c r="BG833" s="6"/>
      <c r="BH833" s="6"/>
      <c r="BI833" s="6"/>
      <c r="BJ833" s="6"/>
      <c r="BK833" s="6"/>
      <c r="BL833" s="6"/>
      <c r="BM833" s="6"/>
      <c r="BN833" s="6"/>
      <c r="BO833" s="6"/>
      <c r="BP833" s="6"/>
      <c r="BQ833" s="6"/>
      <c r="BR833" s="6"/>
      <c r="BS833" s="6"/>
      <c r="BT833" s="6"/>
      <c r="BU833" s="6"/>
      <c r="BV833" s="6"/>
      <c r="BW833" s="6"/>
      <c r="BX833" s="6"/>
      <c r="BY833" s="6"/>
      <c r="BZ833" s="6"/>
      <c r="CA833" s="6"/>
      <c r="CB833" s="6"/>
      <c r="CC833" s="6"/>
      <c r="CD833" s="6"/>
      <c r="CE833" s="6"/>
      <c r="CF833" s="6"/>
      <c r="CG833" s="6"/>
      <c r="CH833" s="6"/>
      <c r="CI833" s="6"/>
      <c r="CJ833" s="6"/>
      <c r="CK833" s="6"/>
      <c r="CL833" s="6"/>
      <c r="CM833" s="6"/>
      <c r="CN833" s="6"/>
      <c r="CO833" s="6"/>
      <c r="CP833" s="6"/>
      <c r="CQ833" s="6"/>
      <c r="CR833" s="6"/>
      <c r="CS833" s="6"/>
      <c r="CT833" s="6"/>
      <c r="CU833" s="6"/>
      <c r="CV833" s="6"/>
      <c r="CW833" s="6"/>
      <c r="CX833" s="6"/>
    </row>
    <row r="834" spans="1:102" s="5" customFormat="1" ht="18.75" customHeight="1" outlineLevel="1" x14ac:dyDescent="0.25">
      <c r="A834" s="621"/>
      <c r="B834" s="451" t="s">
        <v>19</v>
      </c>
      <c r="C834" s="451"/>
      <c r="D834" s="39"/>
      <c r="E834" s="18"/>
      <c r="F834" s="39"/>
      <c r="G834" s="68" t="e">
        <f t="shared" si="268"/>
        <v>#DIV/0!</v>
      </c>
      <c r="H834" s="21"/>
      <c r="I834" s="68" t="e">
        <f t="shared" si="270"/>
        <v>#DIV/0!</v>
      </c>
      <c r="J834" s="68" t="e">
        <f t="shared" si="271"/>
        <v>#DIV/0!</v>
      </c>
      <c r="K834" s="39"/>
      <c r="L834" s="39">
        <f t="shared" si="255"/>
        <v>0</v>
      </c>
      <c r="M834" s="29" t="e">
        <f t="shared" si="252"/>
        <v>#DIV/0!</v>
      </c>
      <c r="N834" s="694"/>
      <c r="O834" s="5" t="b">
        <f t="shared" si="269"/>
        <v>1</v>
      </c>
      <c r="P834" s="6"/>
      <c r="Q834" s="138"/>
      <c r="R834" s="403" t="b">
        <f t="shared" si="256"/>
        <v>1</v>
      </c>
      <c r="S834" s="6"/>
      <c r="T834" s="6"/>
      <c r="U834" s="6"/>
      <c r="V834" s="6"/>
      <c r="W834" s="6"/>
      <c r="X834" s="6"/>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6"/>
      <c r="BB834" s="6"/>
      <c r="BC834" s="6"/>
      <c r="BD834" s="6"/>
      <c r="BE834" s="6"/>
      <c r="BF834" s="6"/>
      <c r="BG834" s="6"/>
      <c r="BH834" s="6"/>
      <c r="BI834" s="6"/>
      <c r="BJ834" s="6"/>
      <c r="BK834" s="6"/>
      <c r="BL834" s="6"/>
      <c r="BM834" s="6"/>
      <c r="BN834" s="6"/>
      <c r="BO834" s="6"/>
      <c r="BP834" s="6"/>
      <c r="BQ834" s="6"/>
      <c r="BR834" s="6"/>
      <c r="BS834" s="6"/>
      <c r="BT834" s="6"/>
      <c r="BU834" s="6"/>
      <c r="BV834" s="6"/>
      <c r="BW834" s="6"/>
      <c r="BX834" s="6"/>
      <c r="BY834" s="6"/>
      <c r="BZ834" s="6"/>
      <c r="CA834" s="6"/>
      <c r="CB834" s="6"/>
      <c r="CC834" s="6"/>
      <c r="CD834" s="6"/>
      <c r="CE834" s="6"/>
      <c r="CF834" s="6"/>
      <c r="CG834" s="6"/>
      <c r="CH834" s="6"/>
      <c r="CI834" s="6"/>
      <c r="CJ834" s="6"/>
      <c r="CK834" s="6"/>
      <c r="CL834" s="6"/>
      <c r="CM834" s="6"/>
      <c r="CN834" s="6"/>
      <c r="CO834" s="6"/>
      <c r="CP834" s="6"/>
      <c r="CQ834" s="6"/>
      <c r="CR834" s="6"/>
      <c r="CS834" s="6"/>
      <c r="CT834" s="6"/>
      <c r="CU834" s="6"/>
      <c r="CV834" s="6"/>
      <c r="CW834" s="6"/>
      <c r="CX834" s="6"/>
    </row>
    <row r="835" spans="1:102" s="5" customFormat="1" ht="27" outlineLevel="1" x14ac:dyDescent="0.25">
      <c r="A835" s="621"/>
      <c r="B835" s="451" t="s">
        <v>18</v>
      </c>
      <c r="C835" s="451"/>
      <c r="D835" s="39">
        <v>100884</v>
      </c>
      <c r="E835" s="39">
        <v>139069.5</v>
      </c>
      <c r="F835" s="39">
        <v>96022.16</v>
      </c>
      <c r="G835" s="64">
        <f t="shared" si="268"/>
        <v>0.69</v>
      </c>
      <c r="H835" s="39">
        <v>96022.16</v>
      </c>
      <c r="I835" s="64">
        <f t="shared" si="270"/>
        <v>0.69</v>
      </c>
      <c r="J835" s="64">
        <f t="shared" si="271"/>
        <v>1</v>
      </c>
      <c r="K835" s="39">
        <v>139069.5</v>
      </c>
      <c r="L835" s="39">
        <f t="shared" si="255"/>
        <v>0</v>
      </c>
      <c r="M835" s="28">
        <f t="shared" si="252"/>
        <v>1</v>
      </c>
      <c r="N835" s="694"/>
      <c r="O835" s="5" t="b">
        <f t="shared" si="269"/>
        <v>1</v>
      </c>
      <c r="P835" s="6"/>
      <c r="Q835" s="138"/>
      <c r="R835" s="403" t="b">
        <f t="shared" si="256"/>
        <v>1</v>
      </c>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6"/>
      <c r="BB835" s="6"/>
      <c r="BC835" s="6"/>
      <c r="BD835" s="6"/>
      <c r="BE835" s="6"/>
      <c r="BF835" s="6"/>
      <c r="BG835" s="6"/>
      <c r="BH835" s="6"/>
      <c r="BI835" s="6"/>
      <c r="BJ835" s="6"/>
      <c r="BK835" s="6"/>
      <c r="BL835" s="6"/>
      <c r="BM835" s="6"/>
      <c r="BN835" s="6"/>
      <c r="BO835" s="6"/>
      <c r="BP835" s="6"/>
      <c r="BQ835" s="6"/>
      <c r="BR835" s="6"/>
      <c r="BS835" s="6"/>
      <c r="BT835" s="6"/>
      <c r="BU835" s="6"/>
      <c r="BV835" s="6"/>
      <c r="BW835" s="6"/>
      <c r="BX835" s="6"/>
      <c r="BY835" s="6"/>
      <c r="BZ835" s="6"/>
      <c r="CA835" s="6"/>
      <c r="CB835" s="6"/>
      <c r="CC835" s="6"/>
      <c r="CD835" s="6"/>
      <c r="CE835" s="6"/>
      <c r="CF835" s="6"/>
      <c r="CG835" s="6"/>
      <c r="CH835" s="6"/>
      <c r="CI835" s="6"/>
      <c r="CJ835" s="6"/>
      <c r="CK835" s="6"/>
      <c r="CL835" s="6"/>
      <c r="CM835" s="6"/>
      <c r="CN835" s="6"/>
      <c r="CO835" s="6"/>
      <c r="CP835" s="6"/>
      <c r="CQ835" s="6"/>
      <c r="CR835" s="6"/>
      <c r="CS835" s="6"/>
      <c r="CT835" s="6"/>
      <c r="CU835" s="6"/>
      <c r="CV835" s="6"/>
      <c r="CW835" s="6"/>
      <c r="CX835" s="6"/>
    </row>
    <row r="836" spans="1:102" s="5" customFormat="1" ht="27" outlineLevel="1" x14ac:dyDescent="0.25">
      <c r="A836" s="621"/>
      <c r="B836" s="451" t="s">
        <v>38</v>
      </c>
      <c r="C836" s="451"/>
      <c r="D836" s="39">
        <v>15459.71</v>
      </c>
      <c r="E836" s="39">
        <v>15459.71</v>
      </c>
      <c r="F836" s="39">
        <v>10669.13</v>
      </c>
      <c r="G836" s="64">
        <f t="shared" si="268"/>
        <v>0.69</v>
      </c>
      <c r="H836" s="39">
        <f>F836</f>
        <v>10669.13</v>
      </c>
      <c r="I836" s="64">
        <f t="shared" si="270"/>
        <v>0.69</v>
      </c>
      <c r="J836" s="64">
        <f t="shared" si="271"/>
        <v>1</v>
      </c>
      <c r="K836" s="39">
        <v>15459.71</v>
      </c>
      <c r="L836" s="39">
        <f t="shared" si="255"/>
        <v>0</v>
      </c>
      <c r="M836" s="28">
        <f t="shared" ref="M836:M877" si="282">K836/E836</f>
        <v>1</v>
      </c>
      <c r="N836" s="694"/>
      <c r="O836" s="5" t="b">
        <f t="shared" si="269"/>
        <v>1</v>
      </c>
      <c r="P836" s="6"/>
      <c r="Q836" s="138"/>
      <c r="R836" s="403" t="b">
        <f t="shared" si="256"/>
        <v>1</v>
      </c>
      <c r="S836" s="6"/>
      <c r="T836" s="6"/>
      <c r="U836" s="6"/>
      <c r="V836" s="6"/>
      <c r="W836" s="6"/>
      <c r="X836" s="6"/>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6"/>
      <c r="BB836" s="6"/>
      <c r="BC836" s="6"/>
      <c r="BD836" s="6"/>
      <c r="BE836" s="6"/>
      <c r="BF836" s="6"/>
      <c r="BG836" s="6"/>
      <c r="BH836" s="6"/>
      <c r="BI836" s="6"/>
      <c r="BJ836" s="6"/>
      <c r="BK836" s="6"/>
      <c r="BL836" s="6"/>
      <c r="BM836" s="6"/>
      <c r="BN836" s="6"/>
      <c r="BO836" s="6"/>
      <c r="BP836" s="6"/>
      <c r="BQ836" s="6"/>
      <c r="BR836" s="6"/>
      <c r="BS836" s="6"/>
      <c r="BT836" s="6"/>
      <c r="BU836" s="6"/>
      <c r="BV836" s="6"/>
      <c r="BW836" s="6"/>
      <c r="BX836" s="6"/>
      <c r="BY836" s="6"/>
      <c r="BZ836" s="6"/>
      <c r="CA836" s="6"/>
      <c r="CB836" s="6"/>
      <c r="CC836" s="6"/>
      <c r="CD836" s="6"/>
      <c r="CE836" s="6"/>
      <c r="CF836" s="6"/>
      <c r="CG836" s="6"/>
      <c r="CH836" s="6"/>
      <c r="CI836" s="6"/>
      <c r="CJ836" s="6"/>
      <c r="CK836" s="6"/>
      <c r="CL836" s="6"/>
      <c r="CM836" s="6"/>
      <c r="CN836" s="6"/>
      <c r="CO836" s="6"/>
      <c r="CP836" s="6"/>
      <c r="CQ836" s="6"/>
      <c r="CR836" s="6"/>
      <c r="CS836" s="6"/>
      <c r="CT836" s="6"/>
      <c r="CU836" s="6"/>
      <c r="CV836" s="6"/>
      <c r="CW836" s="6"/>
      <c r="CX836" s="6"/>
    </row>
    <row r="837" spans="1:102" s="5" customFormat="1" ht="27" outlineLevel="1" x14ac:dyDescent="0.25">
      <c r="A837" s="621"/>
      <c r="B837" s="451" t="s">
        <v>20</v>
      </c>
      <c r="C837" s="451"/>
      <c r="D837" s="39"/>
      <c r="E837" s="18"/>
      <c r="F837" s="39"/>
      <c r="G837" s="68" t="e">
        <f t="shared" si="268"/>
        <v>#DIV/0!</v>
      </c>
      <c r="H837" s="21"/>
      <c r="I837" s="68" t="e">
        <f t="shared" si="270"/>
        <v>#DIV/0!</v>
      </c>
      <c r="J837" s="68" t="e">
        <f t="shared" si="271"/>
        <v>#DIV/0!</v>
      </c>
      <c r="K837" s="39"/>
      <c r="L837" s="39">
        <f t="shared" si="255"/>
        <v>0</v>
      </c>
      <c r="M837" s="29" t="e">
        <f t="shared" si="282"/>
        <v>#DIV/0!</v>
      </c>
      <c r="N837" s="694"/>
      <c r="O837" s="5" t="b">
        <f t="shared" si="269"/>
        <v>1</v>
      </c>
      <c r="P837" s="6"/>
      <c r="Q837" s="138"/>
      <c r="R837" s="403" t="b">
        <f t="shared" si="256"/>
        <v>1</v>
      </c>
      <c r="S837" s="6"/>
      <c r="T837" s="6"/>
      <c r="U837" s="6"/>
      <c r="V837" s="6"/>
      <c r="W837" s="6"/>
      <c r="X837" s="6"/>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6"/>
      <c r="BB837" s="6"/>
      <c r="BC837" s="6"/>
      <c r="BD837" s="6"/>
      <c r="BE837" s="6"/>
      <c r="BF837" s="6"/>
      <c r="BG837" s="6"/>
      <c r="BH837" s="6"/>
      <c r="BI837" s="6"/>
      <c r="BJ837" s="6"/>
      <c r="BK837" s="6"/>
      <c r="BL837" s="6"/>
      <c r="BM837" s="6"/>
      <c r="BN837" s="6"/>
      <c r="BO837" s="6"/>
      <c r="BP837" s="6"/>
      <c r="BQ837" s="6"/>
      <c r="BR837" s="6"/>
      <c r="BS837" s="6"/>
      <c r="BT837" s="6"/>
      <c r="BU837" s="6"/>
      <c r="BV837" s="6"/>
      <c r="BW837" s="6"/>
      <c r="BX837" s="6"/>
      <c r="BY837" s="6"/>
      <c r="BZ837" s="6"/>
      <c r="CA837" s="6"/>
      <c r="CB837" s="6"/>
      <c r="CC837" s="6"/>
      <c r="CD837" s="6"/>
      <c r="CE837" s="6"/>
      <c r="CF837" s="6"/>
      <c r="CG837" s="6"/>
      <c r="CH837" s="6"/>
      <c r="CI837" s="6"/>
      <c r="CJ837" s="6"/>
      <c r="CK837" s="6"/>
      <c r="CL837" s="6"/>
      <c r="CM837" s="6"/>
      <c r="CN837" s="6"/>
      <c r="CO837" s="6"/>
      <c r="CP837" s="6"/>
      <c r="CQ837" s="6"/>
      <c r="CR837" s="6"/>
      <c r="CS837" s="6"/>
      <c r="CT837" s="6"/>
      <c r="CU837" s="6"/>
      <c r="CV837" s="6"/>
      <c r="CW837" s="6"/>
      <c r="CX837" s="6"/>
    </row>
    <row r="838" spans="1:102" s="5" customFormat="1" ht="56.25" x14ac:dyDescent="0.25">
      <c r="A838" s="648" t="s">
        <v>182</v>
      </c>
      <c r="B838" s="16" t="s">
        <v>968</v>
      </c>
      <c r="C838" s="16" t="s">
        <v>172</v>
      </c>
      <c r="D838" s="19">
        <f>SUM(D839:D842)</f>
        <v>4527.1899999999996</v>
      </c>
      <c r="E838" s="19">
        <f>SUM(E839:E842)</f>
        <v>4372.3100000000004</v>
      </c>
      <c r="F838" s="19">
        <f>SUM(F839:F842)</f>
        <v>4372.3100000000004</v>
      </c>
      <c r="G838" s="91">
        <f t="shared" si="268"/>
        <v>1</v>
      </c>
      <c r="H838" s="19">
        <f>SUM(H839:H842)</f>
        <v>4372.3100000000004</v>
      </c>
      <c r="I838" s="91">
        <f t="shared" si="270"/>
        <v>1</v>
      </c>
      <c r="J838" s="91">
        <f t="shared" si="271"/>
        <v>1</v>
      </c>
      <c r="K838" s="19">
        <f>SUM(K839:K842)</f>
        <v>4372.3100000000004</v>
      </c>
      <c r="L838" s="19">
        <f>SUM(L839:L842)</f>
        <v>0</v>
      </c>
      <c r="M838" s="52">
        <f t="shared" si="282"/>
        <v>1</v>
      </c>
      <c r="N838" s="717"/>
      <c r="O838" s="5" t="b">
        <f t="shared" si="269"/>
        <v>1</v>
      </c>
      <c r="P838" s="6"/>
      <c r="Q838" s="138"/>
      <c r="R838" s="403" t="b">
        <f t="shared" si="256"/>
        <v>1</v>
      </c>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6"/>
      <c r="BB838" s="6"/>
      <c r="BC838" s="6"/>
      <c r="BD838" s="6"/>
      <c r="BE838" s="6"/>
      <c r="BF838" s="6"/>
      <c r="BG838" s="6"/>
      <c r="BH838" s="6"/>
      <c r="BI838" s="6"/>
      <c r="BJ838" s="6"/>
      <c r="BK838" s="6"/>
      <c r="BL838" s="6"/>
      <c r="BM838" s="6"/>
      <c r="BN838" s="6"/>
      <c r="BO838" s="6"/>
      <c r="BP838" s="6"/>
      <c r="BQ838" s="6"/>
      <c r="BR838" s="6"/>
      <c r="BS838" s="6"/>
      <c r="BT838" s="6"/>
      <c r="BU838" s="6"/>
      <c r="BV838" s="6"/>
      <c r="BW838" s="6"/>
      <c r="BX838" s="6"/>
      <c r="BY838" s="6"/>
      <c r="BZ838" s="6"/>
      <c r="CA838" s="6"/>
      <c r="CB838" s="6"/>
      <c r="CC838" s="6"/>
      <c r="CD838" s="6"/>
      <c r="CE838" s="6"/>
      <c r="CF838" s="6"/>
      <c r="CG838" s="6"/>
      <c r="CH838" s="6"/>
      <c r="CI838" s="6"/>
      <c r="CJ838" s="6"/>
      <c r="CK838" s="6"/>
      <c r="CL838" s="6"/>
      <c r="CM838" s="6"/>
      <c r="CN838" s="6"/>
      <c r="CO838" s="6"/>
      <c r="CP838" s="6"/>
      <c r="CQ838" s="6"/>
      <c r="CR838" s="6"/>
      <c r="CS838" s="6"/>
      <c r="CT838" s="6"/>
      <c r="CU838" s="6"/>
      <c r="CV838" s="6"/>
      <c r="CW838" s="6"/>
      <c r="CX838" s="6"/>
    </row>
    <row r="839" spans="1:102" s="5" customFormat="1" ht="27" outlineLevel="1" x14ac:dyDescent="0.25">
      <c r="A839" s="649"/>
      <c r="B839" s="451" t="s">
        <v>19</v>
      </c>
      <c r="C839" s="451"/>
      <c r="D839" s="39">
        <f>D844+D849</f>
        <v>0</v>
      </c>
      <c r="E839" s="39">
        <f>E844+E849</f>
        <v>0</v>
      </c>
      <c r="F839" s="39">
        <f>F844+F849</f>
        <v>0</v>
      </c>
      <c r="G839" s="68" t="e">
        <f t="shared" si="268"/>
        <v>#DIV/0!</v>
      </c>
      <c r="H839" s="21">
        <f>H844+H849</f>
        <v>0</v>
      </c>
      <c r="I839" s="68" t="e">
        <f t="shared" si="270"/>
        <v>#DIV/0!</v>
      </c>
      <c r="J839" s="68" t="e">
        <f t="shared" si="271"/>
        <v>#DIV/0!</v>
      </c>
      <c r="K839" s="39">
        <f>K844+K849</f>
        <v>0</v>
      </c>
      <c r="L839" s="39"/>
      <c r="M839" s="29" t="e">
        <f t="shared" si="282"/>
        <v>#DIV/0!</v>
      </c>
      <c r="N839" s="718"/>
      <c r="O839" s="5" t="b">
        <f t="shared" si="269"/>
        <v>1</v>
      </c>
      <c r="P839" s="6"/>
      <c r="Q839" s="138"/>
      <c r="R839" s="403" t="b">
        <f t="shared" si="256"/>
        <v>1</v>
      </c>
      <c r="S839" s="6"/>
      <c r="T839" s="6"/>
      <c r="U839" s="6"/>
      <c r="V839" s="6"/>
      <c r="W839" s="6"/>
      <c r="X839" s="6"/>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6"/>
      <c r="BB839" s="6"/>
      <c r="BC839" s="6"/>
      <c r="BD839" s="6"/>
      <c r="BE839" s="6"/>
      <c r="BF839" s="6"/>
      <c r="BG839" s="6"/>
      <c r="BH839" s="6"/>
      <c r="BI839" s="6"/>
      <c r="BJ839" s="6"/>
      <c r="BK839" s="6"/>
      <c r="BL839" s="6"/>
      <c r="BM839" s="6"/>
      <c r="BN839" s="6"/>
      <c r="BO839" s="6"/>
      <c r="BP839" s="6"/>
      <c r="BQ839" s="6"/>
      <c r="BR839" s="6"/>
      <c r="BS839" s="6"/>
      <c r="BT839" s="6"/>
      <c r="BU839" s="6"/>
      <c r="BV839" s="6"/>
      <c r="BW839" s="6"/>
      <c r="BX839" s="6"/>
      <c r="BY839" s="6"/>
      <c r="BZ839" s="6"/>
      <c r="CA839" s="6"/>
      <c r="CB839" s="6"/>
      <c r="CC839" s="6"/>
      <c r="CD839" s="6"/>
      <c r="CE839" s="6"/>
      <c r="CF839" s="6"/>
      <c r="CG839" s="6"/>
      <c r="CH839" s="6"/>
      <c r="CI839" s="6"/>
      <c r="CJ839" s="6"/>
      <c r="CK839" s="6"/>
      <c r="CL839" s="6"/>
      <c r="CM839" s="6"/>
      <c r="CN839" s="6"/>
      <c r="CO839" s="6"/>
      <c r="CP839" s="6"/>
      <c r="CQ839" s="6"/>
      <c r="CR839" s="6"/>
      <c r="CS839" s="6"/>
      <c r="CT839" s="6"/>
      <c r="CU839" s="6"/>
      <c r="CV839" s="6"/>
      <c r="CW839" s="6"/>
      <c r="CX839" s="6"/>
    </row>
    <row r="840" spans="1:102" s="5" customFormat="1" ht="27" outlineLevel="1" x14ac:dyDescent="0.25">
      <c r="A840" s="649"/>
      <c r="B840" s="451" t="s">
        <v>18</v>
      </c>
      <c r="C840" s="451"/>
      <c r="D840" s="39">
        <f t="shared" ref="D840:F842" si="283">D845+D850</f>
        <v>0</v>
      </c>
      <c r="E840" s="39">
        <f t="shared" si="283"/>
        <v>0</v>
      </c>
      <c r="F840" s="39">
        <f t="shared" si="283"/>
        <v>0</v>
      </c>
      <c r="G840" s="68" t="e">
        <f t="shared" si="268"/>
        <v>#DIV/0!</v>
      </c>
      <c r="H840" s="21">
        <f>H845+H850</f>
        <v>0</v>
      </c>
      <c r="I840" s="68" t="e">
        <f t="shared" si="270"/>
        <v>#DIV/0!</v>
      </c>
      <c r="J840" s="68" t="e">
        <f t="shared" si="271"/>
        <v>#DIV/0!</v>
      </c>
      <c r="K840" s="39">
        <f>K845+K850</f>
        <v>0</v>
      </c>
      <c r="L840" s="39"/>
      <c r="M840" s="29" t="e">
        <f t="shared" si="282"/>
        <v>#DIV/0!</v>
      </c>
      <c r="N840" s="718"/>
      <c r="O840" s="5" t="b">
        <f t="shared" si="269"/>
        <v>1</v>
      </c>
      <c r="P840" s="6"/>
      <c r="Q840" s="138"/>
      <c r="R840" s="403" t="b">
        <f t="shared" ref="R840:R903" si="284">F840=H840</f>
        <v>1</v>
      </c>
      <c r="S840" s="6"/>
      <c r="T840" s="6"/>
      <c r="U840" s="6"/>
      <c r="V840" s="6"/>
      <c r="W840" s="6"/>
      <c r="X840" s="6"/>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6"/>
      <c r="BB840" s="6"/>
      <c r="BC840" s="6"/>
      <c r="BD840" s="6"/>
      <c r="BE840" s="6"/>
      <c r="BF840" s="6"/>
      <c r="BG840" s="6"/>
      <c r="BH840" s="6"/>
      <c r="BI840" s="6"/>
      <c r="BJ840" s="6"/>
      <c r="BK840" s="6"/>
      <c r="BL840" s="6"/>
      <c r="BM840" s="6"/>
      <c r="BN840" s="6"/>
      <c r="BO840" s="6"/>
      <c r="BP840" s="6"/>
      <c r="BQ840" s="6"/>
      <c r="BR840" s="6"/>
      <c r="BS840" s="6"/>
      <c r="BT840" s="6"/>
      <c r="BU840" s="6"/>
      <c r="BV840" s="6"/>
      <c r="BW840" s="6"/>
      <c r="BX840" s="6"/>
      <c r="BY840" s="6"/>
      <c r="BZ840" s="6"/>
      <c r="CA840" s="6"/>
      <c r="CB840" s="6"/>
      <c r="CC840" s="6"/>
      <c r="CD840" s="6"/>
      <c r="CE840" s="6"/>
      <c r="CF840" s="6"/>
      <c r="CG840" s="6"/>
      <c r="CH840" s="6"/>
      <c r="CI840" s="6"/>
      <c r="CJ840" s="6"/>
      <c r="CK840" s="6"/>
      <c r="CL840" s="6"/>
      <c r="CM840" s="6"/>
      <c r="CN840" s="6"/>
      <c r="CO840" s="6"/>
      <c r="CP840" s="6"/>
      <c r="CQ840" s="6"/>
      <c r="CR840" s="6"/>
      <c r="CS840" s="6"/>
      <c r="CT840" s="6"/>
      <c r="CU840" s="6"/>
      <c r="CV840" s="6"/>
      <c r="CW840" s="6"/>
      <c r="CX840" s="6"/>
    </row>
    <row r="841" spans="1:102" s="5" customFormat="1" ht="27" outlineLevel="1" x14ac:dyDescent="0.25">
      <c r="A841" s="649"/>
      <c r="B841" s="451" t="s">
        <v>38</v>
      </c>
      <c r="C841" s="451"/>
      <c r="D841" s="39">
        <f t="shared" si="283"/>
        <v>4527.1899999999996</v>
      </c>
      <c r="E841" s="39">
        <f t="shared" si="283"/>
        <v>4372.3100000000004</v>
      </c>
      <c r="F841" s="39">
        <f t="shared" si="283"/>
        <v>4372.3100000000004</v>
      </c>
      <c r="G841" s="64">
        <f t="shared" si="268"/>
        <v>1</v>
      </c>
      <c r="H841" s="39">
        <f>H846+H851</f>
        <v>4372.3100000000004</v>
      </c>
      <c r="I841" s="64">
        <f t="shared" si="270"/>
        <v>1</v>
      </c>
      <c r="J841" s="64">
        <f t="shared" si="271"/>
        <v>1</v>
      </c>
      <c r="K841" s="39">
        <f>K846+K851</f>
        <v>4372.3100000000004</v>
      </c>
      <c r="L841" s="39"/>
      <c r="M841" s="28">
        <f t="shared" si="282"/>
        <v>1</v>
      </c>
      <c r="N841" s="718"/>
      <c r="O841" s="5" t="b">
        <f t="shared" si="269"/>
        <v>1</v>
      </c>
      <c r="P841" s="6"/>
      <c r="Q841" s="138"/>
      <c r="R841" s="403" t="b">
        <f t="shared" si="284"/>
        <v>1</v>
      </c>
      <c r="S841" s="6"/>
      <c r="T841" s="6"/>
      <c r="U841" s="6"/>
      <c r="V841" s="6"/>
      <c r="W841" s="6"/>
      <c r="X841" s="6"/>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6"/>
      <c r="BB841" s="6"/>
      <c r="BC841" s="6"/>
      <c r="BD841" s="6"/>
      <c r="BE841" s="6"/>
      <c r="BF841" s="6"/>
      <c r="BG841" s="6"/>
      <c r="BH841" s="6"/>
      <c r="BI841" s="6"/>
      <c r="BJ841" s="6"/>
      <c r="BK841" s="6"/>
      <c r="BL841" s="6"/>
      <c r="BM841" s="6"/>
      <c r="BN841" s="6"/>
      <c r="BO841" s="6"/>
      <c r="BP841" s="6"/>
      <c r="BQ841" s="6"/>
      <c r="BR841" s="6"/>
      <c r="BS841" s="6"/>
      <c r="BT841" s="6"/>
      <c r="BU841" s="6"/>
      <c r="BV841" s="6"/>
      <c r="BW841" s="6"/>
      <c r="BX841" s="6"/>
      <c r="BY841" s="6"/>
      <c r="BZ841" s="6"/>
      <c r="CA841" s="6"/>
      <c r="CB841" s="6"/>
      <c r="CC841" s="6"/>
      <c r="CD841" s="6"/>
      <c r="CE841" s="6"/>
      <c r="CF841" s="6"/>
      <c r="CG841" s="6"/>
      <c r="CH841" s="6"/>
      <c r="CI841" s="6"/>
      <c r="CJ841" s="6"/>
      <c r="CK841" s="6"/>
      <c r="CL841" s="6"/>
      <c r="CM841" s="6"/>
      <c r="CN841" s="6"/>
      <c r="CO841" s="6"/>
      <c r="CP841" s="6"/>
      <c r="CQ841" s="6"/>
      <c r="CR841" s="6"/>
      <c r="CS841" s="6"/>
      <c r="CT841" s="6"/>
      <c r="CU841" s="6"/>
      <c r="CV841" s="6"/>
      <c r="CW841" s="6"/>
      <c r="CX841" s="6"/>
    </row>
    <row r="842" spans="1:102" s="5" customFormat="1" ht="27" outlineLevel="1" x14ac:dyDescent="0.25">
      <c r="A842" s="650"/>
      <c r="B842" s="451" t="s">
        <v>20</v>
      </c>
      <c r="C842" s="451"/>
      <c r="D842" s="39">
        <f t="shared" si="283"/>
        <v>0</v>
      </c>
      <c r="E842" s="39">
        <f t="shared" si="283"/>
        <v>0</v>
      </c>
      <c r="F842" s="39">
        <f t="shared" si="283"/>
        <v>0</v>
      </c>
      <c r="G842" s="68" t="e">
        <f t="shared" si="268"/>
        <v>#DIV/0!</v>
      </c>
      <c r="H842" s="21">
        <f>H847+H852</f>
        <v>0</v>
      </c>
      <c r="I842" s="68" t="e">
        <f t="shared" si="270"/>
        <v>#DIV/0!</v>
      </c>
      <c r="J842" s="68" t="e">
        <f t="shared" si="271"/>
        <v>#DIV/0!</v>
      </c>
      <c r="K842" s="39">
        <f>K847+K852</f>
        <v>0</v>
      </c>
      <c r="L842" s="39"/>
      <c r="M842" s="29" t="e">
        <f t="shared" si="282"/>
        <v>#DIV/0!</v>
      </c>
      <c r="N842" s="719"/>
      <c r="O842" s="5" t="b">
        <f t="shared" si="269"/>
        <v>1</v>
      </c>
      <c r="P842" s="6"/>
      <c r="Q842" s="138"/>
      <c r="R842" s="403" t="b">
        <f t="shared" si="284"/>
        <v>1</v>
      </c>
      <c r="S842" s="6"/>
      <c r="T842" s="6"/>
      <c r="U842" s="6"/>
      <c r="V842" s="6"/>
      <c r="W842" s="6"/>
      <c r="X842" s="6"/>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6"/>
      <c r="BB842" s="6"/>
      <c r="BC842" s="6"/>
      <c r="BD842" s="6"/>
      <c r="BE842" s="6"/>
      <c r="BF842" s="6"/>
      <c r="BG842" s="6"/>
      <c r="BH842" s="6"/>
      <c r="BI842" s="6"/>
      <c r="BJ842" s="6"/>
      <c r="BK842" s="6"/>
      <c r="BL842" s="6"/>
      <c r="BM842" s="6"/>
      <c r="BN842" s="6"/>
      <c r="BO842" s="6"/>
      <c r="BP842" s="6"/>
      <c r="BQ842" s="6"/>
      <c r="BR842" s="6"/>
      <c r="BS842" s="6"/>
      <c r="BT842" s="6"/>
      <c r="BU842" s="6"/>
      <c r="BV842" s="6"/>
      <c r="BW842" s="6"/>
      <c r="BX842" s="6"/>
      <c r="BY842" s="6"/>
      <c r="BZ842" s="6"/>
      <c r="CA842" s="6"/>
      <c r="CB842" s="6"/>
      <c r="CC842" s="6"/>
      <c r="CD842" s="6"/>
      <c r="CE842" s="6"/>
      <c r="CF842" s="6"/>
      <c r="CG842" s="6"/>
      <c r="CH842" s="6"/>
      <c r="CI842" s="6"/>
      <c r="CJ842" s="6"/>
      <c r="CK842" s="6"/>
      <c r="CL842" s="6"/>
      <c r="CM842" s="6"/>
      <c r="CN842" s="6"/>
      <c r="CO842" s="6"/>
      <c r="CP842" s="6"/>
      <c r="CQ842" s="6"/>
      <c r="CR842" s="6"/>
      <c r="CS842" s="6"/>
      <c r="CT842" s="6"/>
      <c r="CU842" s="6"/>
      <c r="CV842" s="6"/>
      <c r="CW842" s="6"/>
      <c r="CX842" s="6"/>
    </row>
    <row r="843" spans="1:102" s="6" customFormat="1" ht="56.25" x14ac:dyDescent="0.25">
      <c r="A843" s="648" t="s">
        <v>1532</v>
      </c>
      <c r="B843" s="16" t="s">
        <v>969</v>
      </c>
      <c r="C843" s="16" t="s">
        <v>521</v>
      </c>
      <c r="D843" s="19">
        <f>SUM(D844:D847)</f>
        <v>94.07</v>
      </c>
      <c r="E843" s="19">
        <f>SUM(E844:E847)</f>
        <v>94.07</v>
      </c>
      <c r="F843" s="19">
        <f>SUM(F844:F847)</f>
        <v>94.07</v>
      </c>
      <c r="G843" s="91">
        <f t="shared" si="268"/>
        <v>1</v>
      </c>
      <c r="H843" s="19">
        <f>SUM(H844:H847)</f>
        <v>94.07</v>
      </c>
      <c r="I843" s="91">
        <f t="shared" si="270"/>
        <v>1</v>
      </c>
      <c r="J843" s="91">
        <f t="shared" si="271"/>
        <v>1</v>
      </c>
      <c r="K843" s="19">
        <f>SUM(K844:K847)</f>
        <v>94.07</v>
      </c>
      <c r="L843" s="19"/>
      <c r="M843" s="52">
        <f t="shared" si="282"/>
        <v>1</v>
      </c>
      <c r="N843" s="645" t="s">
        <v>1536</v>
      </c>
      <c r="O843" s="5" t="b">
        <f t="shared" si="269"/>
        <v>1</v>
      </c>
      <c r="Q843" s="138"/>
      <c r="R843" s="403" t="b">
        <f t="shared" si="284"/>
        <v>1</v>
      </c>
    </row>
    <row r="844" spans="1:102" s="6" customFormat="1" ht="18.75" customHeight="1" outlineLevel="1" x14ac:dyDescent="0.25">
      <c r="A844" s="649"/>
      <c r="B844" s="451" t="s">
        <v>19</v>
      </c>
      <c r="C844" s="451"/>
      <c r="D844" s="39"/>
      <c r="E844" s="18"/>
      <c r="F844" s="39"/>
      <c r="G844" s="68" t="e">
        <f t="shared" si="268"/>
        <v>#DIV/0!</v>
      </c>
      <c r="H844" s="21"/>
      <c r="I844" s="68" t="e">
        <f t="shared" si="270"/>
        <v>#DIV/0!</v>
      </c>
      <c r="J844" s="68" t="e">
        <f t="shared" si="271"/>
        <v>#DIV/0!</v>
      </c>
      <c r="K844" s="39"/>
      <c r="L844" s="39"/>
      <c r="M844" s="29" t="e">
        <f t="shared" si="282"/>
        <v>#DIV/0!</v>
      </c>
      <c r="N844" s="646"/>
      <c r="O844" s="5" t="b">
        <f t="shared" si="269"/>
        <v>1</v>
      </c>
      <c r="Q844" s="138"/>
      <c r="R844" s="403" t="b">
        <f t="shared" si="284"/>
        <v>1</v>
      </c>
    </row>
    <row r="845" spans="1:102" s="6" customFormat="1" ht="27" outlineLevel="1" x14ac:dyDescent="0.25">
      <c r="A845" s="649"/>
      <c r="B845" s="451" t="s">
        <v>18</v>
      </c>
      <c r="C845" s="451"/>
      <c r="D845" s="39"/>
      <c r="E845" s="18"/>
      <c r="F845" s="39"/>
      <c r="G845" s="68" t="e">
        <f t="shared" si="268"/>
        <v>#DIV/0!</v>
      </c>
      <c r="H845" s="21"/>
      <c r="I845" s="68" t="e">
        <f t="shared" si="270"/>
        <v>#DIV/0!</v>
      </c>
      <c r="J845" s="68" t="e">
        <f t="shared" si="271"/>
        <v>#DIV/0!</v>
      </c>
      <c r="K845" s="39"/>
      <c r="L845" s="39"/>
      <c r="M845" s="29" t="e">
        <f t="shared" si="282"/>
        <v>#DIV/0!</v>
      </c>
      <c r="N845" s="646"/>
      <c r="O845" s="5" t="b">
        <f t="shared" si="269"/>
        <v>1</v>
      </c>
      <c r="Q845" s="138"/>
      <c r="R845" s="403" t="b">
        <f t="shared" si="284"/>
        <v>1</v>
      </c>
    </row>
    <row r="846" spans="1:102" s="6" customFormat="1" ht="27" outlineLevel="1" x14ac:dyDescent="0.25">
      <c r="A846" s="649"/>
      <c r="B846" s="451" t="s">
        <v>38</v>
      </c>
      <c r="C846" s="451"/>
      <c r="D846" s="39">
        <v>94.07</v>
      </c>
      <c r="E846" s="39">
        <v>94.07</v>
      </c>
      <c r="F846" s="39">
        <v>94.07</v>
      </c>
      <c r="G846" s="64">
        <f t="shared" si="268"/>
        <v>1</v>
      </c>
      <c r="H846" s="39">
        <v>94.07</v>
      </c>
      <c r="I846" s="64">
        <f t="shared" si="270"/>
        <v>1</v>
      </c>
      <c r="J846" s="64">
        <f t="shared" si="271"/>
        <v>1</v>
      </c>
      <c r="K846" s="39">
        <v>94.07</v>
      </c>
      <c r="L846" s="39"/>
      <c r="M846" s="28">
        <f t="shared" si="282"/>
        <v>1</v>
      </c>
      <c r="N846" s="646"/>
      <c r="O846" s="5" t="b">
        <f t="shared" si="269"/>
        <v>1</v>
      </c>
      <c r="Q846" s="138"/>
      <c r="R846" s="403" t="b">
        <f t="shared" si="284"/>
        <v>1</v>
      </c>
    </row>
    <row r="847" spans="1:102" s="6" customFormat="1" ht="27" outlineLevel="1" x14ac:dyDescent="0.25">
      <c r="A847" s="650"/>
      <c r="B847" s="451" t="s">
        <v>20</v>
      </c>
      <c r="C847" s="451"/>
      <c r="D847" s="39"/>
      <c r="E847" s="18"/>
      <c r="F847" s="39"/>
      <c r="G847" s="68" t="e">
        <f t="shared" si="268"/>
        <v>#DIV/0!</v>
      </c>
      <c r="H847" s="21"/>
      <c r="I847" s="68" t="e">
        <f t="shared" si="270"/>
        <v>#DIV/0!</v>
      </c>
      <c r="J847" s="68" t="e">
        <f t="shared" si="271"/>
        <v>#DIV/0!</v>
      </c>
      <c r="K847" s="39"/>
      <c r="L847" s="39"/>
      <c r="M847" s="29" t="e">
        <f t="shared" si="282"/>
        <v>#DIV/0!</v>
      </c>
      <c r="N847" s="647"/>
      <c r="O847" s="5" t="b">
        <f t="shared" si="269"/>
        <v>1</v>
      </c>
      <c r="Q847" s="138"/>
      <c r="R847" s="403" t="b">
        <f t="shared" si="284"/>
        <v>1</v>
      </c>
    </row>
    <row r="848" spans="1:102" s="6" customFormat="1" ht="37.5" x14ac:dyDescent="0.25">
      <c r="A848" s="648" t="s">
        <v>1533</v>
      </c>
      <c r="B848" s="16" t="s">
        <v>970</v>
      </c>
      <c r="C848" s="16" t="s">
        <v>521</v>
      </c>
      <c r="D848" s="39">
        <f>SUM(D849:D852)</f>
        <v>4433.12</v>
      </c>
      <c r="E848" s="39">
        <f>SUM(E849:E852)</f>
        <v>4278.24</v>
      </c>
      <c r="F848" s="39">
        <f>SUM(F849:F852)</f>
        <v>4278.24</v>
      </c>
      <c r="G848" s="64">
        <f t="shared" si="268"/>
        <v>1</v>
      </c>
      <c r="H848" s="39">
        <f>SUM(H849:H852)</f>
        <v>4278.24</v>
      </c>
      <c r="I848" s="64">
        <f t="shared" si="270"/>
        <v>1</v>
      </c>
      <c r="J848" s="64">
        <f t="shared" si="271"/>
        <v>1</v>
      </c>
      <c r="K848" s="39">
        <f>SUM(K849:K852)</f>
        <v>4278.24</v>
      </c>
      <c r="L848" s="39">
        <f>SUM(L849:L852)</f>
        <v>0</v>
      </c>
      <c r="M848" s="28">
        <f t="shared" si="282"/>
        <v>1</v>
      </c>
      <c r="N848" s="645" t="s">
        <v>1536</v>
      </c>
      <c r="O848" s="5" t="b">
        <f t="shared" si="269"/>
        <v>1</v>
      </c>
      <c r="Q848" s="138"/>
      <c r="R848" s="403" t="b">
        <f t="shared" si="284"/>
        <v>1</v>
      </c>
    </row>
    <row r="849" spans="1:102" s="6" customFormat="1" ht="18.75" customHeight="1" outlineLevel="1" x14ac:dyDescent="0.25">
      <c r="A849" s="649"/>
      <c r="B849" s="451" t="s">
        <v>19</v>
      </c>
      <c r="C849" s="451"/>
      <c r="D849" s="39"/>
      <c r="E849" s="18"/>
      <c r="F849" s="39"/>
      <c r="G849" s="68" t="e">
        <f t="shared" si="268"/>
        <v>#DIV/0!</v>
      </c>
      <c r="H849" s="21"/>
      <c r="I849" s="68" t="e">
        <f t="shared" si="270"/>
        <v>#DIV/0!</v>
      </c>
      <c r="J849" s="68" t="e">
        <f t="shared" si="271"/>
        <v>#DIV/0!</v>
      </c>
      <c r="K849" s="39"/>
      <c r="L849" s="39"/>
      <c r="M849" s="29" t="e">
        <f t="shared" si="282"/>
        <v>#DIV/0!</v>
      </c>
      <c r="N849" s="646"/>
      <c r="O849" s="5" t="b">
        <f t="shared" si="269"/>
        <v>1</v>
      </c>
      <c r="Q849" s="138"/>
      <c r="R849" s="403" t="b">
        <f t="shared" si="284"/>
        <v>1</v>
      </c>
    </row>
    <row r="850" spans="1:102" s="6" customFormat="1" ht="27" outlineLevel="1" x14ac:dyDescent="0.25">
      <c r="A850" s="649"/>
      <c r="B850" s="451" t="s">
        <v>18</v>
      </c>
      <c r="C850" s="451"/>
      <c r="D850" s="39"/>
      <c r="E850" s="18"/>
      <c r="F850" s="39"/>
      <c r="G850" s="68" t="e">
        <f t="shared" si="268"/>
        <v>#DIV/0!</v>
      </c>
      <c r="H850" s="21"/>
      <c r="I850" s="68" t="e">
        <f t="shared" si="270"/>
        <v>#DIV/0!</v>
      </c>
      <c r="J850" s="68" t="e">
        <f t="shared" si="271"/>
        <v>#DIV/0!</v>
      </c>
      <c r="K850" s="39"/>
      <c r="L850" s="39"/>
      <c r="M850" s="29" t="e">
        <f t="shared" si="282"/>
        <v>#DIV/0!</v>
      </c>
      <c r="N850" s="646"/>
      <c r="O850" s="5" t="b">
        <f t="shared" si="269"/>
        <v>1</v>
      </c>
      <c r="Q850" s="138"/>
      <c r="R850" s="403" t="b">
        <f t="shared" si="284"/>
        <v>1</v>
      </c>
    </row>
    <row r="851" spans="1:102" s="6" customFormat="1" ht="27" outlineLevel="1" x14ac:dyDescent="0.25">
      <c r="A851" s="649"/>
      <c r="B851" s="451" t="s">
        <v>38</v>
      </c>
      <c r="C851" s="451"/>
      <c r="D851" s="39">
        <v>4433.12</v>
      </c>
      <c r="E851" s="39">
        <v>4278.24</v>
      </c>
      <c r="F851" s="39">
        <v>4278.24</v>
      </c>
      <c r="G851" s="64">
        <f t="shared" si="268"/>
        <v>1</v>
      </c>
      <c r="H851" s="39">
        <v>4278.24</v>
      </c>
      <c r="I851" s="64">
        <f t="shared" si="270"/>
        <v>1</v>
      </c>
      <c r="J851" s="64">
        <f t="shared" si="271"/>
        <v>1</v>
      </c>
      <c r="K851" s="39">
        <f>E851</f>
        <v>4278.24</v>
      </c>
      <c r="L851" s="39"/>
      <c r="M851" s="28">
        <f t="shared" si="282"/>
        <v>1</v>
      </c>
      <c r="N851" s="646"/>
      <c r="O851" s="5" t="b">
        <f t="shared" si="269"/>
        <v>1</v>
      </c>
      <c r="Q851" s="138"/>
      <c r="R851" s="403" t="b">
        <f t="shared" si="284"/>
        <v>1</v>
      </c>
    </row>
    <row r="852" spans="1:102" s="6" customFormat="1" ht="27" outlineLevel="1" x14ac:dyDescent="0.25">
      <c r="A852" s="650"/>
      <c r="B852" s="451" t="s">
        <v>20</v>
      </c>
      <c r="C852" s="451"/>
      <c r="D852" s="39"/>
      <c r="E852" s="18"/>
      <c r="F852" s="39"/>
      <c r="G852" s="68" t="e">
        <f t="shared" si="268"/>
        <v>#DIV/0!</v>
      </c>
      <c r="H852" s="21"/>
      <c r="I852" s="68" t="e">
        <f t="shared" si="270"/>
        <v>#DIV/0!</v>
      </c>
      <c r="J852" s="68" t="e">
        <f t="shared" si="271"/>
        <v>#DIV/0!</v>
      </c>
      <c r="K852" s="39"/>
      <c r="L852" s="39"/>
      <c r="M852" s="29" t="e">
        <f t="shared" si="282"/>
        <v>#DIV/0!</v>
      </c>
      <c r="N852" s="647"/>
      <c r="O852" s="5" t="b">
        <f t="shared" si="269"/>
        <v>1</v>
      </c>
      <c r="Q852" s="138"/>
      <c r="R852" s="403" t="b">
        <f t="shared" si="284"/>
        <v>1</v>
      </c>
    </row>
    <row r="853" spans="1:102" s="424" customFormat="1" ht="75" outlineLevel="1" x14ac:dyDescent="0.25">
      <c r="A853" s="648" t="s">
        <v>1534</v>
      </c>
      <c r="B853" s="16" t="s">
        <v>1370</v>
      </c>
      <c r="C853" s="16" t="s">
        <v>521</v>
      </c>
      <c r="D853" s="39">
        <f>SUM(D854:D857)</f>
        <v>486.34</v>
      </c>
      <c r="E853" s="39">
        <f>SUM(E854:E857)</f>
        <v>486.34</v>
      </c>
      <c r="F853" s="39">
        <f>SUM(F854:F857)</f>
        <v>0</v>
      </c>
      <c r="G853" s="68">
        <f t="shared" si="268"/>
        <v>0</v>
      </c>
      <c r="H853" s="21">
        <f>SUM(H854:H857)</f>
        <v>0</v>
      </c>
      <c r="I853" s="68">
        <f t="shared" si="270"/>
        <v>0</v>
      </c>
      <c r="J853" s="68" t="e">
        <f t="shared" si="271"/>
        <v>#DIV/0!</v>
      </c>
      <c r="K853" s="39">
        <f>SUM(K854:K857)</f>
        <v>245.87</v>
      </c>
      <c r="L853" s="39">
        <f>SUM(L854:L857)</f>
        <v>240.47</v>
      </c>
      <c r="M853" s="28">
        <f t="shared" si="282"/>
        <v>0.51</v>
      </c>
      <c r="N853" s="645" t="s">
        <v>1353</v>
      </c>
      <c r="O853" s="5"/>
      <c r="Q853" s="138"/>
      <c r="R853" s="403" t="b">
        <f t="shared" si="284"/>
        <v>1</v>
      </c>
    </row>
    <row r="854" spans="1:102" s="424" customFormat="1" ht="27" outlineLevel="1" x14ac:dyDescent="0.25">
      <c r="A854" s="649"/>
      <c r="B854" s="495" t="s">
        <v>19</v>
      </c>
      <c r="C854" s="495"/>
      <c r="D854" s="39"/>
      <c r="E854" s="18"/>
      <c r="F854" s="39"/>
      <c r="G854" s="68" t="e">
        <f t="shared" si="268"/>
        <v>#DIV/0!</v>
      </c>
      <c r="H854" s="21"/>
      <c r="I854" s="68" t="e">
        <f t="shared" si="270"/>
        <v>#DIV/0!</v>
      </c>
      <c r="J854" s="68" t="e">
        <f t="shared" si="271"/>
        <v>#DIV/0!</v>
      </c>
      <c r="K854" s="39"/>
      <c r="L854" s="39"/>
      <c r="M854" s="29" t="e">
        <f t="shared" si="282"/>
        <v>#DIV/0!</v>
      </c>
      <c r="N854" s="646"/>
      <c r="O854" s="5"/>
      <c r="Q854" s="138"/>
      <c r="R854" s="403" t="b">
        <f t="shared" si="284"/>
        <v>1</v>
      </c>
    </row>
    <row r="855" spans="1:102" s="424" customFormat="1" ht="27" outlineLevel="1" x14ac:dyDescent="0.25">
      <c r="A855" s="649"/>
      <c r="B855" s="495" t="s">
        <v>18</v>
      </c>
      <c r="C855" s="495"/>
      <c r="D855" s="39"/>
      <c r="E855" s="18"/>
      <c r="F855" s="39"/>
      <c r="G855" s="68" t="e">
        <f t="shared" si="268"/>
        <v>#DIV/0!</v>
      </c>
      <c r="H855" s="21"/>
      <c r="I855" s="68" t="e">
        <f t="shared" si="270"/>
        <v>#DIV/0!</v>
      </c>
      <c r="J855" s="68" t="e">
        <f t="shared" si="271"/>
        <v>#DIV/0!</v>
      </c>
      <c r="K855" s="39"/>
      <c r="L855" s="39"/>
      <c r="M855" s="29" t="e">
        <f t="shared" si="282"/>
        <v>#DIV/0!</v>
      </c>
      <c r="N855" s="646"/>
      <c r="O855" s="5"/>
      <c r="Q855" s="138"/>
      <c r="R855" s="403" t="b">
        <f t="shared" si="284"/>
        <v>1</v>
      </c>
    </row>
    <row r="856" spans="1:102" s="424" customFormat="1" ht="27" outlineLevel="1" x14ac:dyDescent="0.25">
      <c r="A856" s="649"/>
      <c r="B856" s="495" t="s">
        <v>38</v>
      </c>
      <c r="C856" s="495"/>
      <c r="D856" s="39">
        <v>486.34</v>
      </c>
      <c r="E856" s="39">
        <v>486.34</v>
      </c>
      <c r="F856" s="39"/>
      <c r="G856" s="68">
        <f t="shared" si="268"/>
        <v>0</v>
      </c>
      <c r="H856" s="21"/>
      <c r="I856" s="68">
        <f t="shared" si="270"/>
        <v>0</v>
      </c>
      <c r="J856" s="68" t="e">
        <f t="shared" si="271"/>
        <v>#DIV/0!</v>
      </c>
      <c r="K856" s="39">
        <v>245.87</v>
      </c>
      <c r="L856" s="39">
        <f>E856-K856</f>
        <v>240.47</v>
      </c>
      <c r="M856" s="28">
        <f t="shared" si="282"/>
        <v>0.51</v>
      </c>
      <c r="N856" s="646"/>
      <c r="O856" s="5"/>
      <c r="Q856" s="138"/>
      <c r="R856" s="403" t="b">
        <f t="shared" si="284"/>
        <v>1</v>
      </c>
    </row>
    <row r="857" spans="1:102" s="424" customFormat="1" ht="27" outlineLevel="1" x14ac:dyDescent="0.25">
      <c r="A857" s="650"/>
      <c r="B857" s="495" t="s">
        <v>20</v>
      </c>
      <c r="C857" s="495"/>
      <c r="D857" s="39"/>
      <c r="E857" s="18"/>
      <c r="F857" s="39"/>
      <c r="G857" s="68" t="e">
        <f t="shared" si="268"/>
        <v>#DIV/0!</v>
      </c>
      <c r="H857" s="21"/>
      <c r="I857" s="68" t="e">
        <f t="shared" si="270"/>
        <v>#DIV/0!</v>
      </c>
      <c r="J857" s="68" t="e">
        <f t="shared" si="271"/>
        <v>#DIV/0!</v>
      </c>
      <c r="K857" s="39"/>
      <c r="L857" s="39"/>
      <c r="M857" s="29" t="e">
        <f t="shared" si="282"/>
        <v>#DIV/0!</v>
      </c>
      <c r="N857" s="647"/>
      <c r="O857" s="5"/>
      <c r="Q857" s="138"/>
      <c r="R857" s="403" t="b">
        <f t="shared" si="284"/>
        <v>1</v>
      </c>
    </row>
    <row r="858" spans="1:102" s="5" customFormat="1" ht="94.5" customHeight="1" x14ac:dyDescent="0.25">
      <c r="A858" s="935" t="s">
        <v>77</v>
      </c>
      <c r="B858" s="84" t="s">
        <v>60</v>
      </c>
      <c r="C858" s="84" t="s">
        <v>116</v>
      </c>
      <c r="D858" s="58">
        <f>SUM(D859:D862)</f>
        <v>1103.6099999999999</v>
      </c>
      <c r="E858" s="58">
        <f>SUM(E859:E862)</f>
        <v>1103.6099999999999</v>
      </c>
      <c r="F858" s="58">
        <f>SUM(F859:F862)</f>
        <v>1103.6099999999999</v>
      </c>
      <c r="G858" s="92">
        <f t="shared" si="268"/>
        <v>1</v>
      </c>
      <c r="H858" s="58">
        <f>SUM(H859:H862)</f>
        <v>1103.6099999999999</v>
      </c>
      <c r="I858" s="92">
        <f t="shared" si="270"/>
        <v>1</v>
      </c>
      <c r="J858" s="92">
        <f t="shared" si="271"/>
        <v>1</v>
      </c>
      <c r="K858" s="58">
        <f t="shared" si="254"/>
        <v>1103.6099999999999</v>
      </c>
      <c r="L858" s="39">
        <f t="shared" si="255"/>
        <v>0</v>
      </c>
      <c r="M858" s="55">
        <f t="shared" si="282"/>
        <v>1</v>
      </c>
      <c r="N858" s="602"/>
      <c r="O858" s="5" t="b">
        <f t="shared" si="269"/>
        <v>1</v>
      </c>
      <c r="P858" s="6"/>
      <c r="Q858" s="138"/>
      <c r="R858" s="403" t="b">
        <f t="shared" si="284"/>
        <v>1</v>
      </c>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6"/>
      <c r="BB858" s="6"/>
      <c r="BC858" s="6"/>
      <c r="BD858" s="6"/>
      <c r="BE858" s="6"/>
      <c r="BF858" s="6"/>
      <c r="BG858" s="6"/>
      <c r="BH858" s="6"/>
      <c r="BI858" s="6"/>
      <c r="BJ858" s="6"/>
      <c r="BK858" s="6"/>
      <c r="BL858" s="6"/>
      <c r="BM858" s="6"/>
      <c r="BN858" s="6"/>
      <c r="BO858" s="6"/>
      <c r="BP858" s="6"/>
      <c r="BQ858" s="6"/>
      <c r="BR858" s="6"/>
      <c r="BS858" s="6"/>
      <c r="BT858" s="6"/>
      <c r="BU858" s="6"/>
      <c r="BV858" s="6"/>
      <c r="BW858" s="6"/>
      <c r="BX858" s="6"/>
      <c r="BY858" s="6"/>
      <c r="BZ858" s="6"/>
      <c r="CA858" s="6"/>
      <c r="CB858" s="6"/>
      <c r="CC858" s="6"/>
      <c r="CD858" s="6"/>
      <c r="CE858" s="6"/>
      <c r="CF858" s="6"/>
      <c r="CG858" s="6"/>
      <c r="CH858" s="6"/>
      <c r="CI858" s="6"/>
      <c r="CJ858" s="6"/>
      <c r="CK858" s="6"/>
      <c r="CL858" s="6"/>
      <c r="CM858" s="6"/>
      <c r="CN858" s="6"/>
      <c r="CO858" s="6"/>
      <c r="CP858" s="6"/>
      <c r="CQ858" s="6"/>
      <c r="CR858" s="6"/>
      <c r="CS858" s="6"/>
      <c r="CT858" s="6"/>
      <c r="CU858" s="6"/>
      <c r="CV858" s="6"/>
      <c r="CW858" s="6"/>
      <c r="CX858" s="6"/>
    </row>
    <row r="859" spans="1:102" s="5" customFormat="1" ht="18.75" customHeight="1" outlineLevel="1" x14ac:dyDescent="0.25">
      <c r="A859" s="935"/>
      <c r="B859" s="451" t="s">
        <v>19</v>
      </c>
      <c r="C859" s="451"/>
      <c r="D859" s="39">
        <f>D864</f>
        <v>0</v>
      </c>
      <c r="E859" s="39">
        <f>E864</f>
        <v>0</v>
      </c>
      <c r="F859" s="39">
        <f>F864</f>
        <v>0</v>
      </c>
      <c r="G859" s="68" t="e">
        <f t="shared" si="268"/>
        <v>#DIV/0!</v>
      </c>
      <c r="H859" s="39">
        <f>H864</f>
        <v>0</v>
      </c>
      <c r="I859" s="68" t="e">
        <f t="shared" si="270"/>
        <v>#DIV/0!</v>
      </c>
      <c r="J859" s="68" t="e">
        <f t="shared" si="271"/>
        <v>#DIV/0!</v>
      </c>
      <c r="K859" s="39">
        <f t="shared" si="254"/>
        <v>0</v>
      </c>
      <c r="L859" s="39">
        <f t="shared" si="255"/>
        <v>0</v>
      </c>
      <c r="M859" s="29" t="e">
        <f t="shared" si="282"/>
        <v>#DIV/0!</v>
      </c>
      <c r="N859" s="602"/>
      <c r="O859" s="5" t="b">
        <f t="shared" si="269"/>
        <v>1</v>
      </c>
      <c r="P859" s="6"/>
      <c r="Q859" s="138"/>
      <c r="R859" s="403" t="b">
        <f t="shared" si="284"/>
        <v>1</v>
      </c>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6"/>
      <c r="BB859" s="6"/>
      <c r="BC859" s="6"/>
      <c r="BD859" s="6"/>
      <c r="BE859" s="6"/>
      <c r="BF859" s="6"/>
      <c r="BG859" s="6"/>
      <c r="BH859" s="6"/>
      <c r="BI859" s="6"/>
      <c r="BJ859" s="6"/>
      <c r="BK859" s="6"/>
      <c r="BL859" s="6"/>
      <c r="BM859" s="6"/>
      <c r="BN859" s="6"/>
      <c r="BO859" s="6"/>
      <c r="BP859" s="6"/>
      <c r="BQ859" s="6"/>
      <c r="BR859" s="6"/>
      <c r="BS859" s="6"/>
      <c r="BT859" s="6"/>
      <c r="BU859" s="6"/>
      <c r="BV859" s="6"/>
      <c r="BW859" s="6"/>
      <c r="BX859" s="6"/>
      <c r="BY859" s="6"/>
      <c r="BZ859" s="6"/>
      <c r="CA859" s="6"/>
      <c r="CB859" s="6"/>
      <c r="CC859" s="6"/>
      <c r="CD859" s="6"/>
      <c r="CE859" s="6"/>
      <c r="CF859" s="6"/>
      <c r="CG859" s="6"/>
      <c r="CH859" s="6"/>
      <c r="CI859" s="6"/>
      <c r="CJ859" s="6"/>
      <c r="CK859" s="6"/>
      <c r="CL859" s="6"/>
      <c r="CM859" s="6"/>
      <c r="CN859" s="6"/>
      <c r="CO859" s="6"/>
      <c r="CP859" s="6"/>
      <c r="CQ859" s="6"/>
      <c r="CR859" s="6"/>
      <c r="CS859" s="6"/>
      <c r="CT859" s="6"/>
      <c r="CU859" s="6"/>
      <c r="CV859" s="6"/>
      <c r="CW859" s="6"/>
      <c r="CX859" s="6"/>
    </row>
    <row r="860" spans="1:102" s="5" customFormat="1" ht="18.75" customHeight="1" outlineLevel="1" x14ac:dyDescent="0.25">
      <c r="A860" s="935"/>
      <c r="B860" s="451" t="s">
        <v>18</v>
      </c>
      <c r="C860" s="451"/>
      <c r="D860" s="39">
        <f t="shared" ref="D860:F862" si="285">D865</f>
        <v>228.06</v>
      </c>
      <c r="E860" s="39">
        <f t="shared" si="285"/>
        <v>228.06</v>
      </c>
      <c r="F860" s="39">
        <f t="shared" si="285"/>
        <v>228.06</v>
      </c>
      <c r="G860" s="64">
        <f t="shared" si="268"/>
        <v>1</v>
      </c>
      <c r="H860" s="39">
        <f>H865</f>
        <v>228.06</v>
      </c>
      <c r="I860" s="64">
        <f t="shared" si="270"/>
        <v>1</v>
      </c>
      <c r="J860" s="64">
        <f t="shared" si="271"/>
        <v>1</v>
      </c>
      <c r="K860" s="39">
        <f t="shared" si="254"/>
        <v>228.06</v>
      </c>
      <c r="L860" s="39">
        <f t="shared" si="255"/>
        <v>0</v>
      </c>
      <c r="M860" s="28">
        <f t="shared" si="282"/>
        <v>1</v>
      </c>
      <c r="N860" s="602"/>
      <c r="O860" s="5" t="b">
        <f t="shared" si="269"/>
        <v>1</v>
      </c>
      <c r="P860" s="6"/>
      <c r="Q860" s="138"/>
      <c r="R860" s="403" t="b">
        <f t="shared" si="284"/>
        <v>1</v>
      </c>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6"/>
      <c r="BB860" s="6"/>
      <c r="BC860" s="6"/>
      <c r="BD860" s="6"/>
      <c r="BE860" s="6"/>
      <c r="BF860" s="6"/>
      <c r="BG860" s="6"/>
      <c r="BH860" s="6"/>
      <c r="BI860" s="6"/>
      <c r="BJ860" s="6"/>
      <c r="BK860" s="6"/>
      <c r="BL860" s="6"/>
      <c r="BM860" s="6"/>
      <c r="BN860" s="6"/>
      <c r="BO860" s="6"/>
      <c r="BP860" s="6"/>
      <c r="BQ860" s="6"/>
      <c r="BR860" s="6"/>
      <c r="BS860" s="6"/>
      <c r="BT860" s="6"/>
      <c r="BU860" s="6"/>
      <c r="BV860" s="6"/>
      <c r="BW860" s="6"/>
      <c r="BX860" s="6"/>
      <c r="BY860" s="6"/>
      <c r="BZ860" s="6"/>
      <c r="CA860" s="6"/>
      <c r="CB860" s="6"/>
      <c r="CC860" s="6"/>
      <c r="CD860" s="6"/>
      <c r="CE860" s="6"/>
      <c r="CF860" s="6"/>
      <c r="CG860" s="6"/>
      <c r="CH860" s="6"/>
      <c r="CI860" s="6"/>
      <c r="CJ860" s="6"/>
      <c r="CK860" s="6"/>
      <c r="CL860" s="6"/>
      <c r="CM860" s="6"/>
      <c r="CN860" s="6"/>
      <c r="CO860" s="6"/>
      <c r="CP860" s="6"/>
      <c r="CQ860" s="6"/>
      <c r="CR860" s="6"/>
      <c r="CS860" s="6"/>
      <c r="CT860" s="6"/>
      <c r="CU860" s="6"/>
      <c r="CV860" s="6"/>
      <c r="CW860" s="6"/>
      <c r="CX860" s="6"/>
    </row>
    <row r="861" spans="1:102" s="5" customFormat="1" ht="18.75" customHeight="1" outlineLevel="1" x14ac:dyDescent="0.25">
      <c r="A861" s="935"/>
      <c r="B861" s="451" t="s">
        <v>38</v>
      </c>
      <c r="C861" s="451"/>
      <c r="D861" s="39">
        <f t="shared" si="285"/>
        <v>725.55</v>
      </c>
      <c r="E861" s="39">
        <f t="shared" si="285"/>
        <v>725.55</v>
      </c>
      <c r="F861" s="39">
        <f t="shared" si="285"/>
        <v>725.55</v>
      </c>
      <c r="G861" s="64">
        <f t="shared" si="268"/>
        <v>1</v>
      </c>
      <c r="H861" s="39">
        <f>H866</f>
        <v>725.55</v>
      </c>
      <c r="I861" s="64">
        <f t="shared" si="270"/>
        <v>1</v>
      </c>
      <c r="J861" s="64">
        <f t="shared" si="271"/>
        <v>1</v>
      </c>
      <c r="K861" s="39">
        <f t="shared" si="254"/>
        <v>725.55</v>
      </c>
      <c r="L861" s="39">
        <f t="shared" ref="L861:L867" si="286">E861-K861</f>
        <v>0</v>
      </c>
      <c r="M861" s="28">
        <f t="shared" si="282"/>
        <v>1</v>
      </c>
      <c r="N861" s="602"/>
      <c r="O861" s="5" t="b">
        <f t="shared" si="269"/>
        <v>1</v>
      </c>
      <c r="P861" s="6"/>
      <c r="Q861" s="138"/>
      <c r="R861" s="403" t="b">
        <f t="shared" si="284"/>
        <v>1</v>
      </c>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6"/>
      <c r="BB861" s="6"/>
      <c r="BC861" s="6"/>
      <c r="BD861" s="6"/>
      <c r="BE861" s="6"/>
      <c r="BF861" s="6"/>
      <c r="BG861" s="6"/>
      <c r="BH861" s="6"/>
      <c r="BI861" s="6"/>
      <c r="BJ861" s="6"/>
      <c r="BK861" s="6"/>
      <c r="BL861" s="6"/>
      <c r="BM861" s="6"/>
      <c r="BN861" s="6"/>
      <c r="BO861" s="6"/>
      <c r="BP861" s="6"/>
      <c r="BQ861" s="6"/>
      <c r="BR861" s="6"/>
      <c r="BS861" s="6"/>
      <c r="BT861" s="6"/>
      <c r="BU861" s="6"/>
      <c r="BV861" s="6"/>
      <c r="BW861" s="6"/>
      <c r="BX861" s="6"/>
      <c r="BY861" s="6"/>
      <c r="BZ861" s="6"/>
      <c r="CA861" s="6"/>
      <c r="CB861" s="6"/>
      <c r="CC861" s="6"/>
      <c r="CD861" s="6"/>
      <c r="CE861" s="6"/>
      <c r="CF861" s="6"/>
      <c r="CG861" s="6"/>
      <c r="CH861" s="6"/>
      <c r="CI861" s="6"/>
      <c r="CJ861" s="6"/>
      <c r="CK861" s="6"/>
      <c r="CL861" s="6"/>
      <c r="CM861" s="6"/>
      <c r="CN861" s="6"/>
      <c r="CO861" s="6"/>
      <c r="CP861" s="6"/>
      <c r="CQ861" s="6"/>
      <c r="CR861" s="6"/>
      <c r="CS861" s="6"/>
      <c r="CT861" s="6"/>
      <c r="CU861" s="6"/>
      <c r="CV861" s="6"/>
      <c r="CW861" s="6"/>
      <c r="CX861" s="6"/>
    </row>
    <row r="862" spans="1:102" s="5" customFormat="1" ht="18.75" customHeight="1" outlineLevel="1" x14ac:dyDescent="0.25">
      <c r="A862" s="935"/>
      <c r="B862" s="451" t="s">
        <v>20</v>
      </c>
      <c r="C862" s="451"/>
      <c r="D862" s="39">
        <f t="shared" si="285"/>
        <v>150</v>
      </c>
      <c r="E862" s="39">
        <f t="shared" si="285"/>
        <v>150</v>
      </c>
      <c r="F862" s="39">
        <f t="shared" si="285"/>
        <v>150</v>
      </c>
      <c r="G862" s="64">
        <f t="shared" si="268"/>
        <v>1</v>
      </c>
      <c r="H862" s="39">
        <f>H867</f>
        <v>150</v>
      </c>
      <c r="I862" s="64">
        <f t="shared" si="270"/>
        <v>1</v>
      </c>
      <c r="J862" s="64">
        <f t="shared" si="271"/>
        <v>1</v>
      </c>
      <c r="K862" s="39">
        <f t="shared" si="254"/>
        <v>150</v>
      </c>
      <c r="L862" s="39">
        <f t="shared" si="286"/>
        <v>0</v>
      </c>
      <c r="M862" s="28">
        <f t="shared" si="282"/>
        <v>1</v>
      </c>
      <c r="N862" s="602"/>
      <c r="O862" s="5" t="b">
        <f t="shared" si="269"/>
        <v>1</v>
      </c>
      <c r="P862" s="6"/>
      <c r="Q862" s="138"/>
      <c r="R862" s="403" t="b">
        <f t="shared" si="284"/>
        <v>1</v>
      </c>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6"/>
      <c r="BB862" s="6"/>
      <c r="BC862" s="6"/>
      <c r="BD862" s="6"/>
      <c r="BE862" s="6"/>
      <c r="BF862" s="6"/>
      <c r="BG862" s="6"/>
      <c r="BH862" s="6"/>
      <c r="BI862" s="6"/>
      <c r="BJ862" s="6"/>
      <c r="BK862" s="6"/>
      <c r="BL862" s="6"/>
      <c r="BM862" s="6"/>
      <c r="BN862" s="6"/>
      <c r="BO862" s="6"/>
      <c r="BP862" s="6"/>
      <c r="BQ862" s="6"/>
      <c r="BR862" s="6"/>
      <c r="BS862" s="6"/>
      <c r="BT862" s="6"/>
      <c r="BU862" s="6"/>
      <c r="BV862" s="6"/>
      <c r="BW862" s="6"/>
      <c r="BX862" s="6"/>
      <c r="BY862" s="6"/>
      <c r="BZ862" s="6"/>
      <c r="CA862" s="6"/>
      <c r="CB862" s="6"/>
      <c r="CC862" s="6"/>
      <c r="CD862" s="6"/>
      <c r="CE862" s="6"/>
      <c r="CF862" s="6"/>
      <c r="CG862" s="6"/>
      <c r="CH862" s="6"/>
      <c r="CI862" s="6"/>
      <c r="CJ862" s="6"/>
      <c r="CK862" s="6"/>
      <c r="CL862" s="6"/>
      <c r="CM862" s="6"/>
      <c r="CN862" s="6"/>
      <c r="CO862" s="6"/>
      <c r="CP862" s="6"/>
      <c r="CQ862" s="6"/>
      <c r="CR862" s="6"/>
      <c r="CS862" s="6"/>
      <c r="CT862" s="6"/>
      <c r="CU862" s="6"/>
      <c r="CV862" s="6"/>
      <c r="CW862" s="6"/>
      <c r="CX862" s="6"/>
    </row>
    <row r="863" spans="1:102" s="5" customFormat="1" ht="75" x14ac:dyDescent="0.25">
      <c r="A863" s="1005" t="s">
        <v>78</v>
      </c>
      <c r="B863" s="16" t="s">
        <v>437</v>
      </c>
      <c r="C863" s="16" t="s">
        <v>172</v>
      </c>
      <c r="D863" s="19">
        <f>SUM(D864:D867)</f>
        <v>1103.6099999999999</v>
      </c>
      <c r="E863" s="19">
        <f>SUM(E864:E867)</f>
        <v>1103.6099999999999</v>
      </c>
      <c r="F863" s="19">
        <f>SUM(F864:F867)</f>
        <v>1103.6099999999999</v>
      </c>
      <c r="G863" s="91">
        <f t="shared" si="268"/>
        <v>1</v>
      </c>
      <c r="H863" s="19">
        <f>SUM(H864:H867)</f>
        <v>1103.6099999999999</v>
      </c>
      <c r="I863" s="64">
        <f t="shared" si="270"/>
        <v>1</v>
      </c>
      <c r="J863" s="91">
        <f t="shared" si="271"/>
        <v>1</v>
      </c>
      <c r="K863" s="19">
        <f t="shared" si="254"/>
        <v>1103.6099999999999</v>
      </c>
      <c r="L863" s="19">
        <f t="shared" si="286"/>
        <v>0</v>
      </c>
      <c r="M863" s="52">
        <f t="shared" si="282"/>
        <v>1</v>
      </c>
      <c r="N863" s="688" t="s">
        <v>1537</v>
      </c>
      <c r="O863" s="5" t="b">
        <f t="shared" si="269"/>
        <v>1</v>
      </c>
      <c r="P863" s="6"/>
      <c r="Q863" s="138"/>
      <c r="R863" s="403" t="b">
        <f t="shared" si="284"/>
        <v>1</v>
      </c>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6"/>
      <c r="BB863" s="6"/>
      <c r="BC863" s="6"/>
      <c r="BD863" s="6"/>
      <c r="BE863" s="6"/>
      <c r="BF863" s="6"/>
      <c r="BG863" s="6"/>
      <c r="BH863" s="6"/>
      <c r="BI863" s="6"/>
      <c r="BJ863" s="6"/>
      <c r="BK863" s="6"/>
      <c r="BL863" s="6"/>
      <c r="BM863" s="6"/>
      <c r="BN863" s="6"/>
      <c r="BO863" s="6"/>
      <c r="BP863" s="6"/>
      <c r="BQ863" s="6"/>
      <c r="BR863" s="6"/>
      <c r="BS863" s="6"/>
      <c r="BT863" s="6"/>
      <c r="BU863" s="6"/>
      <c r="BV863" s="6"/>
      <c r="BW863" s="6"/>
      <c r="BX863" s="6"/>
      <c r="BY863" s="6"/>
      <c r="BZ863" s="6"/>
      <c r="CA863" s="6"/>
      <c r="CB863" s="6"/>
      <c r="CC863" s="6"/>
      <c r="CD863" s="6"/>
      <c r="CE863" s="6"/>
      <c r="CF863" s="6"/>
      <c r="CG863" s="6"/>
      <c r="CH863" s="6"/>
      <c r="CI863" s="6"/>
      <c r="CJ863" s="6"/>
      <c r="CK863" s="6"/>
      <c r="CL863" s="6"/>
      <c r="CM863" s="6"/>
      <c r="CN863" s="6"/>
      <c r="CO863" s="6"/>
      <c r="CP863" s="6"/>
      <c r="CQ863" s="6"/>
      <c r="CR863" s="6"/>
      <c r="CS863" s="6"/>
      <c r="CT863" s="6"/>
      <c r="CU863" s="6"/>
      <c r="CV863" s="6"/>
      <c r="CW863" s="6"/>
      <c r="CX863" s="6"/>
    </row>
    <row r="864" spans="1:102" s="5" customFormat="1" ht="18.75" customHeight="1" outlineLevel="1" x14ac:dyDescent="0.25">
      <c r="A864" s="1005"/>
      <c r="B864" s="451" t="s">
        <v>19</v>
      </c>
      <c r="C864" s="451"/>
      <c r="D864" s="39">
        <v>0</v>
      </c>
      <c r="E864" s="18">
        <v>0</v>
      </c>
      <c r="F864" s="39"/>
      <c r="G864" s="68" t="e">
        <f t="shared" si="268"/>
        <v>#DIV/0!</v>
      </c>
      <c r="H864" s="21"/>
      <c r="I864" s="68" t="e">
        <f t="shared" si="270"/>
        <v>#DIV/0!</v>
      </c>
      <c r="J864" s="68" t="e">
        <f t="shared" si="271"/>
        <v>#DIV/0!</v>
      </c>
      <c r="K864" s="39">
        <f t="shared" si="254"/>
        <v>0</v>
      </c>
      <c r="L864" s="39">
        <f t="shared" si="286"/>
        <v>0</v>
      </c>
      <c r="M864" s="29" t="e">
        <f t="shared" si="282"/>
        <v>#DIV/0!</v>
      </c>
      <c r="N864" s="688"/>
      <c r="O864" s="5" t="b">
        <f t="shared" si="269"/>
        <v>1</v>
      </c>
      <c r="P864" s="6"/>
      <c r="Q864" s="138"/>
      <c r="R864" s="403" t="b">
        <f t="shared" si="284"/>
        <v>1</v>
      </c>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6"/>
      <c r="BB864" s="6"/>
      <c r="BC864" s="6"/>
      <c r="BD864" s="6"/>
      <c r="BE864" s="6"/>
      <c r="BF864" s="6"/>
      <c r="BG864" s="6"/>
      <c r="BH864" s="6"/>
      <c r="BI864" s="6"/>
      <c r="BJ864" s="6"/>
      <c r="BK864" s="6"/>
      <c r="BL864" s="6"/>
      <c r="BM864" s="6"/>
      <c r="BN864" s="6"/>
      <c r="BO864" s="6"/>
      <c r="BP864" s="6"/>
      <c r="BQ864" s="6"/>
      <c r="BR864" s="6"/>
      <c r="BS864" s="6"/>
      <c r="BT864" s="6"/>
      <c r="BU864" s="6"/>
      <c r="BV864" s="6"/>
      <c r="BW864" s="6"/>
      <c r="BX864" s="6"/>
      <c r="BY864" s="6"/>
      <c r="BZ864" s="6"/>
      <c r="CA864" s="6"/>
      <c r="CB864" s="6"/>
      <c r="CC864" s="6"/>
      <c r="CD864" s="6"/>
      <c r="CE864" s="6"/>
      <c r="CF864" s="6"/>
      <c r="CG864" s="6"/>
      <c r="CH864" s="6"/>
      <c r="CI864" s="6"/>
      <c r="CJ864" s="6"/>
      <c r="CK864" s="6"/>
      <c r="CL864" s="6"/>
      <c r="CM864" s="6"/>
      <c r="CN864" s="6"/>
      <c r="CO864" s="6"/>
      <c r="CP864" s="6"/>
      <c r="CQ864" s="6"/>
      <c r="CR864" s="6"/>
      <c r="CS864" s="6"/>
      <c r="CT864" s="6"/>
      <c r="CU864" s="6"/>
      <c r="CV864" s="6"/>
      <c r="CW864" s="6"/>
      <c r="CX864" s="6"/>
    </row>
    <row r="865" spans="1:102" s="5" customFormat="1" ht="18.75" customHeight="1" outlineLevel="1" x14ac:dyDescent="0.25">
      <c r="A865" s="1005"/>
      <c r="B865" s="451" t="s">
        <v>18</v>
      </c>
      <c r="C865" s="451"/>
      <c r="D865" s="39">
        <v>228.06</v>
      </c>
      <c r="E865" s="39">
        <v>228.06</v>
      </c>
      <c r="F865" s="39">
        <v>228.06</v>
      </c>
      <c r="G865" s="64">
        <f t="shared" si="268"/>
        <v>1</v>
      </c>
      <c r="H865" s="39">
        <v>228.06</v>
      </c>
      <c r="I865" s="64">
        <f t="shared" si="270"/>
        <v>1</v>
      </c>
      <c r="J865" s="64">
        <f t="shared" si="271"/>
        <v>1</v>
      </c>
      <c r="K865" s="39">
        <f>E865</f>
        <v>228.06</v>
      </c>
      <c r="L865" s="39">
        <f t="shared" si="286"/>
        <v>0</v>
      </c>
      <c r="M865" s="28">
        <f t="shared" si="282"/>
        <v>1</v>
      </c>
      <c r="N865" s="688"/>
      <c r="O865" s="5" t="b">
        <f t="shared" si="269"/>
        <v>1</v>
      </c>
      <c r="P865" s="6"/>
      <c r="Q865" s="138"/>
      <c r="R865" s="403" t="b">
        <f t="shared" si="284"/>
        <v>1</v>
      </c>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6"/>
      <c r="BB865" s="6"/>
      <c r="BC865" s="6"/>
      <c r="BD865" s="6"/>
      <c r="BE865" s="6"/>
      <c r="BF865" s="6"/>
      <c r="BG865" s="6"/>
      <c r="BH865" s="6"/>
      <c r="BI865" s="6"/>
      <c r="BJ865" s="6"/>
      <c r="BK865" s="6"/>
      <c r="BL865" s="6"/>
      <c r="BM865" s="6"/>
      <c r="BN865" s="6"/>
      <c r="BO865" s="6"/>
      <c r="BP865" s="6"/>
      <c r="BQ865" s="6"/>
      <c r="BR865" s="6"/>
      <c r="BS865" s="6"/>
      <c r="BT865" s="6"/>
      <c r="BU865" s="6"/>
      <c r="BV865" s="6"/>
      <c r="BW865" s="6"/>
      <c r="BX865" s="6"/>
      <c r="BY865" s="6"/>
      <c r="BZ865" s="6"/>
      <c r="CA865" s="6"/>
      <c r="CB865" s="6"/>
      <c r="CC865" s="6"/>
      <c r="CD865" s="6"/>
      <c r="CE865" s="6"/>
      <c r="CF865" s="6"/>
      <c r="CG865" s="6"/>
      <c r="CH865" s="6"/>
      <c r="CI865" s="6"/>
      <c r="CJ865" s="6"/>
      <c r="CK865" s="6"/>
      <c r="CL865" s="6"/>
      <c r="CM865" s="6"/>
      <c r="CN865" s="6"/>
      <c r="CO865" s="6"/>
      <c r="CP865" s="6"/>
      <c r="CQ865" s="6"/>
      <c r="CR865" s="6"/>
      <c r="CS865" s="6"/>
      <c r="CT865" s="6"/>
      <c r="CU865" s="6"/>
      <c r="CV865" s="6"/>
      <c r="CW865" s="6"/>
      <c r="CX865" s="6"/>
    </row>
    <row r="866" spans="1:102" s="577" customFormat="1" ht="18.75" customHeight="1" outlineLevel="1" x14ac:dyDescent="0.25">
      <c r="A866" s="1005"/>
      <c r="B866" s="576" t="s">
        <v>38</v>
      </c>
      <c r="C866" s="576"/>
      <c r="D866" s="24">
        <v>725.54499999999996</v>
      </c>
      <c r="E866" s="24">
        <v>725.55</v>
      </c>
      <c r="F866" s="24">
        <v>725.54499999999996</v>
      </c>
      <c r="G866" s="100">
        <f t="shared" si="268"/>
        <v>1</v>
      </c>
      <c r="H866" s="24">
        <v>725.54499999999996</v>
      </c>
      <c r="I866" s="100">
        <f t="shared" si="270"/>
        <v>1</v>
      </c>
      <c r="J866" s="100">
        <f t="shared" si="271"/>
        <v>1</v>
      </c>
      <c r="K866" s="24">
        <f>E866</f>
        <v>725.55</v>
      </c>
      <c r="L866" s="24">
        <f>E866-K866</f>
        <v>0</v>
      </c>
      <c r="M866" s="47">
        <f t="shared" si="282"/>
        <v>1</v>
      </c>
      <c r="N866" s="688"/>
      <c r="O866" s="577" t="b">
        <f>K866+L866=E866</f>
        <v>1</v>
      </c>
      <c r="Q866" s="578"/>
      <c r="R866" s="579" t="b">
        <f t="shared" si="284"/>
        <v>1</v>
      </c>
    </row>
    <row r="867" spans="1:102" s="5" customFormat="1" ht="18.75" customHeight="1" outlineLevel="1" x14ac:dyDescent="0.25">
      <c r="A867" s="1005"/>
      <c r="B867" s="451" t="s">
        <v>20</v>
      </c>
      <c r="C867" s="451"/>
      <c r="D867" s="39">
        <v>150</v>
      </c>
      <c r="E867" s="39">
        <v>150</v>
      </c>
      <c r="F867" s="39">
        <v>150</v>
      </c>
      <c r="G867" s="64">
        <f t="shared" si="268"/>
        <v>1</v>
      </c>
      <c r="H867" s="39">
        <f>F867</f>
        <v>150</v>
      </c>
      <c r="I867" s="64">
        <f t="shared" si="270"/>
        <v>1</v>
      </c>
      <c r="J867" s="64">
        <f t="shared" si="271"/>
        <v>1</v>
      </c>
      <c r="K867" s="39">
        <f>E867</f>
        <v>150</v>
      </c>
      <c r="L867" s="39">
        <f t="shared" si="286"/>
        <v>0</v>
      </c>
      <c r="M867" s="28">
        <f t="shared" si="282"/>
        <v>1</v>
      </c>
      <c r="N867" s="688"/>
      <c r="O867" s="5" t="b">
        <f t="shared" si="269"/>
        <v>1</v>
      </c>
      <c r="P867" s="6"/>
      <c r="Q867" s="138"/>
      <c r="R867" s="403" t="b">
        <f t="shared" si="284"/>
        <v>1</v>
      </c>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6"/>
      <c r="BB867" s="6"/>
      <c r="BC867" s="6"/>
      <c r="BD867" s="6"/>
      <c r="BE867" s="6"/>
      <c r="BF867" s="6"/>
      <c r="BG867" s="6"/>
      <c r="BH867" s="6"/>
      <c r="BI867" s="6"/>
      <c r="BJ867" s="6"/>
      <c r="BK867" s="6"/>
      <c r="BL867" s="6"/>
      <c r="BM867" s="6"/>
      <c r="BN867" s="6"/>
      <c r="BO867" s="6"/>
      <c r="BP867" s="6"/>
      <c r="BQ867" s="6"/>
      <c r="BR867" s="6"/>
      <c r="BS867" s="6"/>
      <c r="BT867" s="6"/>
      <c r="BU867" s="6"/>
      <c r="BV867" s="6"/>
      <c r="BW867" s="6"/>
      <c r="BX867" s="6"/>
      <c r="BY867" s="6"/>
      <c r="BZ867" s="6"/>
      <c r="CA867" s="6"/>
      <c r="CB867" s="6"/>
      <c r="CC867" s="6"/>
      <c r="CD867" s="6"/>
      <c r="CE867" s="6"/>
      <c r="CF867" s="6"/>
      <c r="CG867" s="6"/>
      <c r="CH867" s="6"/>
      <c r="CI867" s="6"/>
      <c r="CJ867" s="6"/>
      <c r="CK867" s="6"/>
      <c r="CL867" s="6"/>
      <c r="CM867" s="6"/>
      <c r="CN867" s="6"/>
      <c r="CO867" s="6"/>
      <c r="CP867" s="6"/>
      <c r="CQ867" s="6"/>
      <c r="CR867" s="6"/>
      <c r="CS867" s="6"/>
      <c r="CT867" s="6"/>
      <c r="CU867" s="6"/>
      <c r="CV867" s="6"/>
      <c r="CW867" s="6"/>
      <c r="CX867" s="6"/>
    </row>
    <row r="868" spans="1:102" s="5" customFormat="1" ht="39" x14ac:dyDescent="0.25">
      <c r="A868" s="990" t="s">
        <v>79</v>
      </c>
      <c r="B868" s="84" t="s">
        <v>971</v>
      </c>
      <c r="C868" s="84" t="s">
        <v>116</v>
      </c>
      <c r="D868" s="58">
        <f>SUM(D869:D872)</f>
        <v>525</v>
      </c>
      <c r="E868" s="58">
        <f>SUM(E869:E872)</f>
        <v>525</v>
      </c>
      <c r="F868" s="58">
        <f>SUM(F869:F872)</f>
        <v>0</v>
      </c>
      <c r="G868" s="232">
        <f t="shared" si="268"/>
        <v>0</v>
      </c>
      <c r="H868" s="58">
        <f>SUM(H869:H872)</f>
        <v>0</v>
      </c>
      <c r="I868" s="232">
        <f t="shared" si="270"/>
        <v>0</v>
      </c>
      <c r="J868" s="232" t="e">
        <f t="shared" si="271"/>
        <v>#DIV/0!</v>
      </c>
      <c r="K868" s="58">
        <f>SUM(K869:K872)</f>
        <v>453.7</v>
      </c>
      <c r="L868" s="58">
        <f>SUM(L869:L872)</f>
        <v>71.3</v>
      </c>
      <c r="M868" s="52">
        <f t="shared" si="282"/>
        <v>0.86</v>
      </c>
      <c r="N868" s="723"/>
      <c r="O868" s="5" t="b">
        <f t="shared" si="269"/>
        <v>1</v>
      </c>
      <c r="P868" s="6"/>
      <c r="Q868" s="138"/>
      <c r="R868" s="403" t="b">
        <f t="shared" si="284"/>
        <v>1</v>
      </c>
      <c r="S868" s="6"/>
      <c r="T868" s="6"/>
      <c r="U868" s="6"/>
      <c r="V868" s="6"/>
      <c r="W868" s="6"/>
      <c r="X868" s="6"/>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6"/>
      <c r="BB868" s="6"/>
      <c r="BC868" s="6"/>
      <c r="BD868" s="6"/>
      <c r="BE868" s="6"/>
      <c r="BF868" s="6"/>
      <c r="BG868" s="6"/>
      <c r="BH868" s="6"/>
      <c r="BI868" s="6"/>
      <c r="BJ868" s="6"/>
      <c r="BK868" s="6"/>
      <c r="BL868" s="6"/>
      <c r="BM868" s="6"/>
      <c r="BN868" s="6"/>
      <c r="BO868" s="6"/>
      <c r="BP868" s="6"/>
      <c r="BQ868" s="6"/>
      <c r="BR868" s="6"/>
      <c r="BS868" s="6"/>
      <c r="BT868" s="6"/>
      <c r="BU868" s="6"/>
      <c r="BV868" s="6"/>
      <c r="BW868" s="6"/>
      <c r="BX868" s="6"/>
      <c r="BY868" s="6"/>
      <c r="BZ868" s="6"/>
      <c r="CA868" s="6"/>
      <c r="CB868" s="6"/>
      <c r="CC868" s="6"/>
      <c r="CD868" s="6"/>
      <c r="CE868" s="6"/>
      <c r="CF868" s="6"/>
      <c r="CG868" s="6"/>
      <c r="CH868" s="6"/>
      <c r="CI868" s="6"/>
      <c r="CJ868" s="6"/>
      <c r="CK868" s="6"/>
      <c r="CL868" s="6"/>
      <c r="CM868" s="6"/>
      <c r="CN868" s="6"/>
      <c r="CO868" s="6"/>
      <c r="CP868" s="6"/>
      <c r="CQ868" s="6"/>
      <c r="CR868" s="6"/>
      <c r="CS868" s="6"/>
      <c r="CT868" s="6"/>
      <c r="CU868" s="6"/>
      <c r="CV868" s="6"/>
      <c r="CW868" s="6"/>
      <c r="CX868" s="6"/>
    </row>
    <row r="869" spans="1:102" s="5" customFormat="1" ht="18.75" customHeight="1" outlineLevel="1" x14ac:dyDescent="0.25">
      <c r="A869" s="991"/>
      <c r="B869" s="451" t="s">
        <v>19</v>
      </c>
      <c r="C869" s="451"/>
      <c r="D869" s="39">
        <f>D874</f>
        <v>0</v>
      </c>
      <c r="E869" s="39">
        <f>E874</f>
        <v>0</v>
      </c>
      <c r="F869" s="39">
        <f>F874</f>
        <v>0</v>
      </c>
      <c r="G869" s="68" t="e">
        <f t="shared" si="268"/>
        <v>#DIV/0!</v>
      </c>
      <c r="H869" s="39">
        <f>H874</f>
        <v>0</v>
      </c>
      <c r="I869" s="68" t="e">
        <f t="shared" si="270"/>
        <v>#DIV/0!</v>
      </c>
      <c r="J869" s="68" t="e">
        <f t="shared" si="271"/>
        <v>#DIV/0!</v>
      </c>
      <c r="K869" s="39">
        <f t="shared" ref="K869:L872" si="287">K874</f>
        <v>0</v>
      </c>
      <c r="L869" s="39">
        <f t="shared" si="287"/>
        <v>0</v>
      </c>
      <c r="M869" s="29" t="e">
        <f t="shared" si="282"/>
        <v>#DIV/0!</v>
      </c>
      <c r="N869" s="724"/>
      <c r="O869" s="5" t="b">
        <f t="shared" si="269"/>
        <v>1</v>
      </c>
      <c r="P869" s="6"/>
      <c r="Q869" s="138"/>
      <c r="R869" s="403" t="b">
        <f t="shared" si="284"/>
        <v>1</v>
      </c>
      <c r="S869" s="6"/>
      <c r="T869" s="6"/>
      <c r="U869" s="6"/>
      <c r="V869" s="6"/>
      <c r="W869" s="6"/>
      <c r="X869" s="6"/>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6"/>
      <c r="BB869" s="6"/>
      <c r="BC869" s="6"/>
      <c r="BD869" s="6"/>
      <c r="BE869" s="6"/>
      <c r="BF869" s="6"/>
      <c r="BG869" s="6"/>
      <c r="BH869" s="6"/>
      <c r="BI869" s="6"/>
      <c r="BJ869" s="6"/>
      <c r="BK869" s="6"/>
      <c r="BL869" s="6"/>
      <c r="BM869" s="6"/>
      <c r="BN869" s="6"/>
      <c r="BO869" s="6"/>
      <c r="BP869" s="6"/>
      <c r="BQ869" s="6"/>
      <c r="BR869" s="6"/>
      <c r="BS869" s="6"/>
      <c r="BT869" s="6"/>
      <c r="BU869" s="6"/>
      <c r="BV869" s="6"/>
      <c r="BW869" s="6"/>
      <c r="BX869" s="6"/>
      <c r="BY869" s="6"/>
      <c r="BZ869" s="6"/>
      <c r="CA869" s="6"/>
      <c r="CB869" s="6"/>
      <c r="CC869" s="6"/>
      <c r="CD869" s="6"/>
      <c r="CE869" s="6"/>
      <c r="CF869" s="6"/>
      <c r="CG869" s="6"/>
      <c r="CH869" s="6"/>
      <c r="CI869" s="6"/>
      <c r="CJ869" s="6"/>
      <c r="CK869" s="6"/>
      <c r="CL869" s="6"/>
      <c r="CM869" s="6"/>
      <c r="CN869" s="6"/>
      <c r="CO869" s="6"/>
      <c r="CP869" s="6"/>
      <c r="CQ869" s="6"/>
      <c r="CR869" s="6"/>
      <c r="CS869" s="6"/>
      <c r="CT869" s="6"/>
      <c r="CU869" s="6"/>
      <c r="CV869" s="6"/>
      <c r="CW869" s="6"/>
      <c r="CX869" s="6"/>
    </row>
    <row r="870" spans="1:102" s="5" customFormat="1" ht="27" outlineLevel="1" x14ac:dyDescent="0.25">
      <c r="A870" s="991"/>
      <c r="B870" s="451" t="s">
        <v>18</v>
      </c>
      <c r="C870" s="451"/>
      <c r="D870" s="39">
        <f t="shared" ref="D870:F872" si="288">D875</f>
        <v>0</v>
      </c>
      <c r="E870" s="39">
        <f>E875</f>
        <v>0</v>
      </c>
      <c r="F870" s="39">
        <f t="shared" si="288"/>
        <v>0</v>
      </c>
      <c r="G870" s="68" t="e">
        <f t="shared" si="268"/>
        <v>#DIV/0!</v>
      </c>
      <c r="H870" s="39">
        <f>H875</f>
        <v>0</v>
      </c>
      <c r="I870" s="68" t="e">
        <f t="shared" si="270"/>
        <v>#DIV/0!</v>
      </c>
      <c r="J870" s="68" t="e">
        <f t="shared" si="271"/>
        <v>#DIV/0!</v>
      </c>
      <c r="K870" s="39">
        <f t="shared" si="287"/>
        <v>0</v>
      </c>
      <c r="L870" s="39">
        <f t="shared" si="287"/>
        <v>0</v>
      </c>
      <c r="M870" s="29" t="e">
        <f t="shared" si="282"/>
        <v>#DIV/0!</v>
      </c>
      <c r="N870" s="724"/>
      <c r="O870" s="5" t="b">
        <f t="shared" si="269"/>
        <v>1</v>
      </c>
      <c r="P870" s="6"/>
      <c r="Q870" s="138"/>
      <c r="R870" s="403" t="b">
        <f t="shared" si="284"/>
        <v>1</v>
      </c>
      <c r="S870" s="6"/>
      <c r="T870" s="6"/>
      <c r="U870" s="6"/>
      <c r="V870" s="6"/>
      <c r="W870" s="6"/>
      <c r="X870" s="6"/>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6"/>
      <c r="BB870" s="6"/>
      <c r="BC870" s="6"/>
      <c r="BD870" s="6"/>
      <c r="BE870" s="6"/>
      <c r="BF870" s="6"/>
      <c r="BG870" s="6"/>
      <c r="BH870" s="6"/>
      <c r="BI870" s="6"/>
      <c r="BJ870" s="6"/>
      <c r="BK870" s="6"/>
      <c r="BL870" s="6"/>
      <c r="BM870" s="6"/>
      <c r="BN870" s="6"/>
      <c r="BO870" s="6"/>
      <c r="BP870" s="6"/>
      <c r="BQ870" s="6"/>
      <c r="BR870" s="6"/>
      <c r="BS870" s="6"/>
      <c r="BT870" s="6"/>
      <c r="BU870" s="6"/>
      <c r="BV870" s="6"/>
      <c r="BW870" s="6"/>
      <c r="BX870" s="6"/>
      <c r="BY870" s="6"/>
      <c r="BZ870" s="6"/>
      <c r="CA870" s="6"/>
      <c r="CB870" s="6"/>
      <c r="CC870" s="6"/>
      <c r="CD870" s="6"/>
      <c r="CE870" s="6"/>
      <c r="CF870" s="6"/>
      <c r="CG870" s="6"/>
      <c r="CH870" s="6"/>
      <c r="CI870" s="6"/>
      <c r="CJ870" s="6"/>
      <c r="CK870" s="6"/>
      <c r="CL870" s="6"/>
      <c r="CM870" s="6"/>
      <c r="CN870" s="6"/>
      <c r="CO870" s="6"/>
      <c r="CP870" s="6"/>
      <c r="CQ870" s="6"/>
      <c r="CR870" s="6"/>
      <c r="CS870" s="6"/>
      <c r="CT870" s="6"/>
      <c r="CU870" s="6"/>
      <c r="CV870" s="6"/>
      <c r="CW870" s="6"/>
      <c r="CX870" s="6"/>
    </row>
    <row r="871" spans="1:102" s="5" customFormat="1" ht="27" outlineLevel="1" x14ac:dyDescent="0.25">
      <c r="A871" s="991"/>
      <c r="B871" s="451" t="s">
        <v>38</v>
      </c>
      <c r="C871" s="451"/>
      <c r="D871" s="39">
        <f t="shared" si="288"/>
        <v>525</v>
      </c>
      <c r="E871" s="39">
        <f t="shared" si="288"/>
        <v>525</v>
      </c>
      <c r="F871" s="39">
        <f t="shared" si="288"/>
        <v>0</v>
      </c>
      <c r="G871" s="68">
        <f t="shared" si="268"/>
        <v>0</v>
      </c>
      <c r="H871" s="39">
        <f>H876</f>
        <v>0</v>
      </c>
      <c r="I871" s="68">
        <f t="shared" si="270"/>
        <v>0</v>
      </c>
      <c r="J871" s="68" t="e">
        <f t="shared" si="271"/>
        <v>#DIV/0!</v>
      </c>
      <c r="K871" s="39">
        <f t="shared" si="287"/>
        <v>453.7</v>
      </c>
      <c r="L871" s="39">
        <f t="shared" si="287"/>
        <v>71.3</v>
      </c>
      <c r="M871" s="28">
        <f t="shared" si="282"/>
        <v>0.86</v>
      </c>
      <c r="N871" s="724"/>
      <c r="O871" s="5" t="b">
        <f t="shared" si="269"/>
        <v>1</v>
      </c>
      <c r="P871" s="6"/>
      <c r="Q871" s="138"/>
      <c r="R871" s="403" t="b">
        <f t="shared" si="284"/>
        <v>1</v>
      </c>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6"/>
      <c r="BB871" s="6"/>
      <c r="BC871" s="6"/>
      <c r="BD871" s="6"/>
      <c r="BE871" s="6"/>
      <c r="BF871" s="6"/>
      <c r="BG871" s="6"/>
      <c r="BH871" s="6"/>
      <c r="BI871" s="6"/>
      <c r="BJ871" s="6"/>
      <c r="BK871" s="6"/>
      <c r="BL871" s="6"/>
      <c r="BM871" s="6"/>
      <c r="BN871" s="6"/>
      <c r="BO871" s="6"/>
      <c r="BP871" s="6"/>
      <c r="BQ871" s="6"/>
      <c r="BR871" s="6"/>
      <c r="BS871" s="6"/>
      <c r="BT871" s="6"/>
      <c r="BU871" s="6"/>
      <c r="BV871" s="6"/>
      <c r="BW871" s="6"/>
      <c r="BX871" s="6"/>
      <c r="BY871" s="6"/>
      <c r="BZ871" s="6"/>
      <c r="CA871" s="6"/>
      <c r="CB871" s="6"/>
      <c r="CC871" s="6"/>
      <c r="CD871" s="6"/>
      <c r="CE871" s="6"/>
      <c r="CF871" s="6"/>
      <c r="CG871" s="6"/>
      <c r="CH871" s="6"/>
      <c r="CI871" s="6"/>
      <c r="CJ871" s="6"/>
      <c r="CK871" s="6"/>
      <c r="CL871" s="6"/>
      <c r="CM871" s="6"/>
      <c r="CN871" s="6"/>
      <c r="CO871" s="6"/>
      <c r="CP871" s="6"/>
      <c r="CQ871" s="6"/>
      <c r="CR871" s="6"/>
      <c r="CS871" s="6"/>
      <c r="CT871" s="6"/>
      <c r="CU871" s="6"/>
      <c r="CV871" s="6"/>
      <c r="CW871" s="6"/>
      <c r="CX871" s="6"/>
    </row>
    <row r="872" spans="1:102" s="5" customFormat="1" ht="27" outlineLevel="1" x14ac:dyDescent="0.25">
      <c r="A872" s="992"/>
      <c r="B872" s="451" t="s">
        <v>20</v>
      </c>
      <c r="C872" s="451"/>
      <c r="D872" s="39">
        <f t="shared" si="288"/>
        <v>0</v>
      </c>
      <c r="E872" s="39">
        <f t="shared" si="288"/>
        <v>0</v>
      </c>
      <c r="F872" s="39">
        <f t="shared" si="288"/>
        <v>0</v>
      </c>
      <c r="G872" s="68" t="e">
        <f t="shared" si="268"/>
        <v>#DIV/0!</v>
      </c>
      <c r="H872" s="39">
        <f>H877</f>
        <v>0</v>
      </c>
      <c r="I872" s="68" t="e">
        <f t="shared" si="270"/>
        <v>#DIV/0!</v>
      </c>
      <c r="J872" s="68" t="e">
        <f t="shared" si="271"/>
        <v>#DIV/0!</v>
      </c>
      <c r="K872" s="39">
        <f t="shared" si="287"/>
        <v>0</v>
      </c>
      <c r="L872" s="39">
        <f t="shared" si="287"/>
        <v>0</v>
      </c>
      <c r="M872" s="29" t="e">
        <f t="shared" si="282"/>
        <v>#DIV/0!</v>
      </c>
      <c r="N872" s="725"/>
      <c r="O872" s="5" t="b">
        <f t="shared" si="269"/>
        <v>1</v>
      </c>
      <c r="P872" s="6"/>
      <c r="Q872" s="138"/>
      <c r="R872" s="403" t="b">
        <f t="shared" si="284"/>
        <v>1</v>
      </c>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6"/>
      <c r="BB872" s="6"/>
      <c r="BC872" s="6"/>
      <c r="BD872" s="6"/>
      <c r="BE872" s="6"/>
      <c r="BF872" s="6"/>
      <c r="BG872" s="6"/>
      <c r="BH872" s="6"/>
      <c r="BI872" s="6"/>
      <c r="BJ872" s="6"/>
      <c r="BK872" s="6"/>
      <c r="BL872" s="6"/>
      <c r="BM872" s="6"/>
      <c r="BN872" s="6"/>
      <c r="BO872" s="6"/>
      <c r="BP872" s="6"/>
      <c r="BQ872" s="6"/>
      <c r="BR872" s="6"/>
      <c r="BS872" s="6"/>
      <c r="BT872" s="6"/>
      <c r="BU872" s="6"/>
      <c r="BV872" s="6"/>
      <c r="BW872" s="6"/>
      <c r="BX872" s="6"/>
      <c r="BY872" s="6"/>
      <c r="BZ872" s="6"/>
      <c r="CA872" s="6"/>
      <c r="CB872" s="6"/>
      <c r="CC872" s="6"/>
      <c r="CD872" s="6"/>
      <c r="CE872" s="6"/>
      <c r="CF872" s="6"/>
      <c r="CG872" s="6"/>
      <c r="CH872" s="6"/>
      <c r="CI872" s="6"/>
      <c r="CJ872" s="6"/>
      <c r="CK872" s="6"/>
      <c r="CL872" s="6"/>
      <c r="CM872" s="6"/>
      <c r="CN872" s="6"/>
      <c r="CO872" s="6"/>
      <c r="CP872" s="6"/>
      <c r="CQ872" s="6"/>
      <c r="CR872" s="6"/>
      <c r="CS872" s="6"/>
      <c r="CT872" s="6"/>
      <c r="CU872" s="6"/>
      <c r="CV872" s="6"/>
      <c r="CW872" s="6"/>
      <c r="CX872" s="6"/>
    </row>
    <row r="873" spans="1:102" s="5" customFormat="1" ht="82.5" customHeight="1" x14ac:dyDescent="0.25">
      <c r="A873" s="990" t="s">
        <v>79</v>
      </c>
      <c r="B873" s="16" t="s">
        <v>972</v>
      </c>
      <c r="C873" s="16" t="s">
        <v>522</v>
      </c>
      <c r="D873" s="39">
        <f>SUM(D874:D877)</f>
        <v>525</v>
      </c>
      <c r="E873" s="39">
        <f>SUM(E874:E877)</f>
        <v>525</v>
      </c>
      <c r="F873" s="39">
        <f>SUM(F874:F877)</f>
        <v>0</v>
      </c>
      <c r="G873" s="68">
        <f t="shared" si="268"/>
        <v>0</v>
      </c>
      <c r="H873" s="39">
        <f>SUM(H874:H877)</f>
        <v>0</v>
      </c>
      <c r="I873" s="68">
        <f t="shared" si="270"/>
        <v>0</v>
      </c>
      <c r="J873" s="68" t="e">
        <f t="shared" si="271"/>
        <v>#DIV/0!</v>
      </c>
      <c r="K873" s="39">
        <f>SUM(K874:K877)</f>
        <v>453.7</v>
      </c>
      <c r="L873" s="39">
        <f>SUM(L874:L877)</f>
        <v>71.3</v>
      </c>
      <c r="M873" s="28">
        <f t="shared" si="282"/>
        <v>0.86</v>
      </c>
      <c r="N873" s="711" t="s">
        <v>1538</v>
      </c>
      <c r="O873" s="5" t="b">
        <f t="shared" si="269"/>
        <v>1</v>
      </c>
      <c r="P873" s="6"/>
      <c r="Q873" s="138"/>
      <c r="R873" s="403" t="b">
        <f t="shared" si="284"/>
        <v>1</v>
      </c>
      <c r="S873" s="6"/>
      <c r="T873" s="6"/>
      <c r="U873" s="6"/>
      <c r="V873" s="6"/>
      <c r="W873" s="6"/>
      <c r="X873" s="6"/>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6"/>
      <c r="BB873" s="6"/>
      <c r="BC873" s="6"/>
      <c r="BD873" s="6"/>
      <c r="BE873" s="6"/>
      <c r="BF873" s="6"/>
      <c r="BG873" s="6"/>
      <c r="BH873" s="6"/>
      <c r="BI873" s="6"/>
      <c r="BJ873" s="6"/>
      <c r="BK873" s="6"/>
      <c r="BL873" s="6"/>
      <c r="BM873" s="6"/>
      <c r="BN873" s="6"/>
      <c r="BO873" s="6"/>
      <c r="BP873" s="6"/>
      <c r="BQ873" s="6"/>
      <c r="BR873" s="6"/>
      <c r="BS873" s="6"/>
      <c r="BT873" s="6"/>
      <c r="BU873" s="6"/>
      <c r="BV873" s="6"/>
      <c r="BW873" s="6"/>
      <c r="BX873" s="6"/>
      <c r="BY873" s="6"/>
      <c r="BZ873" s="6"/>
      <c r="CA873" s="6"/>
      <c r="CB873" s="6"/>
      <c r="CC873" s="6"/>
      <c r="CD873" s="6"/>
      <c r="CE873" s="6"/>
      <c r="CF873" s="6"/>
      <c r="CG873" s="6"/>
      <c r="CH873" s="6"/>
      <c r="CI873" s="6"/>
      <c r="CJ873" s="6"/>
      <c r="CK873" s="6"/>
      <c r="CL873" s="6"/>
      <c r="CM873" s="6"/>
      <c r="CN873" s="6"/>
      <c r="CO873" s="6"/>
      <c r="CP873" s="6"/>
      <c r="CQ873" s="6"/>
      <c r="CR873" s="6"/>
      <c r="CS873" s="6"/>
      <c r="CT873" s="6"/>
      <c r="CU873" s="6"/>
      <c r="CV873" s="6"/>
      <c r="CW873" s="6"/>
      <c r="CX873" s="6"/>
    </row>
    <row r="874" spans="1:102" s="5" customFormat="1" ht="42" customHeight="1" outlineLevel="1" x14ac:dyDescent="0.25">
      <c r="A874" s="991"/>
      <c r="B874" s="451" t="s">
        <v>19</v>
      </c>
      <c r="C874" s="451"/>
      <c r="D874" s="39"/>
      <c r="E874" s="39"/>
      <c r="F874" s="39"/>
      <c r="G874" s="68" t="e">
        <f t="shared" si="268"/>
        <v>#DIV/0!</v>
      </c>
      <c r="H874" s="39"/>
      <c r="I874" s="68" t="e">
        <f t="shared" si="270"/>
        <v>#DIV/0!</v>
      </c>
      <c r="J874" s="68" t="e">
        <f t="shared" si="271"/>
        <v>#DIV/0!</v>
      </c>
      <c r="K874" s="39"/>
      <c r="L874" s="39"/>
      <c r="M874" s="29" t="e">
        <f t="shared" si="282"/>
        <v>#DIV/0!</v>
      </c>
      <c r="N874" s="712"/>
      <c r="O874" s="5" t="b">
        <f t="shared" si="269"/>
        <v>1</v>
      </c>
      <c r="P874" s="6"/>
      <c r="Q874" s="138"/>
      <c r="R874" s="403" t="b">
        <f t="shared" si="284"/>
        <v>1</v>
      </c>
      <c r="S874" s="6"/>
      <c r="T874" s="6"/>
      <c r="U874" s="6"/>
      <c r="V874" s="6"/>
      <c r="W874" s="6"/>
      <c r="X874" s="6"/>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6"/>
      <c r="BB874" s="6"/>
      <c r="BC874" s="6"/>
      <c r="BD874" s="6"/>
      <c r="BE874" s="6"/>
      <c r="BF874" s="6"/>
      <c r="BG874" s="6"/>
      <c r="BH874" s="6"/>
      <c r="BI874" s="6"/>
      <c r="BJ874" s="6"/>
      <c r="BK874" s="6"/>
      <c r="BL874" s="6"/>
      <c r="BM874" s="6"/>
      <c r="BN874" s="6"/>
      <c r="BO874" s="6"/>
      <c r="BP874" s="6"/>
      <c r="BQ874" s="6"/>
      <c r="BR874" s="6"/>
      <c r="BS874" s="6"/>
      <c r="BT874" s="6"/>
      <c r="BU874" s="6"/>
      <c r="BV874" s="6"/>
      <c r="BW874" s="6"/>
      <c r="BX874" s="6"/>
      <c r="BY874" s="6"/>
      <c r="BZ874" s="6"/>
      <c r="CA874" s="6"/>
      <c r="CB874" s="6"/>
      <c r="CC874" s="6"/>
      <c r="CD874" s="6"/>
      <c r="CE874" s="6"/>
      <c r="CF874" s="6"/>
      <c r="CG874" s="6"/>
      <c r="CH874" s="6"/>
      <c r="CI874" s="6"/>
      <c r="CJ874" s="6"/>
      <c r="CK874" s="6"/>
      <c r="CL874" s="6"/>
      <c r="CM874" s="6"/>
      <c r="CN874" s="6"/>
      <c r="CO874" s="6"/>
      <c r="CP874" s="6"/>
      <c r="CQ874" s="6"/>
      <c r="CR874" s="6"/>
      <c r="CS874" s="6"/>
      <c r="CT874" s="6"/>
      <c r="CU874" s="6"/>
      <c r="CV874" s="6"/>
      <c r="CW874" s="6"/>
      <c r="CX874" s="6"/>
    </row>
    <row r="875" spans="1:102" s="5" customFormat="1" ht="42" customHeight="1" outlineLevel="1" x14ac:dyDescent="0.25">
      <c r="A875" s="991"/>
      <c r="B875" s="451" t="s">
        <v>18</v>
      </c>
      <c r="C875" s="451"/>
      <c r="D875" s="39"/>
      <c r="E875" s="39"/>
      <c r="F875" s="39"/>
      <c r="G875" s="68" t="e">
        <f t="shared" si="268"/>
        <v>#DIV/0!</v>
      </c>
      <c r="H875" s="39"/>
      <c r="I875" s="68" t="e">
        <f t="shared" si="270"/>
        <v>#DIV/0!</v>
      </c>
      <c r="J875" s="68" t="e">
        <f t="shared" si="271"/>
        <v>#DIV/0!</v>
      </c>
      <c r="K875" s="39"/>
      <c r="L875" s="39"/>
      <c r="M875" s="29" t="e">
        <f t="shared" si="282"/>
        <v>#DIV/0!</v>
      </c>
      <c r="N875" s="712"/>
      <c r="O875" s="5" t="b">
        <f t="shared" si="269"/>
        <v>1</v>
      </c>
      <c r="P875" s="6"/>
      <c r="Q875" s="138"/>
      <c r="R875" s="403" t="b">
        <f t="shared" si="284"/>
        <v>1</v>
      </c>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6"/>
      <c r="BB875" s="6"/>
      <c r="BC875" s="6"/>
      <c r="BD875" s="6"/>
      <c r="BE875" s="6"/>
      <c r="BF875" s="6"/>
      <c r="BG875" s="6"/>
      <c r="BH875" s="6"/>
      <c r="BI875" s="6"/>
      <c r="BJ875" s="6"/>
      <c r="BK875" s="6"/>
      <c r="BL875" s="6"/>
      <c r="BM875" s="6"/>
      <c r="BN875" s="6"/>
      <c r="BO875" s="6"/>
      <c r="BP875" s="6"/>
      <c r="BQ875" s="6"/>
      <c r="BR875" s="6"/>
      <c r="BS875" s="6"/>
      <c r="BT875" s="6"/>
      <c r="BU875" s="6"/>
      <c r="BV875" s="6"/>
      <c r="BW875" s="6"/>
      <c r="BX875" s="6"/>
      <c r="BY875" s="6"/>
      <c r="BZ875" s="6"/>
      <c r="CA875" s="6"/>
      <c r="CB875" s="6"/>
      <c r="CC875" s="6"/>
      <c r="CD875" s="6"/>
      <c r="CE875" s="6"/>
      <c r="CF875" s="6"/>
      <c r="CG875" s="6"/>
      <c r="CH875" s="6"/>
      <c r="CI875" s="6"/>
      <c r="CJ875" s="6"/>
      <c r="CK875" s="6"/>
      <c r="CL875" s="6"/>
      <c r="CM875" s="6"/>
      <c r="CN875" s="6"/>
      <c r="CO875" s="6"/>
      <c r="CP875" s="6"/>
      <c r="CQ875" s="6"/>
      <c r="CR875" s="6"/>
      <c r="CS875" s="6"/>
      <c r="CT875" s="6"/>
      <c r="CU875" s="6"/>
      <c r="CV875" s="6"/>
      <c r="CW875" s="6"/>
      <c r="CX875" s="6"/>
    </row>
    <row r="876" spans="1:102" s="5" customFormat="1" ht="42" customHeight="1" outlineLevel="1" x14ac:dyDescent="0.25">
      <c r="A876" s="991"/>
      <c r="B876" s="451" t="s">
        <v>38</v>
      </c>
      <c r="C876" s="451"/>
      <c r="D876" s="39">
        <v>525</v>
      </c>
      <c r="E876" s="39">
        <v>525</v>
      </c>
      <c r="F876" s="39"/>
      <c r="G876" s="68">
        <f t="shared" si="268"/>
        <v>0</v>
      </c>
      <c r="H876" s="39"/>
      <c r="I876" s="68">
        <f t="shared" si="270"/>
        <v>0</v>
      </c>
      <c r="J876" s="68" t="e">
        <f t="shared" si="271"/>
        <v>#DIV/0!</v>
      </c>
      <c r="K876" s="39">
        <v>453.7</v>
      </c>
      <c r="L876" s="39">
        <f>E876-K876</f>
        <v>71.3</v>
      </c>
      <c r="M876" s="28">
        <f t="shared" si="282"/>
        <v>0.86</v>
      </c>
      <c r="N876" s="712"/>
      <c r="O876" s="5" t="b">
        <f t="shared" si="269"/>
        <v>1</v>
      </c>
      <c r="P876" s="6"/>
      <c r="Q876" s="138"/>
      <c r="R876" s="403" t="b">
        <f t="shared" si="284"/>
        <v>1</v>
      </c>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6"/>
      <c r="BB876" s="6"/>
      <c r="BC876" s="6"/>
      <c r="BD876" s="6"/>
      <c r="BE876" s="6"/>
      <c r="BF876" s="6"/>
      <c r="BG876" s="6"/>
      <c r="BH876" s="6"/>
      <c r="BI876" s="6"/>
      <c r="BJ876" s="6"/>
      <c r="BK876" s="6"/>
      <c r="BL876" s="6"/>
      <c r="BM876" s="6"/>
      <c r="BN876" s="6"/>
      <c r="BO876" s="6"/>
      <c r="BP876" s="6"/>
      <c r="BQ876" s="6"/>
      <c r="BR876" s="6"/>
      <c r="BS876" s="6"/>
      <c r="BT876" s="6"/>
      <c r="BU876" s="6"/>
      <c r="BV876" s="6"/>
      <c r="BW876" s="6"/>
      <c r="BX876" s="6"/>
      <c r="BY876" s="6"/>
      <c r="BZ876" s="6"/>
      <c r="CA876" s="6"/>
      <c r="CB876" s="6"/>
      <c r="CC876" s="6"/>
      <c r="CD876" s="6"/>
      <c r="CE876" s="6"/>
      <c r="CF876" s="6"/>
      <c r="CG876" s="6"/>
      <c r="CH876" s="6"/>
      <c r="CI876" s="6"/>
      <c r="CJ876" s="6"/>
      <c r="CK876" s="6"/>
      <c r="CL876" s="6"/>
      <c r="CM876" s="6"/>
      <c r="CN876" s="6"/>
      <c r="CO876" s="6"/>
      <c r="CP876" s="6"/>
      <c r="CQ876" s="6"/>
      <c r="CR876" s="6"/>
      <c r="CS876" s="6"/>
      <c r="CT876" s="6"/>
      <c r="CU876" s="6"/>
      <c r="CV876" s="6"/>
      <c r="CW876" s="6"/>
      <c r="CX876" s="6"/>
    </row>
    <row r="877" spans="1:102" s="5" customFormat="1" ht="42" customHeight="1" outlineLevel="1" x14ac:dyDescent="0.25">
      <c r="A877" s="992"/>
      <c r="B877" s="451" t="s">
        <v>20</v>
      </c>
      <c r="C877" s="451"/>
      <c r="D877" s="39"/>
      <c r="E877" s="39"/>
      <c r="F877" s="39"/>
      <c r="G877" s="68" t="e">
        <f t="shared" si="268"/>
        <v>#DIV/0!</v>
      </c>
      <c r="H877" s="39"/>
      <c r="I877" s="68" t="e">
        <f t="shared" si="270"/>
        <v>#DIV/0!</v>
      </c>
      <c r="J877" s="68" t="e">
        <f t="shared" si="271"/>
        <v>#DIV/0!</v>
      </c>
      <c r="K877" s="39"/>
      <c r="L877" s="39"/>
      <c r="M877" s="29" t="e">
        <f t="shared" si="282"/>
        <v>#DIV/0!</v>
      </c>
      <c r="N877" s="713"/>
      <c r="O877" s="5" t="b">
        <f t="shared" si="269"/>
        <v>1</v>
      </c>
      <c r="P877" s="6"/>
      <c r="Q877" s="138"/>
      <c r="R877" s="403" t="b">
        <f t="shared" si="284"/>
        <v>1</v>
      </c>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6"/>
      <c r="BB877" s="6"/>
      <c r="BC877" s="6"/>
      <c r="BD877" s="6"/>
      <c r="BE877" s="6"/>
      <c r="BF877" s="6"/>
      <c r="BG877" s="6"/>
      <c r="BH877" s="6"/>
      <c r="BI877" s="6"/>
      <c r="BJ877" s="6"/>
      <c r="BK877" s="6"/>
      <c r="BL877" s="6"/>
      <c r="BM877" s="6"/>
      <c r="BN877" s="6"/>
      <c r="BO877" s="6"/>
      <c r="BP877" s="6"/>
      <c r="BQ877" s="6"/>
      <c r="BR877" s="6"/>
      <c r="BS877" s="6"/>
      <c r="BT877" s="6"/>
      <c r="BU877" s="6"/>
      <c r="BV877" s="6"/>
      <c r="BW877" s="6"/>
      <c r="BX877" s="6"/>
      <c r="BY877" s="6"/>
      <c r="BZ877" s="6"/>
      <c r="CA877" s="6"/>
      <c r="CB877" s="6"/>
      <c r="CC877" s="6"/>
      <c r="CD877" s="6"/>
      <c r="CE877" s="6"/>
      <c r="CF877" s="6"/>
      <c r="CG877" s="6"/>
      <c r="CH877" s="6"/>
      <c r="CI877" s="6"/>
      <c r="CJ877" s="6"/>
      <c r="CK877" s="6"/>
      <c r="CL877" s="6"/>
      <c r="CM877" s="6"/>
      <c r="CN877" s="6"/>
      <c r="CO877" s="6"/>
      <c r="CP877" s="6"/>
      <c r="CQ877" s="6"/>
      <c r="CR877" s="6"/>
      <c r="CS877" s="6"/>
      <c r="CT877" s="6"/>
      <c r="CU877" s="6"/>
      <c r="CV877" s="6"/>
      <c r="CW877" s="6"/>
      <c r="CX877" s="6"/>
    </row>
    <row r="878" spans="1:102" s="6" customFormat="1" ht="56.25" x14ac:dyDescent="0.25">
      <c r="A878" s="750" t="s">
        <v>31</v>
      </c>
      <c r="B878" s="34" t="s">
        <v>698</v>
      </c>
      <c r="C878" s="34" t="s">
        <v>114</v>
      </c>
      <c r="D878" s="31">
        <f>SUM(D879:D882)</f>
        <v>1288654.21</v>
      </c>
      <c r="E878" s="31">
        <f>SUM(E879:E882)</f>
        <v>1045044.98</v>
      </c>
      <c r="F878" s="31">
        <f>SUM(F879:F882)</f>
        <v>841955.38</v>
      </c>
      <c r="G878" s="101">
        <f t="shared" ref="G878:G888" si="289">F878/E878</f>
        <v>0.80600000000000005</v>
      </c>
      <c r="H878" s="31">
        <f>SUM(H879:H882)</f>
        <v>841955.38</v>
      </c>
      <c r="I878" s="101">
        <f t="shared" ref="I878:I941" si="290">H878/E878</f>
        <v>0.80600000000000005</v>
      </c>
      <c r="J878" s="101">
        <f t="shared" ref="J878:J888" si="291">H878/F878</f>
        <v>1</v>
      </c>
      <c r="K878" s="31">
        <f>SUM(K879:K882)</f>
        <v>1024759.86</v>
      </c>
      <c r="L878" s="31">
        <f>SUM(L879:L882)</f>
        <v>20285.12</v>
      </c>
      <c r="M878" s="371">
        <f t="shared" ref="M878:M941" si="292">K878/E878</f>
        <v>0.98</v>
      </c>
      <c r="N878" s="720"/>
      <c r="O878" s="5" t="b">
        <f t="shared" si="269"/>
        <v>1</v>
      </c>
      <c r="Q878" s="138"/>
      <c r="R878" s="403" t="b">
        <f t="shared" si="284"/>
        <v>1</v>
      </c>
    </row>
    <row r="879" spans="1:102" s="6" customFormat="1" ht="27" outlineLevel="1" x14ac:dyDescent="0.25">
      <c r="A879" s="750"/>
      <c r="B879" s="35" t="s">
        <v>19</v>
      </c>
      <c r="C879" s="35"/>
      <c r="D879" s="33">
        <f>D884+D919+D954+D989</f>
        <v>0</v>
      </c>
      <c r="E879" s="33">
        <f t="shared" ref="E879:L879" si="293">E884+E919+E954+E989</f>
        <v>0</v>
      </c>
      <c r="F879" s="33">
        <f t="shared" si="293"/>
        <v>0</v>
      </c>
      <c r="G879" s="103" t="e">
        <f t="shared" si="289"/>
        <v>#DIV/0!</v>
      </c>
      <c r="H879" s="112">
        <f t="shared" si="293"/>
        <v>0</v>
      </c>
      <c r="I879" s="103" t="e">
        <f t="shared" si="290"/>
        <v>#DIV/0!</v>
      </c>
      <c r="J879" s="103" t="e">
        <f t="shared" si="291"/>
        <v>#DIV/0!</v>
      </c>
      <c r="K879" s="33">
        <f t="shared" si="293"/>
        <v>0</v>
      </c>
      <c r="L879" s="33">
        <f t="shared" si="293"/>
        <v>0</v>
      </c>
      <c r="M879" s="117" t="e">
        <f t="shared" si="292"/>
        <v>#DIV/0!</v>
      </c>
      <c r="N879" s="602"/>
      <c r="O879" s="5" t="b">
        <f t="shared" ref="O879:O942" si="294">K879+L879=E879</f>
        <v>1</v>
      </c>
      <c r="Q879" s="138"/>
      <c r="R879" s="403" t="b">
        <f t="shared" si="284"/>
        <v>1</v>
      </c>
    </row>
    <row r="880" spans="1:102" s="6" customFormat="1" ht="27" outlineLevel="1" x14ac:dyDescent="0.25">
      <c r="A880" s="750"/>
      <c r="B880" s="35" t="s">
        <v>18</v>
      </c>
      <c r="C880" s="35"/>
      <c r="D880" s="33">
        <f t="shared" ref="D880:D881" si="295">D885+D920+D955+D990</f>
        <v>384270.38</v>
      </c>
      <c r="E880" s="33">
        <f t="shared" ref="E880:F880" si="296">E885+E920+E955+E990</f>
        <v>140285.64000000001</v>
      </c>
      <c r="F880" s="33">
        <f t="shared" si="296"/>
        <v>111101.65</v>
      </c>
      <c r="G880" s="104">
        <f t="shared" si="289"/>
        <v>0.79200000000000004</v>
      </c>
      <c r="H880" s="33">
        <f t="shared" ref="H880" si="297">H885+H920+H955+H990</f>
        <v>111101.65</v>
      </c>
      <c r="I880" s="104">
        <f t="shared" si="290"/>
        <v>0.79200000000000004</v>
      </c>
      <c r="J880" s="104">
        <f t="shared" si="291"/>
        <v>1</v>
      </c>
      <c r="K880" s="33">
        <f t="shared" ref="K880:L880" si="298">K885+K920+K955+K990</f>
        <v>140285.64000000001</v>
      </c>
      <c r="L880" s="33">
        <f t="shared" si="298"/>
        <v>0</v>
      </c>
      <c r="M880" s="116">
        <f t="shared" si="292"/>
        <v>1</v>
      </c>
      <c r="N880" s="602"/>
      <c r="O880" s="5" t="b">
        <f t="shared" si="294"/>
        <v>1</v>
      </c>
      <c r="Q880" s="138"/>
      <c r="R880" s="403" t="b">
        <f t="shared" si="284"/>
        <v>1</v>
      </c>
    </row>
    <row r="881" spans="1:102" s="6" customFormat="1" ht="27" outlineLevel="1" x14ac:dyDescent="0.25">
      <c r="A881" s="750"/>
      <c r="B881" s="35" t="s">
        <v>38</v>
      </c>
      <c r="C881" s="35"/>
      <c r="D881" s="33">
        <f t="shared" si="295"/>
        <v>904071.83</v>
      </c>
      <c r="E881" s="33">
        <f>E886+E921+E956+E991</f>
        <v>904447.34</v>
      </c>
      <c r="F881" s="33">
        <f>F886+F921+F956+F991</f>
        <v>730541.73</v>
      </c>
      <c r="G881" s="104">
        <f t="shared" si="289"/>
        <v>0.80800000000000005</v>
      </c>
      <c r="H881" s="33">
        <f t="shared" ref="H881:H882" si="299">H886+H921+H956+H991</f>
        <v>730541.73</v>
      </c>
      <c r="I881" s="104">
        <f t="shared" si="290"/>
        <v>0.80800000000000005</v>
      </c>
      <c r="J881" s="118">
        <f t="shared" si="291"/>
        <v>1</v>
      </c>
      <c r="K881" s="33">
        <f t="shared" ref="K881:L882" si="300">K886+K921+K956+K991</f>
        <v>884162.22</v>
      </c>
      <c r="L881" s="33">
        <f t="shared" ref="L881" si="301">L886+L921+L956+L991</f>
        <v>20285.12</v>
      </c>
      <c r="M881" s="209">
        <f t="shared" si="292"/>
        <v>0.98</v>
      </c>
      <c r="N881" s="602"/>
      <c r="O881" s="5" t="b">
        <f t="shared" si="294"/>
        <v>1</v>
      </c>
      <c r="Q881" s="138"/>
      <c r="R881" s="403" t="b">
        <f t="shared" si="284"/>
        <v>1</v>
      </c>
    </row>
    <row r="882" spans="1:102" s="6" customFormat="1" ht="27" outlineLevel="1" x14ac:dyDescent="0.25">
      <c r="A882" s="750"/>
      <c r="B882" s="35" t="s">
        <v>20</v>
      </c>
      <c r="C882" s="35"/>
      <c r="D882" s="33">
        <f>D887+D922+D957+D992</f>
        <v>312</v>
      </c>
      <c r="E882" s="33">
        <f>E887+E922+E957+E992</f>
        <v>312</v>
      </c>
      <c r="F882" s="33">
        <f>F887+F922+F957+F992</f>
        <v>312</v>
      </c>
      <c r="G882" s="104">
        <f t="shared" si="289"/>
        <v>1</v>
      </c>
      <c r="H882" s="33">
        <f t="shared" si="299"/>
        <v>312</v>
      </c>
      <c r="I882" s="104">
        <f t="shared" si="290"/>
        <v>1</v>
      </c>
      <c r="J882" s="118">
        <f t="shared" si="291"/>
        <v>1</v>
      </c>
      <c r="K882" s="33">
        <f t="shared" ref="K882" si="302">K887+K922+K957+K992</f>
        <v>312</v>
      </c>
      <c r="L882" s="33">
        <f t="shared" si="300"/>
        <v>0</v>
      </c>
      <c r="M882" s="117">
        <f t="shared" si="292"/>
        <v>1</v>
      </c>
      <c r="N882" s="602"/>
      <c r="O882" s="5" t="b">
        <f t="shared" si="294"/>
        <v>1</v>
      </c>
      <c r="Q882" s="138"/>
      <c r="R882" s="403" t="b">
        <f t="shared" si="284"/>
        <v>1</v>
      </c>
    </row>
    <row r="883" spans="1:102" s="5" customFormat="1" ht="39" x14ac:dyDescent="0.25">
      <c r="A883" s="962" t="s">
        <v>32</v>
      </c>
      <c r="B883" s="84" t="s">
        <v>61</v>
      </c>
      <c r="C883" s="84" t="s">
        <v>116</v>
      </c>
      <c r="D883" s="58">
        <f>SUM(D884:D887)</f>
        <v>286102.87</v>
      </c>
      <c r="E883" s="58">
        <f>SUM(E884:E887)</f>
        <v>287011.44</v>
      </c>
      <c r="F883" s="58">
        <f>SUM(F884:F887)</f>
        <v>227400.56</v>
      </c>
      <c r="G883" s="92">
        <f t="shared" si="289"/>
        <v>0.79200000000000004</v>
      </c>
      <c r="H883" s="58">
        <f>SUM(H884:H887)</f>
        <v>227400.56</v>
      </c>
      <c r="I883" s="96">
        <f t="shared" si="290"/>
        <v>0.79200000000000004</v>
      </c>
      <c r="J883" s="92">
        <f t="shared" si="291"/>
        <v>1</v>
      </c>
      <c r="K883" s="59">
        <f>SUM(K884:K887)</f>
        <v>287011.44</v>
      </c>
      <c r="L883" s="59">
        <f>SUM(L884:L887)</f>
        <v>0</v>
      </c>
      <c r="M883" s="55">
        <f t="shared" si="292"/>
        <v>1</v>
      </c>
      <c r="N883" s="758"/>
      <c r="O883" s="5" t="b">
        <f t="shared" si="294"/>
        <v>1</v>
      </c>
      <c r="P883" s="6"/>
      <c r="Q883" s="138"/>
      <c r="R883" s="403" t="b">
        <f t="shared" si="284"/>
        <v>1</v>
      </c>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6"/>
      <c r="BB883" s="6"/>
      <c r="BC883" s="6"/>
      <c r="BD883" s="6"/>
      <c r="BE883" s="6"/>
      <c r="BF883" s="6"/>
      <c r="BG883" s="6"/>
      <c r="BH883" s="6"/>
      <c r="BI883" s="6"/>
      <c r="BJ883" s="6"/>
      <c r="BK883" s="6"/>
      <c r="BL883" s="6"/>
      <c r="BM883" s="6"/>
      <c r="BN883" s="6"/>
      <c r="BO883" s="6"/>
      <c r="BP883" s="6"/>
      <c r="BQ883" s="6"/>
      <c r="BR883" s="6"/>
      <c r="BS883" s="6"/>
      <c r="BT883" s="6"/>
      <c r="BU883" s="6"/>
      <c r="BV883" s="6"/>
      <c r="BW883" s="6"/>
      <c r="BX883" s="6"/>
      <c r="BY883" s="6"/>
      <c r="BZ883" s="6"/>
      <c r="CA883" s="6"/>
      <c r="CB883" s="6"/>
      <c r="CC883" s="6"/>
      <c r="CD883" s="6"/>
      <c r="CE883" s="6"/>
      <c r="CF883" s="6"/>
      <c r="CG883" s="6"/>
      <c r="CH883" s="6"/>
      <c r="CI883" s="6"/>
      <c r="CJ883" s="6"/>
      <c r="CK883" s="6"/>
      <c r="CL883" s="6"/>
      <c r="CM883" s="6"/>
      <c r="CN883" s="6"/>
      <c r="CO883" s="6"/>
      <c r="CP883" s="6"/>
      <c r="CQ883" s="6"/>
      <c r="CR883" s="6"/>
      <c r="CS883" s="6"/>
      <c r="CT883" s="6"/>
      <c r="CU883" s="6"/>
      <c r="CV883" s="6"/>
      <c r="CW883" s="6"/>
      <c r="CX883" s="6"/>
    </row>
    <row r="884" spans="1:102" s="5" customFormat="1" ht="18.75" customHeight="1" outlineLevel="1" x14ac:dyDescent="0.25">
      <c r="A884" s="962"/>
      <c r="B884" s="572" t="s">
        <v>19</v>
      </c>
      <c r="C884" s="572"/>
      <c r="D884" s="39">
        <f t="shared" ref="D884:F887" si="303">D889+D894+D914</f>
        <v>0</v>
      </c>
      <c r="E884" s="39">
        <f t="shared" si="303"/>
        <v>0</v>
      </c>
      <c r="F884" s="39">
        <f t="shared" si="303"/>
        <v>0</v>
      </c>
      <c r="G884" s="68" t="e">
        <f t="shared" si="289"/>
        <v>#DIV/0!</v>
      </c>
      <c r="H884" s="39">
        <f>H889+H894+H914</f>
        <v>0</v>
      </c>
      <c r="I884" s="81" t="e">
        <f t="shared" si="290"/>
        <v>#DIV/0!</v>
      </c>
      <c r="J884" s="68" t="e">
        <f t="shared" si="291"/>
        <v>#DIV/0!</v>
      </c>
      <c r="K884" s="39">
        <f>K889+K894+K914</f>
        <v>0</v>
      </c>
      <c r="L884" s="24">
        <f t="shared" ref="L884:L912" si="304">E884-K884</f>
        <v>0</v>
      </c>
      <c r="M884" s="29" t="e">
        <f t="shared" si="292"/>
        <v>#DIV/0!</v>
      </c>
      <c r="N884" s="758"/>
      <c r="O884" s="5" t="b">
        <f t="shared" si="294"/>
        <v>1</v>
      </c>
      <c r="P884" s="6"/>
      <c r="Q884" s="138"/>
      <c r="R884" s="403" t="b">
        <f t="shared" si="284"/>
        <v>1</v>
      </c>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6"/>
      <c r="BB884" s="6"/>
      <c r="BC884" s="6"/>
      <c r="BD884" s="6"/>
      <c r="BE884" s="6"/>
      <c r="BF884" s="6"/>
      <c r="BG884" s="6"/>
      <c r="BH884" s="6"/>
      <c r="BI884" s="6"/>
      <c r="BJ884" s="6"/>
      <c r="BK884" s="6"/>
      <c r="BL884" s="6"/>
      <c r="BM884" s="6"/>
      <c r="BN884" s="6"/>
      <c r="BO884" s="6"/>
      <c r="BP884" s="6"/>
      <c r="BQ884" s="6"/>
      <c r="BR884" s="6"/>
      <c r="BS884" s="6"/>
      <c r="BT884" s="6"/>
      <c r="BU884" s="6"/>
      <c r="BV884" s="6"/>
      <c r="BW884" s="6"/>
      <c r="BX884" s="6"/>
      <c r="BY884" s="6"/>
      <c r="BZ884" s="6"/>
      <c r="CA884" s="6"/>
      <c r="CB884" s="6"/>
      <c r="CC884" s="6"/>
      <c r="CD884" s="6"/>
      <c r="CE884" s="6"/>
      <c r="CF884" s="6"/>
      <c r="CG884" s="6"/>
      <c r="CH884" s="6"/>
      <c r="CI884" s="6"/>
      <c r="CJ884" s="6"/>
      <c r="CK884" s="6"/>
      <c r="CL884" s="6"/>
      <c r="CM884" s="6"/>
      <c r="CN884" s="6"/>
      <c r="CO884" s="6"/>
      <c r="CP884" s="6"/>
      <c r="CQ884" s="6"/>
      <c r="CR884" s="6"/>
      <c r="CS884" s="6"/>
      <c r="CT884" s="6"/>
      <c r="CU884" s="6"/>
      <c r="CV884" s="6"/>
      <c r="CW884" s="6"/>
      <c r="CX884" s="6"/>
    </row>
    <row r="885" spans="1:102" s="5" customFormat="1" ht="18.75" customHeight="1" outlineLevel="1" x14ac:dyDescent="0.25">
      <c r="A885" s="962"/>
      <c r="B885" s="572" t="s">
        <v>18</v>
      </c>
      <c r="C885" s="572"/>
      <c r="D885" s="39">
        <f t="shared" si="303"/>
        <v>1368</v>
      </c>
      <c r="E885" s="39">
        <f t="shared" si="303"/>
        <v>2276.56</v>
      </c>
      <c r="F885" s="39">
        <f t="shared" si="303"/>
        <v>1270.47</v>
      </c>
      <c r="G885" s="68">
        <f t="shared" si="289"/>
        <v>0.55800000000000005</v>
      </c>
      <c r="H885" s="39">
        <f>H890+H895+H915</f>
        <v>1270.47</v>
      </c>
      <c r="I885" s="81">
        <f t="shared" si="290"/>
        <v>0.55800000000000005</v>
      </c>
      <c r="J885" s="68">
        <f t="shared" si="291"/>
        <v>1</v>
      </c>
      <c r="K885" s="39">
        <f>K890+K895+K915</f>
        <v>2276.56</v>
      </c>
      <c r="L885" s="24">
        <f t="shared" si="304"/>
        <v>0</v>
      </c>
      <c r="M885" s="28">
        <f t="shared" si="292"/>
        <v>1</v>
      </c>
      <c r="N885" s="758"/>
      <c r="O885" s="5" t="b">
        <f t="shared" si="294"/>
        <v>1</v>
      </c>
      <c r="P885" s="6"/>
      <c r="Q885" s="138"/>
      <c r="R885" s="403" t="b">
        <f t="shared" si="284"/>
        <v>1</v>
      </c>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6"/>
      <c r="BB885" s="6"/>
      <c r="BC885" s="6"/>
      <c r="BD885" s="6"/>
      <c r="BE885" s="6"/>
      <c r="BF885" s="6"/>
      <c r="BG885" s="6"/>
      <c r="BH885" s="6"/>
      <c r="BI885" s="6"/>
      <c r="BJ885" s="6"/>
      <c r="BK885" s="6"/>
      <c r="BL885" s="6"/>
      <c r="BM885" s="6"/>
      <c r="BN885" s="6"/>
      <c r="BO885" s="6"/>
      <c r="BP885" s="6"/>
      <c r="BQ885" s="6"/>
      <c r="BR885" s="6"/>
      <c r="BS885" s="6"/>
      <c r="BT885" s="6"/>
      <c r="BU885" s="6"/>
      <c r="BV885" s="6"/>
      <c r="BW885" s="6"/>
      <c r="BX885" s="6"/>
      <c r="BY885" s="6"/>
      <c r="BZ885" s="6"/>
      <c r="CA885" s="6"/>
      <c r="CB885" s="6"/>
      <c r="CC885" s="6"/>
      <c r="CD885" s="6"/>
      <c r="CE885" s="6"/>
      <c r="CF885" s="6"/>
      <c r="CG885" s="6"/>
      <c r="CH885" s="6"/>
      <c r="CI885" s="6"/>
      <c r="CJ885" s="6"/>
      <c r="CK885" s="6"/>
      <c r="CL885" s="6"/>
      <c r="CM885" s="6"/>
      <c r="CN885" s="6"/>
      <c r="CO885" s="6"/>
      <c r="CP885" s="6"/>
      <c r="CQ885" s="6"/>
      <c r="CR885" s="6"/>
      <c r="CS885" s="6"/>
      <c r="CT885" s="6"/>
      <c r="CU885" s="6"/>
      <c r="CV885" s="6"/>
      <c r="CW885" s="6"/>
      <c r="CX885" s="6"/>
    </row>
    <row r="886" spans="1:102" s="5" customFormat="1" ht="18.75" customHeight="1" outlineLevel="1" x14ac:dyDescent="0.25">
      <c r="A886" s="962"/>
      <c r="B886" s="571" t="s">
        <v>38</v>
      </c>
      <c r="C886" s="572"/>
      <c r="D886" s="39">
        <f t="shared" si="303"/>
        <v>284734.87</v>
      </c>
      <c r="E886" s="39">
        <f t="shared" si="303"/>
        <v>284734.88</v>
      </c>
      <c r="F886" s="39">
        <f t="shared" si="303"/>
        <v>226130.09</v>
      </c>
      <c r="G886" s="64">
        <f t="shared" si="289"/>
        <v>0.79400000000000004</v>
      </c>
      <c r="H886" s="39">
        <f>H891+H896+H916</f>
        <v>226130.09</v>
      </c>
      <c r="I886" s="100">
        <f t="shared" si="290"/>
        <v>0.79400000000000004</v>
      </c>
      <c r="J886" s="64">
        <f t="shared" si="291"/>
        <v>1</v>
      </c>
      <c r="K886" s="39">
        <f>K891+K896+K916</f>
        <v>284734.88</v>
      </c>
      <c r="L886" s="24">
        <f t="shared" si="304"/>
        <v>0</v>
      </c>
      <c r="M886" s="28">
        <f t="shared" si="292"/>
        <v>1</v>
      </c>
      <c r="N886" s="758"/>
      <c r="O886" s="5" t="b">
        <f t="shared" si="294"/>
        <v>1</v>
      </c>
      <c r="P886" s="6"/>
      <c r="Q886" s="138"/>
      <c r="R886" s="403" t="b">
        <f t="shared" si="284"/>
        <v>1</v>
      </c>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6"/>
      <c r="BB886" s="6"/>
      <c r="BC886" s="6"/>
      <c r="BD886" s="6"/>
      <c r="BE886" s="6"/>
      <c r="BF886" s="6"/>
      <c r="BG886" s="6"/>
      <c r="BH886" s="6"/>
      <c r="BI886" s="6"/>
      <c r="BJ886" s="6"/>
      <c r="BK886" s="6"/>
      <c r="BL886" s="6"/>
      <c r="BM886" s="6"/>
      <c r="BN886" s="6"/>
      <c r="BO886" s="6"/>
      <c r="BP886" s="6"/>
      <c r="BQ886" s="6"/>
      <c r="BR886" s="6"/>
      <c r="BS886" s="6"/>
      <c r="BT886" s="6"/>
      <c r="BU886" s="6"/>
      <c r="BV886" s="6"/>
      <c r="BW886" s="6"/>
      <c r="BX886" s="6"/>
      <c r="BY886" s="6"/>
      <c r="BZ886" s="6"/>
      <c r="CA886" s="6"/>
      <c r="CB886" s="6"/>
      <c r="CC886" s="6"/>
      <c r="CD886" s="6"/>
      <c r="CE886" s="6"/>
      <c r="CF886" s="6"/>
      <c r="CG886" s="6"/>
      <c r="CH886" s="6"/>
      <c r="CI886" s="6"/>
      <c r="CJ886" s="6"/>
      <c r="CK886" s="6"/>
      <c r="CL886" s="6"/>
      <c r="CM886" s="6"/>
      <c r="CN886" s="6"/>
      <c r="CO886" s="6"/>
      <c r="CP886" s="6"/>
      <c r="CQ886" s="6"/>
      <c r="CR886" s="6"/>
      <c r="CS886" s="6"/>
      <c r="CT886" s="6"/>
      <c r="CU886" s="6"/>
      <c r="CV886" s="6"/>
      <c r="CW886" s="6"/>
      <c r="CX886" s="6"/>
    </row>
    <row r="887" spans="1:102" s="5" customFormat="1" ht="18.75" customHeight="1" outlineLevel="1" x14ac:dyDescent="0.25">
      <c r="A887" s="962"/>
      <c r="B887" s="572" t="s">
        <v>20</v>
      </c>
      <c r="C887" s="572"/>
      <c r="D887" s="39">
        <f t="shared" si="303"/>
        <v>0</v>
      </c>
      <c r="E887" s="39">
        <f t="shared" si="303"/>
        <v>0</v>
      </c>
      <c r="F887" s="39">
        <f t="shared" si="303"/>
        <v>0</v>
      </c>
      <c r="G887" s="93" t="e">
        <f t="shared" si="289"/>
        <v>#DIV/0!</v>
      </c>
      <c r="H887" s="39">
        <f>H892+H897+H917</f>
        <v>0</v>
      </c>
      <c r="I887" s="81" t="e">
        <f t="shared" si="290"/>
        <v>#DIV/0!</v>
      </c>
      <c r="J887" s="68" t="e">
        <f t="shared" si="291"/>
        <v>#DIV/0!</v>
      </c>
      <c r="K887" s="39">
        <f>K892+K897+K917</f>
        <v>0</v>
      </c>
      <c r="L887" s="24">
        <f t="shared" si="304"/>
        <v>0</v>
      </c>
      <c r="M887" s="29" t="e">
        <f t="shared" si="292"/>
        <v>#DIV/0!</v>
      </c>
      <c r="N887" s="758"/>
      <c r="O887" s="5" t="b">
        <f t="shared" si="294"/>
        <v>1</v>
      </c>
      <c r="P887" s="6"/>
      <c r="Q887" s="138"/>
      <c r="R887" s="403" t="b">
        <f t="shared" si="284"/>
        <v>1</v>
      </c>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6"/>
      <c r="BB887" s="6"/>
      <c r="BC887" s="6"/>
      <c r="BD887" s="6"/>
      <c r="BE887" s="6"/>
      <c r="BF887" s="6"/>
      <c r="BG887" s="6"/>
      <c r="BH887" s="6"/>
      <c r="BI887" s="6"/>
      <c r="BJ887" s="6"/>
      <c r="BK887" s="6"/>
      <c r="BL887" s="6"/>
      <c r="BM887" s="6"/>
      <c r="BN887" s="6"/>
      <c r="BO887" s="6"/>
      <c r="BP887" s="6"/>
      <c r="BQ887" s="6"/>
      <c r="BR887" s="6"/>
      <c r="BS887" s="6"/>
      <c r="BT887" s="6"/>
      <c r="BU887" s="6"/>
      <c r="BV887" s="6"/>
      <c r="BW887" s="6"/>
      <c r="BX887" s="6"/>
      <c r="BY887" s="6"/>
      <c r="BZ887" s="6"/>
      <c r="CA887" s="6"/>
      <c r="CB887" s="6"/>
      <c r="CC887" s="6"/>
      <c r="CD887" s="6"/>
      <c r="CE887" s="6"/>
      <c r="CF887" s="6"/>
      <c r="CG887" s="6"/>
      <c r="CH887" s="6"/>
      <c r="CI887" s="6"/>
      <c r="CJ887" s="6"/>
      <c r="CK887" s="6"/>
      <c r="CL887" s="6"/>
      <c r="CM887" s="6"/>
      <c r="CN887" s="6"/>
      <c r="CO887" s="6"/>
      <c r="CP887" s="6"/>
      <c r="CQ887" s="6"/>
      <c r="CR887" s="6"/>
      <c r="CS887" s="6"/>
      <c r="CT887" s="6"/>
      <c r="CU887" s="6"/>
      <c r="CV887" s="6"/>
      <c r="CW887" s="6"/>
      <c r="CX887" s="6"/>
    </row>
    <row r="888" spans="1:102" s="5" customFormat="1" ht="37.5" x14ac:dyDescent="0.25">
      <c r="A888" s="592" t="s">
        <v>33</v>
      </c>
      <c r="B888" s="16" t="s">
        <v>438</v>
      </c>
      <c r="C888" s="16" t="s">
        <v>172</v>
      </c>
      <c r="D888" s="19">
        <f>SUM(D889:D892)</f>
        <v>8792.73</v>
      </c>
      <c r="E888" s="19">
        <f>SUM(E889:E892)</f>
        <v>8792.73</v>
      </c>
      <c r="F888" s="19">
        <f>SUM(F889:F892)</f>
        <v>6291.82</v>
      </c>
      <c r="G888" s="91">
        <f t="shared" si="289"/>
        <v>0.71599999999999997</v>
      </c>
      <c r="H888" s="19">
        <f>SUM(H889:H892)</f>
        <v>6291.82</v>
      </c>
      <c r="I888" s="100">
        <f t="shared" si="290"/>
        <v>0.71599999999999997</v>
      </c>
      <c r="J888" s="91">
        <f t="shared" si="291"/>
        <v>1</v>
      </c>
      <c r="K888" s="51">
        <f t="shared" ref="K888:K912" si="305">E888</f>
        <v>8792.73</v>
      </c>
      <c r="L888" s="24">
        <f t="shared" si="304"/>
        <v>0</v>
      </c>
      <c r="M888" s="52">
        <f t="shared" si="292"/>
        <v>1</v>
      </c>
      <c r="N888" s="759" t="s">
        <v>547</v>
      </c>
      <c r="O888" s="5" t="b">
        <f t="shared" si="294"/>
        <v>1</v>
      </c>
      <c r="P888" s="6"/>
      <c r="Q888" s="138"/>
      <c r="R888" s="403" t="b">
        <f t="shared" si="284"/>
        <v>1</v>
      </c>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6"/>
      <c r="BB888" s="6"/>
      <c r="BC888" s="6"/>
      <c r="BD888" s="6"/>
      <c r="BE888" s="6"/>
      <c r="BF888" s="6"/>
      <c r="BG888" s="6"/>
      <c r="BH888" s="6"/>
      <c r="BI888" s="6"/>
      <c r="BJ888" s="6"/>
      <c r="BK888" s="6"/>
      <c r="BL888" s="6"/>
      <c r="BM888" s="6"/>
      <c r="BN888" s="6"/>
      <c r="BO888" s="6"/>
      <c r="BP888" s="6"/>
      <c r="BQ888" s="6"/>
      <c r="BR888" s="6"/>
      <c r="BS888" s="6"/>
      <c r="BT888" s="6"/>
      <c r="BU888" s="6"/>
      <c r="BV888" s="6"/>
      <c r="BW888" s="6"/>
      <c r="BX888" s="6"/>
      <c r="BY888" s="6"/>
      <c r="BZ888" s="6"/>
      <c r="CA888" s="6"/>
      <c r="CB888" s="6"/>
      <c r="CC888" s="6"/>
      <c r="CD888" s="6"/>
      <c r="CE888" s="6"/>
      <c r="CF888" s="6"/>
      <c r="CG888" s="6"/>
      <c r="CH888" s="6"/>
      <c r="CI888" s="6"/>
      <c r="CJ888" s="6"/>
      <c r="CK888" s="6"/>
      <c r="CL888" s="6"/>
      <c r="CM888" s="6"/>
      <c r="CN888" s="6"/>
      <c r="CO888" s="6"/>
      <c r="CP888" s="6"/>
      <c r="CQ888" s="6"/>
      <c r="CR888" s="6"/>
      <c r="CS888" s="6"/>
      <c r="CT888" s="6"/>
      <c r="CU888" s="6"/>
      <c r="CV888" s="6"/>
      <c r="CW888" s="6"/>
      <c r="CX888" s="6"/>
    </row>
    <row r="889" spans="1:102" s="5" customFormat="1" ht="18.75" customHeight="1" outlineLevel="1" x14ac:dyDescent="0.25">
      <c r="A889" s="592"/>
      <c r="B889" s="572" t="s">
        <v>19</v>
      </c>
      <c r="C889" s="572"/>
      <c r="D889" s="39">
        <v>0</v>
      </c>
      <c r="E889" s="18">
        <v>0</v>
      </c>
      <c r="F889" s="24"/>
      <c r="G889" s="38"/>
      <c r="H889" s="21"/>
      <c r="I889" s="81" t="e">
        <f t="shared" si="290"/>
        <v>#DIV/0!</v>
      </c>
      <c r="J889" s="64"/>
      <c r="K889" s="24">
        <f t="shared" si="305"/>
        <v>0</v>
      </c>
      <c r="L889" s="24">
        <f t="shared" si="304"/>
        <v>0</v>
      </c>
      <c r="M889" s="29" t="e">
        <f t="shared" si="292"/>
        <v>#DIV/0!</v>
      </c>
      <c r="N889" s="759"/>
      <c r="O889" s="5" t="b">
        <f t="shared" si="294"/>
        <v>1</v>
      </c>
      <c r="P889" s="6"/>
      <c r="Q889" s="138"/>
      <c r="R889" s="403" t="b">
        <f t="shared" si="284"/>
        <v>1</v>
      </c>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6"/>
      <c r="BB889" s="6"/>
      <c r="BC889" s="6"/>
      <c r="BD889" s="6"/>
      <c r="BE889" s="6"/>
      <c r="BF889" s="6"/>
      <c r="BG889" s="6"/>
      <c r="BH889" s="6"/>
      <c r="BI889" s="6"/>
      <c r="BJ889" s="6"/>
      <c r="BK889" s="6"/>
      <c r="BL889" s="6"/>
      <c r="BM889" s="6"/>
      <c r="BN889" s="6"/>
      <c r="BO889" s="6"/>
      <c r="BP889" s="6"/>
      <c r="BQ889" s="6"/>
      <c r="BR889" s="6"/>
      <c r="BS889" s="6"/>
      <c r="BT889" s="6"/>
      <c r="BU889" s="6"/>
      <c r="BV889" s="6"/>
      <c r="BW889" s="6"/>
      <c r="BX889" s="6"/>
      <c r="BY889" s="6"/>
      <c r="BZ889" s="6"/>
      <c r="CA889" s="6"/>
      <c r="CB889" s="6"/>
      <c r="CC889" s="6"/>
      <c r="CD889" s="6"/>
      <c r="CE889" s="6"/>
      <c r="CF889" s="6"/>
      <c r="CG889" s="6"/>
      <c r="CH889" s="6"/>
      <c r="CI889" s="6"/>
      <c r="CJ889" s="6"/>
      <c r="CK889" s="6"/>
      <c r="CL889" s="6"/>
      <c r="CM889" s="6"/>
      <c r="CN889" s="6"/>
      <c r="CO889" s="6"/>
      <c r="CP889" s="6"/>
      <c r="CQ889" s="6"/>
      <c r="CR889" s="6"/>
      <c r="CS889" s="6"/>
      <c r="CT889" s="6"/>
      <c r="CU889" s="6"/>
      <c r="CV889" s="6"/>
      <c r="CW889" s="6"/>
      <c r="CX889" s="6"/>
    </row>
    <row r="890" spans="1:102" s="5" customFormat="1" ht="18.75" customHeight="1" outlineLevel="1" x14ac:dyDescent="0.25">
      <c r="A890" s="592"/>
      <c r="B890" s="572" t="s">
        <v>18</v>
      </c>
      <c r="C890" s="572"/>
      <c r="D890" s="39">
        <v>0</v>
      </c>
      <c r="E890" s="18">
        <v>0</v>
      </c>
      <c r="F890" s="24"/>
      <c r="G890" s="38"/>
      <c r="H890" s="21"/>
      <c r="I890" s="81" t="e">
        <f t="shared" si="290"/>
        <v>#DIV/0!</v>
      </c>
      <c r="J890" s="64"/>
      <c r="K890" s="24">
        <f t="shared" si="305"/>
        <v>0</v>
      </c>
      <c r="L890" s="24">
        <f t="shared" si="304"/>
        <v>0</v>
      </c>
      <c r="M890" s="29" t="e">
        <f t="shared" si="292"/>
        <v>#DIV/0!</v>
      </c>
      <c r="N890" s="759"/>
      <c r="O890" s="5" t="b">
        <f t="shared" si="294"/>
        <v>1</v>
      </c>
      <c r="P890" s="6"/>
      <c r="Q890" s="138"/>
      <c r="R890" s="403" t="b">
        <f t="shared" si="284"/>
        <v>1</v>
      </c>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6"/>
      <c r="BB890" s="6"/>
      <c r="BC890" s="6"/>
      <c r="BD890" s="6"/>
      <c r="BE890" s="6"/>
      <c r="BF890" s="6"/>
      <c r="BG890" s="6"/>
      <c r="BH890" s="6"/>
      <c r="BI890" s="6"/>
      <c r="BJ890" s="6"/>
      <c r="BK890" s="6"/>
      <c r="BL890" s="6"/>
      <c r="BM890" s="6"/>
      <c r="BN890" s="6"/>
      <c r="BO890" s="6"/>
      <c r="BP890" s="6"/>
      <c r="BQ890" s="6"/>
      <c r="BR890" s="6"/>
      <c r="BS890" s="6"/>
      <c r="BT890" s="6"/>
      <c r="BU890" s="6"/>
      <c r="BV890" s="6"/>
      <c r="BW890" s="6"/>
      <c r="BX890" s="6"/>
      <c r="BY890" s="6"/>
      <c r="BZ890" s="6"/>
      <c r="CA890" s="6"/>
      <c r="CB890" s="6"/>
      <c r="CC890" s="6"/>
      <c r="CD890" s="6"/>
      <c r="CE890" s="6"/>
      <c r="CF890" s="6"/>
      <c r="CG890" s="6"/>
      <c r="CH890" s="6"/>
      <c r="CI890" s="6"/>
      <c r="CJ890" s="6"/>
      <c r="CK890" s="6"/>
      <c r="CL890" s="6"/>
      <c r="CM890" s="6"/>
      <c r="CN890" s="6"/>
      <c r="CO890" s="6"/>
      <c r="CP890" s="6"/>
      <c r="CQ890" s="6"/>
      <c r="CR890" s="6"/>
      <c r="CS890" s="6"/>
      <c r="CT890" s="6"/>
      <c r="CU890" s="6"/>
      <c r="CV890" s="6"/>
      <c r="CW890" s="6"/>
      <c r="CX890" s="6"/>
    </row>
    <row r="891" spans="1:102" s="5" customFormat="1" ht="18.75" customHeight="1" outlineLevel="1" x14ac:dyDescent="0.25">
      <c r="A891" s="592"/>
      <c r="B891" s="571" t="s">
        <v>38</v>
      </c>
      <c r="C891" s="572"/>
      <c r="D891" s="39">
        <v>8792.73</v>
      </c>
      <c r="E891" s="39">
        <v>8792.73</v>
      </c>
      <c r="F891" s="39">
        <v>6291.82</v>
      </c>
      <c r="G891" s="64">
        <f t="shared" ref="G891:G917" si="306">F891/E891</f>
        <v>0.71599999999999997</v>
      </c>
      <c r="H891" s="39">
        <f>F891</f>
        <v>6291.82</v>
      </c>
      <c r="I891" s="100">
        <f t="shared" si="290"/>
        <v>0.71599999999999997</v>
      </c>
      <c r="J891" s="64">
        <f t="shared" ref="J891:J917" si="307">H891/F891</f>
        <v>1</v>
      </c>
      <c r="K891" s="24">
        <f t="shared" si="305"/>
        <v>8792.73</v>
      </c>
      <c r="L891" s="24">
        <f t="shared" si="304"/>
        <v>0</v>
      </c>
      <c r="M891" s="28">
        <f t="shared" si="292"/>
        <v>1</v>
      </c>
      <c r="N891" s="759"/>
      <c r="O891" s="5" t="b">
        <f t="shared" si="294"/>
        <v>1</v>
      </c>
      <c r="P891" s="6"/>
      <c r="Q891" s="138"/>
      <c r="R891" s="403" t="b">
        <f t="shared" si="284"/>
        <v>1</v>
      </c>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6"/>
      <c r="BB891" s="6"/>
      <c r="BC891" s="6"/>
      <c r="BD891" s="6"/>
      <c r="BE891" s="6"/>
      <c r="BF891" s="6"/>
      <c r="BG891" s="6"/>
      <c r="BH891" s="6"/>
      <c r="BI891" s="6"/>
      <c r="BJ891" s="6"/>
      <c r="BK891" s="6"/>
      <c r="BL891" s="6"/>
      <c r="BM891" s="6"/>
      <c r="BN891" s="6"/>
      <c r="BO891" s="6"/>
      <c r="BP891" s="6"/>
      <c r="BQ891" s="6"/>
      <c r="BR891" s="6"/>
      <c r="BS891" s="6"/>
      <c r="BT891" s="6"/>
      <c r="BU891" s="6"/>
      <c r="BV891" s="6"/>
      <c r="BW891" s="6"/>
      <c r="BX891" s="6"/>
      <c r="BY891" s="6"/>
      <c r="BZ891" s="6"/>
      <c r="CA891" s="6"/>
      <c r="CB891" s="6"/>
      <c r="CC891" s="6"/>
      <c r="CD891" s="6"/>
      <c r="CE891" s="6"/>
      <c r="CF891" s="6"/>
      <c r="CG891" s="6"/>
      <c r="CH891" s="6"/>
      <c r="CI891" s="6"/>
      <c r="CJ891" s="6"/>
      <c r="CK891" s="6"/>
      <c r="CL891" s="6"/>
      <c r="CM891" s="6"/>
      <c r="CN891" s="6"/>
      <c r="CO891" s="6"/>
      <c r="CP891" s="6"/>
      <c r="CQ891" s="6"/>
      <c r="CR891" s="6"/>
      <c r="CS891" s="6"/>
      <c r="CT891" s="6"/>
      <c r="CU891" s="6"/>
      <c r="CV891" s="6"/>
      <c r="CW891" s="6"/>
      <c r="CX891" s="6"/>
    </row>
    <row r="892" spans="1:102" s="5" customFormat="1" ht="18.75" customHeight="1" outlineLevel="1" x14ac:dyDescent="0.25">
      <c r="A892" s="592"/>
      <c r="B892" s="572" t="s">
        <v>20</v>
      </c>
      <c r="C892" s="572"/>
      <c r="D892" s="39">
        <v>0</v>
      </c>
      <c r="E892" s="18">
        <v>0</v>
      </c>
      <c r="F892" s="24"/>
      <c r="G892" s="38"/>
      <c r="H892" s="21"/>
      <c r="I892" s="81" t="e">
        <f t="shared" si="290"/>
        <v>#DIV/0!</v>
      </c>
      <c r="J892" s="64"/>
      <c r="K892" s="24">
        <f t="shared" si="305"/>
        <v>0</v>
      </c>
      <c r="L892" s="24">
        <f t="shared" si="304"/>
        <v>0</v>
      </c>
      <c r="M892" s="29" t="e">
        <f t="shared" si="292"/>
        <v>#DIV/0!</v>
      </c>
      <c r="N892" s="759"/>
      <c r="O892" s="5" t="b">
        <f t="shared" si="294"/>
        <v>1</v>
      </c>
      <c r="P892" s="6"/>
      <c r="Q892" s="138"/>
      <c r="R892" s="403" t="b">
        <f t="shared" si="284"/>
        <v>1</v>
      </c>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6"/>
      <c r="BB892" s="6"/>
      <c r="BC892" s="6"/>
      <c r="BD892" s="6"/>
      <c r="BE892" s="6"/>
      <c r="BF892" s="6"/>
      <c r="BG892" s="6"/>
      <c r="BH892" s="6"/>
      <c r="BI892" s="6"/>
      <c r="BJ892" s="6"/>
      <c r="BK892" s="6"/>
      <c r="BL892" s="6"/>
      <c r="BM892" s="6"/>
      <c r="BN892" s="6"/>
      <c r="BO892" s="6"/>
      <c r="BP892" s="6"/>
      <c r="BQ892" s="6"/>
      <c r="BR892" s="6"/>
      <c r="BS892" s="6"/>
      <c r="BT892" s="6"/>
      <c r="BU892" s="6"/>
      <c r="BV892" s="6"/>
      <c r="BW892" s="6"/>
      <c r="BX892" s="6"/>
      <c r="BY892" s="6"/>
      <c r="BZ892" s="6"/>
      <c r="CA892" s="6"/>
      <c r="CB892" s="6"/>
      <c r="CC892" s="6"/>
      <c r="CD892" s="6"/>
      <c r="CE892" s="6"/>
      <c r="CF892" s="6"/>
      <c r="CG892" s="6"/>
      <c r="CH892" s="6"/>
      <c r="CI892" s="6"/>
      <c r="CJ892" s="6"/>
      <c r="CK892" s="6"/>
      <c r="CL892" s="6"/>
      <c r="CM892" s="6"/>
      <c r="CN892" s="6"/>
      <c r="CO892" s="6"/>
      <c r="CP892" s="6"/>
      <c r="CQ892" s="6"/>
      <c r="CR892" s="6"/>
      <c r="CS892" s="6"/>
      <c r="CT892" s="6"/>
      <c r="CU892" s="6"/>
      <c r="CV892" s="6"/>
      <c r="CW892" s="6"/>
      <c r="CX892" s="6"/>
    </row>
    <row r="893" spans="1:102" s="5" customFormat="1" ht="75" x14ac:dyDescent="0.25">
      <c r="A893" s="591" t="s">
        <v>80</v>
      </c>
      <c r="B893" s="16" t="s">
        <v>439</v>
      </c>
      <c r="C893" s="16" t="s">
        <v>172</v>
      </c>
      <c r="D893" s="19">
        <f>SUM(D894:D897)</f>
        <v>272719.02</v>
      </c>
      <c r="E893" s="19">
        <f>SUM(E894:E897)</f>
        <v>273524.21999999997</v>
      </c>
      <c r="F893" s="19">
        <f>SUM(F894:F897)</f>
        <v>217524.59</v>
      </c>
      <c r="G893" s="91">
        <f>F893/E893</f>
        <v>0.79500000000000004</v>
      </c>
      <c r="H893" s="19">
        <f>SUM(H894:H897)</f>
        <v>217524.59</v>
      </c>
      <c r="I893" s="100">
        <f t="shared" si="290"/>
        <v>0.79500000000000004</v>
      </c>
      <c r="J893" s="91">
        <f t="shared" si="307"/>
        <v>1</v>
      </c>
      <c r="K893" s="51">
        <f t="shared" si="305"/>
        <v>273524.21999999997</v>
      </c>
      <c r="L893" s="24">
        <f t="shared" si="304"/>
        <v>0</v>
      </c>
      <c r="M893" s="52">
        <f t="shared" si="292"/>
        <v>1</v>
      </c>
      <c r="N893" s="688"/>
      <c r="O893" s="5" t="b">
        <f t="shared" si="294"/>
        <v>1</v>
      </c>
      <c r="P893" s="6"/>
      <c r="Q893" s="138"/>
      <c r="R893" s="403" t="b">
        <f t="shared" si="284"/>
        <v>1</v>
      </c>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6"/>
      <c r="BB893" s="6"/>
      <c r="BC893" s="6"/>
      <c r="BD893" s="6"/>
      <c r="BE893" s="6"/>
      <c r="BF893" s="6"/>
      <c r="BG893" s="6"/>
      <c r="BH893" s="6"/>
      <c r="BI893" s="6"/>
      <c r="BJ893" s="6"/>
      <c r="BK893" s="6"/>
      <c r="BL893" s="6"/>
      <c r="BM893" s="6"/>
      <c r="BN893" s="6"/>
      <c r="BO893" s="6"/>
      <c r="BP893" s="6"/>
      <c r="BQ893" s="6"/>
      <c r="BR893" s="6"/>
      <c r="BS893" s="6"/>
      <c r="BT893" s="6"/>
      <c r="BU893" s="6"/>
      <c r="BV893" s="6"/>
      <c r="BW893" s="6"/>
      <c r="BX893" s="6"/>
      <c r="BY893" s="6"/>
      <c r="BZ893" s="6"/>
      <c r="CA893" s="6"/>
      <c r="CB893" s="6"/>
      <c r="CC893" s="6"/>
      <c r="CD893" s="6"/>
      <c r="CE893" s="6"/>
      <c r="CF893" s="6"/>
      <c r="CG893" s="6"/>
      <c r="CH893" s="6"/>
      <c r="CI893" s="6"/>
      <c r="CJ893" s="6"/>
      <c r="CK893" s="6"/>
      <c r="CL893" s="6"/>
      <c r="CM893" s="6"/>
      <c r="CN893" s="6"/>
      <c r="CO893" s="6"/>
      <c r="CP893" s="6"/>
      <c r="CQ893" s="6"/>
      <c r="CR893" s="6"/>
      <c r="CS893" s="6"/>
      <c r="CT893" s="6"/>
      <c r="CU893" s="6"/>
      <c r="CV893" s="6"/>
      <c r="CW893" s="6"/>
      <c r="CX893" s="6"/>
    </row>
    <row r="894" spans="1:102" s="5" customFormat="1" ht="18.75" customHeight="1" outlineLevel="1" x14ac:dyDescent="0.25">
      <c r="A894" s="591"/>
      <c r="B894" s="572" t="s">
        <v>19</v>
      </c>
      <c r="C894" s="572"/>
      <c r="D894" s="39">
        <f>D899+D904+D909</f>
        <v>0</v>
      </c>
      <c r="E894" s="39">
        <f>E899+E904+E909</f>
        <v>0</v>
      </c>
      <c r="F894" s="39">
        <f>F899+F904+F909</f>
        <v>0</v>
      </c>
      <c r="G894" s="68" t="e">
        <f t="shared" si="306"/>
        <v>#DIV/0!</v>
      </c>
      <c r="H894" s="39">
        <f>H899+H904+H909</f>
        <v>0</v>
      </c>
      <c r="I894" s="81" t="e">
        <f t="shared" si="290"/>
        <v>#DIV/0!</v>
      </c>
      <c r="J894" s="68" t="e">
        <f t="shared" si="307"/>
        <v>#DIV/0!</v>
      </c>
      <c r="K894" s="24">
        <f t="shared" si="305"/>
        <v>0</v>
      </c>
      <c r="L894" s="24">
        <f t="shared" si="304"/>
        <v>0</v>
      </c>
      <c r="M894" s="29" t="e">
        <f t="shared" si="292"/>
        <v>#DIV/0!</v>
      </c>
      <c r="N894" s="688"/>
      <c r="O894" s="5" t="b">
        <f t="shared" si="294"/>
        <v>1</v>
      </c>
      <c r="P894" s="6"/>
      <c r="Q894" s="138"/>
      <c r="R894" s="403" t="b">
        <f t="shared" si="284"/>
        <v>1</v>
      </c>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6"/>
      <c r="BB894" s="6"/>
      <c r="BC894" s="6"/>
      <c r="BD894" s="6"/>
      <c r="BE894" s="6"/>
      <c r="BF894" s="6"/>
      <c r="BG894" s="6"/>
      <c r="BH894" s="6"/>
      <c r="BI894" s="6"/>
      <c r="BJ894" s="6"/>
      <c r="BK894" s="6"/>
      <c r="BL894" s="6"/>
      <c r="BM894" s="6"/>
      <c r="BN894" s="6"/>
      <c r="BO894" s="6"/>
      <c r="BP894" s="6"/>
      <c r="BQ894" s="6"/>
      <c r="BR894" s="6"/>
      <c r="BS894" s="6"/>
      <c r="BT894" s="6"/>
      <c r="BU894" s="6"/>
      <c r="BV894" s="6"/>
      <c r="BW894" s="6"/>
      <c r="BX894" s="6"/>
      <c r="BY894" s="6"/>
      <c r="BZ894" s="6"/>
      <c r="CA894" s="6"/>
      <c r="CB894" s="6"/>
      <c r="CC894" s="6"/>
      <c r="CD894" s="6"/>
      <c r="CE894" s="6"/>
      <c r="CF894" s="6"/>
      <c r="CG894" s="6"/>
      <c r="CH894" s="6"/>
      <c r="CI894" s="6"/>
      <c r="CJ894" s="6"/>
      <c r="CK894" s="6"/>
      <c r="CL894" s="6"/>
      <c r="CM894" s="6"/>
      <c r="CN894" s="6"/>
      <c r="CO894" s="6"/>
      <c r="CP894" s="6"/>
      <c r="CQ894" s="6"/>
      <c r="CR894" s="6"/>
      <c r="CS894" s="6"/>
      <c r="CT894" s="6"/>
      <c r="CU894" s="6"/>
      <c r="CV894" s="6"/>
      <c r="CW894" s="6"/>
      <c r="CX894" s="6"/>
    </row>
    <row r="895" spans="1:102" s="5" customFormat="1" ht="18.75" customHeight="1" outlineLevel="1" x14ac:dyDescent="0.25">
      <c r="A895" s="591"/>
      <c r="B895" s="572" t="s">
        <v>18</v>
      </c>
      <c r="C895" s="572"/>
      <c r="D895" s="39">
        <f t="shared" ref="D895:F897" si="308">D900+D905+D910</f>
        <v>1368</v>
      </c>
      <c r="E895" s="39">
        <f t="shared" si="308"/>
        <v>2276.56</v>
      </c>
      <c r="F895" s="39">
        <f t="shared" si="308"/>
        <v>1270.47</v>
      </c>
      <c r="G895" s="68">
        <f t="shared" si="306"/>
        <v>0.55800000000000005</v>
      </c>
      <c r="H895" s="39">
        <f>H900+H905+H910</f>
        <v>1270.47</v>
      </c>
      <c r="I895" s="81">
        <f t="shared" si="290"/>
        <v>0.55800000000000005</v>
      </c>
      <c r="J895" s="68">
        <f t="shared" si="307"/>
        <v>1</v>
      </c>
      <c r="K895" s="24">
        <f t="shared" si="305"/>
        <v>2276.56</v>
      </c>
      <c r="L895" s="24">
        <f t="shared" si="304"/>
        <v>0</v>
      </c>
      <c r="M895" s="28">
        <f t="shared" si="292"/>
        <v>1</v>
      </c>
      <c r="N895" s="688"/>
      <c r="O895" s="5" t="b">
        <f t="shared" si="294"/>
        <v>1</v>
      </c>
      <c r="P895" s="6"/>
      <c r="Q895" s="138"/>
      <c r="R895" s="403" t="b">
        <f t="shared" si="284"/>
        <v>1</v>
      </c>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6"/>
      <c r="BB895" s="6"/>
      <c r="BC895" s="6"/>
      <c r="BD895" s="6"/>
      <c r="BE895" s="6"/>
      <c r="BF895" s="6"/>
      <c r="BG895" s="6"/>
      <c r="BH895" s="6"/>
      <c r="BI895" s="6"/>
      <c r="BJ895" s="6"/>
      <c r="BK895" s="6"/>
      <c r="BL895" s="6"/>
      <c r="BM895" s="6"/>
      <c r="BN895" s="6"/>
      <c r="BO895" s="6"/>
      <c r="BP895" s="6"/>
      <c r="BQ895" s="6"/>
      <c r="BR895" s="6"/>
      <c r="BS895" s="6"/>
      <c r="BT895" s="6"/>
      <c r="BU895" s="6"/>
      <c r="BV895" s="6"/>
      <c r="BW895" s="6"/>
      <c r="BX895" s="6"/>
      <c r="BY895" s="6"/>
      <c r="BZ895" s="6"/>
      <c r="CA895" s="6"/>
      <c r="CB895" s="6"/>
      <c r="CC895" s="6"/>
      <c r="CD895" s="6"/>
      <c r="CE895" s="6"/>
      <c r="CF895" s="6"/>
      <c r="CG895" s="6"/>
      <c r="CH895" s="6"/>
      <c r="CI895" s="6"/>
      <c r="CJ895" s="6"/>
      <c r="CK895" s="6"/>
      <c r="CL895" s="6"/>
      <c r="CM895" s="6"/>
      <c r="CN895" s="6"/>
      <c r="CO895" s="6"/>
      <c r="CP895" s="6"/>
      <c r="CQ895" s="6"/>
      <c r="CR895" s="6"/>
      <c r="CS895" s="6"/>
      <c r="CT895" s="6"/>
      <c r="CU895" s="6"/>
      <c r="CV895" s="6"/>
      <c r="CW895" s="6"/>
      <c r="CX895" s="6"/>
    </row>
    <row r="896" spans="1:102" s="5" customFormat="1" ht="18.75" customHeight="1" outlineLevel="1" x14ac:dyDescent="0.25">
      <c r="A896" s="591"/>
      <c r="B896" s="571" t="s">
        <v>38</v>
      </c>
      <c r="C896" s="572"/>
      <c r="D896" s="39">
        <f>D901+D906+D911</f>
        <v>271351.02</v>
      </c>
      <c r="E896" s="39">
        <f t="shared" si="308"/>
        <v>271247.65999999997</v>
      </c>
      <c r="F896" s="39">
        <f t="shared" si="308"/>
        <v>216254.12</v>
      </c>
      <c r="G896" s="64">
        <f t="shared" si="306"/>
        <v>0.79700000000000004</v>
      </c>
      <c r="H896" s="39">
        <f>H901+H906+H911</f>
        <v>216254.12</v>
      </c>
      <c r="I896" s="100">
        <f t="shared" si="290"/>
        <v>0.79700000000000004</v>
      </c>
      <c r="J896" s="64">
        <f t="shared" si="307"/>
        <v>1</v>
      </c>
      <c r="K896" s="24">
        <f t="shared" si="305"/>
        <v>271247.65999999997</v>
      </c>
      <c r="L896" s="24">
        <f t="shared" si="304"/>
        <v>0</v>
      </c>
      <c r="M896" s="28">
        <f t="shared" si="292"/>
        <v>1</v>
      </c>
      <c r="N896" s="688"/>
      <c r="O896" s="5" t="b">
        <f t="shared" si="294"/>
        <v>1</v>
      </c>
      <c r="P896" s="6"/>
      <c r="Q896" s="138"/>
      <c r="R896" s="403" t="b">
        <f t="shared" si="284"/>
        <v>1</v>
      </c>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6"/>
      <c r="BB896" s="6"/>
      <c r="BC896" s="6"/>
      <c r="BD896" s="6"/>
      <c r="BE896" s="6"/>
      <c r="BF896" s="6"/>
      <c r="BG896" s="6"/>
      <c r="BH896" s="6"/>
      <c r="BI896" s="6"/>
      <c r="BJ896" s="6"/>
      <c r="BK896" s="6"/>
      <c r="BL896" s="6"/>
      <c r="BM896" s="6"/>
      <c r="BN896" s="6"/>
      <c r="BO896" s="6"/>
      <c r="BP896" s="6"/>
      <c r="BQ896" s="6"/>
      <c r="BR896" s="6"/>
      <c r="BS896" s="6"/>
      <c r="BT896" s="6"/>
      <c r="BU896" s="6"/>
      <c r="BV896" s="6"/>
      <c r="BW896" s="6"/>
      <c r="BX896" s="6"/>
      <c r="BY896" s="6"/>
      <c r="BZ896" s="6"/>
      <c r="CA896" s="6"/>
      <c r="CB896" s="6"/>
      <c r="CC896" s="6"/>
      <c r="CD896" s="6"/>
      <c r="CE896" s="6"/>
      <c r="CF896" s="6"/>
      <c r="CG896" s="6"/>
      <c r="CH896" s="6"/>
      <c r="CI896" s="6"/>
      <c r="CJ896" s="6"/>
      <c r="CK896" s="6"/>
      <c r="CL896" s="6"/>
      <c r="CM896" s="6"/>
      <c r="CN896" s="6"/>
      <c r="CO896" s="6"/>
      <c r="CP896" s="6"/>
      <c r="CQ896" s="6"/>
      <c r="CR896" s="6"/>
      <c r="CS896" s="6"/>
      <c r="CT896" s="6"/>
      <c r="CU896" s="6"/>
      <c r="CV896" s="6"/>
      <c r="CW896" s="6"/>
      <c r="CX896" s="6"/>
    </row>
    <row r="897" spans="1:102" s="5" customFormat="1" ht="18.75" customHeight="1" outlineLevel="1" x14ac:dyDescent="0.25">
      <c r="A897" s="591"/>
      <c r="B897" s="572" t="s">
        <v>20</v>
      </c>
      <c r="C897" s="572"/>
      <c r="D897" s="39">
        <f t="shared" si="308"/>
        <v>0</v>
      </c>
      <c r="E897" s="39">
        <f t="shared" si="308"/>
        <v>0</v>
      </c>
      <c r="F897" s="39">
        <f t="shared" si="308"/>
        <v>0</v>
      </c>
      <c r="G897" s="93" t="e">
        <f t="shared" si="306"/>
        <v>#DIV/0!</v>
      </c>
      <c r="H897" s="39">
        <f>H902+H907+H912</f>
        <v>0</v>
      </c>
      <c r="I897" s="81" t="e">
        <f t="shared" si="290"/>
        <v>#DIV/0!</v>
      </c>
      <c r="J897" s="68" t="e">
        <f t="shared" si="307"/>
        <v>#DIV/0!</v>
      </c>
      <c r="K897" s="24">
        <f t="shared" si="305"/>
        <v>0</v>
      </c>
      <c r="L897" s="24">
        <f t="shared" si="304"/>
        <v>0</v>
      </c>
      <c r="M897" s="29" t="e">
        <f t="shared" si="292"/>
        <v>#DIV/0!</v>
      </c>
      <c r="N897" s="688"/>
      <c r="O897" s="5" t="b">
        <f t="shared" si="294"/>
        <v>1</v>
      </c>
      <c r="P897" s="6"/>
      <c r="Q897" s="138"/>
      <c r="R897" s="403" t="b">
        <f t="shared" si="284"/>
        <v>1</v>
      </c>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6"/>
      <c r="BB897" s="6"/>
      <c r="BC897" s="6"/>
      <c r="BD897" s="6"/>
      <c r="BE897" s="6"/>
      <c r="BF897" s="6"/>
      <c r="BG897" s="6"/>
      <c r="BH897" s="6"/>
      <c r="BI897" s="6"/>
      <c r="BJ897" s="6"/>
      <c r="BK897" s="6"/>
      <c r="BL897" s="6"/>
      <c r="BM897" s="6"/>
      <c r="BN897" s="6"/>
      <c r="BO897" s="6"/>
      <c r="BP897" s="6"/>
      <c r="BQ897" s="6"/>
      <c r="BR897" s="6"/>
      <c r="BS897" s="6"/>
      <c r="BT897" s="6"/>
      <c r="BU897" s="6"/>
      <c r="BV897" s="6"/>
      <c r="BW897" s="6"/>
      <c r="BX897" s="6"/>
      <c r="BY897" s="6"/>
      <c r="BZ897" s="6"/>
      <c r="CA897" s="6"/>
      <c r="CB897" s="6"/>
      <c r="CC897" s="6"/>
      <c r="CD897" s="6"/>
      <c r="CE897" s="6"/>
      <c r="CF897" s="6"/>
      <c r="CG897" s="6"/>
      <c r="CH897" s="6"/>
      <c r="CI897" s="6"/>
      <c r="CJ897" s="6"/>
      <c r="CK897" s="6"/>
      <c r="CL897" s="6"/>
      <c r="CM897" s="6"/>
      <c r="CN897" s="6"/>
      <c r="CO897" s="6"/>
      <c r="CP897" s="6"/>
      <c r="CQ897" s="6"/>
      <c r="CR897" s="6"/>
      <c r="CS897" s="6"/>
      <c r="CT897" s="6"/>
      <c r="CU897" s="6"/>
      <c r="CV897" s="6"/>
      <c r="CW897" s="6"/>
      <c r="CX897" s="6"/>
    </row>
    <row r="898" spans="1:102" s="5" customFormat="1" ht="75" x14ac:dyDescent="0.25">
      <c r="A898" s="591" t="s">
        <v>81</v>
      </c>
      <c r="B898" s="16" t="s">
        <v>62</v>
      </c>
      <c r="C898" s="16" t="s">
        <v>172</v>
      </c>
      <c r="D898" s="19">
        <f>SUM(D899:D902)</f>
        <v>270061.98</v>
      </c>
      <c r="E898" s="19">
        <f>SUM(E899:E902)</f>
        <v>270867.18</v>
      </c>
      <c r="F898" s="19">
        <f>SUM(F899:F902)</f>
        <v>215761.87</v>
      </c>
      <c r="G898" s="91">
        <f t="shared" si="306"/>
        <v>0.79700000000000004</v>
      </c>
      <c r="H898" s="19">
        <f>SUM(H899:H902)</f>
        <v>215761.87</v>
      </c>
      <c r="I898" s="100">
        <f t="shared" si="290"/>
        <v>0.79700000000000004</v>
      </c>
      <c r="J898" s="91">
        <f t="shared" si="307"/>
        <v>1</v>
      </c>
      <c r="K898" s="51">
        <f>SUM(K899:K902)</f>
        <v>270867.18</v>
      </c>
      <c r="L898" s="51">
        <f>SUM(L899:L902)</f>
        <v>0</v>
      </c>
      <c r="M898" s="52">
        <f t="shared" si="292"/>
        <v>1</v>
      </c>
      <c r="N898" s="688" t="s">
        <v>973</v>
      </c>
      <c r="O898" s="5" t="b">
        <f t="shared" si="294"/>
        <v>1</v>
      </c>
      <c r="P898" s="6"/>
      <c r="Q898" s="138"/>
      <c r="R898" s="403" t="b">
        <f t="shared" si="284"/>
        <v>1</v>
      </c>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6"/>
      <c r="BB898" s="6"/>
      <c r="BC898" s="6"/>
      <c r="BD898" s="6"/>
      <c r="BE898" s="6"/>
      <c r="BF898" s="6"/>
      <c r="BG898" s="6"/>
      <c r="BH898" s="6"/>
      <c r="BI898" s="6"/>
      <c r="BJ898" s="6"/>
      <c r="BK898" s="6"/>
      <c r="BL898" s="6"/>
      <c r="BM898" s="6"/>
      <c r="BN898" s="6"/>
      <c r="BO898" s="6"/>
      <c r="BP898" s="6"/>
      <c r="BQ898" s="6"/>
      <c r="BR898" s="6"/>
      <c r="BS898" s="6"/>
      <c r="BT898" s="6"/>
      <c r="BU898" s="6"/>
      <c r="BV898" s="6"/>
      <c r="BW898" s="6"/>
      <c r="BX898" s="6"/>
      <c r="BY898" s="6"/>
      <c r="BZ898" s="6"/>
      <c r="CA898" s="6"/>
      <c r="CB898" s="6"/>
      <c r="CC898" s="6"/>
      <c r="CD898" s="6"/>
      <c r="CE898" s="6"/>
      <c r="CF898" s="6"/>
      <c r="CG898" s="6"/>
      <c r="CH898" s="6"/>
      <c r="CI898" s="6"/>
      <c r="CJ898" s="6"/>
      <c r="CK898" s="6"/>
      <c r="CL898" s="6"/>
      <c r="CM898" s="6"/>
      <c r="CN898" s="6"/>
      <c r="CO898" s="6"/>
      <c r="CP898" s="6"/>
      <c r="CQ898" s="6"/>
      <c r="CR898" s="6"/>
      <c r="CS898" s="6"/>
      <c r="CT898" s="6"/>
      <c r="CU898" s="6"/>
      <c r="CV898" s="6"/>
      <c r="CW898" s="6"/>
      <c r="CX898" s="6"/>
    </row>
    <row r="899" spans="1:102" s="5" customFormat="1" ht="27" outlineLevel="1" x14ac:dyDescent="0.25">
      <c r="A899" s="591"/>
      <c r="B899" s="572" t="s">
        <v>19</v>
      </c>
      <c r="C899" s="572"/>
      <c r="D899" s="39"/>
      <c r="E899" s="39"/>
      <c r="F899" s="24"/>
      <c r="G899" s="68" t="e">
        <f t="shared" si="306"/>
        <v>#DIV/0!</v>
      </c>
      <c r="H899" s="21"/>
      <c r="I899" s="81" t="e">
        <f t="shared" si="290"/>
        <v>#DIV/0!</v>
      </c>
      <c r="J899" s="68" t="e">
        <f t="shared" si="307"/>
        <v>#DIV/0!</v>
      </c>
      <c r="K899" s="24">
        <f t="shared" si="305"/>
        <v>0</v>
      </c>
      <c r="L899" s="24">
        <f t="shared" si="304"/>
        <v>0</v>
      </c>
      <c r="M899" s="29" t="e">
        <f t="shared" si="292"/>
        <v>#DIV/0!</v>
      </c>
      <c r="N899" s="688"/>
      <c r="O899" s="5" t="b">
        <f t="shared" si="294"/>
        <v>1</v>
      </c>
      <c r="P899" s="6"/>
      <c r="Q899" s="138"/>
      <c r="R899" s="403" t="b">
        <f t="shared" si="284"/>
        <v>1</v>
      </c>
      <c r="S899" s="6"/>
      <c r="T899" s="6"/>
      <c r="U899" s="6"/>
      <c r="V899" s="6"/>
      <c r="W899" s="6"/>
      <c r="X899" s="6"/>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6"/>
      <c r="BB899" s="6"/>
      <c r="BC899" s="6"/>
      <c r="BD899" s="6"/>
      <c r="BE899" s="6"/>
      <c r="BF899" s="6"/>
      <c r="BG899" s="6"/>
      <c r="BH899" s="6"/>
      <c r="BI899" s="6"/>
      <c r="BJ899" s="6"/>
      <c r="BK899" s="6"/>
      <c r="BL899" s="6"/>
      <c r="BM899" s="6"/>
      <c r="BN899" s="6"/>
      <c r="BO899" s="6"/>
      <c r="BP899" s="6"/>
      <c r="BQ899" s="6"/>
      <c r="BR899" s="6"/>
      <c r="BS899" s="6"/>
      <c r="BT899" s="6"/>
      <c r="BU899" s="6"/>
      <c r="BV899" s="6"/>
      <c r="BW899" s="6"/>
      <c r="BX899" s="6"/>
      <c r="BY899" s="6"/>
      <c r="BZ899" s="6"/>
      <c r="CA899" s="6"/>
      <c r="CB899" s="6"/>
      <c r="CC899" s="6"/>
      <c r="CD899" s="6"/>
      <c r="CE899" s="6"/>
      <c r="CF899" s="6"/>
      <c r="CG899" s="6"/>
      <c r="CH899" s="6"/>
      <c r="CI899" s="6"/>
      <c r="CJ899" s="6"/>
      <c r="CK899" s="6"/>
      <c r="CL899" s="6"/>
      <c r="CM899" s="6"/>
      <c r="CN899" s="6"/>
      <c r="CO899" s="6"/>
      <c r="CP899" s="6"/>
      <c r="CQ899" s="6"/>
      <c r="CR899" s="6"/>
      <c r="CS899" s="6"/>
      <c r="CT899" s="6"/>
      <c r="CU899" s="6"/>
      <c r="CV899" s="6"/>
      <c r="CW899" s="6"/>
      <c r="CX899" s="6"/>
    </row>
    <row r="900" spans="1:102" s="5" customFormat="1" ht="27" outlineLevel="1" x14ac:dyDescent="0.25">
      <c r="A900" s="591"/>
      <c r="B900" s="572" t="s">
        <v>18</v>
      </c>
      <c r="C900" s="572"/>
      <c r="D900" s="39">
        <v>1368</v>
      </c>
      <c r="E900" s="39">
        <v>2276.56</v>
      </c>
      <c r="F900" s="24">
        <v>1270.47</v>
      </c>
      <c r="G900" s="64">
        <f t="shared" si="306"/>
        <v>0.55800000000000005</v>
      </c>
      <c r="H900" s="24">
        <f>F900</f>
        <v>1270.47</v>
      </c>
      <c r="I900" s="100">
        <f t="shared" si="290"/>
        <v>0.55800000000000005</v>
      </c>
      <c r="J900" s="64">
        <f t="shared" si="307"/>
        <v>1</v>
      </c>
      <c r="K900" s="24">
        <f t="shared" si="305"/>
        <v>2276.56</v>
      </c>
      <c r="L900" s="36">
        <f t="shared" si="304"/>
        <v>0</v>
      </c>
      <c r="M900" s="28">
        <f t="shared" si="292"/>
        <v>1</v>
      </c>
      <c r="N900" s="688"/>
      <c r="O900" s="5" t="b">
        <f t="shared" si="294"/>
        <v>1</v>
      </c>
      <c r="P900" s="6"/>
      <c r="Q900" s="138"/>
      <c r="R900" s="403" t="b">
        <f t="shared" si="284"/>
        <v>1</v>
      </c>
      <c r="S900" s="6"/>
      <c r="T900" s="6"/>
      <c r="U900" s="6"/>
      <c r="V900" s="6"/>
      <c r="W900" s="6"/>
      <c r="X900" s="6"/>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6"/>
      <c r="BB900" s="6"/>
      <c r="BC900" s="6"/>
      <c r="BD900" s="6"/>
      <c r="BE900" s="6"/>
      <c r="BF900" s="6"/>
      <c r="BG900" s="6"/>
      <c r="BH900" s="6"/>
      <c r="BI900" s="6"/>
      <c r="BJ900" s="6"/>
      <c r="BK900" s="6"/>
      <c r="BL900" s="6"/>
      <c r="BM900" s="6"/>
      <c r="BN900" s="6"/>
      <c r="BO900" s="6"/>
      <c r="BP900" s="6"/>
      <c r="BQ900" s="6"/>
      <c r="BR900" s="6"/>
      <c r="BS900" s="6"/>
      <c r="BT900" s="6"/>
      <c r="BU900" s="6"/>
      <c r="BV900" s="6"/>
      <c r="BW900" s="6"/>
      <c r="BX900" s="6"/>
      <c r="BY900" s="6"/>
      <c r="BZ900" s="6"/>
      <c r="CA900" s="6"/>
      <c r="CB900" s="6"/>
      <c r="CC900" s="6"/>
      <c r="CD900" s="6"/>
      <c r="CE900" s="6"/>
      <c r="CF900" s="6"/>
      <c r="CG900" s="6"/>
      <c r="CH900" s="6"/>
      <c r="CI900" s="6"/>
      <c r="CJ900" s="6"/>
      <c r="CK900" s="6"/>
      <c r="CL900" s="6"/>
      <c r="CM900" s="6"/>
      <c r="CN900" s="6"/>
      <c r="CO900" s="6"/>
      <c r="CP900" s="6"/>
      <c r="CQ900" s="6"/>
      <c r="CR900" s="6"/>
      <c r="CS900" s="6"/>
      <c r="CT900" s="6"/>
      <c r="CU900" s="6"/>
      <c r="CV900" s="6"/>
      <c r="CW900" s="6"/>
      <c r="CX900" s="6"/>
    </row>
    <row r="901" spans="1:102" s="5" customFormat="1" ht="27" outlineLevel="1" x14ac:dyDescent="0.25">
      <c r="A901" s="591"/>
      <c r="B901" s="571" t="s">
        <v>38</v>
      </c>
      <c r="C901" s="572"/>
      <c r="D901" s="39">
        <v>268693.98</v>
      </c>
      <c r="E901" s="39">
        <v>268590.62</v>
      </c>
      <c r="F901" s="24">
        <v>214491.4</v>
      </c>
      <c r="G901" s="64">
        <f t="shared" si="306"/>
        <v>0.79900000000000004</v>
      </c>
      <c r="H901" s="24">
        <v>214491.4</v>
      </c>
      <c r="I901" s="100">
        <f t="shared" si="290"/>
        <v>0.79900000000000004</v>
      </c>
      <c r="J901" s="64">
        <f t="shared" si="307"/>
        <v>1</v>
      </c>
      <c r="K901" s="24">
        <f t="shared" si="305"/>
        <v>268590.62</v>
      </c>
      <c r="L901" s="24">
        <f t="shared" si="304"/>
        <v>0</v>
      </c>
      <c r="M901" s="28">
        <f t="shared" si="292"/>
        <v>1</v>
      </c>
      <c r="N901" s="688"/>
      <c r="O901" s="5" t="b">
        <f t="shared" si="294"/>
        <v>1</v>
      </c>
      <c r="P901" s="6"/>
      <c r="Q901" s="138"/>
      <c r="R901" s="403" t="b">
        <f t="shared" si="284"/>
        <v>1</v>
      </c>
      <c r="S901" s="6"/>
      <c r="T901" s="6"/>
      <c r="U901" s="6"/>
      <c r="V901" s="6"/>
      <c r="W901" s="6"/>
      <c r="X901" s="6"/>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6"/>
      <c r="BB901" s="6"/>
      <c r="BC901" s="6"/>
      <c r="BD901" s="6"/>
      <c r="BE901" s="6"/>
      <c r="BF901" s="6"/>
      <c r="BG901" s="6"/>
      <c r="BH901" s="6"/>
      <c r="BI901" s="6"/>
      <c r="BJ901" s="6"/>
      <c r="BK901" s="6"/>
      <c r="BL901" s="6"/>
      <c r="BM901" s="6"/>
      <c r="BN901" s="6"/>
      <c r="BO901" s="6"/>
      <c r="BP901" s="6"/>
      <c r="BQ901" s="6"/>
      <c r="BR901" s="6"/>
      <c r="BS901" s="6"/>
      <c r="BT901" s="6"/>
      <c r="BU901" s="6"/>
      <c r="BV901" s="6"/>
      <c r="BW901" s="6"/>
      <c r="BX901" s="6"/>
      <c r="BY901" s="6"/>
      <c r="BZ901" s="6"/>
      <c r="CA901" s="6"/>
      <c r="CB901" s="6"/>
      <c r="CC901" s="6"/>
      <c r="CD901" s="6"/>
      <c r="CE901" s="6"/>
      <c r="CF901" s="6"/>
      <c r="CG901" s="6"/>
      <c r="CH901" s="6"/>
      <c r="CI901" s="6"/>
      <c r="CJ901" s="6"/>
      <c r="CK901" s="6"/>
      <c r="CL901" s="6"/>
      <c r="CM901" s="6"/>
      <c r="CN901" s="6"/>
      <c r="CO901" s="6"/>
      <c r="CP901" s="6"/>
      <c r="CQ901" s="6"/>
      <c r="CR901" s="6"/>
      <c r="CS901" s="6"/>
      <c r="CT901" s="6"/>
      <c r="CU901" s="6"/>
      <c r="CV901" s="6"/>
      <c r="CW901" s="6"/>
      <c r="CX901" s="6"/>
    </row>
    <row r="902" spans="1:102" s="5" customFormat="1" ht="27" outlineLevel="1" x14ac:dyDescent="0.25">
      <c r="A902" s="591"/>
      <c r="B902" s="572" t="s">
        <v>20</v>
      </c>
      <c r="C902" s="572"/>
      <c r="D902" s="39"/>
      <c r="E902" s="18"/>
      <c r="F902" s="24"/>
      <c r="G902" s="68" t="e">
        <f t="shared" si="306"/>
        <v>#DIV/0!</v>
      </c>
      <c r="H902" s="21"/>
      <c r="I902" s="81" t="e">
        <f t="shared" si="290"/>
        <v>#DIV/0!</v>
      </c>
      <c r="J902" s="68" t="e">
        <f t="shared" si="307"/>
        <v>#DIV/0!</v>
      </c>
      <c r="K902" s="24">
        <f t="shared" si="305"/>
        <v>0</v>
      </c>
      <c r="L902" s="24">
        <f t="shared" si="304"/>
        <v>0</v>
      </c>
      <c r="M902" s="29" t="e">
        <f t="shared" si="292"/>
        <v>#DIV/0!</v>
      </c>
      <c r="N902" s="688"/>
      <c r="O902" s="5" t="b">
        <f t="shared" si="294"/>
        <v>1</v>
      </c>
      <c r="P902" s="6"/>
      <c r="Q902" s="138"/>
      <c r="R902" s="403" t="b">
        <f t="shared" si="284"/>
        <v>1</v>
      </c>
      <c r="S902" s="6"/>
      <c r="T902" s="6"/>
      <c r="U902" s="6"/>
      <c r="V902" s="6"/>
      <c r="W902" s="6"/>
      <c r="X902" s="6"/>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6"/>
      <c r="BB902" s="6"/>
      <c r="BC902" s="6"/>
      <c r="BD902" s="6"/>
      <c r="BE902" s="6"/>
      <c r="BF902" s="6"/>
      <c r="BG902" s="6"/>
      <c r="BH902" s="6"/>
      <c r="BI902" s="6"/>
      <c r="BJ902" s="6"/>
      <c r="BK902" s="6"/>
      <c r="BL902" s="6"/>
      <c r="BM902" s="6"/>
      <c r="BN902" s="6"/>
      <c r="BO902" s="6"/>
      <c r="BP902" s="6"/>
      <c r="BQ902" s="6"/>
      <c r="BR902" s="6"/>
      <c r="BS902" s="6"/>
      <c r="BT902" s="6"/>
      <c r="BU902" s="6"/>
      <c r="BV902" s="6"/>
      <c r="BW902" s="6"/>
      <c r="BX902" s="6"/>
      <c r="BY902" s="6"/>
      <c r="BZ902" s="6"/>
      <c r="CA902" s="6"/>
      <c r="CB902" s="6"/>
      <c r="CC902" s="6"/>
      <c r="CD902" s="6"/>
      <c r="CE902" s="6"/>
      <c r="CF902" s="6"/>
      <c r="CG902" s="6"/>
      <c r="CH902" s="6"/>
      <c r="CI902" s="6"/>
      <c r="CJ902" s="6"/>
      <c r="CK902" s="6"/>
      <c r="CL902" s="6"/>
      <c r="CM902" s="6"/>
      <c r="CN902" s="6"/>
      <c r="CO902" s="6"/>
      <c r="CP902" s="6"/>
      <c r="CQ902" s="6"/>
      <c r="CR902" s="6"/>
      <c r="CS902" s="6"/>
      <c r="CT902" s="6"/>
      <c r="CU902" s="6"/>
      <c r="CV902" s="6"/>
      <c r="CW902" s="6"/>
      <c r="CX902" s="6"/>
    </row>
    <row r="903" spans="1:102" s="5" customFormat="1" ht="112.5" outlineLevel="1" x14ac:dyDescent="0.25">
      <c r="A903" s="621" t="s">
        <v>82</v>
      </c>
      <c r="B903" s="16" t="s">
        <v>551</v>
      </c>
      <c r="C903" s="16" t="s">
        <v>172</v>
      </c>
      <c r="D903" s="19">
        <f>SUM(D904:D907)</f>
        <v>2616.63</v>
      </c>
      <c r="E903" s="19">
        <f>SUM(E904:E907)</f>
        <v>2616.63</v>
      </c>
      <c r="F903" s="39">
        <f>SUM(F904:F907)</f>
        <v>1722.31</v>
      </c>
      <c r="G903" s="64">
        <f t="shared" si="306"/>
        <v>0.65800000000000003</v>
      </c>
      <c r="H903" s="39">
        <f>SUM(H904:H907)</f>
        <v>1722.31</v>
      </c>
      <c r="I903" s="64">
        <f t="shared" si="290"/>
        <v>0.65800000000000003</v>
      </c>
      <c r="J903" s="64">
        <f t="shared" si="307"/>
        <v>1</v>
      </c>
      <c r="K903" s="19">
        <f>SUM(K904:K907)</f>
        <v>2616.63</v>
      </c>
      <c r="L903" s="19">
        <f>SUM(L904:L907)</f>
        <v>0</v>
      </c>
      <c r="M903" s="52">
        <f t="shared" si="292"/>
        <v>1</v>
      </c>
      <c r="N903" s="690" t="s">
        <v>1498</v>
      </c>
      <c r="O903" s="5" t="b">
        <f t="shared" si="294"/>
        <v>1</v>
      </c>
      <c r="P903" s="6"/>
      <c r="Q903" s="138"/>
      <c r="R903" s="403" t="b">
        <f t="shared" si="284"/>
        <v>1</v>
      </c>
      <c r="S903" s="6"/>
      <c r="T903" s="6"/>
      <c r="U903" s="6"/>
      <c r="V903" s="6"/>
      <c r="W903" s="6"/>
      <c r="X903" s="6"/>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6"/>
      <c r="BB903" s="6"/>
      <c r="BC903" s="6"/>
      <c r="BD903" s="6"/>
      <c r="BE903" s="6"/>
      <c r="BF903" s="6"/>
      <c r="BG903" s="6"/>
      <c r="BH903" s="6"/>
      <c r="BI903" s="6"/>
      <c r="BJ903" s="6"/>
      <c r="BK903" s="6"/>
      <c r="BL903" s="6"/>
      <c r="BM903" s="6"/>
      <c r="BN903" s="6"/>
      <c r="BO903" s="6"/>
      <c r="BP903" s="6"/>
      <c r="BQ903" s="6"/>
      <c r="BR903" s="6"/>
      <c r="BS903" s="6"/>
      <c r="BT903" s="6"/>
      <c r="BU903" s="6"/>
      <c r="BV903" s="6"/>
      <c r="BW903" s="6"/>
      <c r="BX903" s="6"/>
      <c r="BY903" s="6"/>
      <c r="BZ903" s="6"/>
      <c r="CA903" s="6"/>
      <c r="CB903" s="6"/>
      <c r="CC903" s="6"/>
      <c r="CD903" s="6"/>
      <c r="CE903" s="6"/>
      <c r="CF903" s="6"/>
      <c r="CG903" s="6"/>
      <c r="CH903" s="6"/>
      <c r="CI903" s="6"/>
      <c r="CJ903" s="6"/>
      <c r="CK903" s="6"/>
      <c r="CL903" s="6"/>
      <c r="CM903" s="6"/>
      <c r="CN903" s="6"/>
      <c r="CO903" s="6"/>
      <c r="CP903" s="6"/>
      <c r="CQ903" s="6"/>
      <c r="CR903" s="6"/>
      <c r="CS903" s="6"/>
      <c r="CT903" s="6"/>
      <c r="CU903" s="6"/>
      <c r="CV903" s="6"/>
      <c r="CW903" s="6"/>
      <c r="CX903" s="6"/>
    </row>
    <row r="904" spans="1:102" s="5" customFormat="1" ht="27" outlineLevel="2" x14ac:dyDescent="0.25">
      <c r="A904" s="621"/>
      <c r="B904" s="572" t="s">
        <v>19</v>
      </c>
      <c r="C904" s="572"/>
      <c r="D904" s="39"/>
      <c r="E904" s="18"/>
      <c r="F904" s="39"/>
      <c r="G904" s="93" t="e">
        <f t="shared" si="306"/>
        <v>#DIV/0!</v>
      </c>
      <c r="H904" s="39"/>
      <c r="I904" s="68" t="e">
        <f t="shared" si="290"/>
        <v>#DIV/0!</v>
      </c>
      <c r="J904" s="68" t="e">
        <f t="shared" si="307"/>
        <v>#DIV/0!</v>
      </c>
      <c r="K904" s="39">
        <f t="shared" si="305"/>
        <v>0</v>
      </c>
      <c r="L904" s="39">
        <f t="shared" si="304"/>
        <v>0</v>
      </c>
      <c r="M904" s="29" t="e">
        <f t="shared" si="292"/>
        <v>#DIV/0!</v>
      </c>
      <c r="N904" s="690"/>
      <c r="O904" s="5" t="b">
        <f t="shared" si="294"/>
        <v>1</v>
      </c>
      <c r="P904" s="6"/>
      <c r="Q904" s="138"/>
      <c r="R904" s="403" t="b">
        <f t="shared" ref="R904:R967" si="309">F904=H904</f>
        <v>1</v>
      </c>
      <c r="S904" s="6"/>
      <c r="T904" s="6"/>
      <c r="U904" s="6"/>
      <c r="V904" s="6"/>
      <c r="W904" s="6"/>
      <c r="X904" s="6"/>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6"/>
      <c r="BB904" s="6"/>
      <c r="BC904" s="6"/>
      <c r="BD904" s="6"/>
      <c r="BE904" s="6"/>
      <c r="BF904" s="6"/>
      <c r="BG904" s="6"/>
      <c r="BH904" s="6"/>
      <c r="BI904" s="6"/>
      <c r="BJ904" s="6"/>
      <c r="BK904" s="6"/>
      <c r="BL904" s="6"/>
      <c r="BM904" s="6"/>
      <c r="BN904" s="6"/>
      <c r="BO904" s="6"/>
      <c r="BP904" s="6"/>
      <c r="BQ904" s="6"/>
      <c r="BR904" s="6"/>
      <c r="BS904" s="6"/>
      <c r="BT904" s="6"/>
      <c r="BU904" s="6"/>
      <c r="BV904" s="6"/>
      <c r="BW904" s="6"/>
      <c r="BX904" s="6"/>
      <c r="BY904" s="6"/>
      <c r="BZ904" s="6"/>
      <c r="CA904" s="6"/>
      <c r="CB904" s="6"/>
      <c r="CC904" s="6"/>
      <c r="CD904" s="6"/>
      <c r="CE904" s="6"/>
      <c r="CF904" s="6"/>
      <c r="CG904" s="6"/>
      <c r="CH904" s="6"/>
      <c r="CI904" s="6"/>
      <c r="CJ904" s="6"/>
      <c r="CK904" s="6"/>
      <c r="CL904" s="6"/>
      <c r="CM904" s="6"/>
      <c r="CN904" s="6"/>
      <c r="CO904" s="6"/>
      <c r="CP904" s="6"/>
      <c r="CQ904" s="6"/>
      <c r="CR904" s="6"/>
      <c r="CS904" s="6"/>
      <c r="CT904" s="6"/>
      <c r="CU904" s="6"/>
      <c r="CV904" s="6"/>
      <c r="CW904" s="6"/>
      <c r="CX904" s="6"/>
    </row>
    <row r="905" spans="1:102" s="5" customFormat="1" ht="27" outlineLevel="2" x14ac:dyDescent="0.25">
      <c r="A905" s="621"/>
      <c r="B905" s="572" t="s">
        <v>18</v>
      </c>
      <c r="C905" s="572"/>
      <c r="D905" s="39"/>
      <c r="E905" s="18"/>
      <c r="F905" s="39"/>
      <c r="G905" s="93" t="e">
        <f t="shared" si="306"/>
        <v>#DIV/0!</v>
      </c>
      <c r="H905" s="39"/>
      <c r="I905" s="68" t="e">
        <f t="shared" si="290"/>
        <v>#DIV/0!</v>
      </c>
      <c r="J905" s="68" t="e">
        <f t="shared" si="307"/>
        <v>#DIV/0!</v>
      </c>
      <c r="K905" s="39">
        <f t="shared" si="305"/>
        <v>0</v>
      </c>
      <c r="L905" s="39">
        <f t="shared" si="304"/>
        <v>0</v>
      </c>
      <c r="M905" s="29" t="e">
        <f t="shared" si="292"/>
        <v>#DIV/0!</v>
      </c>
      <c r="N905" s="690"/>
      <c r="O905" s="5" t="b">
        <f t="shared" si="294"/>
        <v>1</v>
      </c>
      <c r="P905" s="6"/>
      <c r="Q905" s="138"/>
      <c r="R905" s="403" t="b">
        <f t="shared" si="309"/>
        <v>1</v>
      </c>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6"/>
      <c r="BB905" s="6"/>
      <c r="BC905" s="6"/>
      <c r="BD905" s="6"/>
      <c r="BE905" s="6"/>
      <c r="BF905" s="6"/>
      <c r="BG905" s="6"/>
      <c r="BH905" s="6"/>
      <c r="BI905" s="6"/>
      <c r="BJ905" s="6"/>
      <c r="BK905" s="6"/>
      <c r="BL905" s="6"/>
      <c r="BM905" s="6"/>
      <c r="BN905" s="6"/>
      <c r="BO905" s="6"/>
      <c r="BP905" s="6"/>
      <c r="BQ905" s="6"/>
      <c r="BR905" s="6"/>
      <c r="BS905" s="6"/>
      <c r="BT905" s="6"/>
      <c r="BU905" s="6"/>
      <c r="BV905" s="6"/>
      <c r="BW905" s="6"/>
      <c r="BX905" s="6"/>
      <c r="BY905" s="6"/>
      <c r="BZ905" s="6"/>
      <c r="CA905" s="6"/>
      <c r="CB905" s="6"/>
      <c r="CC905" s="6"/>
      <c r="CD905" s="6"/>
      <c r="CE905" s="6"/>
      <c r="CF905" s="6"/>
      <c r="CG905" s="6"/>
      <c r="CH905" s="6"/>
      <c r="CI905" s="6"/>
      <c r="CJ905" s="6"/>
      <c r="CK905" s="6"/>
      <c r="CL905" s="6"/>
      <c r="CM905" s="6"/>
      <c r="CN905" s="6"/>
      <c r="CO905" s="6"/>
      <c r="CP905" s="6"/>
      <c r="CQ905" s="6"/>
      <c r="CR905" s="6"/>
      <c r="CS905" s="6"/>
      <c r="CT905" s="6"/>
      <c r="CU905" s="6"/>
      <c r="CV905" s="6"/>
      <c r="CW905" s="6"/>
      <c r="CX905" s="6"/>
    </row>
    <row r="906" spans="1:102" s="5" customFormat="1" ht="27" outlineLevel="2" x14ac:dyDescent="0.25">
      <c r="A906" s="621"/>
      <c r="B906" s="572" t="s">
        <v>38</v>
      </c>
      <c r="C906" s="572"/>
      <c r="D906" s="39">
        <v>2616.63</v>
      </c>
      <c r="E906" s="39">
        <f>D906</f>
        <v>2616.63</v>
      </c>
      <c r="F906" s="39">
        <v>1722.31</v>
      </c>
      <c r="G906" s="64">
        <f t="shared" si="306"/>
        <v>0.65800000000000003</v>
      </c>
      <c r="H906" s="39">
        <f>F906</f>
        <v>1722.31</v>
      </c>
      <c r="I906" s="64">
        <f t="shared" si="290"/>
        <v>0.65800000000000003</v>
      </c>
      <c r="J906" s="64">
        <f>H906/F906</f>
        <v>1</v>
      </c>
      <c r="K906" s="39">
        <f>E906</f>
        <v>2616.63</v>
      </c>
      <c r="L906" s="39">
        <f t="shared" si="304"/>
        <v>0</v>
      </c>
      <c r="M906" s="28">
        <f t="shared" si="292"/>
        <v>1</v>
      </c>
      <c r="N906" s="690"/>
      <c r="O906" s="5" t="b">
        <f t="shared" si="294"/>
        <v>1</v>
      </c>
      <c r="P906" s="6"/>
      <c r="Q906" s="138"/>
      <c r="R906" s="403" t="b">
        <f t="shared" si="309"/>
        <v>1</v>
      </c>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6"/>
      <c r="BB906" s="6"/>
      <c r="BC906" s="6"/>
      <c r="BD906" s="6"/>
      <c r="BE906" s="6"/>
      <c r="BF906" s="6"/>
      <c r="BG906" s="6"/>
      <c r="BH906" s="6"/>
      <c r="BI906" s="6"/>
      <c r="BJ906" s="6"/>
      <c r="BK906" s="6"/>
      <c r="BL906" s="6"/>
      <c r="BM906" s="6"/>
      <c r="BN906" s="6"/>
      <c r="BO906" s="6"/>
      <c r="BP906" s="6"/>
      <c r="BQ906" s="6"/>
      <c r="BR906" s="6"/>
      <c r="BS906" s="6"/>
      <c r="BT906" s="6"/>
      <c r="BU906" s="6"/>
      <c r="BV906" s="6"/>
      <c r="BW906" s="6"/>
      <c r="BX906" s="6"/>
      <c r="BY906" s="6"/>
      <c r="BZ906" s="6"/>
      <c r="CA906" s="6"/>
      <c r="CB906" s="6"/>
      <c r="CC906" s="6"/>
      <c r="CD906" s="6"/>
      <c r="CE906" s="6"/>
      <c r="CF906" s="6"/>
      <c r="CG906" s="6"/>
      <c r="CH906" s="6"/>
      <c r="CI906" s="6"/>
      <c r="CJ906" s="6"/>
      <c r="CK906" s="6"/>
      <c r="CL906" s="6"/>
      <c r="CM906" s="6"/>
      <c r="CN906" s="6"/>
      <c r="CO906" s="6"/>
      <c r="CP906" s="6"/>
      <c r="CQ906" s="6"/>
      <c r="CR906" s="6"/>
      <c r="CS906" s="6"/>
      <c r="CT906" s="6"/>
      <c r="CU906" s="6"/>
      <c r="CV906" s="6"/>
      <c r="CW906" s="6"/>
      <c r="CX906" s="6"/>
    </row>
    <row r="907" spans="1:102" s="5" customFormat="1" ht="27" outlineLevel="2" x14ac:dyDescent="0.25">
      <c r="A907" s="621"/>
      <c r="B907" s="572" t="s">
        <v>20</v>
      </c>
      <c r="C907" s="572"/>
      <c r="D907" s="39"/>
      <c r="E907" s="18"/>
      <c r="F907" s="39"/>
      <c r="G907" s="93" t="e">
        <f t="shared" si="306"/>
        <v>#DIV/0!</v>
      </c>
      <c r="H907" s="39"/>
      <c r="I907" s="68" t="e">
        <f t="shared" si="290"/>
        <v>#DIV/0!</v>
      </c>
      <c r="J907" s="68" t="e">
        <f t="shared" si="307"/>
        <v>#DIV/0!</v>
      </c>
      <c r="K907" s="39">
        <f t="shared" si="305"/>
        <v>0</v>
      </c>
      <c r="L907" s="39">
        <f t="shared" si="304"/>
        <v>0</v>
      </c>
      <c r="M907" s="29" t="e">
        <f t="shared" si="292"/>
        <v>#DIV/0!</v>
      </c>
      <c r="N907" s="690"/>
      <c r="O907" s="5" t="b">
        <f t="shared" si="294"/>
        <v>1</v>
      </c>
      <c r="P907" s="6"/>
      <c r="Q907" s="138"/>
      <c r="R907" s="403" t="b">
        <f t="shared" si="309"/>
        <v>1</v>
      </c>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6"/>
      <c r="BB907" s="6"/>
      <c r="BC907" s="6"/>
      <c r="BD907" s="6"/>
      <c r="BE907" s="6"/>
      <c r="BF907" s="6"/>
      <c r="BG907" s="6"/>
      <c r="BH907" s="6"/>
      <c r="BI907" s="6"/>
      <c r="BJ907" s="6"/>
      <c r="BK907" s="6"/>
      <c r="BL907" s="6"/>
      <c r="BM907" s="6"/>
      <c r="BN907" s="6"/>
      <c r="BO907" s="6"/>
      <c r="BP907" s="6"/>
      <c r="BQ907" s="6"/>
      <c r="BR907" s="6"/>
      <c r="BS907" s="6"/>
      <c r="BT907" s="6"/>
      <c r="BU907" s="6"/>
      <c r="BV907" s="6"/>
      <c r="BW907" s="6"/>
      <c r="BX907" s="6"/>
      <c r="BY907" s="6"/>
      <c r="BZ907" s="6"/>
      <c r="CA907" s="6"/>
      <c r="CB907" s="6"/>
      <c r="CC907" s="6"/>
      <c r="CD907" s="6"/>
      <c r="CE907" s="6"/>
      <c r="CF907" s="6"/>
      <c r="CG907" s="6"/>
      <c r="CH907" s="6"/>
      <c r="CI907" s="6"/>
      <c r="CJ907" s="6"/>
      <c r="CK907" s="6"/>
      <c r="CL907" s="6"/>
      <c r="CM907" s="6"/>
      <c r="CN907" s="6"/>
      <c r="CO907" s="6"/>
      <c r="CP907" s="6"/>
      <c r="CQ907" s="6"/>
      <c r="CR907" s="6"/>
      <c r="CS907" s="6"/>
      <c r="CT907" s="6"/>
      <c r="CU907" s="6"/>
      <c r="CV907" s="6"/>
      <c r="CW907" s="6"/>
      <c r="CX907" s="6"/>
    </row>
    <row r="908" spans="1:102" s="5" customFormat="1" ht="75" outlineLevel="1" x14ac:dyDescent="0.25">
      <c r="A908" s="621" t="s">
        <v>586</v>
      </c>
      <c r="B908" s="16" t="s">
        <v>552</v>
      </c>
      <c r="C908" s="16" t="s">
        <v>172</v>
      </c>
      <c r="D908" s="19">
        <f>SUM(D909:D912)</f>
        <v>40.409999999999997</v>
      </c>
      <c r="E908" s="19">
        <f>SUM(E909:E912)</f>
        <v>40.409999999999997</v>
      </c>
      <c r="F908" s="19">
        <f>SUM(F909:F912)</f>
        <v>40.409999999999997</v>
      </c>
      <c r="G908" s="91">
        <f t="shared" si="306"/>
        <v>1</v>
      </c>
      <c r="H908" s="19">
        <f>SUM(H909:H912)</f>
        <v>40.409999999999997</v>
      </c>
      <c r="I908" s="91">
        <f t="shared" si="290"/>
        <v>1</v>
      </c>
      <c r="J908" s="91">
        <f t="shared" si="307"/>
        <v>1</v>
      </c>
      <c r="K908" s="19">
        <f>SUM(K909:K912)</f>
        <v>40.409999999999997</v>
      </c>
      <c r="L908" s="19">
        <f>SUM(L909:L912)</f>
        <v>0</v>
      </c>
      <c r="M908" s="52">
        <f t="shared" si="292"/>
        <v>1</v>
      </c>
      <c r="N908" s="688" t="s">
        <v>1352</v>
      </c>
      <c r="O908" s="5" t="b">
        <f t="shared" si="294"/>
        <v>1</v>
      </c>
      <c r="P908" s="6"/>
      <c r="Q908" s="138"/>
      <c r="R908" s="403" t="b">
        <f t="shared" si="309"/>
        <v>1</v>
      </c>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6"/>
      <c r="BB908" s="6"/>
      <c r="BC908" s="6"/>
      <c r="BD908" s="6"/>
      <c r="BE908" s="6"/>
      <c r="BF908" s="6"/>
      <c r="BG908" s="6"/>
      <c r="BH908" s="6"/>
      <c r="BI908" s="6"/>
      <c r="BJ908" s="6"/>
      <c r="BK908" s="6"/>
      <c r="BL908" s="6"/>
      <c r="BM908" s="6"/>
      <c r="BN908" s="6"/>
      <c r="BO908" s="6"/>
      <c r="BP908" s="6"/>
      <c r="BQ908" s="6"/>
      <c r="BR908" s="6"/>
      <c r="BS908" s="6"/>
      <c r="BT908" s="6"/>
      <c r="BU908" s="6"/>
      <c r="BV908" s="6"/>
      <c r="BW908" s="6"/>
      <c r="BX908" s="6"/>
      <c r="BY908" s="6"/>
      <c r="BZ908" s="6"/>
      <c r="CA908" s="6"/>
      <c r="CB908" s="6"/>
      <c r="CC908" s="6"/>
      <c r="CD908" s="6"/>
      <c r="CE908" s="6"/>
      <c r="CF908" s="6"/>
      <c r="CG908" s="6"/>
      <c r="CH908" s="6"/>
      <c r="CI908" s="6"/>
      <c r="CJ908" s="6"/>
      <c r="CK908" s="6"/>
      <c r="CL908" s="6"/>
      <c r="CM908" s="6"/>
      <c r="CN908" s="6"/>
      <c r="CO908" s="6"/>
      <c r="CP908" s="6"/>
      <c r="CQ908" s="6"/>
      <c r="CR908" s="6"/>
      <c r="CS908" s="6"/>
      <c r="CT908" s="6"/>
      <c r="CU908" s="6"/>
      <c r="CV908" s="6"/>
      <c r="CW908" s="6"/>
      <c r="CX908" s="6"/>
    </row>
    <row r="909" spans="1:102" s="5" customFormat="1" ht="27" outlineLevel="2" x14ac:dyDescent="0.25">
      <c r="A909" s="621"/>
      <c r="B909" s="572" t="s">
        <v>19</v>
      </c>
      <c r="C909" s="572"/>
      <c r="D909" s="39"/>
      <c r="E909" s="18"/>
      <c r="F909" s="39"/>
      <c r="G909" s="93" t="e">
        <f t="shared" si="306"/>
        <v>#DIV/0!</v>
      </c>
      <c r="H909" s="21"/>
      <c r="I909" s="68" t="e">
        <f t="shared" si="290"/>
        <v>#DIV/0!</v>
      </c>
      <c r="J909" s="68" t="e">
        <f t="shared" si="307"/>
        <v>#DIV/0!</v>
      </c>
      <c r="K909" s="39">
        <f t="shared" si="305"/>
        <v>0</v>
      </c>
      <c r="L909" s="24">
        <f t="shared" si="304"/>
        <v>0</v>
      </c>
      <c r="M909" s="29" t="e">
        <f t="shared" si="292"/>
        <v>#DIV/0!</v>
      </c>
      <c r="N909" s="688"/>
      <c r="O909" s="5" t="b">
        <f t="shared" si="294"/>
        <v>1</v>
      </c>
      <c r="P909" s="6"/>
      <c r="Q909" s="138"/>
      <c r="R909" s="403" t="b">
        <f t="shared" si="309"/>
        <v>1</v>
      </c>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6"/>
      <c r="BB909" s="6"/>
      <c r="BC909" s="6"/>
      <c r="BD909" s="6"/>
      <c r="BE909" s="6"/>
      <c r="BF909" s="6"/>
      <c r="BG909" s="6"/>
      <c r="BH909" s="6"/>
      <c r="BI909" s="6"/>
      <c r="BJ909" s="6"/>
      <c r="BK909" s="6"/>
      <c r="BL909" s="6"/>
      <c r="BM909" s="6"/>
      <c r="BN909" s="6"/>
      <c r="BO909" s="6"/>
      <c r="BP909" s="6"/>
      <c r="BQ909" s="6"/>
      <c r="BR909" s="6"/>
      <c r="BS909" s="6"/>
      <c r="BT909" s="6"/>
      <c r="BU909" s="6"/>
      <c r="BV909" s="6"/>
      <c r="BW909" s="6"/>
      <c r="BX909" s="6"/>
      <c r="BY909" s="6"/>
      <c r="BZ909" s="6"/>
      <c r="CA909" s="6"/>
      <c r="CB909" s="6"/>
      <c r="CC909" s="6"/>
      <c r="CD909" s="6"/>
      <c r="CE909" s="6"/>
      <c r="CF909" s="6"/>
      <c r="CG909" s="6"/>
      <c r="CH909" s="6"/>
      <c r="CI909" s="6"/>
      <c r="CJ909" s="6"/>
      <c r="CK909" s="6"/>
      <c r="CL909" s="6"/>
      <c r="CM909" s="6"/>
      <c r="CN909" s="6"/>
      <c r="CO909" s="6"/>
      <c r="CP909" s="6"/>
      <c r="CQ909" s="6"/>
      <c r="CR909" s="6"/>
      <c r="CS909" s="6"/>
      <c r="CT909" s="6"/>
      <c r="CU909" s="6"/>
      <c r="CV909" s="6"/>
      <c r="CW909" s="6"/>
      <c r="CX909" s="6"/>
    </row>
    <row r="910" spans="1:102" s="12" customFormat="1" ht="27" outlineLevel="2" x14ac:dyDescent="0.25">
      <c r="A910" s="621"/>
      <c r="B910" s="572" t="s">
        <v>18</v>
      </c>
      <c r="C910" s="572"/>
      <c r="D910" s="39"/>
      <c r="E910" s="18"/>
      <c r="F910" s="39"/>
      <c r="G910" s="93" t="e">
        <f t="shared" si="306"/>
        <v>#DIV/0!</v>
      </c>
      <c r="H910" s="21"/>
      <c r="I910" s="68" t="e">
        <f t="shared" si="290"/>
        <v>#DIV/0!</v>
      </c>
      <c r="J910" s="68" t="e">
        <f t="shared" si="307"/>
        <v>#DIV/0!</v>
      </c>
      <c r="K910" s="39">
        <f t="shared" si="305"/>
        <v>0</v>
      </c>
      <c r="L910" s="24">
        <f t="shared" si="304"/>
        <v>0</v>
      </c>
      <c r="M910" s="29" t="e">
        <f t="shared" si="292"/>
        <v>#DIV/0!</v>
      </c>
      <c r="N910" s="688"/>
      <c r="O910" s="5" t="b">
        <f t="shared" si="294"/>
        <v>1</v>
      </c>
      <c r="P910" s="6"/>
      <c r="Q910" s="138"/>
      <c r="R910" s="403" t="b">
        <f t="shared" si="309"/>
        <v>1</v>
      </c>
    </row>
    <row r="911" spans="1:102" s="13" customFormat="1" ht="27" outlineLevel="2" x14ac:dyDescent="0.25">
      <c r="A911" s="621"/>
      <c r="B911" s="572" t="s">
        <v>38</v>
      </c>
      <c r="C911" s="572"/>
      <c r="D911" s="39">
        <v>40.409999999999997</v>
      </c>
      <c r="E911" s="39">
        <v>40.409999999999997</v>
      </c>
      <c r="F911" s="39">
        <v>40.409999999999997</v>
      </c>
      <c r="G911" s="64">
        <f t="shared" si="306"/>
        <v>1</v>
      </c>
      <c r="H911" s="39">
        <v>40.409999999999997</v>
      </c>
      <c r="I911" s="64">
        <f t="shared" si="290"/>
        <v>1</v>
      </c>
      <c r="J911" s="64">
        <f t="shared" si="307"/>
        <v>1</v>
      </c>
      <c r="K911" s="39">
        <v>40.409999999999997</v>
      </c>
      <c r="L911" s="24">
        <f t="shared" si="304"/>
        <v>0</v>
      </c>
      <c r="M911" s="28">
        <f t="shared" si="292"/>
        <v>1</v>
      </c>
      <c r="N911" s="688"/>
      <c r="O911" s="5" t="b">
        <f t="shared" si="294"/>
        <v>1</v>
      </c>
      <c r="P911" s="6"/>
      <c r="Q911" s="138"/>
      <c r="R911" s="403" t="b">
        <f t="shared" si="309"/>
        <v>1</v>
      </c>
    </row>
    <row r="912" spans="1:102" s="13" customFormat="1" ht="27" outlineLevel="2" x14ac:dyDescent="0.25">
      <c r="A912" s="621"/>
      <c r="B912" s="572" t="s">
        <v>20</v>
      </c>
      <c r="C912" s="572"/>
      <c r="D912" s="39"/>
      <c r="E912" s="18"/>
      <c r="F912" s="39"/>
      <c r="G912" s="93" t="e">
        <f t="shared" si="306"/>
        <v>#DIV/0!</v>
      </c>
      <c r="H912" s="21"/>
      <c r="I912" s="68" t="e">
        <f t="shared" si="290"/>
        <v>#DIV/0!</v>
      </c>
      <c r="J912" s="68" t="e">
        <f t="shared" si="307"/>
        <v>#DIV/0!</v>
      </c>
      <c r="K912" s="39">
        <f t="shared" si="305"/>
        <v>0</v>
      </c>
      <c r="L912" s="24">
        <f t="shared" si="304"/>
        <v>0</v>
      </c>
      <c r="M912" s="29" t="e">
        <f t="shared" si="292"/>
        <v>#DIV/0!</v>
      </c>
      <c r="N912" s="688"/>
      <c r="O912" s="5" t="b">
        <f t="shared" si="294"/>
        <v>1</v>
      </c>
      <c r="P912" s="6"/>
      <c r="Q912" s="138"/>
      <c r="R912" s="403" t="b">
        <f t="shared" si="309"/>
        <v>1</v>
      </c>
    </row>
    <row r="913" spans="1:18" s="13" customFormat="1" ht="42" customHeight="1" outlineLevel="2" x14ac:dyDescent="0.25">
      <c r="A913" s="648" t="s">
        <v>1169</v>
      </c>
      <c r="B913" s="16" t="s">
        <v>1170</v>
      </c>
      <c r="C913" s="16" t="s">
        <v>172</v>
      </c>
      <c r="D913" s="19">
        <f>SUM(D914:D917)</f>
        <v>4591.12</v>
      </c>
      <c r="E913" s="19">
        <f>SUM(E914:E917)</f>
        <v>4694.49</v>
      </c>
      <c r="F913" s="19">
        <f>SUM(F914:F917)</f>
        <v>3584.15</v>
      </c>
      <c r="G913" s="64">
        <f t="shared" si="306"/>
        <v>0.76300000000000001</v>
      </c>
      <c r="H913" s="19">
        <f>SUM(H914:H917)</f>
        <v>3584.15</v>
      </c>
      <c r="I913" s="64">
        <f t="shared" si="290"/>
        <v>0.76300000000000001</v>
      </c>
      <c r="J913" s="64">
        <f t="shared" si="307"/>
        <v>1</v>
      </c>
      <c r="K913" s="19">
        <f>SUM(K914:K917)</f>
        <v>4694.49</v>
      </c>
      <c r="L913" s="19">
        <f>SUM(L914:L917)</f>
        <v>0</v>
      </c>
      <c r="M913" s="28">
        <f t="shared" si="292"/>
        <v>1</v>
      </c>
      <c r="N913" s="711" t="s">
        <v>1498</v>
      </c>
      <c r="O913" s="5" t="b">
        <f t="shared" si="294"/>
        <v>1</v>
      </c>
      <c r="P913" s="6"/>
      <c r="Q913" s="138"/>
      <c r="R913" s="403" t="b">
        <f t="shared" si="309"/>
        <v>1</v>
      </c>
    </row>
    <row r="914" spans="1:18" s="13" customFormat="1" ht="18.75" customHeight="1" outlineLevel="2" x14ac:dyDescent="0.25">
      <c r="A914" s="649"/>
      <c r="B914" s="572" t="s">
        <v>19</v>
      </c>
      <c r="C914" s="572"/>
      <c r="D914" s="39"/>
      <c r="E914" s="18"/>
      <c r="F914" s="39"/>
      <c r="G914" s="93" t="e">
        <f t="shared" si="306"/>
        <v>#DIV/0!</v>
      </c>
      <c r="H914" s="21"/>
      <c r="I914" s="68" t="e">
        <f t="shared" si="290"/>
        <v>#DIV/0!</v>
      </c>
      <c r="J914" s="68" t="e">
        <f t="shared" si="307"/>
        <v>#DIV/0!</v>
      </c>
      <c r="K914" s="39"/>
      <c r="L914" s="24"/>
      <c r="M914" s="29" t="e">
        <f t="shared" si="292"/>
        <v>#DIV/0!</v>
      </c>
      <c r="N914" s="712"/>
      <c r="O914" s="5" t="b">
        <f t="shared" si="294"/>
        <v>1</v>
      </c>
      <c r="P914" s="6"/>
      <c r="Q914" s="138"/>
      <c r="R914" s="403" t="b">
        <f t="shared" si="309"/>
        <v>1</v>
      </c>
    </row>
    <row r="915" spans="1:18" s="13" customFormat="1" ht="18.75" customHeight="1" outlineLevel="2" x14ac:dyDescent="0.25">
      <c r="A915" s="649"/>
      <c r="B915" s="572" t="s">
        <v>18</v>
      </c>
      <c r="C915" s="572"/>
      <c r="D915" s="39"/>
      <c r="E915" s="18"/>
      <c r="F915" s="39"/>
      <c r="G915" s="93" t="e">
        <f t="shared" si="306"/>
        <v>#DIV/0!</v>
      </c>
      <c r="H915" s="21"/>
      <c r="I915" s="68" t="e">
        <f t="shared" si="290"/>
        <v>#DIV/0!</v>
      </c>
      <c r="J915" s="68" t="e">
        <f t="shared" si="307"/>
        <v>#DIV/0!</v>
      </c>
      <c r="K915" s="39"/>
      <c r="L915" s="24"/>
      <c r="M915" s="29" t="e">
        <f t="shared" si="292"/>
        <v>#DIV/0!</v>
      </c>
      <c r="N915" s="712"/>
      <c r="O915" s="5" t="b">
        <f t="shared" si="294"/>
        <v>1</v>
      </c>
      <c r="P915" s="6"/>
      <c r="Q915" s="138"/>
      <c r="R915" s="403" t="b">
        <f t="shared" si="309"/>
        <v>1</v>
      </c>
    </row>
    <row r="916" spans="1:18" s="13" customFormat="1" ht="18.75" customHeight="1" outlineLevel="2" x14ac:dyDescent="0.25">
      <c r="A916" s="649"/>
      <c r="B916" s="572" t="s">
        <v>38</v>
      </c>
      <c r="C916" s="572"/>
      <c r="D916" s="39">
        <v>4591.12</v>
      </c>
      <c r="E916" s="39">
        <v>4694.49</v>
      </c>
      <c r="F916" s="39">
        <v>3584.15</v>
      </c>
      <c r="G916" s="64">
        <f t="shared" si="306"/>
        <v>0.76300000000000001</v>
      </c>
      <c r="H916" s="39">
        <f>F916</f>
        <v>3584.15</v>
      </c>
      <c r="I916" s="64">
        <f t="shared" si="290"/>
        <v>0.76300000000000001</v>
      </c>
      <c r="J916" s="64">
        <f t="shared" si="307"/>
        <v>1</v>
      </c>
      <c r="K916" s="39">
        <f>E916</f>
        <v>4694.49</v>
      </c>
      <c r="L916" s="24"/>
      <c r="M916" s="28">
        <f t="shared" si="292"/>
        <v>1</v>
      </c>
      <c r="N916" s="712"/>
      <c r="O916" s="5" t="b">
        <f t="shared" si="294"/>
        <v>1</v>
      </c>
      <c r="P916" s="6"/>
      <c r="Q916" s="138"/>
      <c r="R916" s="403" t="b">
        <f t="shared" si="309"/>
        <v>1</v>
      </c>
    </row>
    <row r="917" spans="1:18" s="13" customFormat="1" ht="18.75" customHeight="1" outlineLevel="2" x14ac:dyDescent="0.25">
      <c r="A917" s="650"/>
      <c r="B917" s="572" t="s">
        <v>20</v>
      </c>
      <c r="C917" s="572"/>
      <c r="D917" s="39"/>
      <c r="E917" s="18"/>
      <c r="F917" s="39"/>
      <c r="G917" s="93" t="e">
        <f t="shared" si="306"/>
        <v>#DIV/0!</v>
      </c>
      <c r="H917" s="21"/>
      <c r="I917" s="68" t="e">
        <f t="shared" si="290"/>
        <v>#DIV/0!</v>
      </c>
      <c r="J917" s="68" t="e">
        <f t="shared" si="307"/>
        <v>#DIV/0!</v>
      </c>
      <c r="K917" s="39"/>
      <c r="L917" s="24"/>
      <c r="M917" s="29" t="e">
        <f t="shared" si="292"/>
        <v>#DIV/0!</v>
      </c>
      <c r="N917" s="713"/>
      <c r="O917" s="5" t="b">
        <f t="shared" si="294"/>
        <v>1</v>
      </c>
      <c r="P917" s="6"/>
      <c r="Q917" s="138"/>
      <c r="R917" s="403" t="b">
        <f t="shared" si="309"/>
        <v>1</v>
      </c>
    </row>
    <row r="918" spans="1:18" s="4" customFormat="1" ht="64.5" customHeight="1" outlineLevel="2" x14ac:dyDescent="0.25">
      <c r="A918" s="808" t="s">
        <v>10</v>
      </c>
      <c r="B918" s="84" t="s">
        <v>63</v>
      </c>
      <c r="C918" s="84" t="s">
        <v>116</v>
      </c>
      <c r="D918" s="58">
        <f>SUM(D919:D922)</f>
        <v>576323.66</v>
      </c>
      <c r="E918" s="58">
        <f>SUM(E919:E922)</f>
        <v>581213.16</v>
      </c>
      <c r="F918" s="58">
        <f>SUM(F919:F922)</f>
        <v>488115.51</v>
      </c>
      <c r="G918" s="92">
        <f t="shared" ref="G918:G964" si="310">F918/E918</f>
        <v>0.84</v>
      </c>
      <c r="H918" s="58">
        <f>SUM(H919:H922)</f>
        <v>488115.51</v>
      </c>
      <c r="I918" s="96">
        <f t="shared" si="290"/>
        <v>0.84</v>
      </c>
      <c r="J918" s="92">
        <f t="shared" ref="J918:J964" si="311">H918/F918</f>
        <v>1</v>
      </c>
      <c r="K918" s="59">
        <f>SUM(K919:K922)</f>
        <v>581213.16</v>
      </c>
      <c r="L918" s="59">
        <f>SUM(L919:L922)</f>
        <v>0</v>
      </c>
      <c r="M918" s="55">
        <f t="shared" si="292"/>
        <v>1</v>
      </c>
      <c r="N918" s="602"/>
      <c r="O918" s="5" t="b">
        <f t="shared" si="294"/>
        <v>1</v>
      </c>
      <c r="P918" s="6"/>
      <c r="Q918" s="138"/>
      <c r="R918" s="403" t="b">
        <f t="shared" si="309"/>
        <v>1</v>
      </c>
    </row>
    <row r="919" spans="1:18" s="4" customFormat="1" ht="27" outlineLevel="2" x14ac:dyDescent="0.25">
      <c r="A919" s="808"/>
      <c r="B919" s="451" t="s">
        <v>19</v>
      </c>
      <c r="C919" s="451"/>
      <c r="D919" s="39">
        <f>D924+D929</f>
        <v>0</v>
      </c>
      <c r="E919" s="39">
        <f>E924+E929</f>
        <v>0</v>
      </c>
      <c r="F919" s="39">
        <f>F924+F929</f>
        <v>0</v>
      </c>
      <c r="G919" s="68" t="e">
        <f t="shared" si="310"/>
        <v>#DIV/0!</v>
      </c>
      <c r="H919" s="21">
        <f>H924+H929</f>
        <v>0</v>
      </c>
      <c r="I919" s="81" t="e">
        <f t="shared" si="290"/>
        <v>#DIV/0!</v>
      </c>
      <c r="J919" s="68" t="e">
        <f t="shared" si="311"/>
        <v>#DIV/0!</v>
      </c>
      <c r="K919" s="24">
        <f t="shared" ref="K919:K942" si="312">E919</f>
        <v>0</v>
      </c>
      <c r="L919" s="24">
        <f t="shared" ref="L919:L942" si="313">E919-K919</f>
        <v>0</v>
      </c>
      <c r="M919" s="29" t="e">
        <f t="shared" si="292"/>
        <v>#DIV/0!</v>
      </c>
      <c r="N919" s="602"/>
      <c r="O919" s="5" t="b">
        <f t="shared" si="294"/>
        <v>1</v>
      </c>
      <c r="P919" s="6"/>
      <c r="Q919" s="138"/>
      <c r="R919" s="403" t="b">
        <f t="shared" si="309"/>
        <v>1</v>
      </c>
    </row>
    <row r="920" spans="1:18" s="4" customFormat="1" ht="27" outlineLevel="2" x14ac:dyDescent="0.25">
      <c r="A920" s="808"/>
      <c r="B920" s="451" t="s">
        <v>18</v>
      </c>
      <c r="C920" s="451"/>
      <c r="D920" s="39">
        <f>D925+D930</f>
        <v>7323.51</v>
      </c>
      <c r="E920" s="39">
        <f t="shared" ref="D920:F922" si="314">E925+E930</f>
        <v>11837.51</v>
      </c>
      <c r="F920" s="39">
        <f t="shared" si="314"/>
        <v>6343.12</v>
      </c>
      <c r="G920" s="64">
        <f t="shared" si="310"/>
        <v>0.53600000000000003</v>
      </c>
      <c r="H920" s="39">
        <f>H925+H930</f>
        <v>6343.12</v>
      </c>
      <c r="I920" s="100">
        <f t="shared" si="290"/>
        <v>0.53600000000000003</v>
      </c>
      <c r="J920" s="64">
        <f t="shared" si="311"/>
        <v>1</v>
      </c>
      <c r="K920" s="24">
        <f t="shared" si="312"/>
        <v>11837.51</v>
      </c>
      <c r="L920" s="24">
        <f t="shared" si="313"/>
        <v>0</v>
      </c>
      <c r="M920" s="28">
        <f t="shared" si="292"/>
        <v>1</v>
      </c>
      <c r="N920" s="602"/>
      <c r="O920" s="5" t="b">
        <f t="shared" si="294"/>
        <v>1</v>
      </c>
      <c r="P920" s="6"/>
      <c r="Q920" s="138"/>
      <c r="R920" s="403" t="b">
        <f t="shared" si="309"/>
        <v>1</v>
      </c>
    </row>
    <row r="921" spans="1:18" s="4" customFormat="1" ht="27" outlineLevel="2" x14ac:dyDescent="0.25">
      <c r="A921" s="808"/>
      <c r="B921" s="450" t="s">
        <v>38</v>
      </c>
      <c r="C921" s="451"/>
      <c r="D921" s="39">
        <f t="shared" si="314"/>
        <v>569000.15</v>
      </c>
      <c r="E921" s="39">
        <f t="shared" si="314"/>
        <v>569375.65</v>
      </c>
      <c r="F921" s="39">
        <f t="shared" si="314"/>
        <v>481772.39</v>
      </c>
      <c r="G921" s="64">
        <f t="shared" si="310"/>
        <v>0.84599999999999997</v>
      </c>
      <c r="H921" s="39">
        <f>H926+H931</f>
        <v>481772.39</v>
      </c>
      <c r="I921" s="100">
        <f t="shared" si="290"/>
        <v>0.84599999999999997</v>
      </c>
      <c r="J921" s="64">
        <f t="shared" si="311"/>
        <v>1</v>
      </c>
      <c r="K921" s="24">
        <f t="shared" si="312"/>
        <v>569375.65</v>
      </c>
      <c r="L921" s="24">
        <f t="shared" si="313"/>
        <v>0</v>
      </c>
      <c r="M921" s="28">
        <f t="shared" si="292"/>
        <v>1</v>
      </c>
      <c r="N921" s="602"/>
      <c r="O921" s="5" t="b">
        <f t="shared" si="294"/>
        <v>1</v>
      </c>
      <c r="P921" s="6"/>
      <c r="Q921" s="138"/>
      <c r="R921" s="403" t="b">
        <f t="shared" si="309"/>
        <v>1</v>
      </c>
    </row>
    <row r="922" spans="1:18" s="4" customFormat="1" ht="27" outlineLevel="2" x14ac:dyDescent="0.25">
      <c r="A922" s="808"/>
      <c r="B922" s="451" t="s">
        <v>20</v>
      </c>
      <c r="C922" s="451"/>
      <c r="D922" s="39">
        <f t="shared" si="314"/>
        <v>0</v>
      </c>
      <c r="E922" s="39">
        <f t="shared" si="314"/>
        <v>0</v>
      </c>
      <c r="F922" s="39">
        <f t="shared" si="314"/>
        <v>0</v>
      </c>
      <c r="G922" s="93" t="e">
        <f t="shared" si="310"/>
        <v>#DIV/0!</v>
      </c>
      <c r="H922" s="39">
        <f>H927+H932</f>
        <v>0</v>
      </c>
      <c r="I922" s="81" t="e">
        <f t="shared" si="290"/>
        <v>#DIV/0!</v>
      </c>
      <c r="J922" s="68" t="e">
        <f t="shared" si="311"/>
        <v>#DIV/0!</v>
      </c>
      <c r="K922" s="24">
        <f t="shared" si="312"/>
        <v>0</v>
      </c>
      <c r="L922" s="24">
        <f t="shared" si="313"/>
        <v>0</v>
      </c>
      <c r="M922" s="29" t="e">
        <f t="shared" si="292"/>
        <v>#DIV/0!</v>
      </c>
      <c r="N922" s="602"/>
      <c r="O922" s="5" t="b">
        <f t="shared" si="294"/>
        <v>1</v>
      </c>
      <c r="P922" s="6"/>
      <c r="Q922" s="138"/>
      <c r="R922" s="403" t="b">
        <f t="shared" si="309"/>
        <v>1</v>
      </c>
    </row>
    <row r="923" spans="1:18" s="4" customFormat="1" ht="37.5" outlineLevel="1" x14ac:dyDescent="0.25">
      <c r="A923" s="591" t="s">
        <v>11</v>
      </c>
      <c r="B923" s="16" t="s">
        <v>440</v>
      </c>
      <c r="C923" s="16" t="s">
        <v>172</v>
      </c>
      <c r="D923" s="19">
        <f>SUM(D924:D927)</f>
        <v>7842.94</v>
      </c>
      <c r="E923" s="19">
        <f>SUM(E924:E927)</f>
        <v>7842.94</v>
      </c>
      <c r="F923" s="134">
        <f>SUM(F924:F927)</f>
        <v>5745.37</v>
      </c>
      <c r="G923" s="94">
        <f t="shared" si="310"/>
        <v>0.73299999999999998</v>
      </c>
      <c r="H923" s="134">
        <f>SUM(H924:H927)</f>
        <v>5745.37</v>
      </c>
      <c r="I923" s="100">
        <f t="shared" si="290"/>
        <v>0.73299999999999998</v>
      </c>
      <c r="J923" s="91">
        <f t="shared" si="311"/>
        <v>1</v>
      </c>
      <c r="K923" s="51">
        <f t="shared" si="312"/>
        <v>7842.94</v>
      </c>
      <c r="L923" s="24">
        <f t="shared" si="313"/>
        <v>0</v>
      </c>
      <c r="M923" s="52">
        <f t="shared" si="292"/>
        <v>1</v>
      </c>
      <c r="N923" s="694" t="s">
        <v>587</v>
      </c>
      <c r="O923" s="5" t="b">
        <f t="shared" si="294"/>
        <v>1</v>
      </c>
      <c r="P923" s="6"/>
      <c r="Q923" s="138"/>
      <c r="R923" s="403" t="b">
        <f t="shared" si="309"/>
        <v>1</v>
      </c>
    </row>
    <row r="924" spans="1:18" s="4" customFormat="1" ht="27" outlineLevel="2" x14ac:dyDescent="0.25">
      <c r="A924" s="591"/>
      <c r="B924" s="451" t="s">
        <v>19</v>
      </c>
      <c r="C924" s="451"/>
      <c r="D924" s="39">
        <v>0</v>
      </c>
      <c r="E924" s="18">
        <v>0</v>
      </c>
      <c r="F924" s="24"/>
      <c r="G924" s="68" t="e">
        <f t="shared" si="310"/>
        <v>#DIV/0!</v>
      </c>
      <c r="H924" s="21"/>
      <c r="I924" s="81" t="e">
        <f t="shared" si="290"/>
        <v>#DIV/0!</v>
      </c>
      <c r="J924" s="68" t="e">
        <f t="shared" si="311"/>
        <v>#DIV/0!</v>
      </c>
      <c r="K924" s="24">
        <f t="shared" si="312"/>
        <v>0</v>
      </c>
      <c r="L924" s="24">
        <f t="shared" si="313"/>
        <v>0</v>
      </c>
      <c r="M924" s="29" t="e">
        <f t="shared" si="292"/>
        <v>#DIV/0!</v>
      </c>
      <c r="N924" s="694"/>
      <c r="O924" s="5" t="b">
        <f t="shared" si="294"/>
        <v>1</v>
      </c>
      <c r="P924" s="6"/>
      <c r="Q924" s="138"/>
      <c r="R924" s="403" t="b">
        <f t="shared" si="309"/>
        <v>1</v>
      </c>
    </row>
    <row r="925" spans="1:18" s="7" customFormat="1" ht="27" outlineLevel="2" x14ac:dyDescent="0.25">
      <c r="A925" s="591"/>
      <c r="B925" s="451" t="s">
        <v>18</v>
      </c>
      <c r="C925" s="451"/>
      <c r="D925" s="39">
        <v>0</v>
      </c>
      <c r="E925" s="18">
        <v>0</v>
      </c>
      <c r="F925" s="24"/>
      <c r="G925" s="68" t="e">
        <f t="shared" si="310"/>
        <v>#DIV/0!</v>
      </c>
      <c r="H925" s="21"/>
      <c r="I925" s="81" t="e">
        <f t="shared" si="290"/>
        <v>#DIV/0!</v>
      </c>
      <c r="J925" s="68" t="e">
        <f t="shared" si="311"/>
        <v>#DIV/0!</v>
      </c>
      <c r="K925" s="24">
        <f t="shared" si="312"/>
        <v>0</v>
      </c>
      <c r="L925" s="24">
        <f t="shared" si="313"/>
        <v>0</v>
      </c>
      <c r="M925" s="29" t="e">
        <f t="shared" si="292"/>
        <v>#DIV/0!</v>
      </c>
      <c r="N925" s="694"/>
      <c r="O925" s="5" t="b">
        <f t="shared" si="294"/>
        <v>1</v>
      </c>
      <c r="P925" s="6"/>
      <c r="Q925" s="138"/>
      <c r="R925" s="403" t="b">
        <f t="shared" si="309"/>
        <v>1</v>
      </c>
    </row>
    <row r="926" spans="1:18" s="4" customFormat="1" ht="27" outlineLevel="2" x14ac:dyDescent="0.25">
      <c r="A926" s="591"/>
      <c r="B926" s="450" t="s">
        <v>38</v>
      </c>
      <c r="C926" s="451"/>
      <c r="D926" s="24">
        <v>7842.94</v>
      </c>
      <c r="E926" s="24">
        <v>7842.94</v>
      </c>
      <c r="F926" s="24">
        <v>5745.37</v>
      </c>
      <c r="G926" s="64">
        <f t="shared" si="310"/>
        <v>0.73299999999999998</v>
      </c>
      <c r="H926" s="24">
        <f>F926</f>
        <v>5745.37</v>
      </c>
      <c r="I926" s="100">
        <f t="shared" si="290"/>
        <v>0.73299999999999998</v>
      </c>
      <c r="J926" s="64">
        <f t="shared" si="311"/>
        <v>1</v>
      </c>
      <c r="K926" s="24">
        <f t="shared" si="312"/>
        <v>7842.94</v>
      </c>
      <c r="L926" s="24">
        <f t="shared" si="313"/>
        <v>0</v>
      </c>
      <c r="M926" s="28">
        <f t="shared" si="292"/>
        <v>1</v>
      </c>
      <c r="N926" s="694"/>
      <c r="O926" s="5" t="b">
        <f t="shared" si="294"/>
        <v>1</v>
      </c>
      <c r="P926" s="6"/>
      <c r="Q926" s="138"/>
      <c r="R926" s="403" t="b">
        <f t="shared" si="309"/>
        <v>1</v>
      </c>
    </row>
    <row r="927" spans="1:18" s="4" customFormat="1" ht="27" outlineLevel="2" x14ac:dyDescent="0.25">
      <c r="A927" s="591"/>
      <c r="B927" s="451" t="s">
        <v>20</v>
      </c>
      <c r="C927" s="451"/>
      <c r="D927" s="39">
        <v>0</v>
      </c>
      <c r="E927" s="18">
        <v>0</v>
      </c>
      <c r="F927" s="24"/>
      <c r="G927" s="93" t="e">
        <f t="shared" si="310"/>
        <v>#DIV/0!</v>
      </c>
      <c r="H927" s="21"/>
      <c r="I927" s="81" t="e">
        <f t="shared" si="290"/>
        <v>#DIV/0!</v>
      </c>
      <c r="J927" s="68" t="e">
        <f t="shared" si="311"/>
        <v>#DIV/0!</v>
      </c>
      <c r="K927" s="24">
        <f t="shared" si="312"/>
        <v>0</v>
      </c>
      <c r="L927" s="24">
        <f t="shared" si="313"/>
        <v>0</v>
      </c>
      <c r="M927" s="29" t="e">
        <f t="shared" si="292"/>
        <v>#DIV/0!</v>
      </c>
      <c r="N927" s="694"/>
      <c r="O927" s="5" t="b">
        <f t="shared" si="294"/>
        <v>1</v>
      </c>
      <c r="P927" s="6"/>
      <c r="Q927" s="138"/>
      <c r="R927" s="403" t="b">
        <f t="shared" si="309"/>
        <v>1</v>
      </c>
    </row>
    <row r="928" spans="1:18" s="4" customFormat="1" ht="56.25" outlineLevel="1" collapsed="1" x14ac:dyDescent="0.25">
      <c r="A928" s="591" t="s">
        <v>90</v>
      </c>
      <c r="B928" s="16" t="s">
        <v>441</v>
      </c>
      <c r="C928" s="16" t="s">
        <v>172</v>
      </c>
      <c r="D928" s="19">
        <f>SUM(D929:D932)</f>
        <v>568480.72</v>
      </c>
      <c r="E928" s="19">
        <f>SUM(E929:E932)</f>
        <v>573370.22</v>
      </c>
      <c r="F928" s="19">
        <f>SUM(F929:F932)</f>
        <v>482370.14</v>
      </c>
      <c r="G928" s="91">
        <f t="shared" si="310"/>
        <v>0.84099999999999997</v>
      </c>
      <c r="H928" s="19">
        <f>SUM(H929:H932)</f>
        <v>482370.14</v>
      </c>
      <c r="I928" s="105">
        <f t="shared" si="290"/>
        <v>0.84099999999999997</v>
      </c>
      <c r="J928" s="91">
        <f t="shared" si="311"/>
        <v>1</v>
      </c>
      <c r="K928" s="51">
        <f>SUM(K929:K932)</f>
        <v>573370.22</v>
      </c>
      <c r="L928" s="51">
        <f t="shared" si="313"/>
        <v>0</v>
      </c>
      <c r="M928" s="52">
        <f t="shared" si="292"/>
        <v>1</v>
      </c>
      <c r="N928" s="602"/>
      <c r="O928" s="5" t="b">
        <f t="shared" si="294"/>
        <v>1</v>
      </c>
      <c r="P928" s="6"/>
      <c r="Q928" s="138"/>
      <c r="R928" s="403" t="b">
        <f t="shared" si="309"/>
        <v>1</v>
      </c>
    </row>
    <row r="929" spans="1:18" s="4" customFormat="1" ht="27" outlineLevel="1" x14ac:dyDescent="0.25">
      <c r="A929" s="591"/>
      <c r="B929" s="451" t="s">
        <v>19</v>
      </c>
      <c r="C929" s="451"/>
      <c r="D929" s="39">
        <f t="shared" ref="D929:F932" si="315">D934+D939+D944</f>
        <v>0</v>
      </c>
      <c r="E929" s="39">
        <f t="shared" si="315"/>
        <v>0</v>
      </c>
      <c r="F929" s="39">
        <f t="shared" si="315"/>
        <v>0</v>
      </c>
      <c r="G929" s="68" t="e">
        <f t="shared" si="310"/>
        <v>#DIV/0!</v>
      </c>
      <c r="H929" s="39">
        <f>H934+H939+H944</f>
        <v>0</v>
      </c>
      <c r="I929" s="81" t="e">
        <f t="shared" si="290"/>
        <v>#DIV/0!</v>
      </c>
      <c r="J929" s="68" t="e">
        <f t="shared" si="311"/>
        <v>#DIV/0!</v>
      </c>
      <c r="K929" s="24">
        <f t="shared" si="312"/>
        <v>0</v>
      </c>
      <c r="L929" s="24">
        <f t="shared" si="313"/>
        <v>0</v>
      </c>
      <c r="M929" s="29" t="e">
        <f t="shared" si="292"/>
        <v>#DIV/0!</v>
      </c>
      <c r="N929" s="602"/>
      <c r="O929" s="5" t="b">
        <f t="shared" si="294"/>
        <v>1</v>
      </c>
      <c r="P929" s="6"/>
      <c r="Q929" s="138"/>
      <c r="R929" s="403" t="b">
        <f t="shared" si="309"/>
        <v>1</v>
      </c>
    </row>
    <row r="930" spans="1:18" s="4" customFormat="1" ht="27" outlineLevel="1" x14ac:dyDescent="0.25">
      <c r="A930" s="591"/>
      <c r="B930" s="451" t="s">
        <v>18</v>
      </c>
      <c r="C930" s="451"/>
      <c r="D930" s="39">
        <f>D935+D940+D945+D950</f>
        <v>7323.51</v>
      </c>
      <c r="E930" s="39">
        <f t="shared" ref="E930:L931" si="316">E935+E940+E945+E950</f>
        <v>11837.51</v>
      </c>
      <c r="F930" s="39">
        <f t="shared" si="316"/>
        <v>6343.12</v>
      </c>
      <c r="G930" s="64">
        <f t="shared" si="310"/>
        <v>0.53600000000000003</v>
      </c>
      <c r="H930" s="39">
        <f t="shared" si="316"/>
        <v>6343.12</v>
      </c>
      <c r="I930" s="100">
        <f t="shared" si="290"/>
        <v>0.53600000000000003</v>
      </c>
      <c r="J930" s="64">
        <f t="shared" si="311"/>
        <v>1</v>
      </c>
      <c r="K930" s="39">
        <f t="shared" si="316"/>
        <v>11837.51</v>
      </c>
      <c r="L930" s="39">
        <f t="shared" si="316"/>
        <v>0</v>
      </c>
      <c r="M930" s="28">
        <f t="shared" si="292"/>
        <v>1</v>
      </c>
      <c r="N930" s="602"/>
      <c r="O930" s="5" t="b">
        <f t="shared" si="294"/>
        <v>1</v>
      </c>
      <c r="P930" s="6"/>
      <c r="Q930" s="138"/>
      <c r="R930" s="403" t="b">
        <f t="shared" si="309"/>
        <v>1</v>
      </c>
    </row>
    <row r="931" spans="1:18" s="4" customFormat="1" ht="27" outlineLevel="1" x14ac:dyDescent="0.25">
      <c r="A931" s="591"/>
      <c r="B931" s="450" t="s">
        <v>38</v>
      </c>
      <c r="C931" s="451"/>
      <c r="D931" s="39">
        <f>D936+D941+D946+D951</f>
        <v>561157.21</v>
      </c>
      <c r="E931" s="39">
        <f t="shared" si="316"/>
        <v>561532.71</v>
      </c>
      <c r="F931" s="39">
        <f t="shared" si="316"/>
        <v>476027.02</v>
      </c>
      <c r="G931" s="64">
        <f t="shared" si="310"/>
        <v>0.84799999999999998</v>
      </c>
      <c r="H931" s="39">
        <f>H936+H941+H946</f>
        <v>476027.02</v>
      </c>
      <c r="I931" s="100">
        <f t="shared" si="290"/>
        <v>0.84799999999999998</v>
      </c>
      <c r="J931" s="64">
        <f t="shared" si="311"/>
        <v>1</v>
      </c>
      <c r="K931" s="39">
        <f t="shared" si="316"/>
        <v>561532.71</v>
      </c>
      <c r="L931" s="24">
        <f t="shared" si="313"/>
        <v>0</v>
      </c>
      <c r="M931" s="28">
        <f t="shared" si="292"/>
        <v>1</v>
      </c>
      <c r="N931" s="602"/>
      <c r="O931" s="5" t="b">
        <f t="shared" si="294"/>
        <v>1</v>
      </c>
      <c r="P931" s="6"/>
      <c r="Q931" s="138"/>
      <c r="R931" s="403" t="b">
        <f t="shared" si="309"/>
        <v>1</v>
      </c>
    </row>
    <row r="932" spans="1:18" s="4" customFormat="1" ht="27" x14ac:dyDescent="0.25">
      <c r="A932" s="591"/>
      <c r="B932" s="451" t="s">
        <v>20</v>
      </c>
      <c r="C932" s="451"/>
      <c r="D932" s="39">
        <f t="shared" si="315"/>
        <v>0</v>
      </c>
      <c r="E932" s="39">
        <f t="shared" si="315"/>
        <v>0</v>
      </c>
      <c r="F932" s="39">
        <f t="shared" si="315"/>
        <v>0</v>
      </c>
      <c r="G932" s="93" t="e">
        <f t="shared" si="310"/>
        <v>#DIV/0!</v>
      </c>
      <c r="H932" s="39">
        <f>H937+H942+H947</f>
        <v>0</v>
      </c>
      <c r="I932" s="81" t="e">
        <f t="shared" si="290"/>
        <v>#DIV/0!</v>
      </c>
      <c r="J932" s="68" t="e">
        <f t="shared" si="311"/>
        <v>#DIV/0!</v>
      </c>
      <c r="K932" s="24">
        <f t="shared" si="312"/>
        <v>0</v>
      </c>
      <c r="L932" s="24">
        <f t="shared" si="313"/>
        <v>0</v>
      </c>
      <c r="M932" s="29" t="e">
        <f t="shared" si="292"/>
        <v>#DIV/0!</v>
      </c>
      <c r="N932" s="602"/>
      <c r="O932" s="5" t="b">
        <f t="shared" si="294"/>
        <v>1</v>
      </c>
      <c r="P932" s="6"/>
      <c r="Q932" s="138"/>
      <c r="R932" s="403" t="b">
        <f t="shared" si="309"/>
        <v>1</v>
      </c>
    </row>
    <row r="933" spans="1:18" s="227" customFormat="1" ht="75" outlineLevel="2" x14ac:dyDescent="0.25">
      <c r="A933" s="591" t="s">
        <v>91</v>
      </c>
      <c r="B933" s="16" t="s">
        <v>64</v>
      </c>
      <c r="C933" s="16" t="s">
        <v>172</v>
      </c>
      <c r="D933" s="19">
        <f>SUM(D934:D937)</f>
        <v>504179.98</v>
      </c>
      <c r="E933" s="19">
        <f>SUM(E934:E937)</f>
        <v>504555.48</v>
      </c>
      <c r="F933" s="19">
        <f>SUM(F934:F937)</f>
        <v>445801.79</v>
      </c>
      <c r="G933" s="91">
        <f t="shared" si="310"/>
        <v>0.88400000000000001</v>
      </c>
      <c r="H933" s="19">
        <f>SUM(H934:H937)</f>
        <v>445801.79</v>
      </c>
      <c r="I933" s="100">
        <f t="shared" si="290"/>
        <v>0.88400000000000001</v>
      </c>
      <c r="J933" s="91">
        <f>H933/F933</f>
        <v>1</v>
      </c>
      <c r="K933" s="24">
        <f>SUM(K934:K937)</f>
        <v>504555.48</v>
      </c>
      <c r="L933" s="24">
        <f t="shared" si="313"/>
        <v>0</v>
      </c>
      <c r="M933" s="28">
        <f t="shared" si="292"/>
        <v>1</v>
      </c>
      <c r="N933" s="694" t="s">
        <v>693</v>
      </c>
      <c r="O933" s="5" t="b">
        <f t="shared" si="294"/>
        <v>1</v>
      </c>
      <c r="P933" s="225"/>
      <c r="Q933" s="226"/>
      <c r="R933" s="403" t="b">
        <f t="shared" si="309"/>
        <v>1</v>
      </c>
    </row>
    <row r="934" spans="1:18" s="227" customFormat="1" ht="27" outlineLevel="2" x14ac:dyDescent="0.25">
      <c r="A934" s="591"/>
      <c r="B934" s="451" t="s">
        <v>19</v>
      </c>
      <c r="C934" s="451"/>
      <c r="D934" s="39"/>
      <c r="E934" s="39"/>
      <c r="F934" s="39"/>
      <c r="G934" s="68" t="e">
        <f t="shared" si="310"/>
        <v>#DIV/0!</v>
      </c>
      <c r="H934" s="39"/>
      <c r="I934" s="81" t="e">
        <f t="shared" si="290"/>
        <v>#DIV/0!</v>
      </c>
      <c r="J934" s="68" t="e">
        <f t="shared" si="311"/>
        <v>#DIV/0!</v>
      </c>
      <c r="K934" s="24">
        <f t="shared" si="312"/>
        <v>0</v>
      </c>
      <c r="L934" s="24">
        <f t="shared" si="313"/>
        <v>0</v>
      </c>
      <c r="M934" s="29" t="e">
        <f t="shared" si="292"/>
        <v>#DIV/0!</v>
      </c>
      <c r="N934" s="694"/>
      <c r="O934" s="5" t="b">
        <f t="shared" si="294"/>
        <v>1</v>
      </c>
      <c r="P934" s="225"/>
      <c r="Q934" s="226"/>
      <c r="R934" s="403" t="b">
        <f t="shared" si="309"/>
        <v>1</v>
      </c>
    </row>
    <row r="935" spans="1:18" s="227" customFormat="1" ht="27" outlineLevel="2" x14ac:dyDescent="0.25">
      <c r="A935" s="591"/>
      <c r="B935" s="451" t="s">
        <v>18</v>
      </c>
      <c r="C935" s="451"/>
      <c r="D935" s="39">
        <v>1050</v>
      </c>
      <c r="E935" s="39">
        <v>1050</v>
      </c>
      <c r="F935" s="39">
        <v>592.41</v>
      </c>
      <c r="G935" s="64">
        <f t="shared" si="310"/>
        <v>0.56399999999999995</v>
      </c>
      <c r="H935" s="39">
        <v>592.41</v>
      </c>
      <c r="I935" s="100">
        <f t="shared" si="290"/>
        <v>0.56399999999999995</v>
      </c>
      <c r="J935" s="64">
        <f t="shared" si="311"/>
        <v>1</v>
      </c>
      <c r="K935" s="24">
        <f t="shared" si="312"/>
        <v>1050</v>
      </c>
      <c r="L935" s="36">
        <f t="shared" si="313"/>
        <v>0</v>
      </c>
      <c r="M935" s="28">
        <f t="shared" si="292"/>
        <v>1</v>
      </c>
      <c r="N935" s="694"/>
      <c r="O935" s="5" t="b">
        <f t="shared" si="294"/>
        <v>1</v>
      </c>
      <c r="P935" s="225"/>
      <c r="Q935" s="226"/>
      <c r="R935" s="403" t="b">
        <f t="shared" si="309"/>
        <v>1</v>
      </c>
    </row>
    <row r="936" spans="1:18" s="227" customFormat="1" ht="27" outlineLevel="2" x14ac:dyDescent="0.25">
      <c r="A936" s="591"/>
      <c r="B936" s="451" t="s">
        <v>38</v>
      </c>
      <c r="C936" s="451"/>
      <c r="D936" s="39">
        <v>503129.98</v>
      </c>
      <c r="E936" s="39">
        <v>503505.48</v>
      </c>
      <c r="F936" s="39">
        <v>445209.38</v>
      </c>
      <c r="G936" s="64">
        <f t="shared" si="310"/>
        <v>0.88400000000000001</v>
      </c>
      <c r="H936" s="39">
        <f>F936</f>
        <v>445209.38</v>
      </c>
      <c r="I936" s="100">
        <f t="shared" si="290"/>
        <v>0.88400000000000001</v>
      </c>
      <c r="J936" s="64">
        <f t="shared" si="311"/>
        <v>1</v>
      </c>
      <c r="K936" s="24">
        <f t="shared" si="312"/>
        <v>503505.48</v>
      </c>
      <c r="L936" s="24">
        <f t="shared" si="313"/>
        <v>0</v>
      </c>
      <c r="M936" s="28">
        <f t="shared" si="292"/>
        <v>1</v>
      </c>
      <c r="N936" s="694"/>
      <c r="O936" s="5" t="b">
        <f t="shared" si="294"/>
        <v>1</v>
      </c>
      <c r="P936" s="225"/>
      <c r="Q936" s="226"/>
      <c r="R936" s="403" t="b">
        <f t="shared" si="309"/>
        <v>1</v>
      </c>
    </row>
    <row r="937" spans="1:18" s="227" customFormat="1" ht="27" outlineLevel="1" x14ac:dyDescent="0.25">
      <c r="A937" s="591"/>
      <c r="B937" s="451" t="s">
        <v>20</v>
      </c>
      <c r="C937" s="451"/>
      <c r="D937" s="39"/>
      <c r="E937" s="39"/>
      <c r="F937" s="39"/>
      <c r="G937" s="68" t="e">
        <f t="shared" si="310"/>
        <v>#DIV/0!</v>
      </c>
      <c r="H937" s="39"/>
      <c r="I937" s="81" t="e">
        <f t="shared" si="290"/>
        <v>#DIV/0!</v>
      </c>
      <c r="J937" s="68" t="e">
        <f t="shared" si="311"/>
        <v>#DIV/0!</v>
      </c>
      <c r="K937" s="24">
        <f t="shared" si="312"/>
        <v>0</v>
      </c>
      <c r="L937" s="24">
        <f t="shared" si="313"/>
        <v>0</v>
      </c>
      <c r="M937" s="29" t="e">
        <f t="shared" si="292"/>
        <v>#DIV/0!</v>
      </c>
      <c r="N937" s="694"/>
      <c r="O937" s="5" t="b">
        <f t="shared" si="294"/>
        <v>1</v>
      </c>
      <c r="P937" s="225"/>
      <c r="Q937" s="226"/>
      <c r="R937" s="403" t="b">
        <f t="shared" si="309"/>
        <v>1</v>
      </c>
    </row>
    <row r="938" spans="1:18" s="227" customFormat="1" ht="133.5" customHeight="1" outlineLevel="2" x14ac:dyDescent="0.25">
      <c r="A938" s="612" t="s">
        <v>92</v>
      </c>
      <c r="B938" s="43" t="s">
        <v>536</v>
      </c>
      <c r="C938" s="16" t="s">
        <v>172</v>
      </c>
      <c r="D938" s="19">
        <f>SUM(D939:D942)</f>
        <v>51950.5</v>
      </c>
      <c r="E938" s="19">
        <f>SUM(E939:E942)</f>
        <v>51950.5</v>
      </c>
      <c r="F938" s="39">
        <f>SUM(F939:F942)</f>
        <v>25247.31</v>
      </c>
      <c r="G938" s="64">
        <f>F938/E938</f>
        <v>0.48599999999999999</v>
      </c>
      <c r="H938" s="39">
        <f>SUM(H939:H942)</f>
        <v>25247.31</v>
      </c>
      <c r="I938" s="64">
        <f t="shared" si="290"/>
        <v>0.48599999999999999</v>
      </c>
      <c r="J938" s="64">
        <f t="shared" si="311"/>
        <v>1</v>
      </c>
      <c r="K938" s="39">
        <f>SUM(K939:K942)</f>
        <v>51950.5</v>
      </c>
      <c r="L938" s="39">
        <f>SUM(L939:L942)</f>
        <v>0</v>
      </c>
      <c r="M938" s="28">
        <f t="shared" si="292"/>
        <v>1</v>
      </c>
      <c r="N938" s="690" t="s">
        <v>1371</v>
      </c>
      <c r="O938" s="5" t="b">
        <f t="shared" si="294"/>
        <v>1</v>
      </c>
      <c r="P938" s="225"/>
      <c r="Q938" s="226"/>
      <c r="R938" s="403" t="b">
        <f t="shared" si="309"/>
        <v>1</v>
      </c>
    </row>
    <row r="939" spans="1:18" s="227" customFormat="1" ht="27" outlineLevel="2" x14ac:dyDescent="0.25">
      <c r="A939" s="613"/>
      <c r="B939" s="451" t="s">
        <v>19</v>
      </c>
      <c r="C939" s="451"/>
      <c r="D939" s="39"/>
      <c r="E939" s="39"/>
      <c r="F939" s="39"/>
      <c r="G939" s="93" t="e">
        <f t="shared" si="310"/>
        <v>#DIV/0!</v>
      </c>
      <c r="H939" s="39"/>
      <c r="I939" s="68" t="e">
        <f t="shared" si="290"/>
        <v>#DIV/0!</v>
      </c>
      <c r="J939" s="68" t="e">
        <f t="shared" si="311"/>
        <v>#DIV/0!</v>
      </c>
      <c r="K939" s="39">
        <f t="shared" si="312"/>
        <v>0</v>
      </c>
      <c r="L939" s="39">
        <f t="shared" si="313"/>
        <v>0</v>
      </c>
      <c r="M939" s="29" t="e">
        <f t="shared" si="292"/>
        <v>#DIV/0!</v>
      </c>
      <c r="N939" s="690"/>
      <c r="O939" s="5" t="b">
        <f t="shared" si="294"/>
        <v>1</v>
      </c>
      <c r="P939" s="225"/>
      <c r="Q939" s="226"/>
      <c r="R939" s="403" t="b">
        <f t="shared" si="309"/>
        <v>1</v>
      </c>
    </row>
    <row r="940" spans="1:18" s="227" customFormat="1" ht="27" outlineLevel="2" x14ac:dyDescent="0.25">
      <c r="A940" s="613"/>
      <c r="B940" s="451" t="s">
        <v>18</v>
      </c>
      <c r="C940" s="451"/>
      <c r="D940" s="39"/>
      <c r="E940" s="39"/>
      <c r="F940" s="39"/>
      <c r="G940" s="93" t="e">
        <f t="shared" si="310"/>
        <v>#DIV/0!</v>
      </c>
      <c r="H940" s="39"/>
      <c r="I940" s="68" t="e">
        <f t="shared" si="290"/>
        <v>#DIV/0!</v>
      </c>
      <c r="J940" s="68" t="e">
        <f t="shared" si="311"/>
        <v>#DIV/0!</v>
      </c>
      <c r="K940" s="39">
        <f t="shared" si="312"/>
        <v>0</v>
      </c>
      <c r="L940" s="39">
        <f t="shared" si="313"/>
        <v>0</v>
      </c>
      <c r="M940" s="29" t="e">
        <f t="shared" si="292"/>
        <v>#DIV/0!</v>
      </c>
      <c r="N940" s="690"/>
      <c r="O940" s="5" t="b">
        <f t="shared" si="294"/>
        <v>1</v>
      </c>
      <c r="P940" s="225"/>
      <c r="Q940" s="226"/>
      <c r="R940" s="403" t="b">
        <f t="shared" si="309"/>
        <v>1</v>
      </c>
    </row>
    <row r="941" spans="1:18" s="227" customFormat="1" ht="27" outlineLevel="2" x14ac:dyDescent="0.25">
      <c r="A941" s="613"/>
      <c r="B941" s="451" t="s">
        <v>38</v>
      </c>
      <c r="C941" s="451"/>
      <c r="D941" s="39">
        <v>51950.5</v>
      </c>
      <c r="E941" s="39">
        <v>51950.5</v>
      </c>
      <c r="F941" s="39">
        <v>25247.31</v>
      </c>
      <c r="G941" s="64">
        <f t="shared" si="310"/>
        <v>0.48599999999999999</v>
      </c>
      <c r="H941" s="39">
        <v>25247.31</v>
      </c>
      <c r="I941" s="64">
        <f t="shared" si="290"/>
        <v>0.48599999999999999</v>
      </c>
      <c r="J941" s="64">
        <f t="shared" si="311"/>
        <v>1</v>
      </c>
      <c r="K941" s="39">
        <v>51950.5</v>
      </c>
      <c r="L941" s="39">
        <f t="shared" si="313"/>
        <v>0</v>
      </c>
      <c r="M941" s="28">
        <f t="shared" si="292"/>
        <v>1</v>
      </c>
      <c r="N941" s="690"/>
      <c r="O941" s="5" t="b">
        <f t="shared" si="294"/>
        <v>1</v>
      </c>
      <c r="P941" s="225"/>
      <c r="Q941" s="226"/>
      <c r="R941" s="403" t="b">
        <f t="shared" si="309"/>
        <v>1</v>
      </c>
    </row>
    <row r="942" spans="1:18" s="227" customFormat="1" ht="27" x14ac:dyDescent="0.25">
      <c r="A942" s="594"/>
      <c r="B942" s="451" t="s">
        <v>20</v>
      </c>
      <c r="C942" s="451"/>
      <c r="D942" s="39"/>
      <c r="E942" s="39"/>
      <c r="F942" s="39"/>
      <c r="G942" s="93" t="e">
        <f t="shared" si="310"/>
        <v>#DIV/0!</v>
      </c>
      <c r="H942" s="39"/>
      <c r="I942" s="68" t="e">
        <f t="shared" ref="I942:I995" si="317">H942/E942</f>
        <v>#DIV/0!</v>
      </c>
      <c r="J942" s="68" t="e">
        <f t="shared" si="311"/>
        <v>#DIV/0!</v>
      </c>
      <c r="K942" s="39">
        <f t="shared" si="312"/>
        <v>0</v>
      </c>
      <c r="L942" s="39">
        <f t="shared" si="313"/>
        <v>0</v>
      </c>
      <c r="M942" s="29" t="e">
        <f t="shared" ref="M942:M995" si="318">K942/E942</f>
        <v>#DIV/0!</v>
      </c>
      <c r="N942" s="690"/>
      <c r="O942" s="5" t="b">
        <f t="shared" si="294"/>
        <v>1</v>
      </c>
      <c r="P942" s="225"/>
      <c r="Q942" s="226"/>
      <c r="R942" s="403" t="b">
        <f t="shared" si="309"/>
        <v>1</v>
      </c>
    </row>
    <row r="943" spans="1:18" s="4" customFormat="1" ht="37.5" customHeight="1" x14ac:dyDescent="0.25">
      <c r="A943" s="612" t="s">
        <v>594</v>
      </c>
      <c r="B943" s="16" t="s">
        <v>974</v>
      </c>
      <c r="C943" s="16" t="s">
        <v>172</v>
      </c>
      <c r="D943" s="19">
        <f>SUM(D944:D947)</f>
        <v>12350.24</v>
      </c>
      <c r="E943" s="19">
        <f>SUM(E944:E947)</f>
        <v>12350.24</v>
      </c>
      <c r="F943" s="19">
        <f>SUM(F944:F947)</f>
        <v>11321.04</v>
      </c>
      <c r="G943" s="105">
        <f t="shared" si="310"/>
        <v>0.91700000000000004</v>
      </c>
      <c r="H943" s="19">
        <f>SUM(H944:H947)</f>
        <v>11321.04</v>
      </c>
      <c r="I943" s="105">
        <f t="shared" si="317"/>
        <v>0.91700000000000004</v>
      </c>
      <c r="J943" s="105">
        <f t="shared" si="311"/>
        <v>1</v>
      </c>
      <c r="K943" s="51">
        <f>SUM(K944:K947)</f>
        <v>12350.24</v>
      </c>
      <c r="L943" s="51"/>
      <c r="M943" s="140">
        <f t="shared" si="318"/>
        <v>1</v>
      </c>
      <c r="N943" s="707"/>
      <c r="O943" s="5" t="b">
        <f t="shared" ref="O943:O1016" si="319">K943+L943=E943</f>
        <v>1</v>
      </c>
      <c r="P943" s="6"/>
      <c r="Q943" s="138"/>
      <c r="R943" s="403" t="b">
        <f t="shared" si="309"/>
        <v>1</v>
      </c>
    </row>
    <row r="944" spans="1:18" s="4" customFormat="1" ht="18.75" customHeight="1" x14ac:dyDescent="0.25">
      <c r="A944" s="613"/>
      <c r="B944" s="451" t="s">
        <v>19</v>
      </c>
      <c r="C944" s="451"/>
      <c r="D944" s="39"/>
      <c r="E944" s="39"/>
      <c r="F944" s="39"/>
      <c r="G944" s="81" t="e">
        <f t="shared" si="310"/>
        <v>#DIV/0!</v>
      </c>
      <c r="H944" s="21"/>
      <c r="I944" s="81" t="e">
        <f t="shared" si="317"/>
        <v>#DIV/0!</v>
      </c>
      <c r="J944" s="81" t="e">
        <f t="shared" si="311"/>
        <v>#DIV/0!</v>
      </c>
      <c r="K944" s="36">
        <f>E944</f>
        <v>0</v>
      </c>
      <c r="L944" s="36"/>
      <c r="M944" s="120" t="e">
        <f t="shared" si="318"/>
        <v>#DIV/0!</v>
      </c>
      <c r="N944" s="707"/>
      <c r="O944" s="5" t="b">
        <f t="shared" si="319"/>
        <v>1</v>
      </c>
      <c r="P944" s="6"/>
      <c r="Q944" s="138"/>
      <c r="R944" s="403" t="b">
        <f t="shared" si="309"/>
        <v>1</v>
      </c>
    </row>
    <row r="945" spans="1:18" s="4" customFormat="1" ht="18.75" customHeight="1" x14ac:dyDescent="0.25">
      <c r="A945" s="613"/>
      <c r="B945" s="451" t="s">
        <v>18</v>
      </c>
      <c r="C945" s="451"/>
      <c r="D945" s="39">
        <v>6273.51</v>
      </c>
      <c r="E945" s="39">
        <v>6273.51</v>
      </c>
      <c r="F945" s="39">
        <v>5750.71</v>
      </c>
      <c r="G945" s="100">
        <f t="shared" si="310"/>
        <v>0.91700000000000004</v>
      </c>
      <c r="H945" s="39">
        <f>F945</f>
        <v>5750.71</v>
      </c>
      <c r="I945" s="100">
        <f t="shared" si="317"/>
        <v>0.91700000000000004</v>
      </c>
      <c r="J945" s="100">
        <f t="shared" si="311"/>
        <v>1</v>
      </c>
      <c r="K945" s="24">
        <f>E945</f>
        <v>6273.51</v>
      </c>
      <c r="L945" s="24"/>
      <c r="M945" s="47">
        <f t="shared" si="318"/>
        <v>1</v>
      </c>
      <c r="N945" s="707"/>
      <c r="O945" s="5" t="b">
        <f t="shared" si="319"/>
        <v>1</v>
      </c>
      <c r="P945" s="6"/>
      <c r="Q945" s="138"/>
      <c r="R945" s="403" t="b">
        <f t="shared" si="309"/>
        <v>1</v>
      </c>
    </row>
    <row r="946" spans="1:18" s="4" customFormat="1" ht="18.75" customHeight="1" x14ac:dyDescent="0.25">
      <c r="A946" s="613"/>
      <c r="B946" s="451" t="s">
        <v>38</v>
      </c>
      <c r="C946" s="451"/>
      <c r="D946" s="39">
        <v>6076.73</v>
      </c>
      <c r="E946" s="39">
        <v>6076.73</v>
      </c>
      <c r="F946" s="39">
        <v>5570.33</v>
      </c>
      <c r="G946" s="100">
        <f t="shared" si="310"/>
        <v>0.91700000000000004</v>
      </c>
      <c r="H946" s="39">
        <f>F946</f>
        <v>5570.33</v>
      </c>
      <c r="I946" s="100">
        <f t="shared" si="317"/>
        <v>0.91700000000000004</v>
      </c>
      <c r="J946" s="100">
        <f t="shared" si="311"/>
        <v>1</v>
      </c>
      <c r="K946" s="24">
        <f>E946</f>
        <v>6076.73</v>
      </c>
      <c r="L946" s="24"/>
      <c r="M946" s="47">
        <f t="shared" si="318"/>
        <v>1</v>
      </c>
      <c r="N946" s="707"/>
      <c r="O946" s="5" t="b">
        <f t="shared" si="319"/>
        <v>1</v>
      </c>
      <c r="P946" s="6"/>
      <c r="Q946" s="138"/>
      <c r="R946" s="403" t="b">
        <f t="shared" si="309"/>
        <v>1</v>
      </c>
    </row>
    <row r="947" spans="1:18" s="4" customFormat="1" ht="18.75" customHeight="1" x14ac:dyDescent="0.25">
      <c r="A947" s="594"/>
      <c r="B947" s="451" t="s">
        <v>20</v>
      </c>
      <c r="C947" s="451"/>
      <c r="D947" s="39"/>
      <c r="E947" s="39"/>
      <c r="F947" s="39"/>
      <c r="G947" s="81" t="e">
        <f t="shared" si="310"/>
        <v>#DIV/0!</v>
      </c>
      <c r="H947" s="39"/>
      <c r="I947" s="81" t="e">
        <f t="shared" si="317"/>
        <v>#DIV/0!</v>
      </c>
      <c r="J947" s="81" t="e">
        <f t="shared" si="311"/>
        <v>#DIV/0!</v>
      </c>
      <c r="K947" s="24">
        <f>E947</f>
        <v>0</v>
      </c>
      <c r="L947" s="24"/>
      <c r="M947" s="120" t="e">
        <f t="shared" si="318"/>
        <v>#DIV/0!</v>
      </c>
      <c r="N947" s="707"/>
      <c r="O947" s="5" t="b">
        <f t="shared" si="319"/>
        <v>1</v>
      </c>
      <c r="P947" s="6"/>
      <c r="Q947" s="138"/>
      <c r="R947" s="403" t="b">
        <f t="shared" si="309"/>
        <v>1</v>
      </c>
    </row>
    <row r="948" spans="1:18" s="423" customFormat="1" ht="89.25" customHeight="1" x14ac:dyDescent="0.25">
      <c r="A948" s="612" t="s">
        <v>1287</v>
      </c>
      <c r="B948" s="16" t="s">
        <v>1288</v>
      </c>
      <c r="C948" s="16" t="s">
        <v>172</v>
      </c>
      <c r="D948" s="39">
        <f>SUM(D949:D952)</f>
        <v>0</v>
      </c>
      <c r="E948" s="19">
        <f t="shared" ref="E948:F948" si="320">SUM(E949:E952)</f>
        <v>4514</v>
      </c>
      <c r="F948" s="19">
        <f t="shared" si="320"/>
        <v>0</v>
      </c>
      <c r="G948" s="99">
        <f t="shared" si="310"/>
        <v>0</v>
      </c>
      <c r="H948" s="19">
        <f>SUM(H949:H952)</f>
        <v>0</v>
      </c>
      <c r="I948" s="99">
        <f t="shared" si="317"/>
        <v>0</v>
      </c>
      <c r="J948" s="99" t="e">
        <f t="shared" si="311"/>
        <v>#DIV/0!</v>
      </c>
      <c r="K948" s="51">
        <f>SUM(K949:K952)</f>
        <v>4514</v>
      </c>
      <c r="L948" s="51">
        <f>SUM(L949:L952)</f>
        <v>0</v>
      </c>
      <c r="M948" s="140">
        <f t="shared" si="318"/>
        <v>1</v>
      </c>
      <c r="N948" s="966"/>
      <c r="O948" s="5" t="b">
        <f t="shared" si="319"/>
        <v>1</v>
      </c>
      <c r="P948" s="424"/>
      <c r="Q948" s="138"/>
      <c r="R948" s="403" t="b">
        <f t="shared" si="309"/>
        <v>1</v>
      </c>
    </row>
    <row r="949" spans="1:18" s="423" customFormat="1" ht="18.75" customHeight="1" x14ac:dyDescent="0.25">
      <c r="A949" s="613"/>
      <c r="B949" s="467" t="s">
        <v>19</v>
      </c>
      <c r="C949" s="467"/>
      <c r="D949" s="39"/>
      <c r="E949" s="39"/>
      <c r="F949" s="39"/>
      <c r="G949" s="81" t="e">
        <f t="shared" si="310"/>
        <v>#DIV/0!</v>
      </c>
      <c r="H949" s="39"/>
      <c r="I949" s="81" t="e">
        <f t="shared" si="317"/>
        <v>#DIV/0!</v>
      </c>
      <c r="J949" s="81" t="e">
        <f t="shared" si="311"/>
        <v>#DIV/0!</v>
      </c>
      <c r="K949" s="24"/>
      <c r="L949" s="24"/>
      <c r="M949" s="120" t="e">
        <f t="shared" si="318"/>
        <v>#DIV/0!</v>
      </c>
      <c r="N949" s="967"/>
      <c r="O949" s="5" t="b">
        <f t="shared" si="319"/>
        <v>1</v>
      </c>
      <c r="P949" s="424"/>
      <c r="Q949" s="138"/>
      <c r="R949" s="403" t="b">
        <f t="shared" si="309"/>
        <v>1</v>
      </c>
    </row>
    <row r="950" spans="1:18" s="423" customFormat="1" ht="18.75" customHeight="1" x14ac:dyDescent="0.25">
      <c r="A950" s="613"/>
      <c r="B950" s="467" t="s">
        <v>18</v>
      </c>
      <c r="C950" s="467"/>
      <c r="D950" s="39"/>
      <c r="E950" s="39">
        <v>4514</v>
      </c>
      <c r="F950" s="39"/>
      <c r="G950" s="81">
        <f t="shared" si="310"/>
        <v>0</v>
      </c>
      <c r="H950" s="39"/>
      <c r="I950" s="81">
        <f t="shared" si="317"/>
        <v>0</v>
      </c>
      <c r="J950" s="81" t="e">
        <f t="shared" si="311"/>
        <v>#DIV/0!</v>
      </c>
      <c r="K950" s="24">
        <f>E950</f>
        <v>4514</v>
      </c>
      <c r="L950" s="24"/>
      <c r="M950" s="47">
        <f t="shared" si="318"/>
        <v>1</v>
      </c>
      <c r="N950" s="967"/>
      <c r="O950" s="5" t="b">
        <f t="shared" si="319"/>
        <v>1</v>
      </c>
      <c r="P950" s="424"/>
      <c r="Q950" s="138"/>
      <c r="R950" s="403" t="b">
        <f t="shared" si="309"/>
        <v>1</v>
      </c>
    </row>
    <row r="951" spans="1:18" s="423" customFormat="1" ht="18.75" customHeight="1" x14ac:dyDescent="0.25">
      <c r="A951" s="613"/>
      <c r="B951" s="467" t="s">
        <v>38</v>
      </c>
      <c r="C951" s="467"/>
      <c r="D951" s="39"/>
      <c r="E951" s="39"/>
      <c r="F951" s="39"/>
      <c r="G951" s="81" t="e">
        <f t="shared" si="310"/>
        <v>#DIV/0!</v>
      </c>
      <c r="H951" s="39"/>
      <c r="I951" s="81" t="e">
        <f t="shared" si="317"/>
        <v>#DIV/0!</v>
      </c>
      <c r="J951" s="81" t="e">
        <f t="shared" si="311"/>
        <v>#DIV/0!</v>
      </c>
      <c r="K951" s="24"/>
      <c r="L951" s="24"/>
      <c r="M951" s="120" t="e">
        <f t="shared" si="318"/>
        <v>#DIV/0!</v>
      </c>
      <c r="N951" s="967"/>
      <c r="O951" s="5" t="b">
        <f t="shared" si="319"/>
        <v>1</v>
      </c>
      <c r="P951" s="424"/>
      <c r="Q951" s="138"/>
      <c r="R951" s="403" t="b">
        <f t="shared" si="309"/>
        <v>1</v>
      </c>
    </row>
    <row r="952" spans="1:18" s="423" customFormat="1" ht="18.75" customHeight="1" x14ac:dyDescent="0.25">
      <c r="A952" s="594"/>
      <c r="B952" s="467" t="s">
        <v>20</v>
      </c>
      <c r="C952" s="467"/>
      <c r="D952" s="39"/>
      <c r="E952" s="39"/>
      <c r="F952" s="39"/>
      <c r="G952" s="81" t="e">
        <f t="shared" si="310"/>
        <v>#DIV/0!</v>
      </c>
      <c r="H952" s="39"/>
      <c r="I952" s="81" t="e">
        <f t="shared" si="317"/>
        <v>#DIV/0!</v>
      </c>
      <c r="J952" s="81" t="e">
        <f t="shared" si="311"/>
        <v>#DIV/0!</v>
      </c>
      <c r="K952" s="24"/>
      <c r="L952" s="24"/>
      <c r="M952" s="120" t="e">
        <f t="shared" si="318"/>
        <v>#DIV/0!</v>
      </c>
      <c r="N952" s="968"/>
      <c r="O952" s="5" t="b">
        <f t="shared" si="319"/>
        <v>1</v>
      </c>
      <c r="P952" s="424"/>
      <c r="Q952" s="138"/>
      <c r="R952" s="403" t="b">
        <f t="shared" si="309"/>
        <v>1</v>
      </c>
    </row>
    <row r="953" spans="1:18" s="4" customFormat="1" ht="67.5" customHeight="1" x14ac:dyDescent="0.25">
      <c r="A953" s="808" t="s">
        <v>2</v>
      </c>
      <c r="B953" s="129" t="s">
        <v>65</v>
      </c>
      <c r="C953" s="84" t="s">
        <v>116</v>
      </c>
      <c r="D953" s="58">
        <f>SUM(D954:D957)</f>
        <v>422357.94</v>
      </c>
      <c r="E953" s="58">
        <f>SUM(E954:E957)</f>
        <v>172950.64</v>
      </c>
      <c r="F953" s="58">
        <f>SUM(F954:F957)</f>
        <v>122569.57</v>
      </c>
      <c r="G953" s="139">
        <f t="shared" si="310"/>
        <v>0.7087</v>
      </c>
      <c r="H953" s="58">
        <f>SUM(H954:H957)</f>
        <v>122569.57</v>
      </c>
      <c r="I953" s="96">
        <f t="shared" si="317"/>
        <v>0.70899999999999996</v>
      </c>
      <c r="J953" s="92">
        <f t="shared" si="311"/>
        <v>1</v>
      </c>
      <c r="K953" s="59">
        <f>SUM(K954:K957)</f>
        <v>152665.51999999999</v>
      </c>
      <c r="L953" s="59">
        <f>SUM(L954:L957)</f>
        <v>20285.12</v>
      </c>
      <c r="M953" s="55">
        <f t="shared" si="318"/>
        <v>0.88</v>
      </c>
      <c r="N953" s="602"/>
      <c r="O953" s="5" t="b">
        <f t="shared" si="319"/>
        <v>1</v>
      </c>
      <c r="P953" s="6"/>
      <c r="Q953" s="138"/>
      <c r="R953" s="403" t="b">
        <f t="shared" si="309"/>
        <v>1</v>
      </c>
    </row>
    <row r="954" spans="1:18" s="4" customFormat="1" ht="18.75" customHeight="1" x14ac:dyDescent="0.25">
      <c r="A954" s="808"/>
      <c r="B954" s="451" t="s">
        <v>19</v>
      </c>
      <c r="C954" s="451"/>
      <c r="D954" s="39">
        <f>D959</f>
        <v>0</v>
      </c>
      <c r="E954" s="39">
        <f>E959</f>
        <v>0</v>
      </c>
      <c r="F954" s="39">
        <f>F959</f>
        <v>0</v>
      </c>
      <c r="G954" s="68" t="e">
        <f t="shared" si="310"/>
        <v>#DIV/0!</v>
      </c>
      <c r="H954" s="39">
        <f>H959</f>
        <v>0</v>
      </c>
      <c r="I954" s="81" t="e">
        <f t="shared" si="317"/>
        <v>#DIV/0!</v>
      </c>
      <c r="J954" s="68" t="e">
        <f t="shared" si="311"/>
        <v>#DIV/0!</v>
      </c>
      <c r="K954" s="24">
        <f>K959</f>
        <v>0</v>
      </c>
      <c r="L954" s="24">
        <f>L959</f>
        <v>0</v>
      </c>
      <c r="M954" s="29" t="e">
        <f t="shared" si="318"/>
        <v>#DIV/0!</v>
      </c>
      <c r="N954" s="602"/>
      <c r="O954" s="5" t="b">
        <f t="shared" si="319"/>
        <v>1</v>
      </c>
      <c r="P954" s="6"/>
      <c r="Q954" s="138"/>
      <c r="R954" s="403" t="b">
        <f t="shared" si="309"/>
        <v>1</v>
      </c>
    </row>
    <row r="955" spans="1:18" s="4" customFormat="1" ht="18.75" customHeight="1" x14ac:dyDescent="0.25">
      <c r="A955" s="808"/>
      <c r="B955" s="451" t="s">
        <v>18</v>
      </c>
      <c r="C955" s="451"/>
      <c r="D955" s="39">
        <f t="shared" ref="D955:F957" si="321">D960</f>
        <v>373800</v>
      </c>
      <c r="E955" s="39">
        <f t="shared" si="321"/>
        <v>124392.7</v>
      </c>
      <c r="F955" s="39">
        <f t="shared" si="321"/>
        <v>101709.19</v>
      </c>
      <c r="G955" s="64">
        <f t="shared" si="310"/>
        <v>0.81799999999999995</v>
      </c>
      <c r="H955" s="39">
        <f>H960</f>
        <v>101709.19</v>
      </c>
      <c r="I955" s="100">
        <f t="shared" si="317"/>
        <v>0.81799999999999995</v>
      </c>
      <c r="J955" s="64">
        <f t="shared" si="311"/>
        <v>1</v>
      </c>
      <c r="K955" s="24">
        <f t="shared" ref="K955:L957" si="322">K960</f>
        <v>124392.7</v>
      </c>
      <c r="L955" s="24">
        <f t="shared" si="322"/>
        <v>0</v>
      </c>
      <c r="M955" s="28">
        <f t="shared" si="318"/>
        <v>1</v>
      </c>
      <c r="N955" s="602"/>
      <c r="O955" s="5" t="b">
        <f t="shared" si="319"/>
        <v>1</v>
      </c>
      <c r="P955" s="6"/>
      <c r="Q955" s="138"/>
      <c r="R955" s="403" t="b">
        <f t="shared" si="309"/>
        <v>1</v>
      </c>
    </row>
    <row r="956" spans="1:18" s="4" customFormat="1" ht="18.75" customHeight="1" x14ac:dyDescent="0.25">
      <c r="A956" s="808"/>
      <c r="B956" s="451" t="s">
        <v>38</v>
      </c>
      <c r="C956" s="451"/>
      <c r="D956" s="39">
        <f t="shared" si="321"/>
        <v>48557.94</v>
      </c>
      <c r="E956" s="39">
        <f t="shared" si="321"/>
        <v>48557.94</v>
      </c>
      <c r="F956" s="39">
        <f t="shared" si="321"/>
        <v>20860.38</v>
      </c>
      <c r="G956" s="64">
        <f t="shared" si="310"/>
        <v>0.43</v>
      </c>
      <c r="H956" s="39">
        <f>H961</f>
        <v>20860.38</v>
      </c>
      <c r="I956" s="100">
        <f t="shared" si="317"/>
        <v>0.43</v>
      </c>
      <c r="J956" s="64">
        <f t="shared" si="311"/>
        <v>1</v>
      </c>
      <c r="K956" s="24">
        <f t="shared" si="322"/>
        <v>28272.82</v>
      </c>
      <c r="L956" s="24">
        <f t="shared" si="322"/>
        <v>20285.12</v>
      </c>
      <c r="M956" s="28">
        <f t="shared" si="318"/>
        <v>0.57999999999999996</v>
      </c>
      <c r="N956" s="602"/>
      <c r="O956" s="5" t="b">
        <f t="shared" si="319"/>
        <v>1</v>
      </c>
      <c r="P956" s="6"/>
      <c r="Q956" s="138"/>
      <c r="R956" s="403" t="b">
        <f t="shared" si="309"/>
        <v>1</v>
      </c>
    </row>
    <row r="957" spans="1:18" s="4" customFormat="1" ht="18.75" customHeight="1" x14ac:dyDescent="0.25">
      <c r="A957" s="808"/>
      <c r="B957" s="451" t="s">
        <v>20</v>
      </c>
      <c r="C957" s="451"/>
      <c r="D957" s="39">
        <f t="shared" si="321"/>
        <v>0</v>
      </c>
      <c r="E957" s="39">
        <f t="shared" si="321"/>
        <v>0</v>
      </c>
      <c r="F957" s="39">
        <f t="shared" si="321"/>
        <v>0</v>
      </c>
      <c r="G957" s="93" t="e">
        <f t="shared" si="310"/>
        <v>#DIV/0!</v>
      </c>
      <c r="H957" s="39">
        <f>H962</f>
        <v>0</v>
      </c>
      <c r="I957" s="81" t="e">
        <f t="shared" si="317"/>
        <v>#DIV/0!</v>
      </c>
      <c r="J957" s="68" t="e">
        <f t="shared" si="311"/>
        <v>#DIV/0!</v>
      </c>
      <c r="K957" s="24">
        <f t="shared" si="322"/>
        <v>0</v>
      </c>
      <c r="L957" s="24">
        <f t="shared" si="322"/>
        <v>0</v>
      </c>
      <c r="M957" s="29" t="e">
        <f t="shared" si="318"/>
        <v>#DIV/0!</v>
      </c>
      <c r="N957" s="602"/>
      <c r="O957" s="5" t="b">
        <f t="shared" si="319"/>
        <v>1</v>
      </c>
      <c r="P957" s="6"/>
      <c r="Q957" s="138"/>
      <c r="R957" s="403" t="b">
        <f t="shared" si="309"/>
        <v>1</v>
      </c>
    </row>
    <row r="958" spans="1:18" s="4" customFormat="1" ht="56.25" customHeight="1" x14ac:dyDescent="0.25">
      <c r="A958" s="648" t="s">
        <v>3</v>
      </c>
      <c r="B958" s="22" t="s">
        <v>975</v>
      </c>
      <c r="C958" s="16" t="s">
        <v>172</v>
      </c>
      <c r="D958" s="19">
        <f>SUM(D959:D962)</f>
        <v>422357.94</v>
      </c>
      <c r="E958" s="19">
        <f>SUM(E959:E962)</f>
        <v>172950.64</v>
      </c>
      <c r="F958" s="19">
        <f>SUM(F959:F962)</f>
        <v>122569.57</v>
      </c>
      <c r="G958" s="91">
        <f t="shared" si="310"/>
        <v>0.70899999999999996</v>
      </c>
      <c r="H958" s="19">
        <f>SUM(H959:H962)</f>
        <v>122569.57</v>
      </c>
      <c r="I958" s="91">
        <f t="shared" si="317"/>
        <v>0.70899999999999996</v>
      </c>
      <c r="J958" s="415">
        <f t="shared" si="311"/>
        <v>1</v>
      </c>
      <c r="K958" s="19">
        <f>SUM(K959:K962)</f>
        <v>152665.51999999999</v>
      </c>
      <c r="L958" s="19">
        <f>SUM(L959:L962)</f>
        <v>20285.12</v>
      </c>
      <c r="M958" s="130">
        <f t="shared" si="318"/>
        <v>0.88300000000000001</v>
      </c>
      <c r="N958" s="602"/>
      <c r="O958" s="5" t="b">
        <f t="shared" si="319"/>
        <v>1</v>
      </c>
      <c r="P958" s="6"/>
      <c r="Q958" s="138"/>
      <c r="R958" s="403" t="b">
        <f t="shared" si="309"/>
        <v>1</v>
      </c>
    </row>
    <row r="959" spans="1:18" s="4" customFormat="1" ht="19.5" customHeight="1" x14ac:dyDescent="0.25">
      <c r="A959" s="649"/>
      <c r="B959" s="451" t="s">
        <v>19</v>
      </c>
      <c r="C959" s="451"/>
      <c r="D959" s="39">
        <f>D964+D969+D974+D979+D984</f>
        <v>0</v>
      </c>
      <c r="E959" s="39">
        <f t="shared" ref="E959:L959" si="323">E964+E969+E974+E979+E984</f>
        <v>0</v>
      </c>
      <c r="F959" s="39">
        <f t="shared" si="323"/>
        <v>0</v>
      </c>
      <c r="G959" s="68" t="e">
        <f t="shared" si="310"/>
        <v>#DIV/0!</v>
      </c>
      <c r="H959" s="39">
        <f t="shared" si="323"/>
        <v>0</v>
      </c>
      <c r="I959" s="68" t="e">
        <f t="shared" si="317"/>
        <v>#DIV/0!</v>
      </c>
      <c r="J959" s="367" t="e">
        <f t="shared" si="311"/>
        <v>#DIV/0!</v>
      </c>
      <c r="K959" s="39">
        <f t="shared" si="323"/>
        <v>0</v>
      </c>
      <c r="L959" s="39">
        <f t="shared" si="323"/>
        <v>0</v>
      </c>
      <c r="M959" s="29" t="e">
        <f t="shared" si="318"/>
        <v>#DIV/0!</v>
      </c>
      <c r="N959" s="602"/>
      <c r="O959" s="5" t="b">
        <f t="shared" si="319"/>
        <v>1</v>
      </c>
      <c r="P959" s="6"/>
      <c r="Q959" s="138"/>
      <c r="R959" s="403" t="b">
        <f t="shared" si="309"/>
        <v>1</v>
      </c>
    </row>
    <row r="960" spans="1:18" s="4" customFormat="1" ht="19.5" customHeight="1" x14ac:dyDescent="0.25">
      <c r="A960" s="649"/>
      <c r="B960" s="451" t="s">
        <v>18</v>
      </c>
      <c r="C960" s="451"/>
      <c r="D960" s="39">
        <f t="shared" ref="D960:F962" si="324">D965+D970+D975+D980+D985</f>
        <v>373800</v>
      </c>
      <c r="E960" s="39">
        <f t="shared" si="324"/>
        <v>124392.7</v>
      </c>
      <c r="F960" s="39">
        <f t="shared" si="324"/>
        <v>101709.19</v>
      </c>
      <c r="G960" s="64">
        <f t="shared" si="310"/>
        <v>0.81799999999999995</v>
      </c>
      <c r="H960" s="39">
        <f t="shared" ref="H960" si="325">H965+H970+H975+H980+H985</f>
        <v>101709.19</v>
      </c>
      <c r="I960" s="64">
        <f t="shared" si="317"/>
        <v>0.81799999999999995</v>
      </c>
      <c r="J960" s="308">
        <f t="shared" si="311"/>
        <v>1</v>
      </c>
      <c r="K960" s="39">
        <f t="shared" ref="K960:L960" si="326">K965+K970+K975+K980+K985</f>
        <v>124392.7</v>
      </c>
      <c r="L960" s="39">
        <f t="shared" si="326"/>
        <v>0</v>
      </c>
      <c r="M960" s="211">
        <f t="shared" si="318"/>
        <v>1</v>
      </c>
      <c r="N960" s="602"/>
      <c r="O960" s="5" t="b">
        <f t="shared" si="319"/>
        <v>1</v>
      </c>
      <c r="P960" s="6"/>
      <c r="Q960" s="138"/>
      <c r="R960" s="403" t="b">
        <f t="shared" si="309"/>
        <v>1</v>
      </c>
    </row>
    <row r="961" spans="1:18" s="4" customFormat="1" ht="19.5" customHeight="1" x14ac:dyDescent="0.25">
      <c r="A961" s="649"/>
      <c r="B961" s="451" t="s">
        <v>38</v>
      </c>
      <c r="C961" s="451"/>
      <c r="D961" s="39">
        <f t="shared" si="324"/>
        <v>48557.94</v>
      </c>
      <c r="E961" s="39">
        <f t="shared" si="324"/>
        <v>48557.94</v>
      </c>
      <c r="F961" s="39">
        <f t="shared" si="324"/>
        <v>20860.38</v>
      </c>
      <c r="G961" s="64">
        <f t="shared" si="310"/>
        <v>0.43</v>
      </c>
      <c r="H961" s="39">
        <f t="shared" ref="H961" si="327">H966+H971+H976+H981+H986</f>
        <v>20860.38</v>
      </c>
      <c r="I961" s="64">
        <f t="shared" si="317"/>
        <v>0.43</v>
      </c>
      <c r="J961" s="308">
        <f t="shared" si="311"/>
        <v>1</v>
      </c>
      <c r="K961" s="39">
        <f t="shared" ref="K961:L961" si="328">K966+K971+K976+K981+K986</f>
        <v>28272.82</v>
      </c>
      <c r="L961" s="39">
        <f t="shared" si="328"/>
        <v>20285.12</v>
      </c>
      <c r="M961" s="130">
        <f t="shared" si="318"/>
        <v>0.58199999999999996</v>
      </c>
      <c r="N961" s="602"/>
      <c r="O961" s="5" t="b">
        <f t="shared" si="319"/>
        <v>1</v>
      </c>
      <c r="P961" s="6"/>
      <c r="Q961" s="138"/>
      <c r="R961" s="403" t="b">
        <f t="shared" si="309"/>
        <v>1</v>
      </c>
    </row>
    <row r="962" spans="1:18" s="4" customFormat="1" ht="19.5" customHeight="1" x14ac:dyDescent="0.25">
      <c r="A962" s="650"/>
      <c r="B962" s="451" t="s">
        <v>20</v>
      </c>
      <c r="C962" s="451"/>
      <c r="D962" s="39">
        <f t="shared" si="324"/>
        <v>0</v>
      </c>
      <c r="E962" s="39">
        <f t="shared" si="324"/>
        <v>0</v>
      </c>
      <c r="F962" s="39">
        <f t="shared" si="324"/>
        <v>0</v>
      </c>
      <c r="G962" s="64"/>
      <c r="H962" s="39">
        <f t="shared" ref="H962" si="329">H967+H972+H977+H982+H987</f>
        <v>0</v>
      </c>
      <c r="I962" s="64"/>
      <c r="J962" s="308"/>
      <c r="K962" s="39">
        <f t="shared" ref="K962:L962" si="330">K967+K972+K977+K982+K987</f>
        <v>0</v>
      </c>
      <c r="L962" s="39">
        <f t="shared" si="330"/>
        <v>0</v>
      </c>
      <c r="M962" s="29" t="e">
        <f t="shared" si="318"/>
        <v>#DIV/0!</v>
      </c>
      <c r="N962" s="602"/>
      <c r="O962" s="5" t="b">
        <f t="shared" si="319"/>
        <v>1</v>
      </c>
      <c r="P962" s="6"/>
      <c r="Q962" s="138"/>
      <c r="R962" s="403" t="b">
        <f t="shared" si="309"/>
        <v>1</v>
      </c>
    </row>
    <row r="963" spans="1:18" s="4" customFormat="1" ht="45" customHeight="1" x14ac:dyDescent="0.25">
      <c r="A963" s="621" t="s">
        <v>83</v>
      </c>
      <c r="B963" s="22" t="s">
        <v>976</v>
      </c>
      <c r="C963" s="16" t="s">
        <v>521</v>
      </c>
      <c r="D963" s="19">
        <f>SUM(D964:D967)</f>
        <v>271.14999999999998</v>
      </c>
      <c r="E963" s="19">
        <f>SUM(E964:E967)</f>
        <v>271.14999999999998</v>
      </c>
      <c r="F963" s="19">
        <f>SUM(F964:F967)</f>
        <v>271.14999999999998</v>
      </c>
      <c r="G963" s="91">
        <f t="shared" si="310"/>
        <v>1</v>
      </c>
      <c r="H963" s="19">
        <f>SUM(H964:H967)</f>
        <v>271.14999999999998</v>
      </c>
      <c r="I963" s="64">
        <f t="shared" si="317"/>
        <v>1</v>
      </c>
      <c r="J963" s="91">
        <f t="shared" si="311"/>
        <v>1</v>
      </c>
      <c r="K963" s="19">
        <f>SUM(K964:K967)</f>
        <v>271.14999999999998</v>
      </c>
      <c r="L963" s="19">
        <f>SUM(L964:L967)</f>
        <v>0</v>
      </c>
      <c r="M963" s="52">
        <f t="shared" si="318"/>
        <v>1</v>
      </c>
      <c r="N963" s="694" t="s">
        <v>977</v>
      </c>
      <c r="O963" s="5" t="b">
        <f t="shared" si="319"/>
        <v>1</v>
      </c>
      <c r="P963" s="6"/>
      <c r="Q963" s="138"/>
      <c r="R963" s="403" t="b">
        <f t="shared" si="309"/>
        <v>1</v>
      </c>
    </row>
    <row r="964" spans="1:18" s="4" customFormat="1" ht="18.75" customHeight="1" x14ac:dyDescent="0.25">
      <c r="A964" s="621"/>
      <c r="B964" s="451" t="s">
        <v>19</v>
      </c>
      <c r="C964" s="451"/>
      <c r="D964" s="39"/>
      <c r="E964" s="39"/>
      <c r="F964" s="39"/>
      <c r="G964" s="93" t="e">
        <f t="shared" si="310"/>
        <v>#DIV/0!</v>
      </c>
      <c r="H964" s="21"/>
      <c r="I964" s="68" t="e">
        <f t="shared" si="317"/>
        <v>#DIV/0!</v>
      </c>
      <c r="J964" s="68" t="e">
        <f t="shared" si="311"/>
        <v>#DIV/0!</v>
      </c>
      <c r="K964" s="39"/>
      <c r="L964" s="39">
        <f>E964-K964</f>
        <v>0</v>
      </c>
      <c r="M964" s="29" t="e">
        <f t="shared" si="318"/>
        <v>#DIV/0!</v>
      </c>
      <c r="N964" s="694"/>
      <c r="O964" s="5" t="b">
        <f t="shared" si="319"/>
        <v>1</v>
      </c>
      <c r="P964" s="6"/>
      <c r="Q964" s="138"/>
      <c r="R964" s="403" t="b">
        <f t="shared" si="309"/>
        <v>1</v>
      </c>
    </row>
    <row r="965" spans="1:18" s="4" customFormat="1" ht="18.75" customHeight="1" x14ac:dyDescent="0.25">
      <c r="A965" s="621"/>
      <c r="B965" s="451" t="s">
        <v>18</v>
      </c>
      <c r="C965" s="451"/>
      <c r="D965" s="39"/>
      <c r="E965" s="39"/>
      <c r="F965" s="39"/>
      <c r="G965" s="68" t="e">
        <f t="shared" ref="G965:G997" si="331">F965/E965</f>
        <v>#DIV/0!</v>
      </c>
      <c r="H965" s="39"/>
      <c r="I965" s="68" t="e">
        <f t="shared" si="317"/>
        <v>#DIV/0!</v>
      </c>
      <c r="J965" s="68" t="e">
        <f t="shared" ref="J965:J997" si="332">H965/F965</f>
        <v>#DIV/0!</v>
      </c>
      <c r="K965" s="39"/>
      <c r="L965" s="39">
        <f t="shared" ref="L965:L997" si="333">E965-K965</f>
        <v>0</v>
      </c>
      <c r="M965" s="29" t="e">
        <f t="shared" si="318"/>
        <v>#DIV/0!</v>
      </c>
      <c r="N965" s="694"/>
      <c r="O965" s="5" t="b">
        <f t="shared" si="319"/>
        <v>1</v>
      </c>
      <c r="P965" s="6"/>
      <c r="Q965" s="138"/>
      <c r="R965" s="403" t="b">
        <f t="shared" si="309"/>
        <v>1</v>
      </c>
    </row>
    <row r="966" spans="1:18" s="4" customFormat="1" ht="18.75" customHeight="1" x14ac:dyDescent="0.25">
      <c r="A966" s="621"/>
      <c r="B966" s="451" t="s">
        <v>38</v>
      </c>
      <c r="C966" s="451"/>
      <c r="D966" s="39">
        <v>271.14999999999998</v>
      </c>
      <c r="E966" s="39">
        <v>271.14999999999998</v>
      </c>
      <c r="F966" s="369">
        <v>271.14999999999998</v>
      </c>
      <c r="G966" s="370">
        <f t="shared" si="331"/>
        <v>1</v>
      </c>
      <c r="H966" s="369">
        <v>271.14999999999998</v>
      </c>
      <c r="I966" s="64">
        <f t="shared" si="317"/>
        <v>1</v>
      </c>
      <c r="J966" s="64">
        <f t="shared" si="332"/>
        <v>1</v>
      </c>
      <c r="K966" s="39">
        <v>271.14999999999998</v>
      </c>
      <c r="L966" s="39">
        <f t="shared" si="333"/>
        <v>0</v>
      </c>
      <c r="M966" s="28">
        <f t="shared" si="318"/>
        <v>1</v>
      </c>
      <c r="N966" s="694"/>
      <c r="O966" s="5" t="b">
        <f t="shared" si="319"/>
        <v>1</v>
      </c>
      <c r="P966" s="6"/>
      <c r="Q966" s="138"/>
      <c r="R966" s="403" t="b">
        <f t="shared" si="309"/>
        <v>1</v>
      </c>
    </row>
    <row r="967" spans="1:18" s="4" customFormat="1" ht="18.75" customHeight="1" x14ac:dyDescent="0.25">
      <c r="A967" s="621"/>
      <c r="B967" s="451" t="s">
        <v>20</v>
      </c>
      <c r="C967" s="451"/>
      <c r="D967" s="39"/>
      <c r="E967" s="39"/>
      <c r="F967" s="39"/>
      <c r="G967" s="93" t="e">
        <f t="shared" si="331"/>
        <v>#DIV/0!</v>
      </c>
      <c r="H967" s="39"/>
      <c r="I967" s="68" t="e">
        <f t="shared" si="317"/>
        <v>#DIV/0!</v>
      </c>
      <c r="J967" s="68" t="e">
        <f t="shared" si="332"/>
        <v>#DIV/0!</v>
      </c>
      <c r="K967" s="39"/>
      <c r="L967" s="39">
        <f t="shared" si="333"/>
        <v>0</v>
      </c>
      <c r="M967" s="29" t="e">
        <f t="shared" si="318"/>
        <v>#DIV/0!</v>
      </c>
      <c r="N967" s="694"/>
      <c r="O967" s="5" t="b">
        <f t="shared" si="319"/>
        <v>1</v>
      </c>
      <c r="P967" s="6"/>
      <c r="Q967" s="138"/>
      <c r="R967" s="403" t="b">
        <f t="shared" si="309"/>
        <v>1</v>
      </c>
    </row>
    <row r="968" spans="1:18" s="4" customFormat="1" ht="70.5" customHeight="1" x14ac:dyDescent="0.25">
      <c r="A968" s="621" t="s">
        <v>84</v>
      </c>
      <c r="B968" s="22" t="s">
        <v>978</v>
      </c>
      <c r="C968" s="16" t="s">
        <v>521</v>
      </c>
      <c r="D968" s="19">
        <f>SUM(D969:D972)</f>
        <v>8539.5</v>
      </c>
      <c r="E968" s="19">
        <f>SUM(E969:E972)</f>
        <v>8539.5</v>
      </c>
      <c r="F968" s="19">
        <f>SUM(F969:F972)</f>
        <v>8539.5</v>
      </c>
      <c r="G968" s="91">
        <f t="shared" si="331"/>
        <v>1</v>
      </c>
      <c r="H968" s="19">
        <f>SUM(H969:H972)</f>
        <v>8539.5</v>
      </c>
      <c r="I968" s="64">
        <f t="shared" si="317"/>
        <v>1</v>
      </c>
      <c r="J968" s="64">
        <f t="shared" si="332"/>
        <v>1</v>
      </c>
      <c r="K968" s="39">
        <f>SUM(K969:K972)</f>
        <v>8539.5</v>
      </c>
      <c r="L968" s="39">
        <f>SUM(L969:L972)</f>
        <v>0</v>
      </c>
      <c r="M968" s="28">
        <f t="shared" si="318"/>
        <v>1</v>
      </c>
      <c r="N968" s="688" t="s">
        <v>1346</v>
      </c>
      <c r="O968" s="5" t="b">
        <f t="shared" si="319"/>
        <v>1</v>
      </c>
      <c r="P968" s="6"/>
      <c r="Q968" s="138"/>
      <c r="R968" s="403" t="b">
        <f t="shared" ref="R968:R1031" si="334">F968=H968</f>
        <v>1</v>
      </c>
    </row>
    <row r="969" spans="1:18" s="4" customFormat="1" ht="18.75" customHeight="1" x14ac:dyDescent="0.25">
      <c r="A969" s="621"/>
      <c r="B969" s="451" t="s">
        <v>19</v>
      </c>
      <c r="C969" s="451"/>
      <c r="D969" s="39"/>
      <c r="E969" s="39"/>
      <c r="F969" s="39"/>
      <c r="G969" s="93" t="e">
        <f t="shared" si="331"/>
        <v>#DIV/0!</v>
      </c>
      <c r="H969" s="21"/>
      <c r="I969" s="68" t="e">
        <f t="shared" si="317"/>
        <v>#DIV/0!</v>
      </c>
      <c r="J969" s="68" t="e">
        <f t="shared" si="332"/>
        <v>#DIV/0!</v>
      </c>
      <c r="K969" s="39">
        <f t="shared" ref="K969:K997" si="335">E969</f>
        <v>0</v>
      </c>
      <c r="L969" s="39">
        <f t="shared" si="333"/>
        <v>0</v>
      </c>
      <c r="M969" s="29" t="e">
        <f t="shared" si="318"/>
        <v>#DIV/0!</v>
      </c>
      <c r="N969" s="688"/>
      <c r="O969" s="5" t="b">
        <f t="shared" si="319"/>
        <v>1</v>
      </c>
      <c r="P969" s="6"/>
      <c r="Q969" s="138"/>
      <c r="R969" s="403" t="b">
        <f t="shared" si="334"/>
        <v>1</v>
      </c>
    </row>
    <row r="970" spans="1:18" s="4" customFormat="1" ht="18.75" customHeight="1" x14ac:dyDescent="0.25">
      <c r="A970" s="621"/>
      <c r="B970" s="451" t="s">
        <v>18</v>
      </c>
      <c r="C970" s="451"/>
      <c r="D970" s="39"/>
      <c r="E970" s="39"/>
      <c r="F970" s="39"/>
      <c r="G970" s="93" t="e">
        <f t="shared" si="331"/>
        <v>#DIV/0!</v>
      </c>
      <c r="H970" s="21"/>
      <c r="I970" s="68" t="e">
        <f t="shared" si="317"/>
        <v>#DIV/0!</v>
      </c>
      <c r="J970" s="68" t="e">
        <f t="shared" si="332"/>
        <v>#DIV/0!</v>
      </c>
      <c r="K970" s="39">
        <f t="shared" si="335"/>
        <v>0</v>
      </c>
      <c r="L970" s="39">
        <f t="shared" si="333"/>
        <v>0</v>
      </c>
      <c r="M970" s="29" t="e">
        <f t="shared" si="318"/>
        <v>#DIV/0!</v>
      </c>
      <c r="N970" s="688"/>
      <c r="O970" s="5" t="b">
        <f t="shared" si="319"/>
        <v>1</v>
      </c>
      <c r="P970" s="6"/>
      <c r="Q970" s="138"/>
      <c r="R970" s="403" t="b">
        <f t="shared" si="334"/>
        <v>1</v>
      </c>
    </row>
    <row r="971" spans="1:18" s="4" customFormat="1" ht="18.75" customHeight="1" x14ac:dyDescent="0.25">
      <c r="A971" s="621"/>
      <c r="B971" s="451" t="s">
        <v>38</v>
      </c>
      <c r="C971" s="451"/>
      <c r="D971" s="39">
        <v>8539.5</v>
      </c>
      <c r="E971" s="39">
        <v>8539.5</v>
      </c>
      <c r="F971" s="39">
        <v>8539.5</v>
      </c>
      <c r="G971" s="64">
        <f t="shared" si="331"/>
        <v>1</v>
      </c>
      <c r="H971" s="39">
        <f>F971</f>
        <v>8539.5</v>
      </c>
      <c r="I971" s="64">
        <f t="shared" si="317"/>
        <v>1</v>
      </c>
      <c r="J971" s="64">
        <f t="shared" si="332"/>
        <v>1</v>
      </c>
      <c r="K971" s="39">
        <v>8539.5</v>
      </c>
      <c r="L971" s="39"/>
      <c r="M971" s="28">
        <f t="shared" si="318"/>
        <v>1</v>
      </c>
      <c r="N971" s="688"/>
      <c r="O971" s="5" t="b">
        <f t="shared" si="319"/>
        <v>1</v>
      </c>
      <c r="P971" s="6"/>
      <c r="Q971" s="138"/>
      <c r="R971" s="403" t="b">
        <f t="shared" si="334"/>
        <v>1</v>
      </c>
    </row>
    <row r="972" spans="1:18" s="4" customFormat="1" ht="18.75" customHeight="1" x14ac:dyDescent="0.25">
      <c r="A972" s="621"/>
      <c r="B972" s="451" t="s">
        <v>20</v>
      </c>
      <c r="C972" s="451"/>
      <c r="D972" s="39"/>
      <c r="E972" s="39"/>
      <c r="F972" s="39"/>
      <c r="G972" s="93" t="e">
        <f t="shared" si="331"/>
        <v>#DIV/0!</v>
      </c>
      <c r="H972" s="39"/>
      <c r="I972" s="68" t="e">
        <f t="shared" si="317"/>
        <v>#DIV/0!</v>
      </c>
      <c r="J972" s="68" t="e">
        <f t="shared" si="332"/>
        <v>#DIV/0!</v>
      </c>
      <c r="K972" s="39">
        <f t="shared" si="335"/>
        <v>0</v>
      </c>
      <c r="L972" s="39">
        <f t="shared" si="333"/>
        <v>0</v>
      </c>
      <c r="M972" s="29" t="e">
        <f t="shared" si="318"/>
        <v>#DIV/0!</v>
      </c>
      <c r="N972" s="688"/>
      <c r="O972" s="5" t="b">
        <f t="shared" si="319"/>
        <v>1</v>
      </c>
      <c r="P972" s="6"/>
      <c r="Q972" s="138"/>
      <c r="R972" s="403" t="b">
        <f t="shared" si="334"/>
        <v>1</v>
      </c>
    </row>
    <row r="973" spans="1:18" s="4" customFormat="1" ht="171.75" customHeight="1" x14ac:dyDescent="0.25">
      <c r="A973" s="591" t="s">
        <v>85</v>
      </c>
      <c r="B973" s="50" t="s">
        <v>66</v>
      </c>
      <c r="C973" s="37" t="s">
        <v>521</v>
      </c>
      <c r="D973" s="51">
        <f>SUM(D974:D977)</f>
        <v>412494.29</v>
      </c>
      <c r="E973" s="51">
        <f>SUM(E974:E977)</f>
        <v>163086.99</v>
      </c>
      <c r="F973" s="51">
        <f>SUM(F974:F977)</f>
        <v>113758.92</v>
      </c>
      <c r="G973" s="105">
        <f t="shared" si="331"/>
        <v>0.69799999999999995</v>
      </c>
      <c r="H973" s="51">
        <f>SUM(H974:H977)</f>
        <v>113758.92</v>
      </c>
      <c r="I973" s="105">
        <f t="shared" si="317"/>
        <v>0.69799999999999995</v>
      </c>
      <c r="J973" s="105">
        <f t="shared" si="332"/>
        <v>1</v>
      </c>
      <c r="K973" s="51">
        <f>SUM(K974:K977)</f>
        <v>142801.87</v>
      </c>
      <c r="L973" s="51">
        <f>SUM(L974:L977)</f>
        <v>20285.12</v>
      </c>
      <c r="M973" s="140">
        <f t="shared" si="318"/>
        <v>0.88</v>
      </c>
      <c r="N973" s="865" t="s">
        <v>1345</v>
      </c>
      <c r="O973" s="5" t="b">
        <f t="shared" si="319"/>
        <v>1</v>
      </c>
      <c r="P973" s="6"/>
      <c r="Q973" s="138"/>
      <c r="R973" s="403" t="b">
        <f t="shared" si="334"/>
        <v>1</v>
      </c>
    </row>
    <row r="974" spans="1:18" s="4" customFormat="1" ht="36" customHeight="1" x14ac:dyDescent="0.25">
      <c r="A974" s="591"/>
      <c r="B974" s="450" t="s">
        <v>19</v>
      </c>
      <c r="C974" s="450"/>
      <c r="D974" s="24"/>
      <c r="E974" s="24"/>
      <c r="F974" s="24"/>
      <c r="G974" s="98" t="e">
        <f t="shared" si="331"/>
        <v>#DIV/0!</v>
      </c>
      <c r="H974" s="36"/>
      <c r="I974" s="81" t="e">
        <f t="shared" si="317"/>
        <v>#DIV/0!</v>
      </c>
      <c r="J974" s="81" t="e">
        <f t="shared" si="332"/>
        <v>#DIV/0!</v>
      </c>
      <c r="K974" s="24">
        <f t="shared" si="335"/>
        <v>0</v>
      </c>
      <c r="L974" s="24">
        <f t="shared" si="333"/>
        <v>0</v>
      </c>
      <c r="M974" s="120" t="e">
        <f t="shared" si="318"/>
        <v>#DIV/0!</v>
      </c>
      <c r="N974" s="866"/>
      <c r="O974" s="5" t="b">
        <f t="shared" si="319"/>
        <v>1</v>
      </c>
      <c r="P974" s="6"/>
      <c r="Q974" s="138"/>
      <c r="R974" s="403" t="b">
        <f t="shared" si="334"/>
        <v>1</v>
      </c>
    </row>
    <row r="975" spans="1:18" s="4" customFormat="1" ht="45" customHeight="1" x14ac:dyDescent="0.25">
      <c r="A975" s="591"/>
      <c r="B975" s="450" t="s">
        <v>18</v>
      </c>
      <c r="C975" s="450"/>
      <c r="D975" s="24">
        <v>373800</v>
      </c>
      <c r="E975" s="24">
        <v>124392.7</v>
      </c>
      <c r="F975" s="24">
        <v>101709.19</v>
      </c>
      <c r="G975" s="100">
        <f t="shared" si="331"/>
        <v>0.81799999999999995</v>
      </c>
      <c r="H975" s="24">
        <v>101709.19</v>
      </c>
      <c r="I975" s="100">
        <f t="shared" si="317"/>
        <v>0.81799999999999995</v>
      </c>
      <c r="J975" s="100">
        <f t="shared" si="332"/>
        <v>1</v>
      </c>
      <c r="K975" s="24">
        <v>124392.7</v>
      </c>
      <c r="L975" s="24">
        <f t="shared" si="333"/>
        <v>0</v>
      </c>
      <c r="M975" s="47">
        <f t="shared" si="318"/>
        <v>1</v>
      </c>
      <c r="N975" s="866"/>
      <c r="O975" s="5" t="b">
        <f t="shared" si="319"/>
        <v>1</v>
      </c>
      <c r="P975" s="6"/>
      <c r="Q975" s="138"/>
      <c r="R975" s="403" t="b">
        <f t="shared" si="334"/>
        <v>1</v>
      </c>
    </row>
    <row r="976" spans="1:18" s="4" customFormat="1" ht="42.75" customHeight="1" x14ac:dyDescent="0.25">
      <c r="A976" s="591"/>
      <c r="B976" s="450" t="s">
        <v>38</v>
      </c>
      <c r="C976" s="450"/>
      <c r="D976" s="24">
        <v>38694.29</v>
      </c>
      <c r="E976" s="24">
        <v>38694.29</v>
      </c>
      <c r="F976" s="24">
        <v>12049.73</v>
      </c>
      <c r="G976" s="100">
        <f t="shared" si="331"/>
        <v>0.311</v>
      </c>
      <c r="H976" s="24">
        <v>12049.73</v>
      </c>
      <c r="I976" s="100">
        <f t="shared" si="317"/>
        <v>0.311</v>
      </c>
      <c r="J976" s="100">
        <f t="shared" si="332"/>
        <v>1</v>
      </c>
      <c r="K976" s="369">
        <v>18409.169999999998</v>
      </c>
      <c r="L976" s="24">
        <f t="shared" si="333"/>
        <v>20285.12</v>
      </c>
      <c r="M976" s="47">
        <f t="shared" si="318"/>
        <v>0.48</v>
      </c>
      <c r="N976" s="866"/>
      <c r="O976" s="5" t="b">
        <f t="shared" si="319"/>
        <v>1</v>
      </c>
      <c r="P976" s="6"/>
      <c r="Q976" s="138"/>
      <c r="R976" s="403" t="b">
        <f t="shared" si="334"/>
        <v>1</v>
      </c>
    </row>
    <row r="977" spans="1:18" s="4" customFormat="1" ht="45" customHeight="1" x14ac:dyDescent="0.25">
      <c r="A977" s="591"/>
      <c r="B977" s="450" t="s">
        <v>20</v>
      </c>
      <c r="C977" s="450"/>
      <c r="D977" s="24"/>
      <c r="E977" s="24"/>
      <c r="F977" s="24"/>
      <c r="G977" s="81" t="e">
        <f t="shared" si="331"/>
        <v>#DIV/0!</v>
      </c>
      <c r="H977" s="24"/>
      <c r="I977" s="81" t="e">
        <f t="shared" si="317"/>
        <v>#DIV/0!</v>
      </c>
      <c r="J977" s="81" t="e">
        <f t="shared" si="332"/>
        <v>#DIV/0!</v>
      </c>
      <c r="K977" s="24">
        <f t="shared" si="335"/>
        <v>0</v>
      </c>
      <c r="L977" s="24">
        <f t="shared" si="333"/>
        <v>0</v>
      </c>
      <c r="M977" s="120" t="e">
        <f t="shared" si="318"/>
        <v>#DIV/0!</v>
      </c>
      <c r="N977" s="867"/>
      <c r="O977" s="5" t="b">
        <f t="shared" si="319"/>
        <v>1</v>
      </c>
      <c r="P977" s="6"/>
      <c r="Q977" s="138"/>
      <c r="R977" s="403" t="b">
        <f t="shared" si="334"/>
        <v>1</v>
      </c>
    </row>
    <row r="978" spans="1:18" s="423" customFormat="1" ht="56.25" x14ac:dyDescent="0.25">
      <c r="A978" s="612" t="s">
        <v>1347</v>
      </c>
      <c r="B978" s="37" t="s">
        <v>1348</v>
      </c>
      <c r="C978" s="37" t="s">
        <v>521</v>
      </c>
      <c r="D978" s="51">
        <f>SUM(D979:D982)</f>
        <v>210</v>
      </c>
      <c r="E978" s="51">
        <f t="shared" ref="E978:F978" si="336">SUM(E979:E982)</f>
        <v>210</v>
      </c>
      <c r="F978" s="51">
        <f t="shared" si="336"/>
        <v>0</v>
      </c>
      <c r="G978" s="99">
        <f t="shared" si="331"/>
        <v>0</v>
      </c>
      <c r="H978" s="51">
        <f>SUM(H979:H982)</f>
        <v>0</v>
      </c>
      <c r="I978" s="99">
        <f t="shared" si="317"/>
        <v>0</v>
      </c>
      <c r="J978" s="99" t="e">
        <f t="shared" si="332"/>
        <v>#DIV/0!</v>
      </c>
      <c r="K978" s="51">
        <f>SUM(K979:K982)</f>
        <v>210</v>
      </c>
      <c r="L978" s="51">
        <f>SUM(L979:L982)</f>
        <v>0</v>
      </c>
      <c r="M978" s="140">
        <f t="shared" si="318"/>
        <v>1</v>
      </c>
      <c r="N978" s="865" t="s">
        <v>1349</v>
      </c>
      <c r="O978" s="5" t="b">
        <f t="shared" si="319"/>
        <v>1</v>
      </c>
      <c r="P978" s="424"/>
      <c r="Q978" s="138"/>
      <c r="R978" s="403" t="b">
        <f t="shared" si="334"/>
        <v>1</v>
      </c>
    </row>
    <row r="979" spans="1:18" s="423" customFormat="1" ht="27" x14ac:dyDescent="0.25">
      <c r="A979" s="613"/>
      <c r="B979" s="494" t="s">
        <v>19</v>
      </c>
      <c r="C979" s="494"/>
      <c r="D979" s="24"/>
      <c r="E979" s="24"/>
      <c r="F979" s="24"/>
      <c r="G979" s="81" t="e">
        <f t="shared" si="331"/>
        <v>#DIV/0!</v>
      </c>
      <c r="H979" s="24"/>
      <c r="I979" s="81" t="e">
        <f t="shared" si="317"/>
        <v>#DIV/0!</v>
      </c>
      <c r="J979" s="81" t="e">
        <f t="shared" si="332"/>
        <v>#DIV/0!</v>
      </c>
      <c r="K979" s="24"/>
      <c r="L979" s="24"/>
      <c r="M979" s="120" t="e">
        <f t="shared" si="318"/>
        <v>#DIV/0!</v>
      </c>
      <c r="N979" s="866"/>
      <c r="O979" s="5" t="b">
        <f t="shared" si="319"/>
        <v>1</v>
      </c>
      <c r="P979" s="424"/>
      <c r="Q979" s="138"/>
      <c r="R979" s="403" t="b">
        <f t="shared" si="334"/>
        <v>1</v>
      </c>
    </row>
    <row r="980" spans="1:18" s="423" customFormat="1" ht="27" x14ac:dyDescent="0.25">
      <c r="A980" s="613"/>
      <c r="B980" s="494" t="s">
        <v>18</v>
      </c>
      <c r="C980" s="494"/>
      <c r="D980" s="24"/>
      <c r="E980" s="24"/>
      <c r="F980" s="24"/>
      <c r="G980" s="81" t="e">
        <f t="shared" si="331"/>
        <v>#DIV/0!</v>
      </c>
      <c r="H980" s="24"/>
      <c r="I980" s="81" t="e">
        <f t="shared" si="317"/>
        <v>#DIV/0!</v>
      </c>
      <c r="J980" s="81" t="e">
        <f t="shared" si="332"/>
        <v>#DIV/0!</v>
      </c>
      <c r="K980" s="24"/>
      <c r="L980" s="24"/>
      <c r="M980" s="120" t="e">
        <f t="shared" si="318"/>
        <v>#DIV/0!</v>
      </c>
      <c r="N980" s="866"/>
      <c r="O980" s="5" t="b">
        <f t="shared" si="319"/>
        <v>1</v>
      </c>
      <c r="P980" s="424"/>
      <c r="Q980" s="138"/>
      <c r="R980" s="403" t="b">
        <f t="shared" si="334"/>
        <v>1</v>
      </c>
    </row>
    <row r="981" spans="1:18" s="423" customFormat="1" ht="27" x14ac:dyDescent="0.25">
      <c r="A981" s="613"/>
      <c r="B981" s="494" t="s">
        <v>38</v>
      </c>
      <c r="C981" s="494"/>
      <c r="D981" s="24">
        <v>210</v>
      </c>
      <c r="E981" s="24">
        <v>210</v>
      </c>
      <c r="F981" s="24"/>
      <c r="G981" s="81">
        <f t="shared" si="331"/>
        <v>0</v>
      </c>
      <c r="H981" s="24"/>
      <c r="I981" s="81">
        <f t="shared" si="317"/>
        <v>0</v>
      </c>
      <c r="J981" s="81" t="e">
        <f t="shared" si="332"/>
        <v>#DIV/0!</v>
      </c>
      <c r="K981" s="24">
        <v>210</v>
      </c>
      <c r="L981" s="24"/>
      <c r="M981" s="47">
        <f t="shared" si="318"/>
        <v>1</v>
      </c>
      <c r="N981" s="866"/>
      <c r="O981" s="5" t="b">
        <f t="shared" si="319"/>
        <v>1</v>
      </c>
      <c r="P981" s="424"/>
      <c r="Q981" s="138"/>
      <c r="R981" s="403" t="b">
        <f t="shared" si="334"/>
        <v>1</v>
      </c>
    </row>
    <row r="982" spans="1:18" s="423" customFormat="1" ht="27" x14ac:dyDescent="0.25">
      <c r="A982" s="594"/>
      <c r="B982" s="494" t="s">
        <v>20</v>
      </c>
      <c r="C982" s="494"/>
      <c r="D982" s="24"/>
      <c r="E982" s="24"/>
      <c r="F982" s="24"/>
      <c r="G982" s="81" t="e">
        <f t="shared" si="331"/>
        <v>#DIV/0!</v>
      </c>
      <c r="H982" s="24"/>
      <c r="I982" s="81" t="e">
        <f t="shared" si="317"/>
        <v>#DIV/0!</v>
      </c>
      <c r="J982" s="81" t="e">
        <f t="shared" si="332"/>
        <v>#DIV/0!</v>
      </c>
      <c r="K982" s="24"/>
      <c r="L982" s="24"/>
      <c r="M982" s="120" t="e">
        <f t="shared" si="318"/>
        <v>#DIV/0!</v>
      </c>
      <c r="N982" s="867"/>
      <c r="O982" s="5" t="b">
        <f t="shared" si="319"/>
        <v>1</v>
      </c>
      <c r="P982" s="424"/>
      <c r="Q982" s="138"/>
      <c r="R982" s="403" t="b">
        <f t="shared" si="334"/>
        <v>1</v>
      </c>
    </row>
    <row r="983" spans="1:18" s="423" customFormat="1" ht="37.5" x14ac:dyDescent="0.25">
      <c r="A983" s="612" t="s">
        <v>1351</v>
      </c>
      <c r="B983" s="37" t="s">
        <v>1350</v>
      </c>
      <c r="C983" s="37" t="s">
        <v>521</v>
      </c>
      <c r="D983" s="24">
        <f>SUM(D984:D987)</f>
        <v>843</v>
      </c>
      <c r="E983" s="24">
        <f t="shared" ref="E983:F983" si="337">SUM(E984:E987)</f>
        <v>843</v>
      </c>
      <c r="F983" s="24">
        <f t="shared" si="337"/>
        <v>0</v>
      </c>
      <c r="G983" s="81">
        <f t="shared" si="331"/>
        <v>0</v>
      </c>
      <c r="H983" s="24">
        <f>SUM(H984:H987)</f>
        <v>0</v>
      </c>
      <c r="I983" s="81">
        <f t="shared" si="317"/>
        <v>0</v>
      </c>
      <c r="J983" s="81" t="e">
        <f t="shared" si="332"/>
        <v>#DIV/0!</v>
      </c>
      <c r="K983" s="24">
        <f>SUM(K984:K987)</f>
        <v>843</v>
      </c>
      <c r="L983" s="24">
        <f>SUM(L984:L987)</f>
        <v>0</v>
      </c>
      <c r="M983" s="47">
        <f t="shared" si="318"/>
        <v>1</v>
      </c>
      <c r="N983" s="1012"/>
      <c r="O983" s="5" t="b">
        <f t="shared" si="319"/>
        <v>1</v>
      </c>
      <c r="P983" s="424"/>
      <c r="Q983" s="138"/>
      <c r="R983" s="403" t="b">
        <f t="shared" si="334"/>
        <v>1</v>
      </c>
    </row>
    <row r="984" spans="1:18" s="423" customFormat="1" ht="27" x14ac:dyDescent="0.25">
      <c r="A984" s="613"/>
      <c r="B984" s="494" t="s">
        <v>19</v>
      </c>
      <c r="C984" s="494"/>
      <c r="D984" s="24"/>
      <c r="E984" s="24"/>
      <c r="F984" s="24"/>
      <c r="G984" s="81" t="e">
        <f t="shared" si="331"/>
        <v>#DIV/0!</v>
      </c>
      <c r="H984" s="24"/>
      <c r="I984" s="81" t="e">
        <f t="shared" si="317"/>
        <v>#DIV/0!</v>
      </c>
      <c r="J984" s="81" t="e">
        <f t="shared" si="332"/>
        <v>#DIV/0!</v>
      </c>
      <c r="K984" s="24"/>
      <c r="L984" s="24"/>
      <c r="M984" s="120" t="e">
        <f t="shared" si="318"/>
        <v>#DIV/0!</v>
      </c>
      <c r="N984" s="1013"/>
      <c r="O984" s="5" t="b">
        <f t="shared" si="319"/>
        <v>1</v>
      </c>
      <c r="P984" s="424"/>
      <c r="Q984" s="138"/>
      <c r="R984" s="403" t="b">
        <f t="shared" si="334"/>
        <v>1</v>
      </c>
    </row>
    <row r="985" spans="1:18" s="423" customFormat="1" ht="27" x14ac:dyDescent="0.25">
      <c r="A985" s="613"/>
      <c r="B985" s="494" t="s">
        <v>18</v>
      </c>
      <c r="C985" s="494"/>
      <c r="D985" s="24"/>
      <c r="E985" s="24"/>
      <c r="F985" s="24"/>
      <c r="G985" s="81" t="e">
        <f t="shared" si="331"/>
        <v>#DIV/0!</v>
      </c>
      <c r="H985" s="24"/>
      <c r="I985" s="81" t="e">
        <f t="shared" si="317"/>
        <v>#DIV/0!</v>
      </c>
      <c r="J985" s="81" t="e">
        <f t="shared" si="332"/>
        <v>#DIV/0!</v>
      </c>
      <c r="K985" s="24"/>
      <c r="L985" s="24"/>
      <c r="M985" s="120" t="e">
        <f t="shared" si="318"/>
        <v>#DIV/0!</v>
      </c>
      <c r="N985" s="1013"/>
      <c r="O985" s="5" t="b">
        <f t="shared" si="319"/>
        <v>1</v>
      </c>
      <c r="P985" s="424"/>
      <c r="Q985" s="138"/>
      <c r="R985" s="403" t="b">
        <f t="shared" si="334"/>
        <v>1</v>
      </c>
    </row>
    <row r="986" spans="1:18" s="423" customFormat="1" ht="27" x14ac:dyDescent="0.25">
      <c r="A986" s="613"/>
      <c r="B986" s="494" t="s">
        <v>38</v>
      </c>
      <c r="C986" s="494"/>
      <c r="D986" s="24">
        <v>843</v>
      </c>
      <c r="E986" s="24">
        <v>843</v>
      </c>
      <c r="F986" s="24"/>
      <c r="G986" s="81">
        <f t="shared" si="331"/>
        <v>0</v>
      </c>
      <c r="H986" s="24"/>
      <c r="I986" s="81">
        <f t="shared" si="317"/>
        <v>0</v>
      </c>
      <c r="J986" s="81" t="e">
        <f t="shared" si="332"/>
        <v>#DIV/0!</v>
      </c>
      <c r="K986" s="24">
        <v>843</v>
      </c>
      <c r="L986" s="24"/>
      <c r="M986" s="47">
        <f t="shared" si="318"/>
        <v>1</v>
      </c>
      <c r="N986" s="1013"/>
      <c r="O986" s="5" t="b">
        <f t="shared" si="319"/>
        <v>1</v>
      </c>
      <c r="P986" s="424"/>
      <c r="Q986" s="138"/>
      <c r="R986" s="403" t="b">
        <f t="shared" si="334"/>
        <v>1</v>
      </c>
    </row>
    <row r="987" spans="1:18" s="423" customFormat="1" ht="27" x14ac:dyDescent="0.25">
      <c r="A987" s="594"/>
      <c r="B987" s="494" t="s">
        <v>20</v>
      </c>
      <c r="C987" s="494"/>
      <c r="D987" s="24"/>
      <c r="E987" s="24"/>
      <c r="F987" s="24"/>
      <c r="G987" s="81" t="e">
        <f t="shared" si="331"/>
        <v>#DIV/0!</v>
      </c>
      <c r="H987" s="24"/>
      <c r="I987" s="81" t="e">
        <f t="shared" si="317"/>
        <v>#DIV/0!</v>
      </c>
      <c r="J987" s="81" t="e">
        <f t="shared" si="332"/>
        <v>#DIV/0!</v>
      </c>
      <c r="K987" s="24"/>
      <c r="L987" s="24"/>
      <c r="M987" s="120" t="e">
        <f t="shared" si="318"/>
        <v>#DIV/0!</v>
      </c>
      <c r="N987" s="1014"/>
      <c r="O987" s="5" t="b">
        <f t="shared" si="319"/>
        <v>1</v>
      </c>
      <c r="P987" s="424"/>
      <c r="Q987" s="138"/>
      <c r="R987" s="403" t="b">
        <f t="shared" si="334"/>
        <v>1</v>
      </c>
    </row>
    <row r="988" spans="1:18" s="4" customFormat="1" ht="58.5" x14ac:dyDescent="0.25">
      <c r="A988" s="935" t="s">
        <v>4</v>
      </c>
      <c r="B988" s="84" t="s">
        <v>67</v>
      </c>
      <c r="C988" s="84" t="s">
        <v>116</v>
      </c>
      <c r="D988" s="58">
        <f>SUM(D989:D992)</f>
        <v>3869.74</v>
      </c>
      <c r="E988" s="58">
        <f>SUM(E989:E992)</f>
        <v>3869.74</v>
      </c>
      <c r="F988" s="58">
        <f>SUM(F989:F992)</f>
        <v>3869.74</v>
      </c>
      <c r="G988" s="92">
        <f t="shared" si="331"/>
        <v>1</v>
      </c>
      <c r="H988" s="58">
        <f>SUM(H989:H992)</f>
        <v>3869.74</v>
      </c>
      <c r="I988" s="96">
        <f t="shared" si="317"/>
        <v>1</v>
      </c>
      <c r="J988" s="92">
        <f t="shared" si="332"/>
        <v>1</v>
      </c>
      <c r="K988" s="59">
        <f t="shared" si="335"/>
        <v>3869.74</v>
      </c>
      <c r="L988" s="24">
        <f t="shared" si="333"/>
        <v>0</v>
      </c>
      <c r="M988" s="55">
        <f t="shared" si="318"/>
        <v>1</v>
      </c>
      <c r="N988" s="602"/>
      <c r="O988" s="5" t="b">
        <f t="shared" si="319"/>
        <v>1</v>
      </c>
      <c r="P988" s="6"/>
      <c r="Q988" s="138"/>
      <c r="R988" s="403" t="b">
        <f t="shared" si="334"/>
        <v>1</v>
      </c>
    </row>
    <row r="989" spans="1:18" s="4" customFormat="1" ht="27" x14ac:dyDescent="0.25">
      <c r="A989" s="935"/>
      <c r="B989" s="451" t="s">
        <v>19</v>
      </c>
      <c r="C989" s="451"/>
      <c r="D989" s="39">
        <f>D994</f>
        <v>0</v>
      </c>
      <c r="E989" s="39">
        <f>E994</f>
        <v>0</v>
      </c>
      <c r="F989" s="39">
        <f>F994</f>
        <v>0</v>
      </c>
      <c r="G989" s="68" t="e">
        <f t="shared" si="331"/>
        <v>#DIV/0!</v>
      </c>
      <c r="H989" s="39">
        <f>H994</f>
        <v>0</v>
      </c>
      <c r="I989" s="81" t="e">
        <f t="shared" si="317"/>
        <v>#DIV/0!</v>
      </c>
      <c r="J989" s="68" t="e">
        <f t="shared" si="332"/>
        <v>#DIV/0!</v>
      </c>
      <c r="K989" s="24">
        <f t="shared" si="335"/>
        <v>0</v>
      </c>
      <c r="L989" s="24">
        <f t="shared" si="333"/>
        <v>0</v>
      </c>
      <c r="M989" s="29" t="e">
        <f t="shared" si="318"/>
        <v>#DIV/0!</v>
      </c>
      <c r="N989" s="602"/>
      <c r="O989" s="5" t="b">
        <f t="shared" si="319"/>
        <v>1</v>
      </c>
      <c r="P989" s="6"/>
      <c r="Q989" s="138"/>
      <c r="R989" s="403" t="b">
        <f t="shared" si="334"/>
        <v>1</v>
      </c>
    </row>
    <row r="990" spans="1:18" s="4" customFormat="1" ht="27" x14ac:dyDescent="0.25">
      <c r="A990" s="935"/>
      <c r="B990" s="451" t="s">
        <v>18</v>
      </c>
      <c r="C990" s="451"/>
      <c r="D990" s="39">
        <f t="shared" ref="D990:F992" si="338">D995</f>
        <v>1778.87</v>
      </c>
      <c r="E990" s="39">
        <f t="shared" si="338"/>
        <v>1778.87</v>
      </c>
      <c r="F990" s="39">
        <f t="shared" si="338"/>
        <v>1778.87</v>
      </c>
      <c r="G990" s="64">
        <f t="shared" si="331"/>
        <v>1</v>
      </c>
      <c r="H990" s="39">
        <f>H995</f>
        <v>1778.87</v>
      </c>
      <c r="I990" s="100">
        <f t="shared" si="317"/>
        <v>1</v>
      </c>
      <c r="J990" s="64">
        <f t="shared" si="332"/>
        <v>1</v>
      </c>
      <c r="K990" s="24">
        <f t="shared" si="335"/>
        <v>1778.87</v>
      </c>
      <c r="L990" s="24">
        <f t="shared" si="333"/>
        <v>0</v>
      </c>
      <c r="M990" s="28">
        <f t="shared" si="318"/>
        <v>1</v>
      </c>
      <c r="N990" s="602"/>
      <c r="O990" s="5" t="b">
        <f t="shared" si="319"/>
        <v>1</v>
      </c>
      <c r="P990" s="6"/>
      <c r="Q990" s="138"/>
      <c r="R990" s="403" t="b">
        <f t="shared" si="334"/>
        <v>1</v>
      </c>
    </row>
    <row r="991" spans="1:18" s="4" customFormat="1" ht="27" x14ac:dyDescent="0.25">
      <c r="A991" s="935"/>
      <c r="B991" s="451" t="s">
        <v>38</v>
      </c>
      <c r="C991" s="451"/>
      <c r="D991" s="39">
        <f t="shared" si="338"/>
        <v>1778.87</v>
      </c>
      <c r="E991" s="39">
        <f t="shared" si="338"/>
        <v>1778.87</v>
      </c>
      <c r="F991" s="39">
        <f t="shared" si="338"/>
        <v>1778.87</v>
      </c>
      <c r="G991" s="64">
        <f t="shared" si="331"/>
        <v>1</v>
      </c>
      <c r="H991" s="39">
        <f>H996</f>
        <v>1778.87</v>
      </c>
      <c r="I991" s="100">
        <f t="shared" si="317"/>
        <v>1</v>
      </c>
      <c r="J991" s="64">
        <f t="shared" si="332"/>
        <v>1</v>
      </c>
      <c r="K991" s="24">
        <f t="shared" si="335"/>
        <v>1778.87</v>
      </c>
      <c r="L991" s="24">
        <f t="shared" si="333"/>
        <v>0</v>
      </c>
      <c r="M991" s="28">
        <f t="shared" si="318"/>
        <v>1</v>
      </c>
      <c r="N991" s="602"/>
      <c r="O991" s="5" t="b">
        <f t="shared" si="319"/>
        <v>1</v>
      </c>
      <c r="P991" s="6"/>
      <c r="Q991" s="138"/>
      <c r="R991" s="403" t="b">
        <f t="shared" si="334"/>
        <v>1</v>
      </c>
    </row>
    <row r="992" spans="1:18" s="4" customFormat="1" ht="27" x14ac:dyDescent="0.25">
      <c r="A992" s="935"/>
      <c r="B992" s="451" t="s">
        <v>20</v>
      </c>
      <c r="C992" s="451"/>
      <c r="D992" s="39">
        <f>D997</f>
        <v>312</v>
      </c>
      <c r="E992" s="39">
        <f>E997</f>
        <v>312</v>
      </c>
      <c r="F992" s="39">
        <f t="shared" si="338"/>
        <v>312</v>
      </c>
      <c r="G992" s="64">
        <f t="shared" si="331"/>
        <v>1</v>
      </c>
      <c r="H992" s="39">
        <f>H997</f>
        <v>312</v>
      </c>
      <c r="I992" s="100">
        <f t="shared" si="317"/>
        <v>1</v>
      </c>
      <c r="J992" s="68">
        <f t="shared" si="332"/>
        <v>1</v>
      </c>
      <c r="K992" s="24">
        <f t="shared" si="335"/>
        <v>312</v>
      </c>
      <c r="L992" s="24">
        <f t="shared" si="333"/>
        <v>0</v>
      </c>
      <c r="M992" s="28">
        <f t="shared" si="318"/>
        <v>1</v>
      </c>
      <c r="N992" s="602"/>
      <c r="O992" s="5" t="b">
        <f t="shared" si="319"/>
        <v>1</v>
      </c>
      <c r="P992" s="6"/>
      <c r="Q992" s="138"/>
      <c r="R992" s="403" t="b">
        <f t="shared" si="334"/>
        <v>1</v>
      </c>
    </row>
    <row r="993" spans="1:18" s="423" customFormat="1" ht="91.5" customHeight="1" x14ac:dyDescent="0.25">
      <c r="A993" s="621" t="s">
        <v>5</v>
      </c>
      <c r="B993" s="22" t="s">
        <v>68</v>
      </c>
      <c r="C993" s="16" t="s">
        <v>172</v>
      </c>
      <c r="D993" s="19">
        <f>SUM(D994:D997)</f>
        <v>3869.74</v>
      </c>
      <c r="E993" s="19">
        <f>SUM(E994:E997)</f>
        <v>3869.74</v>
      </c>
      <c r="F993" s="19">
        <f>SUM(F994:F997)</f>
        <v>3869.74</v>
      </c>
      <c r="G993" s="91">
        <f t="shared" si="331"/>
        <v>1</v>
      </c>
      <c r="H993" s="19">
        <f>SUM(H994:H997)</f>
        <v>3869.74</v>
      </c>
      <c r="I993" s="100">
        <f t="shared" si="317"/>
        <v>1</v>
      </c>
      <c r="J993" s="91">
        <f t="shared" si="332"/>
        <v>1</v>
      </c>
      <c r="K993" s="51">
        <f t="shared" si="335"/>
        <v>3869.74</v>
      </c>
      <c r="L993" s="51">
        <f t="shared" si="333"/>
        <v>0</v>
      </c>
      <c r="M993" s="52">
        <f t="shared" si="318"/>
        <v>1</v>
      </c>
      <c r="N993" s="694" t="s">
        <v>979</v>
      </c>
      <c r="O993" s="5" t="b">
        <f t="shared" si="319"/>
        <v>1</v>
      </c>
      <c r="P993" s="424"/>
      <c r="Q993" s="138"/>
      <c r="R993" s="403" t="b">
        <f t="shared" si="334"/>
        <v>1</v>
      </c>
    </row>
    <row r="994" spans="1:18" s="423" customFormat="1" ht="27" x14ac:dyDescent="0.25">
      <c r="A994" s="621"/>
      <c r="B994" s="451" t="s">
        <v>19</v>
      </c>
      <c r="C994" s="451"/>
      <c r="D994" s="39">
        <v>0</v>
      </c>
      <c r="E994" s="39">
        <v>0</v>
      </c>
      <c r="F994" s="39"/>
      <c r="G994" s="68" t="e">
        <f t="shared" si="331"/>
        <v>#DIV/0!</v>
      </c>
      <c r="H994" s="39"/>
      <c r="I994" s="81" t="e">
        <f t="shared" si="317"/>
        <v>#DIV/0!</v>
      </c>
      <c r="J994" s="68" t="e">
        <f t="shared" si="332"/>
        <v>#DIV/0!</v>
      </c>
      <c r="K994" s="24">
        <f t="shared" si="335"/>
        <v>0</v>
      </c>
      <c r="L994" s="24">
        <f t="shared" si="333"/>
        <v>0</v>
      </c>
      <c r="M994" s="29" t="e">
        <f t="shared" si="318"/>
        <v>#DIV/0!</v>
      </c>
      <c r="N994" s="694"/>
      <c r="O994" s="5" t="b">
        <f t="shared" si="319"/>
        <v>1</v>
      </c>
      <c r="P994" s="424"/>
      <c r="Q994" s="138"/>
      <c r="R994" s="403" t="b">
        <f t="shared" si="334"/>
        <v>1</v>
      </c>
    </row>
    <row r="995" spans="1:18" s="423" customFormat="1" ht="27" x14ac:dyDescent="0.25">
      <c r="A995" s="621"/>
      <c r="B995" s="451" t="s">
        <v>18</v>
      </c>
      <c r="C995" s="451"/>
      <c r="D995" s="39">
        <v>1778.87</v>
      </c>
      <c r="E995" s="39">
        <v>1778.87</v>
      </c>
      <c r="F995" s="39">
        <v>1778.87</v>
      </c>
      <c r="G995" s="64">
        <f t="shared" si="331"/>
        <v>1</v>
      </c>
      <c r="H995" s="39">
        <v>1778.87</v>
      </c>
      <c r="I995" s="100">
        <f t="shared" si="317"/>
        <v>1</v>
      </c>
      <c r="J995" s="64">
        <f t="shared" si="332"/>
        <v>1</v>
      </c>
      <c r="K995" s="24">
        <f t="shared" si="335"/>
        <v>1778.87</v>
      </c>
      <c r="L995" s="24">
        <f t="shared" si="333"/>
        <v>0</v>
      </c>
      <c r="M995" s="28">
        <f t="shared" si="318"/>
        <v>1</v>
      </c>
      <c r="N995" s="694"/>
      <c r="O995" s="5" t="b">
        <f t="shared" si="319"/>
        <v>1</v>
      </c>
      <c r="P995" s="424"/>
      <c r="Q995" s="138"/>
      <c r="R995" s="403" t="b">
        <f t="shared" si="334"/>
        <v>1</v>
      </c>
    </row>
    <row r="996" spans="1:18" s="423" customFormat="1" ht="27" x14ac:dyDescent="0.25">
      <c r="A996" s="621"/>
      <c r="B996" s="451" t="s">
        <v>38</v>
      </c>
      <c r="C996" s="451"/>
      <c r="D996" s="39">
        <v>1778.87</v>
      </c>
      <c r="E996" s="39">
        <v>1778.87</v>
      </c>
      <c r="F996" s="39">
        <v>1778.87</v>
      </c>
      <c r="G996" s="64">
        <f t="shared" si="331"/>
        <v>1</v>
      </c>
      <c r="H996" s="39">
        <v>1778.87</v>
      </c>
      <c r="I996" s="100">
        <f>H996/E996</f>
        <v>1</v>
      </c>
      <c r="J996" s="64">
        <f t="shared" si="332"/>
        <v>1</v>
      </c>
      <c r="K996" s="24">
        <f t="shared" si="335"/>
        <v>1778.87</v>
      </c>
      <c r="L996" s="24">
        <f t="shared" si="333"/>
        <v>0</v>
      </c>
      <c r="M996" s="28">
        <f>K996/E996</f>
        <v>1</v>
      </c>
      <c r="N996" s="694"/>
      <c r="O996" s="5" t="b">
        <f t="shared" si="319"/>
        <v>1</v>
      </c>
      <c r="P996" s="424"/>
      <c r="Q996" s="138"/>
      <c r="R996" s="403" t="b">
        <f t="shared" si="334"/>
        <v>1</v>
      </c>
    </row>
    <row r="997" spans="1:18" s="423" customFormat="1" ht="27" x14ac:dyDescent="0.25">
      <c r="A997" s="621"/>
      <c r="B997" s="451" t="s">
        <v>20</v>
      </c>
      <c r="C997" s="451"/>
      <c r="D997" s="39">
        <v>312</v>
      </c>
      <c r="E997" s="39">
        <v>312</v>
      </c>
      <c r="F997" s="39">
        <v>312</v>
      </c>
      <c r="G997" s="64">
        <f t="shared" si="331"/>
        <v>1</v>
      </c>
      <c r="H997" s="39">
        <f>F997</f>
        <v>312</v>
      </c>
      <c r="I997" s="100">
        <f>H997/E997</f>
        <v>1</v>
      </c>
      <c r="J997" s="64">
        <f t="shared" si="332"/>
        <v>1</v>
      </c>
      <c r="K997" s="24">
        <f t="shared" si="335"/>
        <v>312</v>
      </c>
      <c r="L997" s="24">
        <f t="shared" si="333"/>
        <v>0</v>
      </c>
      <c r="M997" s="28">
        <f>K997/E997</f>
        <v>1</v>
      </c>
      <c r="N997" s="694"/>
      <c r="O997" s="5" t="b">
        <f t="shared" si="319"/>
        <v>1</v>
      </c>
      <c r="P997" s="424"/>
      <c r="Q997" s="138"/>
      <c r="R997" s="403" t="b">
        <f t="shared" si="334"/>
        <v>1</v>
      </c>
    </row>
    <row r="998" spans="1:18" s="4" customFormat="1" ht="66" customHeight="1" x14ac:dyDescent="0.25">
      <c r="A998" s="750" t="s">
        <v>34</v>
      </c>
      <c r="B998" s="34" t="s">
        <v>699</v>
      </c>
      <c r="C998" s="34" t="s">
        <v>114</v>
      </c>
      <c r="D998" s="31">
        <f>SUM(D999:D1002)</f>
        <v>326037.09999999998</v>
      </c>
      <c r="E998" s="31">
        <f>SUM(E999:E1002)</f>
        <v>326437.09999999998</v>
      </c>
      <c r="F998" s="31">
        <f>SUM(F999:F1002)</f>
        <v>280554.06</v>
      </c>
      <c r="G998" s="101">
        <f t="shared" ref="G998:G1061" si="339">F998/E998</f>
        <v>0.85899999999999999</v>
      </c>
      <c r="H998" s="31">
        <f>SUM(H999:H1002)</f>
        <v>280554.06</v>
      </c>
      <c r="I998" s="101">
        <f t="shared" ref="I998:I1061" si="340">H998/E998</f>
        <v>0.85899999999999999</v>
      </c>
      <c r="J998" s="101">
        <f t="shared" ref="J998:J1061" si="341">H998/F998</f>
        <v>1</v>
      </c>
      <c r="K998" s="31">
        <f>SUM(K999:K1002)</f>
        <v>325027.57</v>
      </c>
      <c r="L998" s="31">
        <f>SUM(L999:L1002)</f>
        <v>1409.53</v>
      </c>
      <c r="M998" s="32">
        <f t="shared" ref="M998:M1061" si="342">K998/E998</f>
        <v>1</v>
      </c>
      <c r="N998" s="602"/>
      <c r="O998" s="5" t="b">
        <f t="shared" si="319"/>
        <v>1</v>
      </c>
      <c r="P998" s="6"/>
      <c r="Q998" s="138"/>
      <c r="R998" s="403" t="b">
        <f t="shared" si="334"/>
        <v>1</v>
      </c>
    </row>
    <row r="999" spans="1:18" s="4" customFormat="1" ht="25.5" customHeight="1" x14ac:dyDescent="0.25">
      <c r="A999" s="750"/>
      <c r="B999" s="35" t="s">
        <v>19</v>
      </c>
      <c r="C999" s="35"/>
      <c r="D999" s="33">
        <f>D1004+D1024+D1049</f>
        <v>0</v>
      </c>
      <c r="E999" s="33">
        <f t="shared" ref="E999:K999" si="343">E1004+E1024+E1049</f>
        <v>0</v>
      </c>
      <c r="F999" s="33">
        <f t="shared" si="343"/>
        <v>0</v>
      </c>
      <c r="G999" s="103" t="e">
        <f t="shared" si="339"/>
        <v>#DIV/0!</v>
      </c>
      <c r="H999" s="33">
        <f t="shared" si="343"/>
        <v>0</v>
      </c>
      <c r="I999" s="103" t="e">
        <f t="shared" si="340"/>
        <v>#DIV/0!</v>
      </c>
      <c r="J999" s="103" t="e">
        <f t="shared" si="341"/>
        <v>#DIV/0!</v>
      </c>
      <c r="K999" s="33">
        <f t="shared" si="343"/>
        <v>0</v>
      </c>
      <c r="L999" s="33">
        <f>L1004+L1024+L1049</f>
        <v>0</v>
      </c>
      <c r="M999" s="117" t="e">
        <f t="shared" si="342"/>
        <v>#DIV/0!</v>
      </c>
      <c r="N999" s="602"/>
      <c r="O999" s="5" t="b">
        <f t="shared" si="319"/>
        <v>1</v>
      </c>
      <c r="P999" s="6"/>
      <c r="Q999" s="138"/>
      <c r="R999" s="403" t="b">
        <f t="shared" si="334"/>
        <v>1</v>
      </c>
    </row>
    <row r="1000" spans="1:18" s="4" customFormat="1" ht="25.5" customHeight="1" x14ac:dyDescent="0.25">
      <c r="A1000" s="750"/>
      <c r="B1000" s="35" t="s">
        <v>18</v>
      </c>
      <c r="C1000" s="35"/>
      <c r="D1000" s="33">
        <f>D1005+D1030+D1055</f>
        <v>1711.21</v>
      </c>
      <c r="E1000" s="33">
        <f>E1005+E1030+E1055</f>
        <v>2111.21</v>
      </c>
      <c r="F1000" s="33">
        <f t="shared" ref="F1000:H1000" si="344">F1005+F1030+F1055</f>
        <v>1577.21</v>
      </c>
      <c r="G1000" s="104">
        <f t="shared" si="339"/>
        <v>0.747</v>
      </c>
      <c r="H1000" s="33">
        <f t="shared" si="344"/>
        <v>1577.21</v>
      </c>
      <c r="I1000" s="104">
        <f t="shared" si="340"/>
        <v>0.747</v>
      </c>
      <c r="J1000" s="104">
        <f t="shared" si="341"/>
        <v>1</v>
      </c>
      <c r="K1000" s="33">
        <f t="shared" ref="K1000:L1000" si="345">K1005+K1030+K1055</f>
        <v>2111.21</v>
      </c>
      <c r="L1000" s="33">
        <f t="shared" si="345"/>
        <v>0</v>
      </c>
      <c r="M1000" s="116">
        <f t="shared" si="342"/>
        <v>1</v>
      </c>
      <c r="N1000" s="602"/>
      <c r="O1000" s="5" t="b">
        <f t="shared" si="319"/>
        <v>1</v>
      </c>
      <c r="P1000" s="6"/>
      <c r="Q1000" s="138"/>
      <c r="R1000" s="403" t="b">
        <f t="shared" si="334"/>
        <v>1</v>
      </c>
    </row>
    <row r="1001" spans="1:18" s="4" customFormat="1" ht="24" customHeight="1" x14ac:dyDescent="0.25">
      <c r="A1001" s="750"/>
      <c r="B1001" s="35" t="s">
        <v>38</v>
      </c>
      <c r="C1001" s="35"/>
      <c r="D1001" s="33">
        <f t="shared" ref="D1001:F1002" si="346">D1006+D1031+D1056</f>
        <v>323800.89</v>
      </c>
      <c r="E1001" s="33">
        <f t="shared" si="346"/>
        <v>323800.89</v>
      </c>
      <c r="F1001" s="33">
        <f>F1006+F1031+F1056</f>
        <v>278451.84999999998</v>
      </c>
      <c r="G1001" s="104">
        <f t="shared" si="339"/>
        <v>0.86</v>
      </c>
      <c r="H1001" s="33">
        <f>H1006+H1031+H1056</f>
        <v>278451.84999999998</v>
      </c>
      <c r="I1001" s="104">
        <f t="shared" si="340"/>
        <v>0.86</v>
      </c>
      <c r="J1001" s="104">
        <f t="shared" si="341"/>
        <v>1</v>
      </c>
      <c r="K1001" s="33">
        <f>K1006+K1031+K1056</f>
        <v>322391.36</v>
      </c>
      <c r="L1001" s="33">
        <f>L1006+L1031+L1056</f>
        <v>1409.53</v>
      </c>
      <c r="M1001" s="116">
        <f t="shared" si="342"/>
        <v>1</v>
      </c>
      <c r="N1001" s="602"/>
      <c r="O1001" s="5" t="b">
        <f t="shared" si="319"/>
        <v>1</v>
      </c>
      <c r="P1001" s="6"/>
      <c r="Q1001" s="138"/>
      <c r="R1001" s="403" t="b">
        <f t="shared" si="334"/>
        <v>1</v>
      </c>
    </row>
    <row r="1002" spans="1:18" s="4" customFormat="1" ht="27.75" customHeight="1" x14ac:dyDescent="0.25">
      <c r="A1002" s="750"/>
      <c r="B1002" s="35" t="s">
        <v>20</v>
      </c>
      <c r="C1002" s="35"/>
      <c r="D1002" s="33">
        <f t="shared" si="346"/>
        <v>525</v>
      </c>
      <c r="E1002" s="33">
        <f t="shared" si="346"/>
        <v>525</v>
      </c>
      <c r="F1002" s="33">
        <f t="shared" si="346"/>
        <v>525</v>
      </c>
      <c r="G1002" s="104">
        <f t="shared" si="339"/>
        <v>1</v>
      </c>
      <c r="H1002" s="33">
        <f t="shared" ref="H1002" si="347">H1007+H1032+H1057</f>
        <v>525</v>
      </c>
      <c r="I1002" s="104">
        <f t="shared" si="340"/>
        <v>1</v>
      </c>
      <c r="J1002" s="104">
        <f t="shared" si="341"/>
        <v>1</v>
      </c>
      <c r="K1002" s="33">
        <f t="shared" ref="K1002:L1002" si="348">K1007+K1032+K1057</f>
        <v>525</v>
      </c>
      <c r="L1002" s="33">
        <f t="shared" si="348"/>
        <v>0</v>
      </c>
      <c r="M1002" s="116">
        <f t="shared" si="342"/>
        <v>1</v>
      </c>
      <c r="N1002" s="602"/>
      <c r="O1002" s="5" t="b">
        <f t="shared" si="319"/>
        <v>1</v>
      </c>
      <c r="P1002" s="6"/>
      <c r="Q1002" s="138"/>
      <c r="R1002" s="403" t="b">
        <f t="shared" si="334"/>
        <v>1</v>
      </c>
    </row>
    <row r="1003" spans="1:18" s="4" customFormat="1" ht="39" x14ac:dyDescent="0.25">
      <c r="A1003" s="962" t="s">
        <v>35</v>
      </c>
      <c r="B1003" s="84" t="s">
        <v>493</v>
      </c>
      <c r="C1003" s="84" t="s">
        <v>116</v>
      </c>
      <c r="D1003" s="58">
        <f>SUM(D1004:D1007)</f>
        <v>293228.42</v>
      </c>
      <c r="E1003" s="58">
        <f>SUM(E1004:E1007)</f>
        <v>293628.42</v>
      </c>
      <c r="F1003" s="58">
        <f>SUM(F1004:F1007)</f>
        <v>260739.48</v>
      </c>
      <c r="G1003" s="92">
        <f t="shared" si="339"/>
        <v>0.88800000000000001</v>
      </c>
      <c r="H1003" s="58">
        <f>SUM(H1004:H1007)</f>
        <v>260739.48</v>
      </c>
      <c r="I1003" s="96">
        <f t="shared" si="340"/>
        <v>0.88800000000000001</v>
      </c>
      <c r="J1003" s="92">
        <f t="shared" si="341"/>
        <v>1</v>
      </c>
      <c r="K1003" s="59">
        <f>SUM(K1004:K1007)</f>
        <v>293628.42</v>
      </c>
      <c r="L1003" s="59">
        <f>SUM(L1004:L1007)</f>
        <v>0</v>
      </c>
      <c r="M1003" s="55">
        <f t="shared" si="342"/>
        <v>1</v>
      </c>
      <c r="N1003" s="758"/>
      <c r="O1003" s="5" t="b">
        <f t="shared" si="319"/>
        <v>1</v>
      </c>
      <c r="P1003" s="6"/>
      <c r="Q1003" s="138"/>
      <c r="R1003" s="403" t="b">
        <f t="shared" si="334"/>
        <v>1</v>
      </c>
    </row>
    <row r="1004" spans="1:18" s="4" customFormat="1" ht="18.75" customHeight="1" x14ac:dyDescent="0.25">
      <c r="A1004" s="962"/>
      <c r="B1004" s="489" t="s">
        <v>19</v>
      </c>
      <c r="C1004" s="489"/>
      <c r="D1004" s="39">
        <f>D1009+D1014+D1019</f>
        <v>0</v>
      </c>
      <c r="E1004" s="39">
        <f>E1009+E1014+E1019</f>
        <v>0</v>
      </c>
      <c r="F1004" s="39">
        <f>F1009+F1014+F1019</f>
        <v>0</v>
      </c>
      <c r="G1004" s="68" t="e">
        <f t="shared" si="339"/>
        <v>#DIV/0!</v>
      </c>
      <c r="H1004" s="39">
        <f>H1009+H1014+H1019</f>
        <v>0</v>
      </c>
      <c r="I1004" s="81" t="e">
        <f t="shared" si="340"/>
        <v>#DIV/0!</v>
      </c>
      <c r="J1004" s="68" t="e">
        <f t="shared" si="341"/>
        <v>#DIV/0!</v>
      </c>
      <c r="K1004" s="39">
        <f>K1009+K1014+K1019</f>
        <v>0</v>
      </c>
      <c r="L1004" s="24">
        <f t="shared" ref="L1004:L1012" si="349">E1004-K1004</f>
        <v>0</v>
      </c>
      <c r="M1004" s="29" t="e">
        <f t="shared" si="342"/>
        <v>#DIV/0!</v>
      </c>
      <c r="N1004" s="758"/>
      <c r="O1004" s="5" t="b">
        <f t="shared" si="319"/>
        <v>1</v>
      </c>
      <c r="P1004" s="6"/>
      <c r="Q1004" s="138"/>
      <c r="R1004" s="403" t="b">
        <f t="shared" si="334"/>
        <v>1</v>
      </c>
    </row>
    <row r="1005" spans="1:18" s="4" customFormat="1" ht="18.75" customHeight="1" x14ac:dyDescent="0.25">
      <c r="A1005" s="962"/>
      <c r="B1005" s="489" t="s">
        <v>18</v>
      </c>
      <c r="C1005" s="489"/>
      <c r="D1005" s="39">
        <f>D1010+D1015+D1020+D1025</f>
        <v>913</v>
      </c>
      <c r="E1005" s="39">
        <f t="shared" ref="E1005:F1005" si="350">E1010+E1015+E1020+E1025</f>
        <v>1313</v>
      </c>
      <c r="F1005" s="39">
        <f t="shared" si="350"/>
        <v>779</v>
      </c>
      <c r="G1005" s="64">
        <f t="shared" si="339"/>
        <v>0.59299999999999997</v>
      </c>
      <c r="H1005" s="39">
        <f t="shared" ref="H1005" si="351">H1010+H1015+H1020+H1025</f>
        <v>779</v>
      </c>
      <c r="I1005" s="100">
        <f t="shared" si="340"/>
        <v>0.59299999999999997</v>
      </c>
      <c r="J1005" s="64">
        <f t="shared" si="341"/>
        <v>1</v>
      </c>
      <c r="K1005" s="39">
        <f t="shared" ref="K1005" si="352">K1010+K1015+K1020+K1025</f>
        <v>1313</v>
      </c>
      <c r="L1005" s="24">
        <f t="shared" si="349"/>
        <v>0</v>
      </c>
      <c r="M1005" s="28">
        <f t="shared" si="342"/>
        <v>1</v>
      </c>
      <c r="N1005" s="758"/>
      <c r="O1005" s="5" t="b">
        <f t="shared" si="319"/>
        <v>1</v>
      </c>
      <c r="P1005" s="6"/>
      <c r="Q1005" s="138"/>
      <c r="R1005" s="403" t="b">
        <f t="shared" si="334"/>
        <v>1</v>
      </c>
    </row>
    <row r="1006" spans="1:18" s="4" customFormat="1" ht="18.75" customHeight="1" x14ac:dyDescent="0.25">
      <c r="A1006" s="962"/>
      <c r="B1006" s="489" t="s">
        <v>38</v>
      </c>
      <c r="C1006" s="489"/>
      <c r="D1006" s="39">
        <f>D1011+D1016+D1021+D1026</f>
        <v>292315.42</v>
      </c>
      <c r="E1006" s="39">
        <f t="shared" ref="D1006:F1007" si="353">E1011+E1016+E1021+E1026</f>
        <v>292315.42</v>
      </c>
      <c r="F1006" s="39">
        <f t="shared" si="353"/>
        <v>259960.48</v>
      </c>
      <c r="G1006" s="64">
        <f t="shared" si="339"/>
        <v>0.88900000000000001</v>
      </c>
      <c r="H1006" s="39">
        <f t="shared" ref="H1006" si="354">H1011+H1016+H1021+H1026</f>
        <v>259960.48</v>
      </c>
      <c r="I1006" s="100">
        <f t="shared" si="340"/>
        <v>0.88900000000000001</v>
      </c>
      <c r="J1006" s="64">
        <f t="shared" si="341"/>
        <v>1</v>
      </c>
      <c r="K1006" s="39">
        <f t="shared" ref="K1006" si="355">K1011+K1016+K1021+K1026</f>
        <v>292315.42</v>
      </c>
      <c r="L1006" s="24">
        <f t="shared" si="349"/>
        <v>0</v>
      </c>
      <c r="M1006" s="28">
        <f t="shared" si="342"/>
        <v>1</v>
      </c>
      <c r="N1006" s="758"/>
      <c r="O1006" s="5" t="b">
        <f t="shared" si="319"/>
        <v>1</v>
      </c>
      <c r="P1006" s="6"/>
      <c r="Q1006" s="138"/>
      <c r="R1006" s="403" t="b">
        <f t="shared" si="334"/>
        <v>1</v>
      </c>
    </row>
    <row r="1007" spans="1:18" s="4" customFormat="1" ht="18.75" customHeight="1" x14ac:dyDescent="0.25">
      <c r="A1007" s="962"/>
      <c r="B1007" s="489" t="s">
        <v>20</v>
      </c>
      <c r="C1007" s="489"/>
      <c r="D1007" s="39">
        <f t="shared" si="353"/>
        <v>0</v>
      </c>
      <c r="E1007" s="39">
        <f t="shared" si="353"/>
        <v>0</v>
      </c>
      <c r="F1007" s="39">
        <f t="shared" si="353"/>
        <v>0</v>
      </c>
      <c r="G1007" s="68" t="e">
        <f t="shared" si="339"/>
        <v>#DIV/0!</v>
      </c>
      <c r="H1007" s="39">
        <f t="shared" ref="H1007" si="356">H1012+H1017+H1022+H1027</f>
        <v>0</v>
      </c>
      <c r="I1007" s="81" t="e">
        <f t="shared" si="340"/>
        <v>#DIV/0!</v>
      </c>
      <c r="J1007" s="68" t="e">
        <f t="shared" si="341"/>
        <v>#DIV/0!</v>
      </c>
      <c r="K1007" s="39">
        <f t="shared" ref="K1007" si="357">K1012+K1017+K1022+K1027</f>
        <v>0</v>
      </c>
      <c r="L1007" s="24">
        <f t="shared" si="349"/>
        <v>0</v>
      </c>
      <c r="M1007" s="29" t="e">
        <f t="shared" si="342"/>
        <v>#DIV/0!</v>
      </c>
      <c r="N1007" s="758"/>
      <c r="O1007" s="5" t="b">
        <f t="shared" si="319"/>
        <v>1</v>
      </c>
      <c r="P1007" s="6"/>
      <c r="Q1007" s="138"/>
      <c r="R1007" s="403" t="b">
        <f t="shared" si="334"/>
        <v>1</v>
      </c>
    </row>
    <row r="1008" spans="1:18" s="4" customFormat="1" ht="48" customHeight="1" x14ac:dyDescent="0.25">
      <c r="A1008" s="592" t="s">
        <v>15</v>
      </c>
      <c r="B1008" s="16" t="s">
        <v>442</v>
      </c>
      <c r="C1008" s="16" t="s">
        <v>172</v>
      </c>
      <c r="D1008" s="19">
        <f>SUM(D1009:D1012)</f>
        <v>280379.37</v>
      </c>
      <c r="E1008" s="19">
        <f>SUM(E1009:E1012)</f>
        <v>280579.37</v>
      </c>
      <c r="F1008" s="19">
        <f>SUM(F1009:F1012)</f>
        <v>252142.73</v>
      </c>
      <c r="G1008" s="64">
        <f t="shared" si="339"/>
        <v>0.89900000000000002</v>
      </c>
      <c r="H1008" s="19">
        <f>SUM(H1009:H1012)</f>
        <v>252142.73</v>
      </c>
      <c r="I1008" s="100">
        <f t="shared" si="340"/>
        <v>0.89900000000000002</v>
      </c>
      <c r="J1008" s="64">
        <f t="shared" si="341"/>
        <v>1</v>
      </c>
      <c r="K1008" s="24">
        <f t="shared" ref="K1008:K1017" si="358">E1008</f>
        <v>280579.37</v>
      </c>
      <c r="L1008" s="24">
        <f t="shared" si="349"/>
        <v>0</v>
      </c>
      <c r="M1008" s="28">
        <f t="shared" si="342"/>
        <v>1</v>
      </c>
      <c r="N1008" s="799" t="s">
        <v>980</v>
      </c>
      <c r="O1008" s="5" t="b">
        <f t="shared" si="319"/>
        <v>1</v>
      </c>
      <c r="P1008" s="6"/>
      <c r="Q1008" s="138"/>
      <c r="R1008" s="403" t="b">
        <f t="shared" si="334"/>
        <v>1</v>
      </c>
    </row>
    <row r="1009" spans="1:18" s="4" customFormat="1" ht="27" x14ac:dyDescent="0.25">
      <c r="A1009" s="592"/>
      <c r="B1009" s="489" t="s">
        <v>19</v>
      </c>
      <c r="C1009" s="489"/>
      <c r="D1009" s="39">
        <f>D1054</f>
        <v>0</v>
      </c>
      <c r="E1009" s="39">
        <v>0</v>
      </c>
      <c r="F1009" s="39"/>
      <c r="G1009" s="68" t="e">
        <f t="shared" si="339"/>
        <v>#DIV/0!</v>
      </c>
      <c r="H1009" s="21"/>
      <c r="I1009" s="81" t="e">
        <f t="shared" si="340"/>
        <v>#DIV/0!</v>
      </c>
      <c r="J1009" s="68" t="e">
        <f t="shared" si="341"/>
        <v>#DIV/0!</v>
      </c>
      <c r="K1009" s="24">
        <f t="shared" si="358"/>
        <v>0</v>
      </c>
      <c r="L1009" s="24">
        <f t="shared" si="349"/>
        <v>0</v>
      </c>
      <c r="M1009" s="29" t="e">
        <f t="shared" si="342"/>
        <v>#DIV/0!</v>
      </c>
      <c r="N1009" s="799"/>
      <c r="O1009" s="5" t="b">
        <f t="shared" si="319"/>
        <v>1</v>
      </c>
      <c r="P1009" s="6"/>
      <c r="Q1009" s="138"/>
      <c r="R1009" s="403" t="b">
        <f t="shared" si="334"/>
        <v>1</v>
      </c>
    </row>
    <row r="1010" spans="1:18" s="4" customFormat="1" ht="27" x14ac:dyDescent="0.25">
      <c r="A1010" s="592"/>
      <c r="B1010" s="489" t="s">
        <v>18</v>
      </c>
      <c r="C1010" s="489"/>
      <c r="D1010" s="39">
        <v>913</v>
      </c>
      <c r="E1010" s="39">
        <v>1113</v>
      </c>
      <c r="F1010" s="39">
        <v>779</v>
      </c>
      <c r="G1010" s="64">
        <f t="shared" si="339"/>
        <v>0.7</v>
      </c>
      <c r="H1010" s="39">
        <v>779</v>
      </c>
      <c r="I1010" s="100">
        <f t="shared" si="340"/>
        <v>0.7</v>
      </c>
      <c r="J1010" s="64">
        <f t="shared" si="341"/>
        <v>1</v>
      </c>
      <c r="K1010" s="24">
        <v>1113</v>
      </c>
      <c r="L1010" s="24">
        <f t="shared" si="349"/>
        <v>0</v>
      </c>
      <c r="M1010" s="28">
        <f t="shared" si="342"/>
        <v>1</v>
      </c>
      <c r="N1010" s="799"/>
      <c r="O1010" s="5" t="b">
        <f t="shared" si="319"/>
        <v>1</v>
      </c>
      <c r="P1010" s="6"/>
      <c r="Q1010" s="138"/>
      <c r="R1010" s="403" t="b">
        <f t="shared" si="334"/>
        <v>1</v>
      </c>
    </row>
    <row r="1011" spans="1:18" s="4" customFormat="1" ht="27" x14ac:dyDescent="0.25">
      <c r="A1011" s="592"/>
      <c r="B1011" s="489" t="s">
        <v>38</v>
      </c>
      <c r="C1011" s="489"/>
      <c r="D1011" s="39">
        <v>279466.37</v>
      </c>
      <c r="E1011" s="39">
        <v>279466.37</v>
      </c>
      <c r="F1011" s="39">
        <v>251363.73</v>
      </c>
      <c r="G1011" s="64">
        <f t="shared" si="339"/>
        <v>0.89900000000000002</v>
      </c>
      <c r="H1011" s="39">
        <v>251363.73</v>
      </c>
      <c r="I1011" s="100">
        <f t="shared" si="340"/>
        <v>0.89900000000000002</v>
      </c>
      <c r="J1011" s="64">
        <f t="shared" si="341"/>
        <v>1</v>
      </c>
      <c r="K1011" s="24">
        <f t="shared" si="358"/>
        <v>279466.37</v>
      </c>
      <c r="L1011" s="24">
        <f t="shared" si="349"/>
        <v>0</v>
      </c>
      <c r="M1011" s="28">
        <f t="shared" si="342"/>
        <v>1</v>
      </c>
      <c r="N1011" s="799"/>
      <c r="O1011" s="5" t="b">
        <f t="shared" si="319"/>
        <v>1</v>
      </c>
      <c r="P1011" s="6"/>
      <c r="Q1011" s="138"/>
      <c r="R1011" s="403" t="b">
        <f t="shared" si="334"/>
        <v>1</v>
      </c>
    </row>
    <row r="1012" spans="1:18" s="4" customFormat="1" ht="27" x14ac:dyDescent="0.25">
      <c r="A1012" s="592"/>
      <c r="B1012" s="489" t="s">
        <v>20</v>
      </c>
      <c r="C1012" s="489"/>
      <c r="D1012" s="39">
        <v>0</v>
      </c>
      <c r="E1012" s="39">
        <v>0</v>
      </c>
      <c r="F1012" s="39"/>
      <c r="G1012" s="93" t="e">
        <f t="shared" si="339"/>
        <v>#DIV/0!</v>
      </c>
      <c r="H1012" s="21"/>
      <c r="I1012" s="81" t="e">
        <f t="shared" si="340"/>
        <v>#DIV/0!</v>
      </c>
      <c r="J1012" s="68" t="e">
        <f t="shared" si="341"/>
        <v>#DIV/0!</v>
      </c>
      <c r="K1012" s="24">
        <f t="shared" si="358"/>
        <v>0</v>
      </c>
      <c r="L1012" s="24">
        <f t="shared" si="349"/>
        <v>0</v>
      </c>
      <c r="M1012" s="29" t="e">
        <f t="shared" si="342"/>
        <v>#DIV/0!</v>
      </c>
      <c r="N1012" s="799"/>
      <c r="O1012" s="5" t="b">
        <f t="shared" si="319"/>
        <v>1</v>
      </c>
      <c r="P1012" s="6"/>
      <c r="Q1012" s="138"/>
      <c r="R1012" s="403" t="b">
        <f t="shared" si="334"/>
        <v>1</v>
      </c>
    </row>
    <row r="1013" spans="1:18" s="4" customFormat="1" ht="37.5" x14ac:dyDescent="0.25">
      <c r="A1013" s="621" t="s">
        <v>1539</v>
      </c>
      <c r="B1013" s="16" t="s">
        <v>494</v>
      </c>
      <c r="C1013" s="16" t="s">
        <v>172</v>
      </c>
      <c r="D1013" s="51">
        <f>SUM(D1014:D1017)</f>
        <v>12818.08</v>
      </c>
      <c r="E1013" s="51">
        <f>SUM(E1014:E1017)</f>
        <v>12818.08</v>
      </c>
      <c r="F1013" s="51">
        <f>SUM(F1014:F1017)</f>
        <v>8565.7800000000007</v>
      </c>
      <c r="G1013" s="105">
        <f t="shared" si="339"/>
        <v>0.66800000000000004</v>
      </c>
      <c r="H1013" s="51">
        <f>SUM(H1014:H1017)</f>
        <v>8565.7800000000007</v>
      </c>
      <c r="I1013" s="105">
        <f t="shared" si="340"/>
        <v>0.66800000000000004</v>
      </c>
      <c r="J1013" s="105">
        <f t="shared" si="341"/>
        <v>1</v>
      </c>
      <c r="K1013" s="51">
        <f>SUM(K1014:K1017)</f>
        <v>12818.08</v>
      </c>
      <c r="L1013" s="51">
        <f>SUM(L1014:L1017)</f>
        <v>0</v>
      </c>
      <c r="M1013" s="140">
        <f t="shared" si="342"/>
        <v>1</v>
      </c>
      <c r="N1013" s="597" t="s">
        <v>1540</v>
      </c>
      <c r="O1013" s="5" t="b">
        <f t="shared" si="319"/>
        <v>1</v>
      </c>
      <c r="P1013" s="6"/>
      <c r="Q1013" s="138"/>
      <c r="R1013" s="403" t="b">
        <f t="shared" si="334"/>
        <v>1</v>
      </c>
    </row>
    <row r="1014" spans="1:18" s="4" customFormat="1" ht="33.75" customHeight="1" x14ac:dyDescent="0.25">
      <c r="A1014" s="621"/>
      <c r="B1014" s="489" t="s">
        <v>19</v>
      </c>
      <c r="C1014" s="489"/>
      <c r="D1014" s="24"/>
      <c r="E1014" s="24"/>
      <c r="F1014" s="24"/>
      <c r="G1014" s="81" t="e">
        <f t="shared" si="339"/>
        <v>#DIV/0!</v>
      </c>
      <c r="H1014" s="36"/>
      <c r="I1014" s="81" t="e">
        <f t="shared" si="340"/>
        <v>#DIV/0!</v>
      </c>
      <c r="J1014" s="81" t="e">
        <f t="shared" si="341"/>
        <v>#DIV/0!</v>
      </c>
      <c r="K1014" s="24">
        <f t="shared" si="358"/>
        <v>0</v>
      </c>
      <c r="L1014" s="24">
        <f>E1014-K1014</f>
        <v>0</v>
      </c>
      <c r="M1014" s="120" t="e">
        <f t="shared" si="342"/>
        <v>#DIV/0!</v>
      </c>
      <c r="N1014" s="597"/>
      <c r="O1014" s="5" t="b">
        <f t="shared" si="319"/>
        <v>1</v>
      </c>
      <c r="P1014" s="6"/>
      <c r="Q1014" s="138"/>
      <c r="R1014" s="403" t="b">
        <f t="shared" si="334"/>
        <v>1</v>
      </c>
    </row>
    <row r="1015" spans="1:18" s="4" customFormat="1" ht="32.25" customHeight="1" x14ac:dyDescent="0.25">
      <c r="A1015" s="621"/>
      <c r="B1015" s="489" t="s">
        <v>18</v>
      </c>
      <c r="C1015" s="489"/>
      <c r="D1015" s="24"/>
      <c r="E1015" s="24"/>
      <c r="F1015" s="24"/>
      <c r="G1015" s="81" t="e">
        <f t="shared" si="339"/>
        <v>#DIV/0!</v>
      </c>
      <c r="H1015" s="36"/>
      <c r="I1015" s="81" t="e">
        <f t="shared" si="340"/>
        <v>#DIV/0!</v>
      </c>
      <c r="J1015" s="81" t="e">
        <f t="shared" si="341"/>
        <v>#DIV/0!</v>
      </c>
      <c r="K1015" s="24">
        <f t="shared" si="358"/>
        <v>0</v>
      </c>
      <c r="L1015" s="24">
        <f>E1015-K1015</f>
        <v>0</v>
      </c>
      <c r="M1015" s="120" t="e">
        <f t="shared" si="342"/>
        <v>#DIV/0!</v>
      </c>
      <c r="N1015" s="597"/>
      <c r="O1015" s="5" t="b">
        <f t="shared" si="319"/>
        <v>1</v>
      </c>
      <c r="P1015" s="6"/>
      <c r="Q1015" s="138"/>
      <c r="R1015" s="403" t="b">
        <f t="shared" si="334"/>
        <v>1</v>
      </c>
    </row>
    <row r="1016" spans="1:18" s="4" customFormat="1" ht="30.75" customHeight="1" x14ac:dyDescent="0.25">
      <c r="A1016" s="621"/>
      <c r="B1016" s="489" t="s">
        <v>38</v>
      </c>
      <c r="C1016" s="489"/>
      <c r="D1016" s="24">
        <v>12818.08</v>
      </c>
      <c r="E1016" s="24">
        <v>12818.08</v>
      </c>
      <c r="F1016" s="24">
        <v>8565.7800000000007</v>
      </c>
      <c r="G1016" s="100">
        <f t="shared" si="339"/>
        <v>0.66800000000000004</v>
      </c>
      <c r="H1016" s="24">
        <v>8565.7800000000007</v>
      </c>
      <c r="I1016" s="100">
        <f t="shared" si="340"/>
        <v>0.66800000000000004</v>
      </c>
      <c r="J1016" s="100">
        <f t="shared" si="341"/>
        <v>1</v>
      </c>
      <c r="K1016" s="24">
        <v>12818.08</v>
      </c>
      <c r="L1016" s="24"/>
      <c r="M1016" s="47">
        <f t="shared" si="342"/>
        <v>1</v>
      </c>
      <c r="N1016" s="597"/>
      <c r="O1016" s="5" t="b">
        <f t="shared" si="319"/>
        <v>1</v>
      </c>
      <c r="P1016" s="6"/>
      <c r="Q1016" s="138"/>
      <c r="R1016" s="403" t="b">
        <f t="shared" si="334"/>
        <v>1</v>
      </c>
    </row>
    <row r="1017" spans="1:18" s="4" customFormat="1" ht="35.25" customHeight="1" x14ac:dyDescent="0.25">
      <c r="A1017" s="621"/>
      <c r="B1017" s="489" t="s">
        <v>20</v>
      </c>
      <c r="C1017" s="489"/>
      <c r="D1017" s="24"/>
      <c r="E1017" s="24"/>
      <c r="F1017" s="24"/>
      <c r="G1017" s="81" t="e">
        <f t="shared" si="339"/>
        <v>#DIV/0!</v>
      </c>
      <c r="H1017" s="36"/>
      <c r="I1017" s="81" t="e">
        <f t="shared" si="340"/>
        <v>#DIV/0!</v>
      </c>
      <c r="J1017" s="81" t="e">
        <f t="shared" si="341"/>
        <v>#DIV/0!</v>
      </c>
      <c r="K1017" s="24">
        <f t="shared" si="358"/>
        <v>0</v>
      </c>
      <c r="L1017" s="24">
        <f>E1017-K1017</f>
        <v>0</v>
      </c>
      <c r="M1017" s="120" t="e">
        <f t="shared" si="342"/>
        <v>#DIV/0!</v>
      </c>
      <c r="N1017" s="597"/>
      <c r="O1017" s="5" t="b">
        <f t="shared" ref="O1017:O1085" si="359">K1017+L1017=E1017</f>
        <v>1</v>
      </c>
      <c r="P1017" s="6"/>
      <c r="Q1017" s="138"/>
      <c r="R1017" s="403" t="b">
        <f t="shared" si="334"/>
        <v>1</v>
      </c>
    </row>
    <row r="1018" spans="1:18" s="4" customFormat="1" ht="56.25" x14ac:dyDescent="0.25">
      <c r="A1018" s="621" t="s">
        <v>588</v>
      </c>
      <c r="B1018" s="16" t="s">
        <v>613</v>
      </c>
      <c r="C1018" s="16" t="s">
        <v>172</v>
      </c>
      <c r="D1018" s="51">
        <f>SUM(D1019:D1022)</f>
        <v>30.97</v>
      </c>
      <c r="E1018" s="51">
        <f>SUM(E1019:E1022)</f>
        <v>30.97</v>
      </c>
      <c r="F1018" s="51">
        <f>SUM(F1019:F1022)</f>
        <v>30.97</v>
      </c>
      <c r="G1018" s="105">
        <f t="shared" si="339"/>
        <v>1</v>
      </c>
      <c r="H1018" s="51">
        <f>SUM(H1019:H1022)</f>
        <v>30.97</v>
      </c>
      <c r="I1018" s="105">
        <f t="shared" si="340"/>
        <v>1</v>
      </c>
      <c r="J1018" s="105">
        <f t="shared" si="341"/>
        <v>1</v>
      </c>
      <c r="K1018" s="51">
        <f>SUM(K1019:K1022)</f>
        <v>30.97</v>
      </c>
      <c r="L1018" s="51">
        <f>SUM(L1019:L1022)</f>
        <v>0</v>
      </c>
      <c r="M1018" s="140">
        <f t="shared" si="342"/>
        <v>1</v>
      </c>
      <c r="N1018" s="597" t="s">
        <v>1541</v>
      </c>
      <c r="O1018" s="5" t="b">
        <f t="shared" si="359"/>
        <v>1</v>
      </c>
      <c r="P1018" s="6"/>
      <c r="Q1018" s="138"/>
      <c r="R1018" s="403" t="b">
        <f t="shared" si="334"/>
        <v>1</v>
      </c>
    </row>
    <row r="1019" spans="1:18" s="4" customFormat="1" ht="27" x14ac:dyDescent="0.25">
      <c r="A1019" s="621"/>
      <c r="B1019" s="489" t="s">
        <v>19</v>
      </c>
      <c r="C1019" s="489"/>
      <c r="D1019" s="24"/>
      <c r="E1019" s="24"/>
      <c r="F1019" s="24"/>
      <c r="G1019" s="81" t="e">
        <f t="shared" si="339"/>
        <v>#DIV/0!</v>
      </c>
      <c r="H1019" s="36"/>
      <c r="I1019" s="81" t="e">
        <f t="shared" si="340"/>
        <v>#DIV/0!</v>
      </c>
      <c r="J1019" s="81" t="e">
        <f t="shared" si="341"/>
        <v>#DIV/0!</v>
      </c>
      <c r="K1019" s="24"/>
      <c r="L1019" s="24"/>
      <c r="M1019" s="120" t="e">
        <f t="shared" si="342"/>
        <v>#DIV/0!</v>
      </c>
      <c r="N1019" s="597"/>
      <c r="O1019" s="5" t="b">
        <f t="shared" si="359"/>
        <v>1</v>
      </c>
      <c r="P1019" s="6"/>
      <c r="Q1019" s="138"/>
      <c r="R1019" s="403" t="b">
        <f t="shared" si="334"/>
        <v>1</v>
      </c>
    </row>
    <row r="1020" spans="1:18" s="4" customFormat="1" ht="27" x14ac:dyDescent="0.25">
      <c r="A1020" s="621"/>
      <c r="B1020" s="489" t="s">
        <v>18</v>
      </c>
      <c r="C1020" s="489"/>
      <c r="D1020" s="24"/>
      <c r="E1020" s="24"/>
      <c r="F1020" s="24"/>
      <c r="G1020" s="81" t="e">
        <f t="shared" si="339"/>
        <v>#DIV/0!</v>
      </c>
      <c r="H1020" s="36"/>
      <c r="I1020" s="81" t="e">
        <f t="shared" si="340"/>
        <v>#DIV/0!</v>
      </c>
      <c r="J1020" s="81" t="e">
        <f t="shared" si="341"/>
        <v>#DIV/0!</v>
      </c>
      <c r="K1020" s="24"/>
      <c r="L1020" s="24"/>
      <c r="M1020" s="120" t="e">
        <f t="shared" si="342"/>
        <v>#DIV/0!</v>
      </c>
      <c r="N1020" s="597"/>
      <c r="O1020" s="5" t="b">
        <f t="shared" si="359"/>
        <v>1</v>
      </c>
      <c r="P1020" s="6"/>
      <c r="Q1020" s="138"/>
      <c r="R1020" s="403" t="b">
        <f t="shared" si="334"/>
        <v>1</v>
      </c>
    </row>
    <row r="1021" spans="1:18" s="4" customFormat="1" ht="27" x14ac:dyDescent="0.25">
      <c r="A1021" s="621"/>
      <c r="B1021" s="489" t="s">
        <v>38</v>
      </c>
      <c r="C1021" s="489"/>
      <c r="D1021" s="24">
        <v>30.97</v>
      </c>
      <c r="E1021" s="24">
        <v>30.97</v>
      </c>
      <c r="F1021" s="24">
        <v>30.97</v>
      </c>
      <c r="G1021" s="100">
        <f t="shared" si="339"/>
        <v>1</v>
      </c>
      <c r="H1021" s="24">
        <v>30.97</v>
      </c>
      <c r="I1021" s="100">
        <f t="shared" si="340"/>
        <v>1</v>
      </c>
      <c r="J1021" s="100">
        <f t="shared" si="341"/>
        <v>1</v>
      </c>
      <c r="K1021" s="24">
        <v>30.97</v>
      </c>
      <c r="L1021" s="24"/>
      <c r="M1021" s="47">
        <f t="shared" si="342"/>
        <v>1</v>
      </c>
      <c r="N1021" s="597"/>
      <c r="O1021" s="5" t="b">
        <f t="shared" si="359"/>
        <v>1</v>
      </c>
      <c r="P1021" s="6"/>
      <c r="Q1021" s="138"/>
      <c r="R1021" s="403" t="b">
        <f t="shared" si="334"/>
        <v>1</v>
      </c>
    </row>
    <row r="1022" spans="1:18" s="4" customFormat="1" ht="27" x14ac:dyDescent="0.25">
      <c r="A1022" s="621"/>
      <c r="B1022" s="489" t="s">
        <v>20</v>
      </c>
      <c r="C1022" s="489"/>
      <c r="D1022" s="24"/>
      <c r="E1022" s="24"/>
      <c r="F1022" s="24"/>
      <c r="G1022" s="81" t="e">
        <f t="shared" si="339"/>
        <v>#DIV/0!</v>
      </c>
      <c r="H1022" s="36"/>
      <c r="I1022" s="81" t="e">
        <f t="shared" si="340"/>
        <v>#DIV/0!</v>
      </c>
      <c r="J1022" s="81" t="e">
        <f t="shared" si="341"/>
        <v>#DIV/0!</v>
      </c>
      <c r="K1022" s="24"/>
      <c r="L1022" s="24"/>
      <c r="M1022" s="120" t="e">
        <f t="shared" si="342"/>
        <v>#DIV/0!</v>
      </c>
      <c r="N1022" s="597"/>
      <c r="O1022" s="5" t="b">
        <f t="shared" si="359"/>
        <v>1</v>
      </c>
      <c r="P1022" s="6"/>
      <c r="Q1022" s="138"/>
      <c r="R1022" s="403" t="b">
        <f t="shared" si="334"/>
        <v>1</v>
      </c>
    </row>
    <row r="1023" spans="1:18" s="4" customFormat="1" ht="66.75" customHeight="1" x14ac:dyDescent="0.25">
      <c r="A1023" s="648" t="s">
        <v>599</v>
      </c>
      <c r="B1023" s="37" t="s">
        <v>1340</v>
      </c>
      <c r="C1023" s="16" t="s">
        <v>172</v>
      </c>
      <c r="D1023" s="51">
        <f>SUM(D1024:D1027)</f>
        <v>0</v>
      </c>
      <c r="E1023" s="51">
        <f t="shared" ref="E1023:F1023" si="360">SUM(E1024:E1027)</f>
        <v>200</v>
      </c>
      <c r="F1023" s="51">
        <f t="shared" si="360"/>
        <v>0</v>
      </c>
      <c r="G1023" s="99">
        <f t="shared" si="339"/>
        <v>0</v>
      </c>
      <c r="H1023" s="269"/>
      <c r="I1023" s="99">
        <f t="shared" si="340"/>
        <v>0</v>
      </c>
      <c r="J1023" s="99" t="e">
        <f t="shared" si="341"/>
        <v>#DIV/0!</v>
      </c>
      <c r="K1023" s="51">
        <f>SUM(K1024:K1027)</f>
        <v>200</v>
      </c>
      <c r="L1023" s="51"/>
      <c r="M1023" s="140">
        <f t="shared" si="342"/>
        <v>1</v>
      </c>
      <c r="N1023" s="809"/>
      <c r="O1023" s="5" t="b">
        <f t="shared" si="359"/>
        <v>1</v>
      </c>
      <c r="P1023" s="6"/>
      <c r="Q1023" s="138"/>
      <c r="R1023" s="403" t="b">
        <f t="shared" si="334"/>
        <v>1</v>
      </c>
    </row>
    <row r="1024" spans="1:18" s="4" customFormat="1" ht="18.75" customHeight="1" x14ac:dyDescent="0.25">
      <c r="A1024" s="649"/>
      <c r="B1024" s="489" t="s">
        <v>19</v>
      </c>
      <c r="C1024" s="489"/>
      <c r="D1024" s="24"/>
      <c r="E1024" s="24"/>
      <c r="F1024" s="24"/>
      <c r="G1024" s="81" t="e">
        <f t="shared" si="339"/>
        <v>#DIV/0!</v>
      </c>
      <c r="H1024" s="36"/>
      <c r="I1024" s="81" t="e">
        <f t="shared" si="340"/>
        <v>#DIV/0!</v>
      </c>
      <c r="J1024" s="81" t="e">
        <f t="shared" si="341"/>
        <v>#DIV/0!</v>
      </c>
      <c r="K1024" s="24"/>
      <c r="L1024" s="24"/>
      <c r="M1024" s="120" t="e">
        <f t="shared" si="342"/>
        <v>#DIV/0!</v>
      </c>
      <c r="N1024" s="810"/>
      <c r="O1024" s="5" t="b">
        <f t="shared" si="359"/>
        <v>1</v>
      </c>
      <c r="P1024" s="6"/>
      <c r="Q1024" s="138"/>
      <c r="R1024" s="403" t="b">
        <f t="shared" si="334"/>
        <v>1</v>
      </c>
    </row>
    <row r="1025" spans="1:18" s="4" customFormat="1" ht="18.75" customHeight="1" x14ac:dyDescent="0.25">
      <c r="A1025" s="649"/>
      <c r="B1025" s="489" t="s">
        <v>18</v>
      </c>
      <c r="C1025" s="489"/>
      <c r="D1025" s="24"/>
      <c r="E1025" s="24">
        <v>200</v>
      </c>
      <c r="F1025" s="24"/>
      <c r="G1025" s="81">
        <f t="shared" si="339"/>
        <v>0</v>
      </c>
      <c r="H1025" s="36"/>
      <c r="I1025" s="81">
        <f t="shared" si="340"/>
        <v>0</v>
      </c>
      <c r="J1025" s="81" t="e">
        <f t="shared" si="341"/>
        <v>#DIV/0!</v>
      </c>
      <c r="K1025" s="24">
        <v>200</v>
      </c>
      <c r="L1025" s="24"/>
      <c r="M1025" s="47">
        <f t="shared" si="342"/>
        <v>1</v>
      </c>
      <c r="N1025" s="810"/>
      <c r="O1025" s="5" t="b">
        <f t="shared" si="359"/>
        <v>1</v>
      </c>
      <c r="P1025" s="6"/>
      <c r="Q1025" s="138"/>
      <c r="R1025" s="403" t="b">
        <f t="shared" si="334"/>
        <v>1</v>
      </c>
    </row>
    <row r="1026" spans="1:18" s="4" customFormat="1" ht="18.75" customHeight="1" x14ac:dyDescent="0.25">
      <c r="A1026" s="649"/>
      <c r="B1026" s="489" t="s">
        <v>38</v>
      </c>
      <c r="C1026" s="489"/>
      <c r="D1026" s="24"/>
      <c r="E1026" s="24"/>
      <c r="F1026" s="24"/>
      <c r="G1026" s="81" t="e">
        <f t="shared" si="339"/>
        <v>#DIV/0!</v>
      </c>
      <c r="H1026" s="36"/>
      <c r="I1026" s="81" t="e">
        <f t="shared" si="340"/>
        <v>#DIV/0!</v>
      </c>
      <c r="J1026" s="81" t="e">
        <f t="shared" si="341"/>
        <v>#DIV/0!</v>
      </c>
      <c r="K1026" s="24"/>
      <c r="L1026" s="24"/>
      <c r="M1026" s="120" t="e">
        <f t="shared" si="342"/>
        <v>#DIV/0!</v>
      </c>
      <c r="N1026" s="810"/>
      <c r="O1026" s="5" t="b">
        <f t="shared" si="359"/>
        <v>1</v>
      </c>
      <c r="P1026" s="6"/>
      <c r="Q1026" s="138"/>
      <c r="R1026" s="403" t="b">
        <f t="shared" si="334"/>
        <v>1</v>
      </c>
    </row>
    <row r="1027" spans="1:18" s="4" customFormat="1" ht="18.75" customHeight="1" x14ac:dyDescent="0.25">
      <c r="A1027" s="650"/>
      <c r="B1027" s="489" t="s">
        <v>20</v>
      </c>
      <c r="C1027" s="489"/>
      <c r="D1027" s="24"/>
      <c r="E1027" s="24"/>
      <c r="F1027" s="24"/>
      <c r="G1027" s="81" t="e">
        <f t="shared" si="339"/>
        <v>#DIV/0!</v>
      </c>
      <c r="H1027" s="36"/>
      <c r="I1027" s="81" t="e">
        <f t="shared" si="340"/>
        <v>#DIV/0!</v>
      </c>
      <c r="J1027" s="81" t="e">
        <f t="shared" si="341"/>
        <v>#DIV/0!</v>
      </c>
      <c r="K1027" s="24"/>
      <c r="L1027" s="24"/>
      <c r="M1027" s="120" t="e">
        <f t="shared" si="342"/>
        <v>#DIV/0!</v>
      </c>
      <c r="N1027" s="811"/>
      <c r="O1027" s="5" t="b">
        <f t="shared" si="359"/>
        <v>1</v>
      </c>
      <c r="P1027" s="6"/>
      <c r="Q1027" s="138"/>
      <c r="R1027" s="403" t="b">
        <f t="shared" si="334"/>
        <v>1</v>
      </c>
    </row>
    <row r="1028" spans="1:18" s="4" customFormat="1" ht="39" x14ac:dyDescent="0.25">
      <c r="A1028" s="935" t="s">
        <v>36</v>
      </c>
      <c r="B1028" s="84" t="s">
        <v>495</v>
      </c>
      <c r="C1028" s="84" t="s">
        <v>116</v>
      </c>
      <c r="D1028" s="58">
        <f>SUM(D1029:D1032)</f>
        <v>29999.09</v>
      </c>
      <c r="E1028" s="58">
        <f>SUM(E1029:E1032)</f>
        <v>29999.09</v>
      </c>
      <c r="F1028" s="58">
        <f>SUM(F1029:F1032)</f>
        <v>17004.990000000002</v>
      </c>
      <c r="G1028" s="139">
        <f t="shared" si="339"/>
        <v>0.56689999999999996</v>
      </c>
      <c r="H1028" s="58">
        <f>SUM(H1029:H1032)</f>
        <v>17004.990000000002</v>
      </c>
      <c r="I1028" s="92">
        <f t="shared" si="340"/>
        <v>0.56699999999999995</v>
      </c>
      <c r="J1028" s="92">
        <f t="shared" si="341"/>
        <v>1</v>
      </c>
      <c r="K1028" s="58">
        <f>SUM(K1029:K1032)</f>
        <v>28589.56</v>
      </c>
      <c r="L1028" s="58">
        <f>SUM(L1029:L1032)</f>
        <v>1409.53</v>
      </c>
      <c r="M1028" s="55">
        <f t="shared" si="342"/>
        <v>0.95</v>
      </c>
      <c r="N1028" s="602"/>
      <c r="O1028" s="5" t="b">
        <f t="shared" si="359"/>
        <v>1</v>
      </c>
      <c r="P1028" s="6"/>
      <c r="Q1028" s="138"/>
      <c r="R1028" s="403" t="b">
        <f t="shared" si="334"/>
        <v>1</v>
      </c>
    </row>
    <row r="1029" spans="1:18" s="4" customFormat="1" ht="18.75" customHeight="1" x14ac:dyDescent="0.25">
      <c r="A1029" s="935"/>
      <c r="B1029" s="489" t="s">
        <v>19</v>
      </c>
      <c r="C1029" s="16"/>
      <c r="D1029" s="39">
        <f>D1034+D1039+D1044+D1049</f>
        <v>0</v>
      </c>
      <c r="E1029" s="39">
        <f t="shared" ref="E1029:K1032" si="361">E1034+E1039+E1044+E1049</f>
        <v>0</v>
      </c>
      <c r="F1029" s="39">
        <f t="shared" si="361"/>
        <v>0</v>
      </c>
      <c r="G1029" s="68" t="e">
        <f t="shared" si="339"/>
        <v>#DIV/0!</v>
      </c>
      <c r="H1029" s="39">
        <f t="shared" si="361"/>
        <v>0</v>
      </c>
      <c r="I1029" s="68" t="e">
        <f t="shared" si="340"/>
        <v>#DIV/0!</v>
      </c>
      <c r="J1029" s="68" t="e">
        <f t="shared" si="341"/>
        <v>#DIV/0!</v>
      </c>
      <c r="K1029" s="39">
        <f t="shared" si="361"/>
        <v>0</v>
      </c>
      <c r="L1029" s="39">
        <f>L1034+L1039+L1049+L1044</f>
        <v>0</v>
      </c>
      <c r="M1029" s="29" t="e">
        <f t="shared" si="342"/>
        <v>#DIV/0!</v>
      </c>
      <c r="N1029" s="602"/>
      <c r="O1029" s="5" t="b">
        <f t="shared" si="359"/>
        <v>1</v>
      </c>
      <c r="P1029" s="6"/>
      <c r="Q1029" s="138"/>
      <c r="R1029" s="403" t="b">
        <f t="shared" si="334"/>
        <v>1</v>
      </c>
    </row>
    <row r="1030" spans="1:18" s="4" customFormat="1" ht="18.75" customHeight="1" x14ac:dyDescent="0.25">
      <c r="A1030" s="935"/>
      <c r="B1030" s="489" t="s">
        <v>18</v>
      </c>
      <c r="C1030" s="16"/>
      <c r="D1030" s="39">
        <f t="shared" ref="D1030:F1032" si="362">D1035+D1040+D1045+D1050</f>
        <v>0</v>
      </c>
      <c r="E1030" s="39">
        <f t="shared" si="362"/>
        <v>0</v>
      </c>
      <c r="F1030" s="39">
        <f t="shared" si="362"/>
        <v>0</v>
      </c>
      <c r="G1030" s="68" t="e">
        <f t="shared" si="339"/>
        <v>#DIV/0!</v>
      </c>
      <c r="H1030" s="39">
        <f t="shared" si="361"/>
        <v>0</v>
      </c>
      <c r="I1030" s="68" t="e">
        <f t="shared" si="340"/>
        <v>#DIV/0!</v>
      </c>
      <c r="J1030" s="68" t="e">
        <f t="shared" si="341"/>
        <v>#DIV/0!</v>
      </c>
      <c r="K1030" s="39">
        <f t="shared" si="361"/>
        <v>0</v>
      </c>
      <c r="L1030" s="39">
        <f t="shared" ref="L1030:L1032" si="363">L1035+L1040+L1050+L1045</f>
        <v>0</v>
      </c>
      <c r="M1030" s="29" t="e">
        <f t="shared" si="342"/>
        <v>#DIV/0!</v>
      </c>
      <c r="N1030" s="602"/>
      <c r="O1030" s="5" t="b">
        <f t="shared" si="359"/>
        <v>1</v>
      </c>
      <c r="P1030" s="6"/>
      <c r="Q1030" s="138"/>
      <c r="R1030" s="403" t="b">
        <f t="shared" si="334"/>
        <v>1</v>
      </c>
    </row>
    <row r="1031" spans="1:18" s="4" customFormat="1" ht="18.75" customHeight="1" x14ac:dyDescent="0.25">
      <c r="A1031" s="935"/>
      <c r="B1031" s="489" t="s">
        <v>38</v>
      </c>
      <c r="C1031" s="16"/>
      <c r="D1031" s="39">
        <f>D1036+D1041+D1046+D1051</f>
        <v>29999.09</v>
      </c>
      <c r="E1031" s="39">
        <f t="shared" ref="E1031:F1031" si="364">E1036+E1041+E1046+E1051</f>
        <v>29999.09</v>
      </c>
      <c r="F1031" s="39">
        <f t="shared" si="364"/>
        <v>17004.990000000002</v>
      </c>
      <c r="G1031" s="64">
        <f t="shared" si="339"/>
        <v>0.56699999999999995</v>
      </c>
      <c r="H1031" s="39">
        <f t="shared" si="361"/>
        <v>17004.990000000002</v>
      </c>
      <c r="I1031" s="64">
        <f t="shared" si="340"/>
        <v>0.56699999999999995</v>
      </c>
      <c r="J1031" s="64">
        <f t="shared" si="341"/>
        <v>1</v>
      </c>
      <c r="K1031" s="39">
        <f>K1036+K1041+K1046+K1051</f>
        <v>28589.56</v>
      </c>
      <c r="L1031" s="39">
        <f t="shared" si="363"/>
        <v>1409.53</v>
      </c>
      <c r="M1031" s="28">
        <f t="shared" si="342"/>
        <v>0.95</v>
      </c>
      <c r="N1031" s="602"/>
      <c r="O1031" s="5" t="b">
        <f t="shared" si="359"/>
        <v>1</v>
      </c>
      <c r="P1031" s="6"/>
      <c r="Q1031" s="138"/>
      <c r="R1031" s="403" t="b">
        <f t="shared" si="334"/>
        <v>1</v>
      </c>
    </row>
    <row r="1032" spans="1:18" s="4" customFormat="1" ht="18.75" customHeight="1" x14ac:dyDescent="0.25">
      <c r="A1032" s="935"/>
      <c r="B1032" s="489" t="s">
        <v>20</v>
      </c>
      <c r="C1032" s="16"/>
      <c r="D1032" s="39">
        <f t="shared" si="362"/>
        <v>0</v>
      </c>
      <c r="E1032" s="39">
        <f t="shared" si="362"/>
        <v>0</v>
      </c>
      <c r="F1032" s="39">
        <f t="shared" si="362"/>
        <v>0</v>
      </c>
      <c r="G1032" s="68" t="e">
        <f t="shared" si="339"/>
        <v>#DIV/0!</v>
      </c>
      <c r="H1032" s="39">
        <f t="shared" si="361"/>
        <v>0</v>
      </c>
      <c r="I1032" s="68" t="e">
        <f t="shared" si="340"/>
        <v>#DIV/0!</v>
      </c>
      <c r="J1032" s="68" t="e">
        <f t="shared" si="341"/>
        <v>#DIV/0!</v>
      </c>
      <c r="K1032" s="39">
        <f t="shared" si="361"/>
        <v>0</v>
      </c>
      <c r="L1032" s="39">
        <f t="shared" si="363"/>
        <v>0</v>
      </c>
      <c r="M1032" s="29" t="e">
        <f t="shared" si="342"/>
        <v>#DIV/0!</v>
      </c>
      <c r="N1032" s="602"/>
      <c r="O1032" s="5" t="b">
        <f t="shared" si="359"/>
        <v>1</v>
      </c>
      <c r="P1032" s="6"/>
      <c r="Q1032" s="138"/>
      <c r="R1032" s="403" t="b">
        <f t="shared" ref="R1032:R1095" si="365">F1032=H1032</f>
        <v>1</v>
      </c>
    </row>
    <row r="1033" spans="1:18" s="4" customFormat="1" ht="85.5" customHeight="1" x14ac:dyDescent="0.25">
      <c r="A1033" s="621" t="s">
        <v>51</v>
      </c>
      <c r="B1033" s="16" t="s">
        <v>981</v>
      </c>
      <c r="C1033" s="16" t="s">
        <v>521</v>
      </c>
      <c r="D1033" s="19">
        <f>SUM(D1034:D1037)</f>
        <v>7924.74</v>
      </c>
      <c r="E1033" s="19">
        <f>SUM(E1034:E1037)</f>
        <v>7924.74</v>
      </c>
      <c r="F1033" s="19">
        <f>SUM(F1034:F1037)</f>
        <v>7605.96</v>
      </c>
      <c r="G1033" s="94">
        <f t="shared" si="339"/>
        <v>0.96</v>
      </c>
      <c r="H1033" s="19">
        <f>SUM(H1034:H1037)</f>
        <v>7605.96</v>
      </c>
      <c r="I1033" s="91">
        <f t="shared" si="340"/>
        <v>0.96</v>
      </c>
      <c r="J1033" s="91">
        <f t="shared" si="341"/>
        <v>1</v>
      </c>
      <c r="K1033" s="19">
        <f>SUM(K1034:K1037)</f>
        <v>7924.74</v>
      </c>
      <c r="L1033" s="19">
        <f>SUM(L1034:L1037)</f>
        <v>0</v>
      </c>
      <c r="M1033" s="52">
        <f t="shared" si="342"/>
        <v>1</v>
      </c>
      <c r="N1033" s="597" t="s">
        <v>1341</v>
      </c>
      <c r="O1033" s="5" t="b">
        <f t="shared" si="359"/>
        <v>1</v>
      </c>
      <c r="P1033" s="6"/>
      <c r="Q1033" s="138"/>
      <c r="R1033" s="403" t="b">
        <f t="shared" si="365"/>
        <v>1</v>
      </c>
    </row>
    <row r="1034" spans="1:18" s="4" customFormat="1" ht="18.75" customHeight="1" x14ac:dyDescent="0.25">
      <c r="A1034" s="621"/>
      <c r="B1034" s="489" t="s">
        <v>19</v>
      </c>
      <c r="C1034" s="489"/>
      <c r="D1034" s="39"/>
      <c r="E1034" s="39"/>
      <c r="F1034" s="39"/>
      <c r="G1034" s="93" t="e">
        <f t="shared" si="339"/>
        <v>#DIV/0!</v>
      </c>
      <c r="H1034" s="21"/>
      <c r="I1034" s="68" t="e">
        <f t="shared" si="340"/>
        <v>#DIV/0!</v>
      </c>
      <c r="J1034" s="68" t="e">
        <f t="shared" si="341"/>
        <v>#DIV/0!</v>
      </c>
      <c r="K1034" s="39"/>
      <c r="L1034" s="39">
        <f>E1034-K1034</f>
        <v>0</v>
      </c>
      <c r="M1034" s="29" t="e">
        <f t="shared" si="342"/>
        <v>#DIV/0!</v>
      </c>
      <c r="N1034" s="597"/>
      <c r="O1034" s="5" t="b">
        <f t="shared" si="359"/>
        <v>1</v>
      </c>
      <c r="P1034" s="6"/>
      <c r="Q1034" s="138"/>
      <c r="R1034" s="403" t="b">
        <f t="shared" si="365"/>
        <v>1</v>
      </c>
    </row>
    <row r="1035" spans="1:18" s="4" customFormat="1" ht="27" x14ac:dyDescent="0.25">
      <c r="A1035" s="621"/>
      <c r="B1035" s="489" t="s">
        <v>18</v>
      </c>
      <c r="C1035" s="489"/>
      <c r="D1035" s="39"/>
      <c r="E1035" s="21"/>
      <c r="F1035" s="39"/>
      <c r="G1035" s="68" t="e">
        <f t="shared" si="339"/>
        <v>#DIV/0!</v>
      </c>
      <c r="H1035" s="39"/>
      <c r="I1035" s="68" t="e">
        <f t="shared" si="340"/>
        <v>#DIV/0!</v>
      </c>
      <c r="J1035" s="68" t="e">
        <f t="shared" si="341"/>
        <v>#DIV/0!</v>
      </c>
      <c r="K1035" s="39"/>
      <c r="L1035" s="39">
        <f t="shared" ref="L1035:L1062" si="366">E1035-K1035</f>
        <v>0</v>
      </c>
      <c r="M1035" s="29" t="e">
        <f t="shared" si="342"/>
        <v>#DIV/0!</v>
      </c>
      <c r="N1035" s="597"/>
      <c r="O1035" s="5" t="b">
        <f t="shared" si="359"/>
        <v>1</v>
      </c>
      <c r="P1035" s="6"/>
      <c r="Q1035" s="138"/>
      <c r="R1035" s="403" t="b">
        <f t="shared" si="365"/>
        <v>1</v>
      </c>
    </row>
    <row r="1036" spans="1:18" s="4" customFormat="1" ht="27" x14ac:dyDescent="0.25">
      <c r="A1036" s="621"/>
      <c r="B1036" s="489" t="s">
        <v>38</v>
      </c>
      <c r="C1036" s="489"/>
      <c r="D1036" s="39">
        <v>7924.74</v>
      </c>
      <c r="E1036" s="39">
        <v>7924.74</v>
      </c>
      <c r="F1036" s="39">
        <v>7605.96</v>
      </c>
      <c r="G1036" s="95">
        <f t="shared" si="339"/>
        <v>0.96</v>
      </c>
      <c r="H1036" s="39">
        <v>7605.96</v>
      </c>
      <c r="I1036" s="64">
        <f t="shared" si="340"/>
        <v>0.96</v>
      </c>
      <c r="J1036" s="64">
        <f t="shared" si="341"/>
        <v>1</v>
      </c>
      <c r="K1036" s="39">
        <v>7924.74</v>
      </c>
      <c r="L1036" s="39">
        <f t="shared" si="366"/>
        <v>0</v>
      </c>
      <c r="M1036" s="28">
        <f t="shared" si="342"/>
        <v>1</v>
      </c>
      <c r="N1036" s="597"/>
      <c r="O1036" s="5" t="b">
        <f t="shared" si="359"/>
        <v>1</v>
      </c>
      <c r="P1036" s="6"/>
      <c r="Q1036" s="138"/>
      <c r="R1036" s="403" t="b">
        <f t="shared" si="365"/>
        <v>1</v>
      </c>
    </row>
    <row r="1037" spans="1:18" s="4" customFormat="1" ht="27" x14ac:dyDescent="0.25">
      <c r="A1037" s="621"/>
      <c r="B1037" s="489" t="s">
        <v>20</v>
      </c>
      <c r="C1037" s="489"/>
      <c r="D1037" s="39"/>
      <c r="E1037" s="39"/>
      <c r="F1037" s="39"/>
      <c r="G1037" s="68" t="e">
        <f t="shared" si="339"/>
        <v>#DIV/0!</v>
      </c>
      <c r="H1037" s="21"/>
      <c r="I1037" s="68" t="e">
        <f t="shared" si="340"/>
        <v>#DIV/0!</v>
      </c>
      <c r="J1037" s="68" t="e">
        <f t="shared" si="341"/>
        <v>#DIV/0!</v>
      </c>
      <c r="K1037" s="39"/>
      <c r="L1037" s="39">
        <f t="shared" si="366"/>
        <v>0</v>
      </c>
      <c r="M1037" s="29" t="e">
        <f t="shared" si="342"/>
        <v>#DIV/0!</v>
      </c>
      <c r="N1037" s="597"/>
      <c r="O1037" s="5" t="b">
        <f t="shared" si="359"/>
        <v>1</v>
      </c>
      <c r="P1037" s="6"/>
      <c r="Q1037" s="138"/>
      <c r="R1037" s="403" t="b">
        <f t="shared" si="365"/>
        <v>1</v>
      </c>
    </row>
    <row r="1038" spans="1:18" s="4" customFormat="1" ht="37.5" x14ac:dyDescent="0.25">
      <c r="A1038" s="621" t="s">
        <v>183</v>
      </c>
      <c r="B1038" s="16" t="s">
        <v>982</v>
      </c>
      <c r="C1038" s="16" t="s">
        <v>521</v>
      </c>
      <c r="D1038" s="19">
        <f>SUM(D1039:D1042)</f>
        <v>20056.060000000001</v>
      </c>
      <c r="E1038" s="19">
        <f>SUM(E1039:E1042)</f>
        <v>20056.060000000001</v>
      </c>
      <c r="F1038" s="19">
        <f>SUM(F1039:F1042)</f>
        <v>9399.0300000000007</v>
      </c>
      <c r="G1038" s="91">
        <f t="shared" si="339"/>
        <v>0.46899999999999997</v>
      </c>
      <c r="H1038" s="19">
        <f>SUM(H1039:H1042)</f>
        <v>9399.0300000000007</v>
      </c>
      <c r="I1038" s="91">
        <f t="shared" si="340"/>
        <v>0.46899999999999997</v>
      </c>
      <c r="J1038" s="91">
        <f t="shared" si="341"/>
        <v>1</v>
      </c>
      <c r="K1038" s="19">
        <f>SUM(K1039:K1042)</f>
        <v>18985.03</v>
      </c>
      <c r="L1038" s="19">
        <f>SUM(L1039:L1042)</f>
        <v>1071.03</v>
      </c>
      <c r="M1038" s="52">
        <f>K1038/E1038</f>
        <v>0.95</v>
      </c>
      <c r="N1038" s="707" t="s">
        <v>1542</v>
      </c>
      <c r="O1038" s="5" t="b">
        <f t="shared" si="359"/>
        <v>1</v>
      </c>
      <c r="P1038" s="6"/>
      <c r="Q1038" s="138"/>
      <c r="R1038" s="403" t="b">
        <f t="shared" si="365"/>
        <v>1</v>
      </c>
    </row>
    <row r="1039" spans="1:18" s="4" customFormat="1" ht="36.75" customHeight="1" x14ac:dyDescent="0.25">
      <c r="A1039" s="621"/>
      <c r="B1039" s="489" t="s">
        <v>19</v>
      </c>
      <c r="C1039" s="489"/>
      <c r="D1039" s="39"/>
      <c r="E1039" s="39"/>
      <c r="F1039" s="39"/>
      <c r="G1039" s="68" t="e">
        <f t="shared" si="339"/>
        <v>#DIV/0!</v>
      </c>
      <c r="H1039" s="21"/>
      <c r="I1039" s="68" t="e">
        <f t="shared" si="340"/>
        <v>#DIV/0!</v>
      </c>
      <c r="J1039" s="68" t="e">
        <f t="shared" si="341"/>
        <v>#DIV/0!</v>
      </c>
      <c r="K1039" s="39">
        <f t="shared" ref="K1039:K1062" si="367">E1039</f>
        <v>0</v>
      </c>
      <c r="L1039" s="39">
        <f t="shared" si="366"/>
        <v>0</v>
      </c>
      <c r="M1039" s="29" t="e">
        <f t="shared" si="342"/>
        <v>#DIV/0!</v>
      </c>
      <c r="N1039" s="707"/>
      <c r="O1039" s="5" t="b">
        <f t="shared" si="359"/>
        <v>1</v>
      </c>
      <c r="P1039" s="6"/>
      <c r="Q1039" s="138"/>
      <c r="R1039" s="403" t="b">
        <f t="shared" si="365"/>
        <v>1</v>
      </c>
    </row>
    <row r="1040" spans="1:18" s="4" customFormat="1" ht="36.75" customHeight="1" x14ac:dyDescent="0.25">
      <c r="A1040" s="621"/>
      <c r="B1040" s="489" t="s">
        <v>18</v>
      </c>
      <c r="C1040" s="489"/>
      <c r="D1040" s="39"/>
      <c r="E1040" s="39"/>
      <c r="F1040" s="39"/>
      <c r="G1040" s="68" t="e">
        <f t="shared" si="339"/>
        <v>#DIV/0!</v>
      </c>
      <c r="H1040" s="21"/>
      <c r="I1040" s="68" t="e">
        <f t="shared" si="340"/>
        <v>#DIV/0!</v>
      </c>
      <c r="J1040" s="68" t="e">
        <f t="shared" si="341"/>
        <v>#DIV/0!</v>
      </c>
      <c r="K1040" s="39">
        <f t="shared" si="367"/>
        <v>0</v>
      </c>
      <c r="L1040" s="39">
        <f t="shared" si="366"/>
        <v>0</v>
      </c>
      <c r="M1040" s="29" t="e">
        <f t="shared" si="342"/>
        <v>#DIV/0!</v>
      </c>
      <c r="N1040" s="707"/>
      <c r="O1040" s="5" t="b">
        <f t="shared" si="359"/>
        <v>1</v>
      </c>
      <c r="P1040" s="6"/>
      <c r="Q1040" s="138"/>
      <c r="R1040" s="403" t="b">
        <f t="shared" si="365"/>
        <v>1</v>
      </c>
    </row>
    <row r="1041" spans="1:18" s="4" customFormat="1" ht="36.75" customHeight="1" x14ac:dyDescent="0.25">
      <c r="A1041" s="621"/>
      <c r="B1041" s="489" t="s">
        <v>38</v>
      </c>
      <c r="C1041" s="489"/>
      <c r="D1041" s="39">
        <v>20056.060000000001</v>
      </c>
      <c r="E1041" s="39">
        <v>20056.060000000001</v>
      </c>
      <c r="F1041" s="39">
        <v>9399.0300000000007</v>
      </c>
      <c r="G1041" s="64">
        <f t="shared" si="339"/>
        <v>0.46899999999999997</v>
      </c>
      <c r="H1041" s="39">
        <v>9399.0300000000007</v>
      </c>
      <c r="I1041" s="64">
        <f t="shared" si="340"/>
        <v>0.46899999999999997</v>
      </c>
      <c r="J1041" s="64">
        <f t="shared" si="341"/>
        <v>1</v>
      </c>
      <c r="K1041" s="341">
        <v>18985.03</v>
      </c>
      <c r="L1041" s="39">
        <f t="shared" si="366"/>
        <v>1071.03</v>
      </c>
      <c r="M1041" s="28">
        <f t="shared" si="342"/>
        <v>0.95</v>
      </c>
      <c r="N1041" s="707"/>
      <c r="O1041" s="5" t="b">
        <f t="shared" si="359"/>
        <v>1</v>
      </c>
      <c r="P1041" s="6"/>
      <c r="Q1041" s="138"/>
      <c r="R1041" s="403" t="b">
        <f t="shared" si="365"/>
        <v>1</v>
      </c>
    </row>
    <row r="1042" spans="1:18" s="4" customFormat="1" ht="36.75" customHeight="1" x14ac:dyDescent="0.25">
      <c r="A1042" s="621"/>
      <c r="B1042" s="489" t="s">
        <v>20</v>
      </c>
      <c r="C1042" s="489"/>
      <c r="D1042" s="39"/>
      <c r="E1042" s="39"/>
      <c r="F1042" s="39"/>
      <c r="G1042" s="68" t="e">
        <f t="shared" si="339"/>
        <v>#DIV/0!</v>
      </c>
      <c r="H1042" s="21"/>
      <c r="I1042" s="68" t="e">
        <f t="shared" si="340"/>
        <v>#DIV/0!</v>
      </c>
      <c r="J1042" s="68" t="e">
        <f t="shared" si="341"/>
        <v>#DIV/0!</v>
      </c>
      <c r="K1042" s="39">
        <f t="shared" si="367"/>
        <v>0</v>
      </c>
      <c r="L1042" s="39">
        <f t="shared" si="366"/>
        <v>0</v>
      </c>
      <c r="M1042" s="29" t="e">
        <f t="shared" si="342"/>
        <v>#DIV/0!</v>
      </c>
      <c r="N1042" s="707"/>
      <c r="O1042" s="5" t="b">
        <f t="shared" si="359"/>
        <v>1</v>
      </c>
      <c r="P1042" s="6"/>
      <c r="Q1042" s="138"/>
      <c r="R1042" s="403" t="b">
        <f t="shared" si="365"/>
        <v>1</v>
      </c>
    </row>
    <row r="1043" spans="1:18" s="4" customFormat="1" ht="100.5" customHeight="1" x14ac:dyDescent="0.25">
      <c r="A1043" s="648" t="s">
        <v>1171</v>
      </c>
      <c r="B1043" s="16" t="s">
        <v>1172</v>
      </c>
      <c r="C1043" s="16" t="s">
        <v>521</v>
      </c>
      <c r="D1043" s="39">
        <f>SUM(D1044:D1047)</f>
        <v>2018.29</v>
      </c>
      <c r="E1043" s="39">
        <f t="shared" ref="E1043:F1043" si="368">SUM(E1044:E1047)</f>
        <v>2018.29</v>
      </c>
      <c r="F1043" s="39">
        <f t="shared" si="368"/>
        <v>0</v>
      </c>
      <c r="G1043" s="68">
        <f t="shared" si="339"/>
        <v>0</v>
      </c>
      <c r="H1043" s="39">
        <f>SUM(H1044:H1047)</f>
        <v>0</v>
      </c>
      <c r="I1043" s="68">
        <f t="shared" si="340"/>
        <v>0</v>
      </c>
      <c r="J1043" s="68" t="e">
        <f t="shared" si="341"/>
        <v>#DIV/0!</v>
      </c>
      <c r="K1043" s="39">
        <f>SUM(K1044:K1047)</f>
        <v>1679.79</v>
      </c>
      <c r="L1043" s="39">
        <f t="shared" si="366"/>
        <v>338.5</v>
      </c>
      <c r="M1043" s="28">
        <f t="shared" si="342"/>
        <v>0.83</v>
      </c>
      <c r="N1043" s="691" t="s">
        <v>1614</v>
      </c>
      <c r="O1043" s="5" t="b">
        <f t="shared" si="359"/>
        <v>1</v>
      </c>
      <c r="P1043" s="6"/>
      <c r="Q1043" s="138"/>
      <c r="R1043" s="403" t="b">
        <f t="shared" si="365"/>
        <v>1</v>
      </c>
    </row>
    <row r="1044" spans="1:18" s="4" customFormat="1" ht="20.25" customHeight="1" x14ac:dyDescent="0.25">
      <c r="A1044" s="649"/>
      <c r="B1044" s="489" t="s">
        <v>19</v>
      </c>
      <c r="C1044" s="489"/>
      <c r="D1044" s="39"/>
      <c r="E1044" s="39"/>
      <c r="F1044" s="39"/>
      <c r="G1044" s="68" t="e">
        <f t="shared" si="339"/>
        <v>#DIV/0!</v>
      </c>
      <c r="H1044" s="21"/>
      <c r="I1044" s="68" t="e">
        <f t="shared" si="340"/>
        <v>#DIV/0!</v>
      </c>
      <c r="J1044" s="68" t="e">
        <f t="shared" si="341"/>
        <v>#DIV/0!</v>
      </c>
      <c r="K1044" s="39"/>
      <c r="L1044" s="39">
        <f t="shared" si="366"/>
        <v>0</v>
      </c>
      <c r="M1044" s="29" t="e">
        <f t="shared" si="342"/>
        <v>#DIV/0!</v>
      </c>
      <c r="N1044" s="692"/>
      <c r="O1044" s="5" t="b">
        <f t="shared" si="359"/>
        <v>1</v>
      </c>
      <c r="P1044" s="6"/>
      <c r="Q1044" s="138"/>
      <c r="R1044" s="403" t="b">
        <f t="shared" si="365"/>
        <v>1</v>
      </c>
    </row>
    <row r="1045" spans="1:18" s="4" customFormat="1" ht="18.75" customHeight="1" x14ac:dyDescent="0.25">
      <c r="A1045" s="649"/>
      <c r="B1045" s="489" t="s">
        <v>18</v>
      </c>
      <c r="C1045" s="489"/>
      <c r="D1045" s="39"/>
      <c r="E1045" s="39"/>
      <c r="F1045" s="39"/>
      <c r="G1045" s="68" t="e">
        <f t="shared" si="339"/>
        <v>#DIV/0!</v>
      </c>
      <c r="H1045" s="21"/>
      <c r="I1045" s="68" t="e">
        <f t="shared" si="340"/>
        <v>#DIV/0!</v>
      </c>
      <c r="J1045" s="68" t="e">
        <f t="shared" si="341"/>
        <v>#DIV/0!</v>
      </c>
      <c r="K1045" s="39"/>
      <c r="L1045" s="39">
        <f t="shared" si="366"/>
        <v>0</v>
      </c>
      <c r="M1045" s="29" t="e">
        <f t="shared" si="342"/>
        <v>#DIV/0!</v>
      </c>
      <c r="N1045" s="692"/>
      <c r="O1045" s="5" t="b">
        <f t="shared" si="359"/>
        <v>1</v>
      </c>
      <c r="P1045" s="6"/>
      <c r="Q1045" s="138"/>
      <c r="R1045" s="403" t="b">
        <f t="shared" si="365"/>
        <v>1</v>
      </c>
    </row>
    <row r="1046" spans="1:18" s="4" customFormat="1" ht="18.75" customHeight="1" x14ac:dyDescent="0.25">
      <c r="A1046" s="649"/>
      <c r="B1046" s="489" t="s">
        <v>38</v>
      </c>
      <c r="C1046" s="489"/>
      <c r="D1046" s="39">
        <v>2018.29</v>
      </c>
      <c r="E1046" s="39">
        <v>2018.29</v>
      </c>
      <c r="F1046" s="39"/>
      <c r="G1046" s="68">
        <f t="shared" si="339"/>
        <v>0</v>
      </c>
      <c r="H1046" s="21"/>
      <c r="I1046" s="68">
        <f t="shared" si="340"/>
        <v>0</v>
      </c>
      <c r="J1046" s="68" t="e">
        <f t="shared" si="341"/>
        <v>#DIV/0!</v>
      </c>
      <c r="K1046" s="39">
        <v>1679.79</v>
      </c>
      <c r="L1046" s="39">
        <f>E1046-K1046</f>
        <v>338.5</v>
      </c>
      <c r="M1046" s="28">
        <f t="shared" si="342"/>
        <v>0.83</v>
      </c>
      <c r="N1046" s="692"/>
      <c r="O1046" s="5" t="b">
        <f t="shared" si="359"/>
        <v>1</v>
      </c>
      <c r="P1046" s="6"/>
      <c r="Q1046" s="138"/>
      <c r="R1046" s="403" t="b">
        <f t="shared" si="365"/>
        <v>1</v>
      </c>
    </row>
    <row r="1047" spans="1:18" s="4" customFormat="1" ht="18.75" customHeight="1" x14ac:dyDescent="0.25">
      <c r="A1047" s="650"/>
      <c r="B1047" s="489" t="s">
        <v>20</v>
      </c>
      <c r="C1047" s="489"/>
      <c r="D1047" s="39"/>
      <c r="E1047" s="39"/>
      <c r="F1047" s="39"/>
      <c r="G1047" s="68" t="e">
        <f t="shared" si="339"/>
        <v>#DIV/0!</v>
      </c>
      <c r="H1047" s="21"/>
      <c r="I1047" s="68" t="e">
        <f t="shared" si="340"/>
        <v>#DIV/0!</v>
      </c>
      <c r="J1047" s="68" t="e">
        <f t="shared" si="341"/>
        <v>#DIV/0!</v>
      </c>
      <c r="K1047" s="39"/>
      <c r="L1047" s="39">
        <f t="shared" si="366"/>
        <v>0</v>
      </c>
      <c r="M1047" s="29" t="e">
        <f t="shared" si="342"/>
        <v>#DIV/0!</v>
      </c>
      <c r="N1047" s="693"/>
      <c r="O1047" s="5" t="b">
        <f t="shared" si="359"/>
        <v>1</v>
      </c>
      <c r="P1047" s="6"/>
      <c r="Q1047" s="138"/>
      <c r="R1047" s="403" t="b">
        <f t="shared" si="365"/>
        <v>1</v>
      </c>
    </row>
    <row r="1048" spans="1:18" s="4" customFormat="1" ht="37.5" customHeight="1" x14ac:dyDescent="0.25">
      <c r="A1048" s="648" t="s">
        <v>184</v>
      </c>
      <c r="B1048" s="16" t="s">
        <v>185</v>
      </c>
      <c r="C1048" s="16" t="s">
        <v>521</v>
      </c>
      <c r="D1048" s="19">
        <f>SUM(D1049:D1052)</f>
        <v>0</v>
      </c>
      <c r="E1048" s="19">
        <f>SUM(E1049:E1052)</f>
        <v>0</v>
      </c>
      <c r="F1048" s="19">
        <f>SUM(F1049:F1052)</f>
        <v>0</v>
      </c>
      <c r="G1048" s="232" t="e">
        <f t="shared" si="339"/>
        <v>#DIV/0!</v>
      </c>
      <c r="H1048" s="19">
        <f>SUM(H1049:H1052)</f>
        <v>0</v>
      </c>
      <c r="I1048" s="68" t="e">
        <f t="shared" si="340"/>
        <v>#DIV/0!</v>
      </c>
      <c r="J1048" s="232" t="e">
        <f t="shared" si="341"/>
        <v>#DIV/0!</v>
      </c>
      <c r="K1048" s="19">
        <f>SUM(K1049:K1052)</f>
        <v>0</v>
      </c>
      <c r="L1048" s="19">
        <f>SUM(L1049:L1052)</f>
        <v>0</v>
      </c>
      <c r="M1048" s="125" t="e">
        <f t="shared" si="342"/>
        <v>#DIV/0!</v>
      </c>
      <c r="N1048" s="707" t="s">
        <v>1120</v>
      </c>
      <c r="O1048" s="5" t="b">
        <f t="shared" si="359"/>
        <v>1</v>
      </c>
      <c r="P1048" s="6"/>
      <c r="Q1048" s="138"/>
      <c r="R1048" s="403" t="b">
        <f t="shared" si="365"/>
        <v>1</v>
      </c>
    </row>
    <row r="1049" spans="1:18" s="4" customFormat="1" ht="27" x14ac:dyDescent="0.25">
      <c r="A1049" s="649"/>
      <c r="B1049" s="489" t="s">
        <v>19</v>
      </c>
      <c r="C1049" s="489"/>
      <c r="D1049" s="39"/>
      <c r="E1049" s="39"/>
      <c r="F1049" s="39"/>
      <c r="G1049" s="68" t="e">
        <f t="shared" si="339"/>
        <v>#DIV/0!</v>
      </c>
      <c r="H1049" s="21"/>
      <c r="I1049" s="68" t="e">
        <f t="shared" si="340"/>
        <v>#DIV/0!</v>
      </c>
      <c r="J1049" s="68" t="e">
        <f t="shared" si="341"/>
        <v>#DIV/0!</v>
      </c>
      <c r="K1049" s="39">
        <f t="shared" si="367"/>
        <v>0</v>
      </c>
      <c r="L1049" s="39">
        <f t="shared" si="366"/>
        <v>0</v>
      </c>
      <c r="M1049" s="29" t="e">
        <f t="shared" si="342"/>
        <v>#DIV/0!</v>
      </c>
      <c r="N1049" s="707"/>
      <c r="O1049" s="5" t="b">
        <f t="shared" si="359"/>
        <v>1</v>
      </c>
      <c r="P1049" s="6"/>
      <c r="Q1049" s="138"/>
      <c r="R1049" s="403" t="b">
        <f t="shared" si="365"/>
        <v>1</v>
      </c>
    </row>
    <row r="1050" spans="1:18" s="4" customFormat="1" ht="27" x14ac:dyDescent="0.25">
      <c r="A1050" s="649"/>
      <c r="B1050" s="489" t="s">
        <v>18</v>
      </c>
      <c r="C1050" s="489"/>
      <c r="D1050" s="39"/>
      <c r="E1050" s="39"/>
      <c r="F1050" s="39"/>
      <c r="G1050" s="68" t="e">
        <f t="shared" si="339"/>
        <v>#DIV/0!</v>
      </c>
      <c r="H1050" s="21"/>
      <c r="I1050" s="68" t="e">
        <f t="shared" si="340"/>
        <v>#DIV/0!</v>
      </c>
      <c r="J1050" s="68" t="e">
        <f t="shared" si="341"/>
        <v>#DIV/0!</v>
      </c>
      <c r="K1050" s="39">
        <f t="shared" si="367"/>
        <v>0</v>
      </c>
      <c r="L1050" s="39">
        <f t="shared" si="366"/>
        <v>0</v>
      </c>
      <c r="M1050" s="29" t="e">
        <f t="shared" si="342"/>
        <v>#DIV/0!</v>
      </c>
      <c r="N1050" s="707"/>
      <c r="O1050" s="5" t="b">
        <f t="shared" si="359"/>
        <v>1</v>
      </c>
      <c r="P1050" s="6"/>
      <c r="Q1050" s="138"/>
      <c r="R1050" s="403" t="b">
        <f t="shared" si="365"/>
        <v>1</v>
      </c>
    </row>
    <row r="1051" spans="1:18" s="4" customFormat="1" ht="27" x14ac:dyDescent="0.25">
      <c r="A1051" s="649"/>
      <c r="B1051" s="489" t="s">
        <v>38</v>
      </c>
      <c r="C1051" s="489"/>
      <c r="D1051" s="39"/>
      <c r="E1051" s="39"/>
      <c r="F1051" s="39"/>
      <c r="G1051" s="68" t="e">
        <f t="shared" si="339"/>
        <v>#DIV/0!</v>
      </c>
      <c r="H1051" s="39"/>
      <c r="I1051" s="68" t="e">
        <f t="shared" si="340"/>
        <v>#DIV/0!</v>
      </c>
      <c r="J1051" s="68" t="e">
        <f t="shared" si="341"/>
        <v>#DIV/0!</v>
      </c>
      <c r="K1051" s="39">
        <v>0</v>
      </c>
      <c r="L1051" s="39"/>
      <c r="M1051" s="29" t="e">
        <f t="shared" si="342"/>
        <v>#DIV/0!</v>
      </c>
      <c r="N1051" s="707"/>
      <c r="O1051" s="5" t="b">
        <f t="shared" si="359"/>
        <v>1</v>
      </c>
      <c r="P1051" s="6"/>
      <c r="Q1051" s="138"/>
      <c r="R1051" s="403" t="b">
        <f t="shared" si="365"/>
        <v>1</v>
      </c>
    </row>
    <row r="1052" spans="1:18" s="4" customFormat="1" ht="27" x14ac:dyDescent="0.25">
      <c r="A1052" s="650"/>
      <c r="B1052" s="489" t="s">
        <v>20</v>
      </c>
      <c r="C1052" s="489"/>
      <c r="D1052" s="39"/>
      <c r="E1052" s="39"/>
      <c r="F1052" s="39"/>
      <c r="G1052" s="93" t="e">
        <f t="shared" si="339"/>
        <v>#DIV/0!</v>
      </c>
      <c r="H1052" s="21"/>
      <c r="I1052" s="68" t="e">
        <f t="shared" si="340"/>
        <v>#DIV/0!</v>
      </c>
      <c r="J1052" s="68" t="e">
        <f t="shared" si="341"/>
        <v>#DIV/0!</v>
      </c>
      <c r="K1052" s="39">
        <f t="shared" si="367"/>
        <v>0</v>
      </c>
      <c r="L1052" s="39">
        <f t="shared" si="366"/>
        <v>0</v>
      </c>
      <c r="M1052" s="29" t="e">
        <f t="shared" si="342"/>
        <v>#DIV/0!</v>
      </c>
      <c r="N1052" s="707"/>
      <c r="O1052" s="5" t="b">
        <f t="shared" si="359"/>
        <v>1</v>
      </c>
      <c r="P1052" s="6"/>
      <c r="Q1052" s="138"/>
      <c r="R1052" s="403" t="b">
        <f t="shared" si="365"/>
        <v>1</v>
      </c>
    </row>
    <row r="1053" spans="1:18" s="423" customFormat="1" ht="64.5" customHeight="1" x14ac:dyDescent="0.25">
      <c r="A1053" s="808" t="s">
        <v>186</v>
      </c>
      <c r="B1053" s="84" t="s">
        <v>496</v>
      </c>
      <c r="C1053" s="84" t="s">
        <v>116</v>
      </c>
      <c r="D1053" s="58">
        <f>SUM(D1054:D1057)</f>
        <v>2809.59</v>
      </c>
      <c r="E1053" s="58">
        <f>SUM(E1054:E1057)</f>
        <v>2809.59</v>
      </c>
      <c r="F1053" s="58">
        <f>SUM(F1054:F1057)</f>
        <v>2809.59</v>
      </c>
      <c r="G1053" s="92">
        <f t="shared" si="339"/>
        <v>1</v>
      </c>
      <c r="H1053" s="58">
        <f>SUM(H1054:H1057)</f>
        <v>2809.59</v>
      </c>
      <c r="I1053" s="96">
        <f t="shared" si="340"/>
        <v>1</v>
      </c>
      <c r="J1053" s="92">
        <f t="shared" si="341"/>
        <v>1</v>
      </c>
      <c r="K1053" s="59">
        <f t="shared" si="367"/>
        <v>2809.59</v>
      </c>
      <c r="L1053" s="24">
        <f t="shared" si="366"/>
        <v>0</v>
      </c>
      <c r="M1053" s="55">
        <f t="shared" si="342"/>
        <v>1</v>
      </c>
      <c r="N1053" s="763"/>
      <c r="O1053" s="5" t="b">
        <f t="shared" si="359"/>
        <v>1</v>
      </c>
      <c r="P1053" s="424"/>
      <c r="Q1053" s="138"/>
      <c r="R1053" s="403" t="b">
        <f t="shared" si="365"/>
        <v>1</v>
      </c>
    </row>
    <row r="1054" spans="1:18" s="423" customFormat="1" ht="27" x14ac:dyDescent="0.25">
      <c r="A1054" s="808"/>
      <c r="B1054" s="489" t="s">
        <v>19</v>
      </c>
      <c r="C1054" s="489"/>
      <c r="D1054" s="39">
        <f>D1059</f>
        <v>0</v>
      </c>
      <c r="E1054" s="39">
        <f>E1059</f>
        <v>0</v>
      </c>
      <c r="F1054" s="39">
        <f>F1059</f>
        <v>0</v>
      </c>
      <c r="G1054" s="68" t="e">
        <f t="shared" si="339"/>
        <v>#DIV/0!</v>
      </c>
      <c r="H1054" s="39">
        <f>H1059</f>
        <v>0</v>
      </c>
      <c r="I1054" s="81" t="e">
        <f t="shared" si="340"/>
        <v>#DIV/0!</v>
      </c>
      <c r="J1054" s="68" t="e">
        <f t="shared" si="341"/>
        <v>#DIV/0!</v>
      </c>
      <c r="K1054" s="24">
        <f t="shared" si="367"/>
        <v>0</v>
      </c>
      <c r="L1054" s="24">
        <f t="shared" si="366"/>
        <v>0</v>
      </c>
      <c r="M1054" s="29" t="e">
        <f t="shared" si="342"/>
        <v>#DIV/0!</v>
      </c>
      <c r="N1054" s="763"/>
      <c r="O1054" s="5" t="b">
        <f t="shared" si="359"/>
        <v>1</v>
      </c>
      <c r="P1054" s="424"/>
      <c r="Q1054" s="138"/>
      <c r="R1054" s="403" t="b">
        <f t="shared" si="365"/>
        <v>1</v>
      </c>
    </row>
    <row r="1055" spans="1:18" s="423" customFormat="1" ht="27" x14ac:dyDescent="0.25">
      <c r="A1055" s="808"/>
      <c r="B1055" s="489" t="s">
        <v>18</v>
      </c>
      <c r="C1055" s="489"/>
      <c r="D1055" s="39">
        <f>D1060</f>
        <v>798.21</v>
      </c>
      <c r="E1055" s="39">
        <f t="shared" ref="E1055:F1055" si="369">E1060</f>
        <v>798.21</v>
      </c>
      <c r="F1055" s="39">
        <f t="shared" si="369"/>
        <v>798.21</v>
      </c>
      <c r="G1055" s="64">
        <f t="shared" si="339"/>
        <v>1</v>
      </c>
      <c r="H1055" s="39">
        <f>H1060</f>
        <v>798.21</v>
      </c>
      <c r="I1055" s="100">
        <f t="shared" si="340"/>
        <v>1</v>
      </c>
      <c r="J1055" s="64">
        <f t="shared" si="341"/>
        <v>1</v>
      </c>
      <c r="K1055" s="24">
        <f t="shared" si="367"/>
        <v>798.21</v>
      </c>
      <c r="L1055" s="24">
        <f t="shared" si="366"/>
        <v>0</v>
      </c>
      <c r="M1055" s="28">
        <f t="shared" si="342"/>
        <v>1</v>
      </c>
      <c r="N1055" s="763"/>
      <c r="O1055" s="5" t="b">
        <f t="shared" si="359"/>
        <v>1</v>
      </c>
      <c r="P1055" s="424"/>
      <c r="Q1055" s="138"/>
      <c r="R1055" s="403" t="b">
        <f t="shared" si="365"/>
        <v>1</v>
      </c>
    </row>
    <row r="1056" spans="1:18" s="423" customFormat="1" ht="27" x14ac:dyDescent="0.25">
      <c r="A1056" s="808"/>
      <c r="B1056" s="489" t="s">
        <v>38</v>
      </c>
      <c r="C1056" s="489"/>
      <c r="D1056" s="39">
        <f t="shared" ref="D1056:F1057" si="370">D1061</f>
        <v>1486.38</v>
      </c>
      <c r="E1056" s="39">
        <f t="shared" si="370"/>
        <v>1486.38</v>
      </c>
      <c r="F1056" s="39">
        <f>F1061</f>
        <v>1486.38</v>
      </c>
      <c r="G1056" s="64">
        <f t="shared" si="339"/>
        <v>1</v>
      </c>
      <c r="H1056" s="39">
        <f>H1061</f>
        <v>1486.38</v>
      </c>
      <c r="I1056" s="100">
        <f t="shared" si="340"/>
        <v>1</v>
      </c>
      <c r="J1056" s="64">
        <f t="shared" si="341"/>
        <v>1</v>
      </c>
      <c r="K1056" s="24">
        <f t="shared" si="367"/>
        <v>1486.38</v>
      </c>
      <c r="L1056" s="24">
        <f t="shared" si="366"/>
        <v>0</v>
      </c>
      <c r="M1056" s="28">
        <f t="shared" si="342"/>
        <v>1</v>
      </c>
      <c r="N1056" s="763"/>
      <c r="O1056" s="5" t="b">
        <f t="shared" si="359"/>
        <v>1</v>
      </c>
      <c r="P1056" s="424"/>
      <c r="Q1056" s="138"/>
      <c r="R1056" s="403" t="b">
        <f t="shared" si="365"/>
        <v>1</v>
      </c>
    </row>
    <row r="1057" spans="1:18" s="423" customFormat="1" ht="27" x14ac:dyDescent="0.25">
      <c r="A1057" s="808"/>
      <c r="B1057" s="489" t="s">
        <v>20</v>
      </c>
      <c r="C1057" s="489"/>
      <c r="D1057" s="39">
        <f t="shared" si="370"/>
        <v>525</v>
      </c>
      <c r="E1057" s="39">
        <f t="shared" si="370"/>
        <v>525</v>
      </c>
      <c r="F1057" s="39">
        <f t="shared" si="370"/>
        <v>525</v>
      </c>
      <c r="G1057" s="68">
        <f t="shared" si="339"/>
        <v>1</v>
      </c>
      <c r="H1057" s="39">
        <f>H1062</f>
        <v>525</v>
      </c>
      <c r="I1057" s="100">
        <f t="shared" si="340"/>
        <v>1</v>
      </c>
      <c r="J1057" s="68">
        <f t="shared" si="341"/>
        <v>1</v>
      </c>
      <c r="K1057" s="24">
        <f t="shared" si="367"/>
        <v>525</v>
      </c>
      <c r="L1057" s="24">
        <f t="shared" si="366"/>
        <v>0</v>
      </c>
      <c r="M1057" s="28">
        <f t="shared" si="342"/>
        <v>1</v>
      </c>
      <c r="N1057" s="763"/>
      <c r="O1057" s="5" t="b">
        <f t="shared" si="359"/>
        <v>1</v>
      </c>
      <c r="P1057" s="424"/>
      <c r="Q1057" s="138"/>
      <c r="R1057" s="403" t="b">
        <f t="shared" si="365"/>
        <v>1</v>
      </c>
    </row>
    <row r="1058" spans="1:18" s="423" customFormat="1" ht="37.5" x14ac:dyDescent="0.25">
      <c r="A1058" s="591" t="s">
        <v>187</v>
      </c>
      <c r="B1058" s="16" t="s">
        <v>443</v>
      </c>
      <c r="C1058" s="16" t="s">
        <v>172</v>
      </c>
      <c r="D1058" s="19">
        <f>SUM(D1059:D1062)</f>
        <v>2809.59</v>
      </c>
      <c r="E1058" s="19">
        <f>SUM(E1059:E1062)</f>
        <v>2809.59</v>
      </c>
      <c r="F1058" s="19">
        <f>SUM(F1059:F1062)</f>
        <v>2809.59</v>
      </c>
      <c r="G1058" s="91">
        <f t="shared" si="339"/>
        <v>1</v>
      </c>
      <c r="H1058" s="19">
        <f>SUM(H1059:H1062)</f>
        <v>2809.59</v>
      </c>
      <c r="I1058" s="105">
        <f t="shared" si="340"/>
        <v>1</v>
      </c>
      <c r="J1058" s="91">
        <f t="shared" si="341"/>
        <v>1</v>
      </c>
      <c r="K1058" s="51">
        <f t="shared" si="367"/>
        <v>2809.59</v>
      </c>
      <c r="L1058" s="51">
        <f t="shared" si="366"/>
        <v>0</v>
      </c>
      <c r="M1058" s="52">
        <f t="shared" si="342"/>
        <v>1</v>
      </c>
      <c r="N1058" s="688" t="s">
        <v>1543</v>
      </c>
      <c r="O1058" s="5"/>
      <c r="P1058" s="424"/>
      <c r="Q1058" s="138"/>
      <c r="R1058" s="403" t="b">
        <f t="shared" si="365"/>
        <v>1</v>
      </c>
    </row>
    <row r="1059" spans="1:18" s="423" customFormat="1" ht="27" x14ac:dyDescent="0.25">
      <c r="A1059" s="591"/>
      <c r="B1059" s="489" t="s">
        <v>19</v>
      </c>
      <c r="C1059" s="489"/>
      <c r="D1059" s="39">
        <v>0</v>
      </c>
      <c r="E1059" s="18">
        <v>0</v>
      </c>
      <c r="F1059" s="39"/>
      <c r="G1059" s="68" t="e">
        <f t="shared" si="339"/>
        <v>#DIV/0!</v>
      </c>
      <c r="H1059" s="21"/>
      <c r="I1059" s="81" t="e">
        <f t="shared" si="340"/>
        <v>#DIV/0!</v>
      </c>
      <c r="J1059" s="68" t="e">
        <f t="shared" si="341"/>
        <v>#DIV/0!</v>
      </c>
      <c r="K1059" s="24">
        <f t="shared" si="367"/>
        <v>0</v>
      </c>
      <c r="L1059" s="24">
        <f t="shared" si="366"/>
        <v>0</v>
      </c>
      <c r="M1059" s="29" t="e">
        <f t="shared" si="342"/>
        <v>#DIV/0!</v>
      </c>
      <c r="N1059" s="688"/>
      <c r="O1059" s="5"/>
      <c r="P1059" s="424"/>
      <c r="Q1059" s="138"/>
      <c r="R1059" s="403" t="b">
        <f t="shared" si="365"/>
        <v>1</v>
      </c>
    </row>
    <row r="1060" spans="1:18" s="423" customFormat="1" ht="27" x14ac:dyDescent="0.25">
      <c r="A1060" s="591"/>
      <c r="B1060" s="489" t="s">
        <v>18</v>
      </c>
      <c r="C1060" s="489"/>
      <c r="D1060" s="39">
        <v>798.21</v>
      </c>
      <c r="E1060" s="39">
        <v>798.21</v>
      </c>
      <c r="F1060" s="39">
        <v>798.21</v>
      </c>
      <c r="G1060" s="64">
        <f t="shared" si="339"/>
        <v>1</v>
      </c>
      <c r="H1060" s="39">
        <f>F1060</f>
        <v>798.21</v>
      </c>
      <c r="I1060" s="100">
        <f t="shared" si="340"/>
        <v>1</v>
      </c>
      <c r="J1060" s="64">
        <f t="shared" si="341"/>
        <v>1</v>
      </c>
      <c r="K1060" s="24">
        <f t="shared" si="367"/>
        <v>798.21</v>
      </c>
      <c r="L1060" s="24">
        <f t="shared" si="366"/>
        <v>0</v>
      </c>
      <c r="M1060" s="28">
        <f t="shared" si="342"/>
        <v>1</v>
      </c>
      <c r="N1060" s="688"/>
      <c r="O1060" s="5"/>
      <c r="P1060" s="424"/>
      <c r="Q1060" s="138"/>
      <c r="R1060" s="403" t="b">
        <f t="shared" si="365"/>
        <v>1</v>
      </c>
    </row>
    <row r="1061" spans="1:18" s="423" customFormat="1" ht="27" x14ac:dyDescent="0.25">
      <c r="A1061" s="591"/>
      <c r="B1061" s="489" t="s">
        <v>38</v>
      </c>
      <c r="C1061" s="489"/>
      <c r="D1061" s="39">
        <v>1486.38</v>
      </c>
      <c r="E1061" s="39">
        <v>1486.38</v>
      </c>
      <c r="F1061" s="39">
        <v>1486.38</v>
      </c>
      <c r="G1061" s="64">
        <f t="shared" si="339"/>
        <v>1</v>
      </c>
      <c r="H1061" s="39">
        <v>1486.38</v>
      </c>
      <c r="I1061" s="100">
        <f t="shared" si="340"/>
        <v>1</v>
      </c>
      <c r="J1061" s="64">
        <f t="shared" si="341"/>
        <v>1</v>
      </c>
      <c r="K1061" s="24">
        <f t="shared" si="367"/>
        <v>1486.38</v>
      </c>
      <c r="L1061" s="24">
        <f t="shared" si="366"/>
        <v>0</v>
      </c>
      <c r="M1061" s="28">
        <f t="shared" si="342"/>
        <v>1</v>
      </c>
      <c r="N1061" s="688"/>
      <c r="O1061" s="5"/>
      <c r="P1061" s="424"/>
      <c r="Q1061" s="138"/>
      <c r="R1061" s="403" t="b">
        <f t="shared" si="365"/>
        <v>1</v>
      </c>
    </row>
    <row r="1062" spans="1:18" s="423" customFormat="1" ht="27" x14ac:dyDescent="0.25">
      <c r="A1062" s="591"/>
      <c r="B1062" s="489" t="s">
        <v>20</v>
      </c>
      <c r="C1062" s="489"/>
      <c r="D1062" s="39">
        <v>525</v>
      </c>
      <c r="E1062" s="39">
        <v>525</v>
      </c>
      <c r="F1062" s="39">
        <v>525</v>
      </c>
      <c r="G1062" s="64">
        <f>F1062/E1062</f>
        <v>1</v>
      </c>
      <c r="H1062" s="39">
        <f>F1062</f>
        <v>525</v>
      </c>
      <c r="I1062" s="100">
        <f>H1062/E1062</f>
        <v>1</v>
      </c>
      <c r="J1062" s="64">
        <f t="shared" ref="J1062" si="371">H1062/F1062</f>
        <v>1</v>
      </c>
      <c r="K1062" s="24">
        <f t="shared" si="367"/>
        <v>525</v>
      </c>
      <c r="L1062" s="24">
        <f t="shared" si="366"/>
        <v>0</v>
      </c>
      <c r="M1062" s="28">
        <f>K1062/E1062</f>
        <v>1</v>
      </c>
      <c r="N1062" s="688"/>
      <c r="O1062" s="5"/>
      <c r="P1062" s="424"/>
      <c r="Q1062" s="138"/>
      <c r="R1062" s="403" t="b">
        <f t="shared" si="365"/>
        <v>1</v>
      </c>
    </row>
    <row r="1063" spans="1:18" s="4" customFormat="1" ht="84.75" customHeight="1" x14ac:dyDescent="0.25">
      <c r="A1063" s="750" t="s">
        <v>37</v>
      </c>
      <c r="B1063" s="34" t="s">
        <v>700</v>
      </c>
      <c r="C1063" s="34" t="s">
        <v>114</v>
      </c>
      <c r="D1063" s="31">
        <f>SUM(D1064:D1067)</f>
        <v>102524.87</v>
      </c>
      <c r="E1063" s="31">
        <f>SUM(E1064:E1067)</f>
        <v>102524.87</v>
      </c>
      <c r="F1063" s="31">
        <f>SUM(F1064:F1067)</f>
        <v>77880.77</v>
      </c>
      <c r="G1063" s="166">
        <f t="shared" ref="G1063:G1083" si="372">F1063/E1063</f>
        <v>0.76</v>
      </c>
      <c r="H1063" s="31">
        <f>SUM(H1064:H1067)</f>
        <v>77877.539999999994</v>
      </c>
      <c r="I1063" s="101">
        <f t="shared" ref="I1063:I1136" si="373">H1063/E1063</f>
        <v>0.76</v>
      </c>
      <c r="J1063" s="101">
        <f t="shared" ref="J1063:J1065" si="374">H1063/F1063</f>
        <v>1</v>
      </c>
      <c r="K1063" s="31">
        <f t="shared" ref="K1063" si="375">E1063</f>
        <v>102524.87</v>
      </c>
      <c r="L1063" s="31">
        <f t="shared" ref="L1063:L1072" si="376">E1063-K1063</f>
        <v>0</v>
      </c>
      <c r="M1063" s="32">
        <f t="shared" ref="M1063:M1136" si="377">K1063/E1063</f>
        <v>1</v>
      </c>
      <c r="N1063" s="602"/>
      <c r="O1063" s="5" t="b">
        <f t="shared" si="359"/>
        <v>1</v>
      </c>
      <c r="P1063" s="6"/>
      <c r="Q1063" s="138"/>
      <c r="R1063" s="403"/>
    </row>
    <row r="1064" spans="1:18" s="4" customFormat="1" ht="27" x14ac:dyDescent="0.25">
      <c r="A1064" s="750"/>
      <c r="B1064" s="35" t="s">
        <v>19</v>
      </c>
      <c r="C1064" s="35"/>
      <c r="D1064" s="33">
        <f>D1069+D1074</f>
        <v>0</v>
      </c>
      <c r="E1064" s="33">
        <f t="shared" ref="E1064:K1067" si="378">E1069+E1074</f>
        <v>0</v>
      </c>
      <c r="F1064" s="33">
        <f t="shared" si="378"/>
        <v>0</v>
      </c>
      <c r="G1064" s="103" t="e">
        <f t="shared" si="372"/>
        <v>#DIV/0!</v>
      </c>
      <c r="H1064" s="33">
        <f t="shared" si="378"/>
        <v>0</v>
      </c>
      <c r="I1064" s="103" t="e">
        <f t="shared" si="373"/>
        <v>#DIV/0!</v>
      </c>
      <c r="J1064" s="103" t="e">
        <f t="shared" si="374"/>
        <v>#DIV/0!</v>
      </c>
      <c r="K1064" s="33">
        <f t="shared" ref="K1064:K1066" si="379">K1069+K1074</f>
        <v>0</v>
      </c>
      <c r="L1064" s="33">
        <f t="shared" si="376"/>
        <v>0</v>
      </c>
      <c r="M1064" s="117" t="e">
        <f t="shared" si="377"/>
        <v>#DIV/0!</v>
      </c>
      <c r="N1064" s="602"/>
      <c r="O1064" s="5" t="b">
        <f t="shared" si="359"/>
        <v>1</v>
      </c>
      <c r="P1064" s="6"/>
      <c r="Q1064" s="138"/>
      <c r="R1064" s="403" t="b">
        <f t="shared" si="365"/>
        <v>1</v>
      </c>
    </row>
    <row r="1065" spans="1:18" s="4" customFormat="1" ht="27" x14ac:dyDescent="0.25">
      <c r="A1065" s="750"/>
      <c r="B1065" s="35" t="s">
        <v>18</v>
      </c>
      <c r="C1065" s="35"/>
      <c r="D1065" s="33">
        <f t="shared" ref="D1065:F1067" si="380">D1070+D1075</f>
        <v>292.7</v>
      </c>
      <c r="E1065" s="33">
        <f t="shared" si="380"/>
        <v>292.7</v>
      </c>
      <c r="F1065" s="33">
        <f t="shared" si="380"/>
        <v>98.72</v>
      </c>
      <c r="G1065" s="104">
        <f t="shared" si="372"/>
        <v>0.33700000000000002</v>
      </c>
      <c r="H1065" s="33">
        <f t="shared" si="378"/>
        <v>95.49</v>
      </c>
      <c r="I1065" s="104">
        <f t="shared" si="373"/>
        <v>0.32600000000000001</v>
      </c>
      <c r="J1065" s="104">
        <f t="shared" si="374"/>
        <v>0.96699999999999997</v>
      </c>
      <c r="K1065" s="33">
        <f t="shared" si="379"/>
        <v>292.7</v>
      </c>
      <c r="L1065" s="33">
        <f t="shared" si="376"/>
        <v>0</v>
      </c>
      <c r="M1065" s="116">
        <f t="shared" si="377"/>
        <v>1</v>
      </c>
      <c r="N1065" s="602"/>
      <c r="O1065" s="5" t="b">
        <f t="shared" si="359"/>
        <v>1</v>
      </c>
      <c r="P1065" s="6"/>
      <c r="Q1065" s="138"/>
      <c r="R1065" s="403"/>
    </row>
    <row r="1066" spans="1:18" s="4" customFormat="1" ht="27" x14ac:dyDescent="0.25">
      <c r="A1066" s="750"/>
      <c r="B1066" s="35" t="s">
        <v>38</v>
      </c>
      <c r="C1066" s="35"/>
      <c r="D1066" s="33">
        <f t="shared" si="380"/>
        <v>102232.17</v>
      </c>
      <c r="E1066" s="33">
        <f t="shared" si="380"/>
        <v>102232.17</v>
      </c>
      <c r="F1066" s="33">
        <f t="shared" si="380"/>
        <v>77782.05</v>
      </c>
      <c r="G1066" s="104">
        <f t="shared" si="372"/>
        <v>0.76100000000000001</v>
      </c>
      <c r="H1066" s="33">
        <f t="shared" si="378"/>
        <v>77782.05</v>
      </c>
      <c r="I1066" s="104">
        <f t="shared" si="373"/>
        <v>0.76100000000000001</v>
      </c>
      <c r="J1066" s="104">
        <f>H1066/F1066</f>
        <v>1</v>
      </c>
      <c r="K1066" s="33">
        <f t="shared" si="379"/>
        <v>102232.17</v>
      </c>
      <c r="L1066" s="33">
        <f t="shared" si="376"/>
        <v>0</v>
      </c>
      <c r="M1066" s="116">
        <f t="shared" si="377"/>
        <v>1</v>
      </c>
      <c r="N1066" s="602"/>
      <c r="O1066" s="5" t="b">
        <f t="shared" si="359"/>
        <v>1</v>
      </c>
      <c r="P1066" s="6"/>
      <c r="Q1066" s="138"/>
      <c r="R1066" s="403" t="b">
        <f t="shared" si="365"/>
        <v>1</v>
      </c>
    </row>
    <row r="1067" spans="1:18" s="4" customFormat="1" ht="27" x14ac:dyDescent="0.25">
      <c r="A1067" s="750"/>
      <c r="B1067" s="35" t="s">
        <v>20</v>
      </c>
      <c r="C1067" s="35"/>
      <c r="D1067" s="33">
        <f t="shared" si="380"/>
        <v>0</v>
      </c>
      <c r="E1067" s="33">
        <f t="shared" si="380"/>
        <v>0</v>
      </c>
      <c r="F1067" s="33">
        <f t="shared" si="380"/>
        <v>0</v>
      </c>
      <c r="G1067" s="103" t="e">
        <f t="shared" si="372"/>
        <v>#DIV/0!</v>
      </c>
      <c r="H1067" s="33">
        <f t="shared" si="378"/>
        <v>0</v>
      </c>
      <c r="I1067" s="103" t="e">
        <f t="shared" si="373"/>
        <v>#DIV/0!</v>
      </c>
      <c r="J1067" s="103" t="e">
        <f>H1067/F1067</f>
        <v>#DIV/0!</v>
      </c>
      <c r="K1067" s="33">
        <f t="shared" si="378"/>
        <v>0</v>
      </c>
      <c r="L1067" s="33">
        <f t="shared" si="376"/>
        <v>0</v>
      </c>
      <c r="M1067" s="117" t="e">
        <f t="shared" si="377"/>
        <v>#DIV/0!</v>
      </c>
      <c r="N1067" s="602"/>
      <c r="O1067" s="5" t="b">
        <f t="shared" si="359"/>
        <v>1</v>
      </c>
      <c r="P1067" s="6"/>
      <c r="Q1067" s="138"/>
      <c r="R1067" s="403" t="b">
        <f t="shared" si="365"/>
        <v>1</v>
      </c>
    </row>
    <row r="1068" spans="1:18" s="4" customFormat="1" ht="259.5" customHeight="1" x14ac:dyDescent="0.25">
      <c r="A1068" s="621" t="s">
        <v>0</v>
      </c>
      <c r="B1068" s="16" t="s">
        <v>983</v>
      </c>
      <c r="C1068" s="16" t="s">
        <v>172</v>
      </c>
      <c r="D1068" s="19">
        <f>SUM(D1069:D1072)</f>
        <v>102232.17</v>
      </c>
      <c r="E1068" s="19">
        <f>SUM(E1069:E1072)</f>
        <v>102232.17</v>
      </c>
      <c r="F1068" s="19">
        <f>SUM(F1069:F1072)</f>
        <v>77782.05</v>
      </c>
      <c r="G1068" s="91">
        <f t="shared" si="372"/>
        <v>0.76100000000000001</v>
      </c>
      <c r="H1068" s="19">
        <f>SUM(H1069:H1072)</f>
        <v>77782.05</v>
      </c>
      <c r="I1068" s="100">
        <f t="shared" si="373"/>
        <v>0.76100000000000001</v>
      </c>
      <c r="J1068" s="91">
        <f t="shared" ref="J1068:J1081" si="381">H1068/F1068</f>
        <v>1</v>
      </c>
      <c r="K1068" s="51">
        <f>E1068</f>
        <v>102232.17</v>
      </c>
      <c r="L1068" s="24">
        <f t="shared" si="376"/>
        <v>0</v>
      </c>
      <c r="M1068" s="52">
        <f t="shared" si="377"/>
        <v>1</v>
      </c>
      <c r="N1068" s="688" t="s">
        <v>1499</v>
      </c>
      <c r="O1068" s="5" t="b">
        <f t="shared" si="359"/>
        <v>1</v>
      </c>
      <c r="P1068" s="6"/>
      <c r="Q1068" s="138"/>
      <c r="R1068" s="403" t="b">
        <f t="shared" si="365"/>
        <v>1</v>
      </c>
    </row>
    <row r="1069" spans="1:18" s="4" customFormat="1" ht="27" x14ac:dyDescent="0.25">
      <c r="A1069" s="621"/>
      <c r="B1069" s="489" t="s">
        <v>19</v>
      </c>
      <c r="C1069" s="489"/>
      <c r="D1069" s="39">
        <v>0</v>
      </c>
      <c r="E1069" s="18">
        <v>0</v>
      </c>
      <c r="F1069" s="39"/>
      <c r="G1069" s="68" t="e">
        <f t="shared" si="372"/>
        <v>#DIV/0!</v>
      </c>
      <c r="H1069" s="39"/>
      <c r="I1069" s="81" t="e">
        <f t="shared" si="373"/>
        <v>#DIV/0!</v>
      </c>
      <c r="J1069" s="68" t="e">
        <f t="shared" si="381"/>
        <v>#DIV/0!</v>
      </c>
      <c r="K1069" s="24">
        <f>E1069</f>
        <v>0</v>
      </c>
      <c r="L1069" s="24">
        <f t="shared" si="376"/>
        <v>0</v>
      </c>
      <c r="M1069" s="29" t="e">
        <f t="shared" si="377"/>
        <v>#DIV/0!</v>
      </c>
      <c r="N1069" s="688"/>
      <c r="O1069" s="5" t="b">
        <f t="shared" si="359"/>
        <v>1</v>
      </c>
      <c r="P1069" s="6"/>
      <c r="Q1069" s="138"/>
      <c r="R1069" s="403" t="b">
        <f t="shared" si="365"/>
        <v>1</v>
      </c>
    </row>
    <row r="1070" spans="1:18" s="4" customFormat="1" ht="27" x14ac:dyDescent="0.25">
      <c r="A1070" s="621"/>
      <c r="B1070" s="489" t="s">
        <v>18</v>
      </c>
      <c r="C1070" s="489"/>
      <c r="D1070" s="39">
        <v>0</v>
      </c>
      <c r="E1070" s="18">
        <v>0</v>
      </c>
      <c r="F1070" s="39"/>
      <c r="G1070" s="68" t="e">
        <f t="shared" si="372"/>
        <v>#DIV/0!</v>
      </c>
      <c r="H1070" s="39"/>
      <c r="I1070" s="81" t="e">
        <f t="shared" si="373"/>
        <v>#DIV/0!</v>
      </c>
      <c r="J1070" s="68" t="e">
        <f t="shared" si="381"/>
        <v>#DIV/0!</v>
      </c>
      <c r="K1070" s="24">
        <f>E1070</f>
        <v>0</v>
      </c>
      <c r="L1070" s="24">
        <f t="shared" si="376"/>
        <v>0</v>
      </c>
      <c r="M1070" s="29" t="e">
        <f t="shared" si="377"/>
        <v>#DIV/0!</v>
      </c>
      <c r="N1070" s="688"/>
      <c r="O1070" s="5" t="b">
        <f t="shared" si="359"/>
        <v>1</v>
      </c>
      <c r="P1070" s="6"/>
      <c r="Q1070" s="138"/>
      <c r="R1070" s="403" t="b">
        <f t="shared" si="365"/>
        <v>1</v>
      </c>
    </row>
    <row r="1071" spans="1:18" s="4" customFormat="1" ht="27" x14ac:dyDescent="0.25">
      <c r="A1071" s="621"/>
      <c r="B1071" s="489" t="s">
        <v>38</v>
      </c>
      <c r="C1071" s="489"/>
      <c r="D1071" s="39">
        <v>102232.17</v>
      </c>
      <c r="E1071" s="39">
        <v>102232.17</v>
      </c>
      <c r="F1071" s="39">
        <v>77782.05</v>
      </c>
      <c r="G1071" s="64">
        <f t="shared" si="372"/>
        <v>0.76100000000000001</v>
      </c>
      <c r="H1071" s="39">
        <f>F1071</f>
        <v>77782.05</v>
      </c>
      <c r="I1071" s="100">
        <f t="shared" si="373"/>
        <v>0.76100000000000001</v>
      </c>
      <c r="J1071" s="64">
        <f t="shared" si="381"/>
        <v>1</v>
      </c>
      <c r="K1071" s="24">
        <f>E1071</f>
        <v>102232.17</v>
      </c>
      <c r="L1071" s="24">
        <f t="shared" si="376"/>
        <v>0</v>
      </c>
      <c r="M1071" s="28">
        <f t="shared" si="377"/>
        <v>1</v>
      </c>
      <c r="N1071" s="688"/>
      <c r="O1071" s="5" t="b">
        <f t="shared" si="359"/>
        <v>1</v>
      </c>
      <c r="P1071" s="6"/>
      <c r="Q1071" s="138"/>
      <c r="R1071" s="403" t="b">
        <f t="shared" si="365"/>
        <v>1</v>
      </c>
    </row>
    <row r="1072" spans="1:18" s="4" customFormat="1" ht="27" x14ac:dyDescent="0.25">
      <c r="A1072" s="621"/>
      <c r="B1072" s="489" t="s">
        <v>20</v>
      </c>
      <c r="C1072" s="489"/>
      <c r="D1072" s="39">
        <v>0</v>
      </c>
      <c r="E1072" s="18">
        <v>0</v>
      </c>
      <c r="F1072" s="39"/>
      <c r="G1072" s="68" t="e">
        <f t="shared" si="372"/>
        <v>#DIV/0!</v>
      </c>
      <c r="H1072" s="39"/>
      <c r="I1072" s="81" t="e">
        <f t="shared" si="373"/>
        <v>#DIV/0!</v>
      </c>
      <c r="J1072" s="68" t="e">
        <f t="shared" si="381"/>
        <v>#DIV/0!</v>
      </c>
      <c r="K1072" s="24">
        <f>E1072</f>
        <v>0</v>
      </c>
      <c r="L1072" s="24">
        <f t="shared" si="376"/>
        <v>0</v>
      </c>
      <c r="M1072" s="29" t="e">
        <f t="shared" si="377"/>
        <v>#DIV/0!</v>
      </c>
      <c r="N1072" s="688"/>
      <c r="O1072" s="5" t="b">
        <f t="shared" si="359"/>
        <v>1</v>
      </c>
      <c r="P1072" s="6"/>
      <c r="Q1072" s="138"/>
      <c r="R1072" s="403" t="b">
        <f t="shared" si="365"/>
        <v>1</v>
      </c>
    </row>
    <row r="1073" spans="1:18" s="4" customFormat="1" ht="75" x14ac:dyDescent="0.25">
      <c r="A1073" s="984" t="s">
        <v>984</v>
      </c>
      <c r="B1073" s="489" t="s">
        <v>985</v>
      </c>
      <c r="C1073" s="16" t="s">
        <v>172</v>
      </c>
      <c r="D1073" s="39">
        <f>SUM(D1074:D1077)</f>
        <v>292.7</v>
      </c>
      <c r="E1073" s="39">
        <f>SUM(E1074:E1077)</f>
        <v>292.7</v>
      </c>
      <c r="F1073" s="39">
        <f>SUM(F1074:F1077)</f>
        <v>98.72</v>
      </c>
      <c r="G1073" s="64">
        <f t="shared" si="372"/>
        <v>0.33700000000000002</v>
      </c>
      <c r="H1073" s="39">
        <f>SUM(H1074:H1077)</f>
        <v>95.49</v>
      </c>
      <c r="I1073" s="100">
        <f t="shared" si="373"/>
        <v>0.32600000000000001</v>
      </c>
      <c r="J1073" s="64">
        <f t="shared" si="381"/>
        <v>0.96699999999999997</v>
      </c>
      <c r="K1073" s="24">
        <f>SUM(K1074:K1077)</f>
        <v>292.7</v>
      </c>
      <c r="L1073" s="24">
        <f>SUM(L1074:L1077)</f>
        <v>0</v>
      </c>
      <c r="M1073" s="28">
        <f t="shared" si="377"/>
        <v>1</v>
      </c>
      <c r="N1073" s="881"/>
      <c r="O1073" s="5" t="b">
        <f t="shared" si="359"/>
        <v>1</v>
      </c>
      <c r="P1073" s="6"/>
      <c r="Q1073" s="138"/>
      <c r="R1073" s="403"/>
    </row>
    <row r="1074" spans="1:18" s="4" customFormat="1" ht="27" x14ac:dyDescent="0.25">
      <c r="A1074" s="985"/>
      <c r="B1074" s="489" t="s">
        <v>19</v>
      </c>
      <c r="C1074" s="489"/>
      <c r="D1074" s="39"/>
      <c r="E1074" s="39"/>
      <c r="F1074" s="39"/>
      <c r="G1074" s="68" t="e">
        <f t="shared" si="372"/>
        <v>#DIV/0!</v>
      </c>
      <c r="H1074" s="39"/>
      <c r="I1074" s="81" t="e">
        <f t="shared" si="373"/>
        <v>#DIV/0!</v>
      </c>
      <c r="J1074" s="68" t="e">
        <f t="shared" si="381"/>
        <v>#DIV/0!</v>
      </c>
      <c r="K1074" s="24"/>
      <c r="L1074" s="24"/>
      <c r="M1074" s="29" t="e">
        <f t="shared" si="377"/>
        <v>#DIV/0!</v>
      </c>
      <c r="N1074" s="882"/>
      <c r="O1074" s="5" t="b">
        <f t="shared" si="359"/>
        <v>1</v>
      </c>
      <c r="P1074" s="6"/>
      <c r="Q1074" s="138"/>
      <c r="R1074" s="403" t="b">
        <f t="shared" si="365"/>
        <v>1</v>
      </c>
    </row>
    <row r="1075" spans="1:18" s="4" customFormat="1" ht="27" x14ac:dyDescent="0.25">
      <c r="A1075" s="985"/>
      <c r="B1075" s="489" t="s">
        <v>18</v>
      </c>
      <c r="C1075" s="489"/>
      <c r="D1075" s="39">
        <v>292.7</v>
      </c>
      <c r="E1075" s="39">
        <v>292.7</v>
      </c>
      <c r="F1075" s="39">
        <v>98.72</v>
      </c>
      <c r="G1075" s="64">
        <f t="shared" si="372"/>
        <v>0.33700000000000002</v>
      </c>
      <c r="H1075" s="39">
        <v>95.49</v>
      </c>
      <c r="I1075" s="100">
        <f t="shared" si="373"/>
        <v>0.32600000000000001</v>
      </c>
      <c r="J1075" s="64">
        <f t="shared" si="381"/>
        <v>0.96699999999999997</v>
      </c>
      <c r="K1075" s="39">
        <v>292.7</v>
      </c>
      <c r="L1075" s="24"/>
      <c r="M1075" s="28">
        <f t="shared" si="377"/>
        <v>1</v>
      </c>
      <c r="N1075" s="882"/>
      <c r="O1075" s="5" t="b">
        <f t="shared" si="359"/>
        <v>1</v>
      </c>
      <c r="P1075" s="6"/>
      <c r="Q1075" s="138"/>
      <c r="R1075" s="403"/>
    </row>
    <row r="1076" spans="1:18" s="4" customFormat="1" ht="27" x14ac:dyDescent="0.25">
      <c r="A1076" s="985"/>
      <c r="B1076" s="489" t="s">
        <v>38</v>
      </c>
      <c r="C1076" s="489"/>
      <c r="D1076" s="39"/>
      <c r="E1076" s="39"/>
      <c r="F1076" s="39"/>
      <c r="G1076" s="68" t="e">
        <f t="shared" si="372"/>
        <v>#DIV/0!</v>
      </c>
      <c r="H1076" s="39"/>
      <c r="I1076" s="81" t="e">
        <f t="shared" si="373"/>
        <v>#DIV/0!</v>
      </c>
      <c r="J1076" s="68" t="e">
        <f t="shared" si="381"/>
        <v>#DIV/0!</v>
      </c>
      <c r="K1076" s="24"/>
      <c r="L1076" s="24"/>
      <c r="M1076" s="29" t="e">
        <f t="shared" si="377"/>
        <v>#DIV/0!</v>
      </c>
      <c r="N1076" s="882"/>
      <c r="O1076" s="5" t="b">
        <f t="shared" si="359"/>
        <v>1</v>
      </c>
      <c r="P1076" s="6"/>
      <c r="Q1076" s="138"/>
      <c r="R1076" s="403" t="b">
        <f t="shared" si="365"/>
        <v>1</v>
      </c>
    </row>
    <row r="1077" spans="1:18" s="4" customFormat="1" ht="27" x14ac:dyDescent="0.25">
      <c r="A1077" s="986"/>
      <c r="B1077" s="489" t="s">
        <v>20</v>
      </c>
      <c r="C1077" s="489"/>
      <c r="D1077" s="39"/>
      <c r="E1077" s="18"/>
      <c r="F1077" s="39"/>
      <c r="G1077" s="68" t="e">
        <f t="shared" si="372"/>
        <v>#DIV/0!</v>
      </c>
      <c r="H1077" s="39"/>
      <c r="I1077" s="81" t="e">
        <f t="shared" si="373"/>
        <v>#DIV/0!</v>
      </c>
      <c r="J1077" s="68" t="e">
        <f t="shared" si="381"/>
        <v>#DIV/0!</v>
      </c>
      <c r="K1077" s="24"/>
      <c r="L1077" s="24"/>
      <c r="M1077" s="29" t="e">
        <f t="shared" si="377"/>
        <v>#DIV/0!</v>
      </c>
      <c r="N1077" s="883"/>
      <c r="O1077" s="5" t="b">
        <f t="shared" si="359"/>
        <v>1</v>
      </c>
      <c r="P1077" s="6"/>
      <c r="Q1077" s="138"/>
      <c r="R1077" s="403" t="b">
        <f t="shared" si="365"/>
        <v>1</v>
      </c>
    </row>
    <row r="1078" spans="1:18" s="45" customFormat="1" ht="65.25" customHeight="1" x14ac:dyDescent="0.25">
      <c r="A1078" s="981" t="s">
        <v>39</v>
      </c>
      <c r="B1078" s="34" t="s">
        <v>701</v>
      </c>
      <c r="C1078" s="34" t="s">
        <v>114</v>
      </c>
      <c r="D1078" s="31">
        <f>SUM(D1079:D1082)</f>
        <v>102385.18</v>
      </c>
      <c r="E1078" s="31">
        <f t="shared" ref="E1078:F1078" si="382">SUM(E1079:E1082)</f>
        <v>105526.1</v>
      </c>
      <c r="F1078" s="31">
        <f t="shared" si="382"/>
        <v>73950.850000000006</v>
      </c>
      <c r="G1078" s="101">
        <f t="shared" si="372"/>
        <v>0.70099999999999996</v>
      </c>
      <c r="H1078" s="31">
        <f>SUM(H1079:H1082)</f>
        <v>56559.45</v>
      </c>
      <c r="I1078" s="101">
        <f t="shared" si="373"/>
        <v>0.53600000000000003</v>
      </c>
      <c r="J1078" s="101">
        <f t="shared" si="381"/>
        <v>0.76500000000000001</v>
      </c>
      <c r="K1078" s="31">
        <f>SUM(K1079:K1082)</f>
        <v>84546.53</v>
      </c>
      <c r="L1078" s="31">
        <f>SUM(L1079:L1082)</f>
        <v>20979.57</v>
      </c>
      <c r="M1078" s="201">
        <f t="shared" si="377"/>
        <v>0.8</v>
      </c>
      <c r="N1078" s="800"/>
      <c r="O1078" s="5" t="b">
        <f t="shared" si="359"/>
        <v>1</v>
      </c>
      <c r="P1078" s="6"/>
      <c r="Q1078" s="138"/>
      <c r="R1078" s="403"/>
    </row>
    <row r="1079" spans="1:18" s="44" customFormat="1" ht="27" x14ac:dyDescent="0.25">
      <c r="A1079" s="982"/>
      <c r="B1079" s="35" t="s">
        <v>19</v>
      </c>
      <c r="C1079" s="35"/>
      <c r="D1079" s="33"/>
      <c r="E1079" s="33"/>
      <c r="F1079" s="33"/>
      <c r="G1079" s="103"/>
      <c r="H1079" s="33"/>
      <c r="I1079" s="103"/>
      <c r="J1079" s="103"/>
      <c r="K1079" s="33">
        <f>K1084+K1149+K1174</f>
        <v>0</v>
      </c>
      <c r="L1079" s="33">
        <f>L1084+L1149+L1174</f>
        <v>0</v>
      </c>
      <c r="M1079" s="117" t="e">
        <f t="shared" si="377"/>
        <v>#DIV/0!</v>
      </c>
      <c r="N1079" s="801"/>
      <c r="O1079" s="5" t="b">
        <f t="shared" si="359"/>
        <v>1</v>
      </c>
      <c r="P1079" s="6"/>
      <c r="Q1079" s="138"/>
      <c r="R1079" s="403" t="b">
        <f t="shared" si="365"/>
        <v>1</v>
      </c>
    </row>
    <row r="1080" spans="1:18" s="44" customFormat="1" ht="23.25" customHeight="1" x14ac:dyDescent="0.25">
      <c r="A1080" s="982"/>
      <c r="B1080" s="35" t="s">
        <v>18</v>
      </c>
      <c r="C1080" s="35"/>
      <c r="D1080" s="33">
        <f t="shared" ref="D1080:E1080" si="383">D1085+D1150+D1175+D1185</f>
        <v>72546.8</v>
      </c>
      <c r="E1080" s="33">
        <f t="shared" si="383"/>
        <v>75831.3</v>
      </c>
      <c r="F1080" s="33">
        <f>F1085+F1150+F1175+F1185</f>
        <v>47470.84</v>
      </c>
      <c r="G1080" s="104">
        <f t="shared" si="372"/>
        <v>0.626</v>
      </c>
      <c r="H1080" s="33">
        <f>H1085+H1150+H1175+H1185</f>
        <v>30079.439999999999</v>
      </c>
      <c r="I1080" s="104">
        <f t="shared" si="373"/>
        <v>0.39700000000000002</v>
      </c>
      <c r="J1080" s="104">
        <f t="shared" si="381"/>
        <v>0.63400000000000001</v>
      </c>
      <c r="K1080" s="33">
        <f>K1085+K1150+K1175+K1185</f>
        <v>61217.66</v>
      </c>
      <c r="L1080" s="33">
        <f>L1085+L1150+L1175+L1185</f>
        <v>14613.64</v>
      </c>
      <c r="M1080" s="202">
        <f t="shared" si="377"/>
        <v>0.81</v>
      </c>
      <c r="N1080" s="801"/>
      <c r="O1080" s="5" t="b">
        <f t="shared" si="359"/>
        <v>1</v>
      </c>
      <c r="P1080" s="6"/>
      <c r="Q1080" s="138"/>
      <c r="R1080" s="403"/>
    </row>
    <row r="1081" spans="1:18" s="44" customFormat="1" ht="21.75" customHeight="1" x14ac:dyDescent="0.25">
      <c r="A1081" s="982"/>
      <c r="B1081" s="35" t="s">
        <v>38</v>
      </c>
      <c r="C1081" s="35"/>
      <c r="D1081" s="33">
        <f>D1086+D1151+D1176+D1186</f>
        <v>29838.38</v>
      </c>
      <c r="E1081" s="33">
        <f>E1086+E1151+E1176+E1186</f>
        <v>29694.799999999999</v>
      </c>
      <c r="F1081" s="33">
        <f>F1086+F1151+F1176+F1186</f>
        <v>26480.01</v>
      </c>
      <c r="G1081" s="104">
        <f t="shared" si="372"/>
        <v>0.89200000000000002</v>
      </c>
      <c r="H1081" s="33">
        <f>H1086+H1151+H1176+H1186</f>
        <v>26480.01</v>
      </c>
      <c r="I1081" s="104">
        <f t="shared" si="373"/>
        <v>0.89200000000000002</v>
      </c>
      <c r="J1081" s="103">
        <f t="shared" si="381"/>
        <v>1</v>
      </c>
      <c r="K1081" s="33">
        <f>K1086+K1151+K1176+K1186</f>
        <v>23328.87</v>
      </c>
      <c r="L1081" s="33">
        <f>L1086+L1151+L1176+L1186</f>
        <v>6365.93</v>
      </c>
      <c r="M1081" s="202">
        <f t="shared" si="377"/>
        <v>0.79</v>
      </c>
      <c r="N1081" s="801"/>
      <c r="O1081" s="5" t="b">
        <f t="shared" si="359"/>
        <v>1</v>
      </c>
      <c r="P1081" s="6"/>
      <c r="Q1081" s="138"/>
      <c r="R1081" s="403" t="b">
        <f t="shared" si="365"/>
        <v>1</v>
      </c>
    </row>
    <row r="1082" spans="1:18" s="44" customFormat="1" ht="27" x14ac:dyDescent="0.25">
      <c r="A1082" s="983"/>
      <c r="B1082" s="35" t="s">
        <v>20</v>
      </c>
      <c r="C1082" s="35"/>
      <c r="D1082" s="33"/>
      <c r="E1082" s="33"/>
      <c r="F1082" s="33"/>
      <c r="G1082" s="102"/>
      <c r="H1082" s="33"/>
      <c r="I1082" s="103"/>
      <c r="J1082" s="103"/>
      <c r="K1082" s="33">
        <f>K1087+K1152+K1177</f>
        <v>0</v>
      </c>
      <c r="L1082" s="33">
        <f>L1087+L1152+L1177</f>
        <v>0</v>
      </c>
      <c r="M1082" s="117"/>
      <c r="N1082" s="802"/>
      <c r="O1082" s="5" t="b">
        <f t="shared" si="359"/>
        <v>1</v>
      </c>
      <c r="P1082" s="6"/>
      <c r="Q1082" s="138"/>
      <c r="R1082" s="403" t="b">
        <f t="shared" si="365"/>
        <v>1</v>
      </c>
    </row>
    <row r="1083" spans="1:18" s="44" customFormat="1" ht="60.75" customHeight="1" x14ac:dyDescent="0.25">
      <c r="A1083" s="951" t="s">
        <v>203</v>
      </c>
      <c r="B1083" s="168" t="s">
        <v>204</v>
      </c>
      <c r="C1083" s="158" t="s">
        <v>329</v>
      </c>
      <c r="D1083" s="59">
        <f>SUM(D1084:D1087)</f>
        <v>23882.38</v>
      </c>
      <c r="E1083" s="59">
        <f t="shared" ref="E1083:F1083" si="384">SUM(E1084:E1087)</f>
        <v>23705.62</v>
      </c>
      <c r="F1083" s="59">
        <f t="shared" si="384"/>
        <v>20756.77</v>
      </c>
      <c r="G1083" s="96">
        <f t="shared" si="372"/>
        <v>0.876</v>
      </c>
      <c r="H1083" s="59">
        <f>SUM(H1084:H1087)</f>
        <v>20756.77</v>
      </c>
      <c r="I1083" s="96">
        <f t="shared" si="373"/>
        <v>0.876</v>
      </c>
      <c r="J1083" s="96">
        <f>H1083/F1083</f>
        <v>1</v>
      </c>
      <c r="K1083" s="59">
        <f>SUM(K1084:K1087)</f>
        <v>23324.55</v>
      </c>
      <c r="L1083" s="59">
        <f>SUM(L1084:L1087)</f>
        <v>381.07</v>
      </c>
      <c r="M1083" s="57">
        <f t="shared" si="377"/>
        <v>0.98</v>
      </c>
      <c r="N1083" s="751"/>
      <c r="O1083" s="5" t="b">
        <f t="shared" si="359"/>
        <v>1</v>
      </c>
      <c r="P1083" s="6"/>
      <c r="Q1083" s="138"/>
      <c r="R1083" s="403" t="b">
        <f t="shared" si="365"/>
        <v>1</v>
      </c>
    </row>
    <row r="1084" spans="1:18" s="44" customFormat="1" ht="18.75" customHeight="1" x14ac:dyDescent="0.25">
      <c r="A1084" s="952"/>
      <c r="B1084" s="159" t="s">
        <v>19</v>
      </c>
      <c r="C1084" s="159"/>
      <c r="D1084" s="24">
        <f t="shared" ref="D1084:F1086" si="385">D1089+D1124+D1139</f>
        <v>0</v>
      </c>
      <c r="E1084" s="24">
        <f t="shared" si="385"/>
        <v>0</v>
      </c>
      <c r="F1084" s="24">
        <f t="shared" si="385"/>
        <v>0</v>
      </c>
      <c r="G1084" s="100"/>
      <c r="H1084" s="24">
        <f>H1089+H1124+H1139</f>
        <v>0</v>
      </c>
      <c r="I1084" s="81" t="e">
        <f t="shared" si="373"/>
        <v>#DIV/0!</v>
      </c>
      <c r="J1084" s="100"/>
      <c r="K1084" s="24">
        <f>K1089+K1124+K1139</f>
        <v>0</v>
      </c>
      <c r="L1084" s="24">
        <f>L1089+L1124+L1139</f>
        <v>0</v>
      </c>
      <c r="M1084" s="120" t="e">
        <f t="shared" si="377"/>
        <v>#DIV/0!</v>
      </c>
      <c r="N1084" s="752"/>
      <c r="O1084" s="5" t="b">
        <f t="shared" si="359"/>
        <v>1</v>
      </c>
      <c r="P1084" s="6"/>
      <c r="Q1084" s="138"/>
      <c r="R1084" s="403" t="b">
        <f t="shared" si="365"/>
        <v>1</v>
      </c>
    </row>
    <row r="1085" spans="1:18" s="44" customFormat="1" ht="18.75" customHeight="1" x14ac:dyDescent="0.25">
      <c r="A1085" s="952"/>
      <c r="B1085" s="159" t="s">
        <v>18</v>
      </c>
      <c r="C1085" s="159"/>
      <c r="D1085" s="24">
        <f t="shared" si="385"/>
        <v>4291.8999999999996</v>
      </c>
      <c r="E1085" s="24">
        <f t="shared" si="385"/>
        <v>4291.8999999999996</v>
      </c>
      <c r="F1085" s="24">
        <f t="shared" si="385"/>
        <v>4276.76</v>
      </c>
      <c r="G1085" s="100">
        <f>F1085/E1085</f>
        <v>0.996</v>
      </c>
      <c r="H1085" s="24">
        <f>H1090+H1125+H1140</f>
        <v>4276.76</v>
      </c>
      <c r="I1085" s="100">
        <f t="shared" si="373"/>
        <v>0.996</v>
      </c>
      <c r="J1085" s="100"/>
      <c r="K1085" s="24">
        <f>K1090+K1125+K1140</f>
        <v>4276.76</v>
      </c>
      <c r="L1085" s="24">
        <f>L1090+L1125+L1140</f>
        <v>15.14</v>
      </c>
      <c r="M1085" s="47">
        <f t="shared" si="377"/>
        <v>1</v>
      </c>
      <c r="N1085" s="752"/>
      <c r="O1085" s="5" t="b">
        <f t="shared" si="359"/>
        <v>1</v>
      </c>
      <c r="P1085" s="6"/>
      <c r="Q1085" s="138"/>
      <c r="R1085" s="403" t="b">
        <f t="shared" si="365"/>
        <v>1</v>
      </c>
    </row>
    <row r="1086" spans="1:18" s="44" customFormat="1" ht="18.75" customHeight="1" x14ac:dyDescent="0.25">
      <c r="A1086" s="952"/>
      <c r="B1086" s="159" t="s">
        <v>38</v>
      </c>
      <c r="C1086" s="159"/>
      <c r="D1086" s="24">
        <f>D1091+D1126+D1141</f>
        <v>19590.48</v>
      </c>
      <c r="E1086" s="24">
        <f t="shared" si="385"/>
        <v>19413.72</v>
      </c>
      <c r="F1086" s="24">
        <f t="shared" si="385"/>
        <v>16480.009999999998</v>
      </c>
      <c r="G1086" s="100">
        <f>F1086/E1086</f>
        <v>0.84899999999999998</v>
      </c>
      <c r="H1086" s="24">
        <f>H1091+H1126+H1141</f>
        <v>16480.009999999998</v>
      </c>
      <c r="I1086" s="100">
        <f t="shared" si="373"/>
        <v>0.84899999999999998</v>
      </c>
      <c r="J1086" s="100">
        <f>H1086/F1086</f>
        <v>1</v>
      </c>
      <c r="K1086" s="24">
        <f t="shared" ref="K1086" si="386">K1091+K1126+K1141</f>
        <v>19047.79</v>
      </c>
      <c r="L1086" s="24">
        <f>L1091+L1126+L1141</f>
        <v>365.93</v>
      </c>
      <c r="M1086" s="47">
        <f t="shared" si="377"/>
        <v>0.98</v>
      </c>
      <c r="N1086" s="752"/>
      <c r="O1086" s="5" t="b">
        <f t="shared" ref="O1086:O1149" si="387">K1086+L1086=E1086</f>
        <v>1</v>
      </c>
      <c r="P1086" s="6"/>
      <c r="Q1086" s="138"/>
      <c r="R1086" s="403" t="b">
        <f t="shared" si="365"/>
        <v>1</v>
      </c>
    </row>
    <row r="1087" spans="1:18" s="44" customFormat="1" ht="18.75" customHeight="1" x14ac:dyDescent="0.25">
      <c r="A1087" s="953"/>
      <c r="B1087" s="159" t="s">
        <v>20</v>
      </c>
      <c r="C1087" s="159"/>
      <c r="D1087" s="24"/>
      <c r="E1087" s="24">
        <f>E1092+E1127+E1142</f>
        <v>0</v>
      </c>
      <c r="F1087" s="24">
        <f>F1092+F1127+F1142</f>
        <v>0</v>
      </c>
      <c r="G1087" s="100"/>
      <c r="H1087" s="24">
        <f>H1092+H1127+H1142</f>
        <v>0</v>
      </c>
      <c r="I1087" s="81" t="e">
        <f t="shared" si="373"/>
        <v>#DIV/0!</v>
      </c>
      <c r="J1087" s="100"/>
      <c r="K1087" s="24">
        <f>K1092+K1127+K1142</f>
        <v>0</v>
      </c>
      <c r="L1087" s="24">
        <f>L1092+L1127+L1142</f>
        <v>0</v>
      </c>
      <c r="M1087" s="120" t="e">
        <f t="shared" si="377"/>
        <v>#DIV/0!</v>
      </c>
      <c r="N1087" s="753"/>
      <c r="O1087" s="5" t="b">
        <f t="shared" si="387"/>
        <v>1</v>
      </c>
      <c r="P1087" s="6"/>
      <c r="Q1087" s="138"/>
      <c r="R1087" s="403" t="b">
        <f t="shared" si="365"/>
        <v>1</v>
      </c>
    </row>
    <row r="1088" spans="1:18" s="44" customFormat="1" ht="38.25" customHeight="1" x14ac:dyDescent="0.25">
      <c r="A1088" s="954" t="s">
        <v>205</v>
      </c>
      <c r="B1088" s="160" t="s">
        <v>801</v>
      </c>
      <c r="C1088" s="159" t="s">
        <v>329</v>
      </c>
      <c r="D1088" s="24">
        <f>SUM(D1089:D1092)</f>
        <v>9708.0400000000009</v>
      </c>
      <c r="E1088" s="24">
        <f>SUM(E1089:E1092)</f>
        <v>9708.0400000000009</v>
      </c>
      <c r="F1088" s="24">
        <f>SUM(F1089:F1092)</f>
        <v>6973.17</v>
      </c>
      <c r="G1088" s="100">
        <f>F1088/E1088</f>
        <v>0.71799999999999997</v>
      </c>
      <c r="H1088" s="24">
        <f>SUM(H1089:H1092)</f>
        <v>6973.17</v>
      </c>
      <c r="I1088" s="100">
        <f t="shared" si="373"/>
        <v>0.71799999999999997</v>
      </c>
      <c r="J1088" s="105">
        <f>H1088/F1088</f>
        <v>1</v>
      </c>
      <c r="K1088" s="24">
        <f>SUM(K1089:K1092)</f>
        <v>9488.4599999999991</v>
      </c>
      <c r="L1088" s="24">
        <f>SUM(L1089:L1092)</f>
        <v>219.58</v>
      </c>
      <c r="M1088" s="47">
        <f t="shared" si="377"/>
        <v>0.98</v>
      </c>
      <c r="N1088" s="377"/>
      <c r="O1088" s="5" t="b">
        <f t="shared" si="387"/>
        <v>1</v>
      </c>
      <c r="P1088" s="6"/>
      <c r="Q1088" s="138"/>
      <c r="R1088" s="403" t="b">
        <f t="shared" si="365"/>
        <v>1</v>
      </c>
    </row>
    <row r="1089" spans="1:18" s="44" customFormat="1" ht="18.75" customHeight="1" x14ac:dyDescent="0.25">
      <c r="A1089" s="955"/>
      <c r="B1089" s="159" t="s">
        <v>19</v>
      </c>
      <c r="C1089" s="159"/>
      <c r="D1089" s="24"/>
      <c r="E1089" s="24"/>
      <c r="F1089" s="24"/>
      <c r="G1089" s="100"/>
      <c r="H1089" s="24"/>
      <c r="I1089" s="81"/>
      <c r="J1089" s="100"/>
      <c r="K1089" s="24"/>
      <c r="L1089" s="24"/>
      <c r="M1089" s="120"/>
      <c r="N1089" s="377"/>
      <c r="O1089" s="5" t="b">
        <f t="shared" si="387"/>
        <v>1</v>
      </c>
      <c r="P1089" s="6"/>
      <c r="Q1089" s="138"/>
      <c r="R1089" s="403" t="b">
        <f t="shared" si="365"/>
        <v>1</v>
      </c>
    </row>
    <row r="1090" spans="1:18" s="44" customFormat="1" ht="18.75" customHeight="1" x14ac:dyDescent="0.25">
      <c r="A1090" s="955"/>
      <c r="B1090" s="159" t="s">
        <v>18</v>
      </c>
      <c r="C1090" s="159"/>
      <c r="D1090" s="24">
        <f>D1100+D1105+D1110+D1095+D1115+D1120</f>
        <v>0</v>
      </c>
      <c r="E1090" s="24"/>
      <c r="F1090" s="24"/>
      <c r="G1090" s="100"/>
      <c r="H1090" s="24"/>
      <c r="I1090" s="81"/>
      <c r="J1090" s="100"/>
      <c r="K1090" s="24"/>
      <c r="L1090" s="24"/>
      <c r="M1090" s="47"/>
      <c r="N1090" s="377"/>
      <c r="O1090" s="5" t="b">
        <f t="shared" si="387"/>
        <v>1</v>
      </c>
      <c r="P1090" s="6"/>
      <c r="Q1090" s="138"/>
      <c r="R1090" s="403" t="b">
        <f t="shared" si="365"/>
        <v>1</v>
      </c>
    </row>
    <row r="1091" spans="1:18" s="44" customFormat="1" ht="18.75" customHeight="1" x14ac:dyDescent="0.25">
      <c r="A1091" s="955"/>
      <c r="B1091" s="159" t="s">
        <v>38</v>
      </c>
      <c r="C1091" s="159"/>
      <c r="D1091" s="24">
        <f>D1101+D1106+D1111+D1096+D1116+D1121</f>
        <v>9708.0400000000009</v>
      </c>
      <c r="E1091" s="24">
        <f>E1101+E1106+E1111+E1096+E1116+E1121</f>
        <v>9708.0400000000009</v>
      </c>
      <c r="F1091" s="24">
        <f>F1101+F1106+F1111+F1096</f>
        <v>6973.17</v>
      </c>
      <c r="G1091" s="100">
        <f>F1091/E1091</f>
        <v>0.71799999999999997</v>
      </c>
      <c r="H1091" s="24">
        <f>H1101+H1106+H1111+H1096</f>
        <v>6973.17</v>
      </c>
      <c r="I1091" s="100">
        <f t="shared" si="373"/>
        <v>0.71799999999999997</v>
      </c>
      <c r="J1091" s="105">
        <f>H1091/F1091</f>
        <v>1</v>
      </c>
      <c r="K1091" s="24">
        <f>K1101+K1106+K1111+K1096+K1116+K1121</f>
        <v>9488.4599999999991</v>
      </c>
      <c r="L1091" s="24">
        <f>L1101+L1106+L1111+L1096+L1116+L1121</f>
        <v>219.58</v>
      </c>
      <c r="M1091" s="47">
        <f t="shared" si="377"/>
        <v>0.98</v>
      </c>
      <c r="N1091" s="377"/>
      <c r="O1091" s="5" t="b">
        <f t="shared" si="387"/>
        <v>1</v>
      </c>
      <c r="P1091" s="6"/>
      <c r="Q1091" s="138"/>
      <c r="R1091" s="403" t="b">
        <f t="shared" si="365"/>
        <v>1</v>
      </c>
    </row>
    <row r="1092" spans="1:18" s="44" customFormat="1" ht="18.75" customHeight="1" x14ac:dyDescent="0.25">
      <c r="A1092" s="956"/>
      <c r="B1092" s="159" t="s">
        <v>20</v>
      </c>
      <c r="C1092" s="159"/>
      <c r="D1092" s="24"/>
      <c r="E1092" s="24"/>
      <c r="F1092" s="24"/>
      <c r="G1092" s="100"/>
      <c r="H1092" s="24"/>
      <c r="I1092" s="81"/>
      <c r="J1092" s="100"/>
      <c r="K1092" s="24"/>
      <c r="L1092" s="24"/>
      <c r="M1092" s="120"/>
      <c r="N1092" s="377"/>
      <c r="O1092" s="5" t="b">
        <f t="shared" si="387"/>
        <v>1</v>
      </c>
      <c r="P1092" s="6"/>
      <c r="Q1092" s="138"/>
      <c r="R1092" s="403" t="b">
        <f t="shared" si="365"/>
        <v>1</v>
      </c>
    </row>
    <row r="1093" spans="1:18" s="6" customFormat="1" ht="66.75" customHeight="1" x14ac:dyDescent="0.25">
      <c r="A1093" s="612" t="s">
        <v>800</v>
      </c>
      <c r="B1093" s="162" t="s">
        <v>799</v>
      </c>
      <c r="C1093" s="160" t="s">
        <v>330</v>
      </c>
      <c r="D1093" s="51">
        <f>SUM(D1094:D1097)</f>
        <v>1234.46</v>
      </c>
      <c r="E1093" s="51">
        <f>SUM(E1094:E1097)</f>
        <v>1234.46</v>
      </c>
      <c r="F1093" s="51">
        <f>SUM(F1094:F1097)</f>
        <v>1170.3399999999999</v>
      </c>
      <c r="G1093" s="105">
        <f>F1093/E1093</f>
        <v>0.94799999999999995</v>
      </c>
      <c r="H1093" s="51">
        <f>SUM(H1094:H1097)</f>
        <v>1170.3399999999999</v>
      </c>
      <c r="I1093" s="100">
        <f t="shared" si="373"/>
        <v>0.94799999999999995</v>
      </c>
      <c r="J1093" s="105">
        <f>H1093/F1093</f>
        <v>1</v>
      </c>
      <c r="K1093" s="51">
        <f>SUM(K1094:K1097)</f>
        <v>1170.3399999999999</v>
      </c>
      <c r="L1093" s="24">
        <f t="shared" ref="L1093:L1181" si="388">E1093-K1093</f>
        <v>64.12</v>
      </c>
      <c r="M1093" s="140">
        <f t="shared" si="377"/>
        <v>0.95</v>
      </c>
      <c r="N1093" s="668" t="s">
        <v>1233</v>
      </c>
      <c r="O1093" s="5" t="b">
        <f t="shared" si="387"/>
        <v>1</v>
      </c>
      <c r="Q1093" s="138"/>
      <c r="R1093" s="403" t="b">
        <f t="shared" si="365"/>
        <v>1</v>
      </c>
    </row>
    <row r="1094" spans="1:18" s="4" customFormat="1" ht="51.75" customHeight="1" x14ac:dyDescent="0.25">
      <c r="A1094" s="613"/>
      <c r="B1094" s="161" t="s">
        <v>19</v>
      </c>
      <c r="C1094" s="195"/>
      <c r="D1094" s="24"/>
      <c r="E1094" s="24"/>
      <c r="F1094" s="24"/>
      <c r="G1094" s="100"/>
      <c r="H1094" s="24"/>
      <c r="I1094" s="81" t="e">
        <f t="shared" si="373"/>
        <v>#DIV/0!</v>
      </c>
      <c r="J1094" s="81"/>
      <c r="K1094" s="24">
        <f t="shared" ref="K1094:K1147" si="389">E1094</f>
        <v>0</v>
      </c>
      <c r="L1094" s="24">
        <f t="shared" si="388"/>
        <v>0</v>
      </c>
      <c r="M1094" s="120" t="e">
        <f t="shared" si="377"/>
        <v>#DIV/0!</v>
      </c>
      <c r="N1094" s="669"/>
      <c r="O1094" s="5" t="b">
        <f t="shared" si="387"/>
        <v>1</v>
      </c>
      <c r="P1094" s="6"/>
      <c r="Q1094" s="138"/>
      <c r="R1094" s="403" t="b">
        <f t="shared" si="365"/>
        <v>1</v>
      </c>
    </row>
    <row r="1095" spans="1:18" s="4" customFormat="1" ht="51.75" customHeight="1" x14ac:dyDescent="0.25">
      <c r="A1095" s="613"/>
      <c r="B1095" s="161" t="s">
        <v>18</v>
      </c>
      <c r="C1095" s="161"/>
      <c r="D1095" s="24"/>
      <c r="E1095" s="24"/>
      <c r="F1095" s="24"/>
      <c r="G1095" s="100"/>
      <c r="H1095" s="24"/>
      <c r="I1095" s="81" t="e">
        <f t="shared" si="373"/>
        <v>#DIV/0!</v>
      </c>
      <c r="J1095" s="81"/>
      <c r="K1095" s="24">
        <f t="shared" si="389"/>
        <v>0</v>
      </c>
      <c r="L1095" s="24">
        <f t="shared" si="388"/>
        <v>0</v>
      </c>
      <c r="M1095" s="120" t="e">
        <f t="shared" si="377"/>
        <v>#DIV/0!</v>
      </c>
      <c r="N1095" s="669"/>
      <c r="O1095" s="5" t="b">
        <f t="shared" si="387"/>
        <v>1</v>
      </c>
      <c r="P1095" s="6"/>
      <c r="Q1095" s="138"/>
      <c r="R1095" s="403" t="b">
        <f t="shared" si="365"/>
        <v>1</v>
      </c>
    </row>
    <row r="1096" spans="1:18" s="4" customFormat="1" ht="51.75" customHeight="1" x14ac:dyDescent="0.25">
      <c r="A1096" s="613"/>
      <c r="B1096" s="161" t="s">
        <v>38</v>
      </c>
      <c r="C1096" s="161"/>
      <c r="D1096" s="24">
        <v>1234.46</v>
      </c>
      <c r="E1096" s="24">
        <v>1234.46</v>
      </c>
      <c r="F1096" s="24">
        <v>1170.3399999999999</v>
      </c>
      <c r="G1096" s="100">
        <f>F1096/E1096</f>
        <v>0.94799999999999995</v>
      </c>
      <c r="H1096" s="24">
        <v>1170.3399999999999</v>
      </c>
      <c r="I1096" s="100">
        <f t="shared" si="373"/>
        <v>0.94799999999999995</v>
      </c>
      <c r="J1096" s="100">
        <f>H1096/F1096</f>
        <v>1</v>
      </c>
      <c r="K1096" s="24">
        <v>1170.3399999999999</v>
      </c>
      <c r="L1096" s="24">
        <f t="shared" si="388"/>
        <v>64.12</v>
      </c>
      <c r="M1096" s="47">
        <f t="shared" si="377"/>
        <v>0.95</v>
      </c>
      <c r="N1096" s="669"/>
      <c r="O1096" s="5" t="b">
        <f t="shared" si="387"/>
        <v>1</v>
      </c>
      <c r="P1096" s="6"/>
      <c r="Q1096" s="138"/>
      <c r="R1096" s="403" t="b">
        <f t="shared" ref="R1096:R1159" si="390">F1096=H1096</f>
        <v>1</v>
      </c>
    </row>
    <row r="1097" spans="1:18" s="4" customFormat="1" ht="51.75" customHeight="1" x14ac:dyDescent="0.25">
      <c r="A1097" s="594"/>
      <c r="B1097" s="161" t="s">
        <v>20</v>
      </c>
      <c r="C1097" s="161"/>
      <c r="D1097" s="24"/>
      <c r="E1097" s="24"/>
      <c r="F1097" s="24"/>
      <c r="G1097" s="100"/>
      <c r="H1097" s="24"/>
      <c r="I1097" s="81" t="e">
        <f t="shared" si="373"/>
        <v>#DIV/0!</v>
      </c>
      <c r="J1097" s="81"/>
      <c r="K1097" s="24">
        <f t="shared" si="389"/>
        <v>0</v>
      </c>
      <c r="L1097" s="24">
        <f t="shared" si="388"/>
        <v>0</v>
      </c>
      <c r="M1097" s="120" t="e">
        <f t="shared" si="377"/>
        <v>#DIV/0!</v>
      </c>
      <c r="N1097" s="670"/>
      <c r="O1097" s="5" t="b">
        <f t="shared" si="387"/>
        <v>1</v>
      </c>
      <c r="P1097" s="6"/>
      <c r="Q1097" s="138"/>
      <c r="R1097" s="403" t="b">
        <f t="shared" si="390"/>
        <v>1</v>
      </c>
    </row>
    <row r="1098" spans="1:18" s="53" customFormat="1" ht="63" customHeight="1" x14ac:dyDescent="0.25">
      <c r="A1098" s="612" t="s">
        <v>681</v>
      </c>
      <c r="B1098" s="162" t="s">
        <v>802</v>
      </c>
      <c r="C1098" s="160" t="s">
        <v>330</v>
      </c>
      <c r="D1098" s="51">
        <f t="shared" ref="D1098:E1098" si="391">SUM(D1099:D1102)</f>
        <v>2807.56</v>
      </c>
      <c r="E1098" s="51">
        <f t="shared" si="391"/>
        <v>2807.56</v>
      </c>
      <c r="F1098" s="51">
        <f>SUM(F1099:F1102)</f>
        <v>365</v>
      </c>
      <c r="G1098" s="105">
        <f>F1098/E1098</f>
        <v>0.13</v>
      </c>
      <c r="H1098" s="51">
        <f>SUM(H1099:H1102)</f>
        <v>365</v>
      </c>
      <c r="I1098" s="100">
        <f t="shared" si="373"/>
        <v>0.13</v>
      </c>
      <c r="J1098" s="105">
        <f>H1098/F1098</f>
        <v>1</v>
      </c>
      <c r="K1098" s="51">
        <f>SUM(K1099:K1102)</f>
        <v>2771.95</v>
      </c>
      <c r="L1098" s="24">
        <f t="shared" si="388"/>
        <v>35.61</v>
      </c>
      <c r="M1098" s="47">
        <f t="shared" si="377"/>
        <v>0.99</v>
      </c>
      <c r="N1098" s="668" t="s">
        <v>1416</v>
      </c>
      <c r="O1098" s="5" t="b">
        <f t="shared" si="387"/>
        <v>1</v>
      </c>
      <c r="P1098" s="6"/>
      <c r="Q1098" s="138"/>
      <c r="R1098" s="403" t="b">
        <f t="shared" si="390"/>
        <v>1</v>
      </c>
    </row>
    <row r="1099" spans="1:18" s="4" customFormat="1" ht="63" customHeight="1" x14ac:dyDescent="0.25">
      <c r="A1099" s="613"/>
      <c r="B1099" s="161" t="s">
        <v>19</v>
      </c>
      <c r="C1099" s="161"/>
      <c r="D1099" s="24"/>
      <c r="E1099" s="24"/>
      <c r="F1099" s="24"/>
      <c r="G1099" s="100"/>
      <c r="H1099" s="24"/>
      <c r="I1099" s="81" t="e">
        <f t="shared" si="373"/>
        <v>#DIV/0!</v>
      </c>
      <c r="J1099" s="81"/>
      <c r="K1099" s="24">
        <f t="shared" si="389"/>
        <v>0</v>
      </c>
      <c r="L1099" s="24">
        <f t="shared" si="388"/>
        <v>0</v>
      </c>
      <c r="M1099" s="120" t="e">
        <f t="shared" si="377"/>
        <v>#DIV/0!</v>
      </c>
      <c r="N1099" s="669"/>
      <c r="O1099" s="5" t="b">
        <f t="shared" si="387"/>
        <v>1</v>
      </c>
      <c r="P1099" s="6"/>
      <c r="Q1099" s="138"/>
      <c r="R1099" s="403" t="b">
        <f t="shared" si="390"/>
        <v>1</v>
      </c>
    </row>
    <row r="1100" spans="1:18" s="4" customFormat="1" ht="63" customHeight="1" x14ac:dyDescent="0.25">
      <c r="A1100" s="613"/>
      <c r="B1100" s="161" t="s">
        <v>18</v>
      </c>
      <c r="C1100" s="161"/>
      <c r="D1100" s="24"/>
      <c r="E1100" s="24"/>
      <c r="F1100" s="24"/>
      <c r="G1100" s="100"/>
      <c r="H1100" s="24"/>
      <c r="I1100" s="81" t="e">
        <f t="shared" si="373"/>
        <v>#DIV/0!</v>
      </c>
      <c r="J1100" s="81"/>
      <c r="K1100" s="24">
        <f t="shared" si="389"/>
        <v>0</v>
      </c>
      <c r="L1100" s="24">
        <f t="shared" si="388"/>
        <v>0</v>
      </c>
      <c r="M1100" s="120" t="e">
        <f t="shared" si="377"/>
        <v>#DIV/0!</v>
      </c>
      <c r="N1100" s="669"/>
      <c r="O1100" s="5" t="b">
        <f t="shared" si="387"/>
        <v>1</v>
      </c>
      <c r="P1100" s="6"/>
      <c r="Q1100" s="138"/>
      <c r="R1100" s="403" t="b">
        <f t="shared" si="390"/>
        <v>1</v>
      </c>
    </row>
    <row r="1101" spans="1:18" s="4" customFormat="1" ht="63" customHeight="1" x14ac:dyDescent="0.25">
      <c r="A1101" s="613"/>
      <c r="B1101" s="161" t="s">
        <v>38</v>
      </c>
      <c r="C1101" s="161"/>
      <c r="D1101" s="24">
        <v>2807.56</v>
      </c>
      <c r="E1101" s="24">
        <v>2807.56</v>
      </c>
      <c r="F1101" s="24">
        <v>365</v>
      </c>
      <c r="G1101" s="100">
        <f>F1101/E1101</f>
        <v>0.13</v>
      </c>
      <c r="H1101" s="24">
        <v>365</v>
      </c>
      <c r="I1101" s="100">
        <f t="shared" si="373"/>
        <v>0.13</v>
      </c>
      <c r="J1101" s="100">
        <f>H1101/F1101</f>
        <v>1</v>
      </c>
      <c r="K1101" s="24">
        <v>2771.95</v>
      </c>
      <c r="L1101" s="24">
        <f t="shared" si="388"/>
        <v>35.61</v>
      </c>
      <c r="M1101" s="47">
        <f t="shared" si="377"/>
        <v>0.99</v>
      </c>
      <c r="N1101" s="669"/>
      <c r="O1101" s="5" t="b">
        <f t="shared" si="387"/>
        <v>1</v>
      </c>
      <c r="P1101" s="6"/>
      <c r="Q1101" s="138"/>
      <c r="R1101" s="403" t="b">
        <f t="shared" si="390"/>
        <v>1</v>
      </c>
    </row>
    <row r="1102" spans="1:18" s="4" customFormat="1" ht="63" customHeight="1" x14ac:dyDescent="0.25">
      <c r="A1102" s="594"/>
      <c r="B1102" s="161" t="s">
        <v>20</v>
      </c>
      <c r="C1102" s="161"/>
      <c r="D1102" s="24"/>
      <c r="E1102" s="24"/>
      <c r="F1102" s="24"/>
      <c r="G1102" s="100"/>
      <c r="H1102" s="24"/>
      <c r="I1102" s="81" t="e">
        <f t="shared" si="373"/>
        <v>#DIV/0!</v>
      </c>
      <c r="J1102" s="81"/>
      <c r="K1102" s="24">
        <f t="shared" si="389"/>
        <v>0</v>
      </c>
      <c r="L1102" s="24">
        <f t="shared" si="388"/>
        <v>0</v>
      </c>
      <c r="M1102" s="47"/>
      <c r="N1102" s="670"/>
      <c r="O1102" s="5" t="b">
        <f t="shared" si="387"/>
        <v>1</v>
      </c>
      <c r="P1102" s="6"/>
      <c r="Q1102" s="138"/>
      <c r="R1102" s="403" t="b">
        <f t="shared" si="390"/>
        <v>1</v>
      </c>
    </row>
    <row r="1103" spans="1:18" s="53" customFormat="1" ht="60" customHeight="1" x14ac:dyDescent="0.25">
      <c r="A1103" s="612" t="s">
        <v>803</v>
      </c>
      <c r="B1103" s="162" t="s">
        <v>804</v>
      </c>
      <c r="C1103" s="160" t="s">
        <v>330</v>
      </c>
      <c r="D1103" s="51">
        <f>SUM(D1104:D1107)</f>
        <v>4727.66</v>
      </c>
      <c r="E1103" s="51">
        <f>SUM(E1104:E1107)</f>
        <v>4727.66</v>
      </c>
      <c r="F1103" s="51">
        <f>SUM(F1104:F1107)</f>
        <v>4727.66</v>
      </c>
      <c r="G1103" s="105">
        <f>F1103/E1103</f>
        <v>1</v>
      </c>
      <c r="H1103" s="51">
        <f>SUM(H1104:H1107)</f>
        <v>4727.66</v>
      </c>
      <c r="I1103" s="100">
        <f t="shared" si="373"/>
        <v>1</v>
      </c>
      <c r="J1103" s="105">
        <f>H1103/F1103</f>
        <v>1</v>
      </c>
      <c r="K1103" s="24">
        <f t="shared" si="389"/>
        <v>4727.66</v>
      </c>
      <c r="L1103" s="24">
        <f>L1106</f>
        <v>0</v>
      </c>
      <c r="M1103" s="47">
        <f t="shared" ref="M1103:M1106" si="392">K1103/E1103</f>
        <v>1</v>
      </c>
      <c r="N1103" s="668" t="s">
        <v>1290</v>
      </c>
      <c r="O1103" s="5" t="b">
        <f t="shared" si="387"/>
        <v>1</v>
      </c>
      <c r="P1103" s="6"/>
      <c r="Q1103" s="138"/>
      <c r="R1103" s="403" t="b">
        <f t="shared" si="390"/>
        <v>1</v>
      </c>
    </row>
    <row r="1104" spans="1:18" s="4" customFormat="1" ht="27" x14ac:dyDescent="0.25">
      <c r="A1104" s="613"/>
      <c r="B1104" s="161" t="s">
        <v>19</v>
      </c>
      <c r="C1104" s="161"/>
      <c r="D1104" s="24"/>
      <c r="E1104" s="24"/>
      <c r="F1104" s="24"/>
      <c r="G1104" s="100"/>
      <c r="H1104" s="24"/>
      <c r="I1104" s="81" t="e">
        <f t="shared" si="373"/>
        <v>#DIV/0!</v>
      </c>
      <c r="J1104" s="81"/>
      <c r="K1104" s="36">
        <f t="shared" si="389"/>
        <v>0</v>
      </c>
      <c r="L1104" s="24"/>
      <c r="M1104" s="47"/>
      <c r="N1104" s="669"/>
      <c r="O1104" s="5" t="b">
        <f t="shared" si="387"/>
        <v>1</v>
      </c>
      <c r="P1104" s="6"/>
      <c r="Q1104" s="138"/>
      <c r="R1104" s="403" t="b">
        <f t="shared" si="390"/>
        <v>1</v>
      </c>
    </row>
    <row r="1105" spans="1:18" s="4" customFormat="1" ht="27" x14ac:dyDescent="0.25">
      <c r="A1105" s="613"/>
      <c r="B1105" s="161" t="s">
        <v>18</v>
      </c>
      <c r="C1105" s="161"/>
      <c r="D1105" s="24"/>
      <c r="E1105" s="24"/>
      <c r="F1105" s="24"/>
      <c r="G1105" s="100"/>
      <c r="H1105" s="24"/>
      <c r="I1105" s="81" t="e">
        <f t="shared" si="373"/>
        <v>#DIV/0!</v>
      </c>
      <c r="J1105" s="81"/>
      <c r="K1105" s="36">
        <f t="shared" si="389"/>
        <v>0</v>
      </c>
      <c r="L1105" s="24"/>
      <c r="M1105" s="47"/>
      <c r="N1105" s="669"/>
      <c r="O1105" s="5" t="b">
        <f t="shared" si="387"/>
        <v>1</v>
      </c>
      <c r="P1105" s="6"/>
      <c r="Q1105" s="138"/>
      <c r="R1105" s="403" t="b">
        <f t="shared" si="390"/>
        <v>1</v>
      </c>
    </row>
    <row r="1106" spans="1:18" s="4" customFormat="1" ht="27" x14ac:dyDescent="0.25">
      <c r="A1106" s="613"/>
      <c r="B1106" s="161" t="s">
        <v>38</v>
      </c>
      <c r="C1106" s="161"/>
      <c r="D1106" s="24">
        <v>4727.66</v>
      </c>
      <c r="E1106" s="24">
        <v>4727.66</v>
      </c>
      <c r="F1106" s="24">
        <v>4727.66</v>
      </c>
      <c r="G1106" s="100">
        <f>F1106/E1106</f>
        <v>1</v>
      </c>
      <c r="H1106" s="24">
        <v>4727.66</v>
      </c>
      <c r="I1106" s="100">
        <f t="shared" si="373"/>
        <v>1</v>
      </c>
      <c r="J1106" s="100">
        <f>H1106/F1106</f>
        <v>1</v>
      </c>
      <c r="K1106" s="24">
        <f t="shared" si="389"/>
        <v>4727.66</v>
      </c>
      <c r="L1106" s="24"/>
      <c r="M1106" s="47">
        <f t="shared" si="392"/>
        <v>1</v>
      </c>
      <c r="N1106" s="669"/>
      <c r="O1106" s="5" t="b">
        <f t="shared" si="387"/>
        <v>1</v>
      </c>
      <c r="P1106" s="6"/>
      <c r="Q1106" s="138"/>
      <c r="R1106" s="403" t="b">
        <f t="shared" si="390"/>
        <v>1</v>
      </c>
    </row>
    <row r="1107" spans="1:18" s="4" customFormat="1" ht="48.75" customHeight="1" x14ac:dyDescent="0.25">
      <c r="A1107" s="594"/>
      <c r="B1107" s="161" t="s">
        <v>20</v>
      </c>
      <c r="C1107" s="161"/>
      <c r="D1107" s="24"/>
      <c r="E1107" s="24"/>
      <c r="F1107" s="24"/>
      <c r="G1107" s="100"/>
      <c r="H1107" s="24"/>
      <c r="I1107" s="81" t="e">
        <f t="shared" si="373"/>
        <v>#DIV/0!</v>
      </c>
      <c r="J1107" s="81"/>
      <c r="K1107" s="36">
        <f t="shared" si="389"/>
        <v>0</v>
      </c>
      <c r="L1107" s="24"/>
      <c r="M1107" s="47"/>
      <c r="N1107" s="670"/>
      <c r="O1107" s="5" t="b">
        <f t="shared" si="387"/>
        <v>1</v>
      </c>
      <c r="P1107" s="6"/>
      <c r="Q1107" s="138"/>
      <c r="R1107" s="403" t="b">
        <f t="shared" si="390"/>
        <v>1</v>
      </c>
    </row>
    <row r="1108" spans="1:18" s="53" customFormat="1" ht="37.5" customHeight="1" x14ac:dyDescent="0.25">
      <c r="A1108" s="612" t="s">
        <v>812</v>
      </c>
      <c r="B1108" s="162" t="s">
        <v>805</v>
      </c>
      <c r="C1108" s="160" t="s">
        <v>330</v>
      </c>
      <c r="D1108" s="51">
        <f>SUM(D1109:D1112)</f>
        <v>830.02</v>
      </c>
      <c r="E1108" s="51">
        <f>SUM(E1109:E1112)</f>
        <v>830.02</v>
      </c>
      <c r="F1108" s="51">
        <f>SUM(F1109:F1112)</f>
        <v>710.17</v>
      </c>
      <c r="G1108" s="105">
        <f>F1108/E1108</f>
        <v>0.85599999999999998</v>
      </c>
      <c r="H1108" s="51">
        <f>SUM(H1109:H1112)</f>
        <v>710.17</v>
      </c>
      <c r="I1108" s="100">
        <f t="shared" si="373"/>
        <v>0.85599999999999998</v>
      </c>
      <c r="J1108" s="105">
        <f>H1108/F1108</f>
        <v>1</v>
      </c>
      <c r="K1108" s="51">
        <f>E1108-119.85</f>
        <v>710.17</v>
      </c>
      <c r="L1108" s="51">
        <f>L1111</f>
        <v>119.85</v>
      </c>
      <c r="M1108" s="140">
        <f t="shared" si="377"/>
        <v>0.86</v>
      </c>
      <c r="N1108" s="668" t="s">
        <v>1417</v>
      </c>
      <c r="O1108" s="5" t="b">
        <f t="shared" si="387"/>
        <v>1</v>
      </c>
      <c r="P1108" s="6"/>
      <c r="Q1108" s="138"/>
      <c r="R1108" s="403" t="b">
        <f t="shared" si="390"/>
        <v>1</v>
      </c>
    </row>
    <row r="1109" spans="1:18" s="4" customFormat="1" ht="60.75" customHeight="1" x14ac:dyDescent="0.25">
      <c r="A1109" s="613"/>
      <c r="B1109" s="161" t="s">
        <v>19</v>
      </c>
      <c r="C1109" s="161"/>
      <c r="D1109" s="36">
        <f>D1124+D1129+D1134+D1139+D1144+D1149</f>
        <v>0</v>
      </c>
      <c r="E1109" s="36">
        <f t="shared" ref="E1109:H1112" si="393">E1124+E1129+E1134+E1139+E1144+E1149</f>
        <v>0</v>
      </c>
      <c r="F1109" s="36">
        <f t="shared" si="393"/>
        <v>0</v>
      </c>
      <c r="G1109" s="81" t="e">
        <f>F1109/E1109</f>
        <v>#DIV/0!</v>
      </c>
      <c r="H1109" s="24">
        <f t="shared" si="393"/>
        <v>0</v>
      </c>
      <c r="I1109" s="81" t="e">
        <f t="shared" si="373"/>
        <v>#DIV/0!</v>
      </c>
      <c r="J1109" s="81"/>
      <c r="K1109" s="24">
        <f>K1124+K1129+K1134+K1139+K1144+K1149</f>
        <v>0</v>
      </c>
      <c r="L1109" s="24">
        <f>L1124+L1129+L1134+L1139+L1144+L1149</f>
        <v>0</v>
      </c>
      <c r="M1109" s="120" t="e">
        <f t="shared" si="377"/>
        <v>#DIV/0!</v>
      </c>
      <c r="N1109" s="669"/>
      <c r="O1109" s="5" t="b">
        <f t="shared" si="387"/>
        <v>1</v>
      </c>
      <c r="P1109" s="6"/>
      <c r="Q1109" s="138"/>
      <c r="R1109" s="403" t="b">
        <f t="shared" si="390"/>
        <v>1</v>
      </c>
    </row>
    <row r="1110" spans="1:18" s="4" customFormat="1" ht="60.75" customHeight="1" x14ac:dyDescent="0.25">
      <c r="A1110" s="613"/>
      <c r="B1110" s="161" t="s">
        <v>18</v>
      </c>
      <c r="C1110" s="161"/>
      <c r="D1110" s="24"/>
      <c r="E1110" s="24"/>
      <c r="F1110" s="24"/>
      <c r="G1110" s="81" t="e">
        <f>F1110/E1110</f>
        <v>#DIV/0!</v>
      </c>
      <c r="H1110" s="36"/>
      <c r="I1110" s="81" t="e">
        <f t="shared" si="373"/>
        <v>#DIV/0!</v>
      </c>
      <c r="J1110" s="81" t="e">
        <f>H1110/F1110</f>
        <v>#DIV/0!</v>
      </c>
      <c r="K1110" s="36"/>
      <c r="L1110" s="24"/>
      <c r="M1110" s="378">
        <v>0.99990000000000001</v>
      </c>
      <c r="N1110" s="669"/>
      <c r="O1110" s="5" t="b">
        <f t="shared" si="387"/>
        <v>1</v>
      </c>
      <c r="P1110" s="6"/>
      <c r="Q1110" s="138"/>
      <c r="R1110" s="403" t="b">
        <f t="shared" si="390"/>
        <v>1</v>
      </c>
    </row>
    <row r="1111" spans="1:18" s="4" customFormat="1" ht="60.75" customHeight="1" x14ac:dyDescent="0.25">
      <c r="A1111" s="613"/>
      <c r="B1111" s="161" t="s">
        <v>38</v>
      </c>
      <c r="C1111" s="161"/>
      <c r="D1111" s="24">
        <v>830.02</v>
      </c>
      <c r="E1111" s="24">
        <v>830.02</v>
      </c>
      <c r="F1111" s="24">
        <v>710.17</v>
      </c>
      <c r="G1111" s="100">
        <f>F1111/E1111</f>
        <v>0.85599999999999998</v>
      </c>
      <c r="H1111" s="24">
        <v>710.17</v>
      </c>
      <c r="I1111" s="100">
        <f t="shared" si="373"/>
        <v>0.85599999999999998</v>
      </c>
      <c r="J1111" s="100">
        <f>H1111/F1111</f>
        <v>1</v>
      </c>
      <c r="K1111" s="24">
        <v>710.17</v>
      </c>
      <c r="L1111" s="24">
        <f>E1111-K1111</f>
        <v>119.85</v>
      </c>
      <c r="M1111" s="47">
        <f t="shared" si="377"/>
        <v>0.86</v>
      </c>
      <c r="N1111" s="669"/>
      <c r="O1111" s="5" t="b">
        <f t="shared" si="387"/>
        <v>1</v>
      </c>
      <c r="P1111" s="6"/>
      <c r="Q1111" s="138"/>
      <c r="R1111" s="403" t="b">
        <f t="shared" si="390"/>
        <v>1</v>
      </c>
    </row>
    <row r="1112" spans="1:18" s="4" customFormat="1" ht="60.75" customHeight="1" x14ac:dyDescent="0.25">
      <c r="A1112" s="594"/>
      <c r="B1112" s="161" t="s">
        <v>20</v>
      </c>
      <c r="C1112" s="161"/>
      <c r="D1112" s="24"/>
      <c r="E1112" s="24"/>
      <c r="F1112" s="24">
        <f t="shared" si="393"/>
        <v>0</v>
      </c>
      <c r="G1112" s="100"/>
      <c r="H1112" s="24">
        <f t="shared" si="393"/>
        <v>0</v>
      </c>
      <c r="I1112" s="81" t="e">
        <f t="shared" si="373"/>
        <v>#DIV/0!</v>
      </c>
      <c r="J1112" s="81"/>
      <c r="K1112" s="24">
        <f t="shared" ref="K1112:L1112" si="394">K1127+K1132+K1137+K1142+K1147+K1152</f>
        <v>0</v>
      </c>
      <c r="L1112" s="24">
        <f t="shared" si="394"/>
        <v>0</v>
      </c>
      <c r="M1112" s="120" t="e">
        <f t="shared" si="377"/>
        <v>#DIV/0!</v>
      </c>
      <c r="N1112" s="670"/>
      <c r="O1112" s="5" t="b">
        <f t="shared" si="387"/>
        <v>1</v>
      </c>
      <c r="P1112" s="6"/>
      <c r="Q1112" s="138"/>
      <c r="R1112" s="403" t="b">
        <f t="shared" si="390"/>
        <v>1</v>
      </c>
    </row>
    <row r="1113" spans="1:18" s="4" customFormat="1" ht="37.5" customHeight="1" x14ac:dyDescent="0.25">
      <c r="A1113" s="612" t="s">
        <v>1124</v>
      </c>
      <c r="B1113" s="162" t="s">
        <v>1122</v>
      </c>
      <c r="C1113" s="160" t="s">
        <v>172</v>
      </c>
      <c r="D1113" s="51">
        <f>SUM(D1114:D1117)</f>
        <v>31.22</v>
      </c>
      <c r="E1113" s="51">
        <f>SUM(E1114:E1117)</f>
        <v>31.22</v>
      </c>
      <c r="F1113" s="51">
        <f>SUM(F1114:F1117)</f>
        <v>0</v>
      </c>
      <c r="G1113" s="105">
        <f>F1113/E1113</f>
        <v>0</v>
      </c>
      <c r="H1113" s="51">
        <f>SUM(H1114:H1117)</f>
        <v>0</v>
      </c>
      <c r="I1113" s="100">
        <f t="shared" si="373"/>
        <v>0</v>
      </c>
      <c r="J1113" s="99" t="e">
        <f>H1113/F1113</f>
        <v>#DIV/0!</v>
      </c>
      <c r="K1113" s="51">
        <f t="shared" ref="K1113" si="395">E1113</f>
        <v>31.22</v>
      </c>
      <c r="L1113" s="51">
        <f>L1116</f>
        <v>0</v>
      </c>
      <c r="M1113" s="140">
        <f t="shared" si="377"/>
        <v>1</v>
      </c>
      <c r="N1113" s="668" t="s">
        <v>1418</v>
      </c>
      <c r="O1113" s="5" t="b">
        <f t="shared" si="387"/>
        <v>1</v>
      </c>
      <c r="P1113" s="6"/>
      <c r="Q1113" s="138"/>
      <c r="R1113" s="403" t="b">
        <f t="shared" si="390"/>
        <v>1</v>
      </c>
    </row>
    <row r="1114" spans="1:18" s="4" customFormat="1" ht="27" x14ac:dyDescent="0.25">
      <c r="A1114" s="613"/>
      <c r="B1114" s="161" t="s">
        <v>19</v>
      </c>
      <c r="C1114" s="161"/>
      <c r="D1114" s="36"/>
      <c r="E1114" s="36"/>
      <c r="F1114" s="36"/>
      <c r="G1114" s="81"/>
      <c r="H1114" s="24"/>
      <c r="I1114" s="81"/>
      <c r="J1114" s="81"/>
      <c r="K1114" s="24"/>
      <c r="L1114" s="24"/>
      <c r="M1114" s="120"/>
      <c r="N1114" s="669"/>
      <c r="O1114" s="5" t="b">
        <f t="shared" si="387"/>
        <v>1</v>
      </c>
      <c r="P1114" s="6"/>
      <c r="Q1114" s="138"/>
      <c r="R1114" s="403" t="b">
        <f t="shared" si="390"/>
        <v>1</v>
      </c>
    </row>
    <row r="1115" spans="1:18" s="4" customFormat="1" ht="27" x14ac:dyDescent="0.25">
      <c r="A1115" s="613"/>
      <c r="B1115" s="161" t="s">
        <v>18</v>
      </c>
      <c r="C1115" s="161"/>
      <c r="D1115" s="24"/>
      <c r="E1115" s="24"/>
      <c r="F1115" s="24"/>
      <c r="G1115" s="81"/>
      <c r="H1115" s="36"/>
      <c r="I1115" s="81"/>
      <c r="J1115" s="81"/>
      <c r="K1115" s="36"/>
      <c r="L1115" s="24"/>
      <c r="M1115" s="378"/>
      <c r="N1115" s="669"/>
      <c r="O1115" s="5" t="b">
        <f t="shared" si="387"/>
        <v>1</v>
      </c>
      <c r="P1115" s="6"/>
      <c r="Q1115" s="138"/>
      <c r="R1115" s="403" t="b">
        <f t="shared" si="390"/>
        <v>1</v>
      </c>
    </row>
    <row r="1116" spans="1:18" s="4" customFormat="1" ht="27" x14ac:dyDescent="0.25">
      <c r="A1116" s="613"/>
      <c r="B1116" s="161" t="s">
        <v>38</v>
      </c>
      <c r="C1116" s="161"/>
      <c r="D1116" s="24">
        <v>31.22</v>
      </c>
      <c r="E1116" s="24">
        <v>31.22</v>
      </c>
      <c r="F1116" s="24">
        <v>0</v>
      </c>
      <c r="G1116" s="100">
        <v>0</v>
      </c>
      <c r="H1116" s="24">
        <v>0</v>
      </c>
      <c r="I1116" s="100">
        <v>0</v>
      </c>
      <c r="J1116" s="100">
        <v>0</v>
      </c>
      <c r="K1116" s="24">
        <v>31.22</v>
      </c>
      <c r="L1116" s="24"/>
      <c r="M1116" s="47">
        <v>0</v>
      </c>
      <c r="N1116" s="669"/>
      <c r="O1116" s="5" t="b">
        <f t="shared" si="387"/>
        <v>1</v>
      </c>
      <c r="P1116" s="6"/>
      <c r="Q1116" s="138"/>
      <c r="R1116" s="403" t="b">
        <f t="shared" si="390"/>
        <v>1</v>
      </c>
    </row>
    <row r="1117" spans="1:18" s="4" customFormat="1" ht="27" x14ac:dyDescent="0.25">
      <c r="A1117" s="594"/>
      <c r="B1117" s="161" t="s">
        <v>20</v>
      </c>
      <c r="C1117" s="161"/>
      <c r="D1117" s="24"/>
      <c r="E1117" s="24"/>
      <c r="F1117" s="24"/>
      <c r="G1117" s="100"/>
      <c r="H1117" s="24"/>
      <c r="I1117" s="81"/>
      <c r="J1117" s="81"/>
      <c r="K1117" s="24"/>
      <c r="L1117" s="24"/>
      <c r="M1117" s="120"/>
      <c r="N1117" s="670"/>
      <c r="O1117" s="5" t="b">
        <f t="shared" si="387"/>
        <v>1</v>
      </c>
      <c r="P1117" s="6"/>
      <c r="Q1117" s="138"/>
      <c r="R1117" s="403" t="b">
        <f t="shared" si="390"/>
        <v>1</v>
      </c>
    </row>
    <row r="1118" spans="1:18" s="4" customFormat="1" ht="37.5" customHeight="1" x14ac:dyDescent="0.25">
      <c r="A1118" s="612" t="s">
        <v>1125</v>
      </c>
      <c r="B1118" s="162" t="s">
        <v>1123</v>
      </c>
      <c r="C1118" s="160" t="s">
        <v>172</v>
      </c>
      <c r="D1118" s="51">
        <f>SUM(D1119:D1122)</f>
        <v>77.12</v>
      </c>
      <c r="E1118" s="51">
        <f>SUM(E1119:E1122)</f>
        <v>77.12</v>
      </c>
      <c r="F1118" s="51">
        <f>SUM(F1119:F1122)</f>
        <v>0</v>
      </c>
      <c r="G1118" s="105">
        <f>F1118/E1118</f>
        <v>0</v>
      </c>
      <c r="H1118" s="51">
        <f>SUM(H1119:H1122)</f>
        <v>0</v>
      </c>
      <c r="I1118" s="100">
        <f t="shared" ref="I1118" si="396">H1118/E1118</f>
        <v>0</v>
      </c>
      <c r="J1118" s="99" t="e">
        <f>H1118/F1118</f>
        <v>#DIV/0!</v>
      </c>
      <c r="K1118" s="51">
        <f>E1118</f>
        <v>77.12</v>
      </c>
      <c r="L1118" s="51">
        <f>L1121</f>
        <v>0</v>
      </c>
      <c r="M1118" s="140">
        <f t="shared" ref="M1118:M1122" si="397">K1118/E1118</f>
        <v>1</v>
      </c>
      <c r="N1118" s="668" t="s">
        <v>1419</v>
      </c>
      <c r="O1118" s="5" t="b">
        <f t="shared" si="387"/>
        <v>1</v>
      </c>
      <c r="P1118" s="6"/>
      <c r="Q1118" s="138"/>
      <c r="R1118" s="403" t="b">
        <f t="shared" si="390"/>
        <v>1</v>
      </c>
    </row>
    <row r="1119" spans="1:18" s="4" customFormat="1" ht="27" x14ac:dyDescent="0.25">
      <c r="A1119" s="613"/>
      <c r="B1119" s="161" t="s">
        <v>19</v>
      </c>
      <c r="C1119" s="161"/>
      <c r="D1119" s="36"/>
      <c r="E1119" s="36"/>
      <c r="F1119" s="36"/>
      <c r="G1119" s="81"/>
      <c r="H1119" s="24"/>
      <c r="I1119" s="81"/>
      <c r="J1119" s="81"/>
      <c r="K1119" s="24"/>
      <c r="L1119" s="24"/>
      <c r="M1119" s="142" t="e">
        <f t="shared" si="397"/>
        <v>#DIV/0!</v>
      </c>
      <c r="N1119" s="669"/>
      <c r="O1119" s="5" t="b">
        <f t="shared" si="387"/>
        <v>1</v>
      </c>
      <c r="P1119" s="6"/>
      <c r="Q1119" s="138"/>
      <c r="R1119" s="403" t="b">
        <f t="shared" si="390"/>
        <v>1</v>
      </c>
    </row>
    <row r="1120" spans="1:18" s="4" customFormat="1" ht="27" x14ac:dyDescent="0.25">
      <c r="A1120" s="613"/>
      <c r="B1120" s="161" t="s">
        <v>18</v>
      </c>
      <c r="C1120" s="161"/>
      <c r="D1120" s="24"/>
      <c r="E1120" s="24"/>
      <c r="F1120" s="24"/>
      <c r="G1120" s="81"/>
      <c r="H1120" s="36"/>
      <c r="I1120" s="81"/>
      <c r="J1120" s="81"/>
      <c r="K1120" s="36"/>
      <c r="L1120" s="24"/>
      <c r="M1120" s="142" t="e">
        <f t="shared" si="397"/>
        <v>#DIV/0!</v>
      </c>
      <c r="N1120" s="669"/>
      <c r="O1120" s="5" t="b">
        <f t="shared" si="387"/>
        <v>1</v>
      </c>
      <c r="P1120" s="6"/>
      <c r="Q1120" s="138"/>
      <c r="R1120" s="403" t="b">
        <f t="shared" si="390"/>
        <v>1</v>
      </c>
    </row>
    <row r="1121" spans="1:18" s="4" customFormat="1" ht="27" x14ac:dyDescent="0.25">
      <c r="A1121" s="613"/>
      <c r="B1121" s="161" t="s">
        <v>38</v>
      </c>
      <c r="C1121" s="161"/>
      <c r="D1121" s="24">
        <v>77.12</v>
      </c>
      <c r="E1121" s="24">
        <v>77.12</v>
      </c>
      <c r="F1121" s="24">
        <v>0</v>
      </c>
      <c r="G1121" s="100">
        <v>0</v>
      </c>
      <c r="H1121" s="24">
        <v>0</v>
      </c>
      <c r="I1121" s="100">
        <v>0</v>
      </c>
      <c r="J1121" s="100">
        <v>0</v>
      </c>
      <c r="K1121" s="24">
        <v>77.12</v>
      </c>
      <c r="L1121" s="24"/>
      <c r="M1121" s="140">
        <f t="shared" si="397"/>
        <v>1</v>
      </c>
      <c r="N1121" s="669"/>
      <c r="O1121" s="5" t="b">
        <f t="shared" si="387"/>
        <v>1</v>
      </c>
      <c r="P1121" s="6"/>
      <c r="Q1121" s="138"/>
      <c r="R1121" s="403" t="b">
        <f t="shared" si="390"/>
        <v>1</v>
      </c>
    </row>
    <row r="1122" spans="1:18" s="4" customFormat="1" ht="27" x14ac:dyDescent="0.25">
      <c r="A1122" s="594"/>
      <c r="B1122" s="161" t="s">
        <v>20</v>
      </c>
      <c r="C1122" s="161"/>
      <c r="D1122" s="24"/>
      <c r="E1122" s="24"/>
      <c r="F1122" s="24"/>
      <c r="G1122" s="100"/>
      <c r="H1122" s="24"/>
      <c r="I1122" s="81"/>
      <c r="J1122" s="81"/>
      <c r="K1122" s="24"/>
      <c r="L1122" s="24"/>
      <c r="M1122" s="142" t="e">
        <f t="shared" si="397"/>
        <v>#DIV/0!</v>
      </c>
      <c r="N1122" s="670"/>
      <c r="O1122" s="5" t="b">
        <f t="shared" si="387"/>
        <v>1</v>
      </c>
      <c r="P1122" s="6"/>
      <c r="Q1122" s="138"/>
      <c r="R1122" s="403" t="b">
        <f t="shared" si="390"/>
        <v>1</v>
      </c>
    </row>
    <row r="1123" spans="1:18" s="53" customFormat="1" ht="116.25" customHeight="1" x14ac:dyDescent="0.25">
      <c r="A1123" s="612" t="s">
        <v>206</v>
      </c>
      <c r="B1123" s="162" t="s">
        <v>810</v>
      </c>
      <c r="C1123" s="160" t="s">
        <v>330</v>
      </c>
      <c r="D1123" s="51">
        <f>SUM(D1124:D1127)</f>
        <v>11972.03</v>
      </c>
      <c r="E1123" s="51">
        <f>SUM(E1124:E1127)</f>
        <v>11972.03</v>
      </c>
      <c r="F1123" s="51">
        <f>SUM(F1124:F1127)</f>
        <v>11810.54</v>
      </c>
      <c r="G1123" s="105">
        <f>F1123/E1123</f>
        <v>0.98699999999999999</v>
      </c>
      <c r="H1123" s="51">
        <f>SUM(H1124:H1127)</f>
        <v>11810.54</v>
      </c>
      <c r="I1123" s="100">
        <f>H1123/E1123</f>
        <v>0.98699999999999999</v>
      </c>
      <c r="J1123" s="105">
        <f>H1123/F1123</f>
        <v>1</v>
      </c>
      <c r="K1123" s="24">
        <f>SUM(K1124:K1127)</f>
        <v>11810.54</v>
      </c>
      <c r="L1123" s="24">
        <f t="shared" si="388"/>
        <v>161.49</v>
      </c>
      <c r="M1123" s="47">
        <f t="shared" si="377"/>
        <v>0.99</v>
      </c>
      <c r="N1123" s="668" t="s">
        <v>1203</v>
      </c>
      <c r="O1123" s="5" t="b">
        <f t="shared" si="387"/>
        <v>1</v>
      </c>
      <c r="P1123" s="6"/>
      <c r="Q1123" s="138"/>
      <c r="R1123" s="403" t="b">
        <f t="shared" si="390"/>
        <v>1</v>
      </c>
    </row>
    <row r="1124" spans="1:18" s="4" customFormat="1" ht="35.25" customHeight="1" x14ac:dyDescent="0.25">
      <c r="A1124" s="613"/>
      <c r="B1124" s="161" t="s">
        <v>19</v>
      </c>
      <c r="C1124" s="161"/>
      <c r="D1124" s="24"/>
      <c r="E1124" s="24"/>
      <c r="F1124" s="24"/>
      <c r="G1124" s="81"/>
      <c r="H1124" s="36"/>
      <c r="I1124" s="81" t="e">
        <f t="shared" si="373"/>
        <v>#DIV/0!</v>
      </c>
      <c r="J1124" s="81"/>
      <c r="K1124" s="24">
        <f t="shared" si="389"/>
        <v>0</v>
      </c>
      <c r="L1124" s="24">
        <f t="shared" si="388"/>
        <v>0</v>
      </c>
      <c r="M1124" s="120" t="e">
        <f t="shared" si="377"/>
        <v>#DIV/0!</v>
      </c>
      <c r="N1124" s="669"/>
      <c r="O1124" s="5" t="b">
        <f t="shared" si="387"/>
        <v>1</v>
      </c>
      <c r="P1124" s="6"/>
      <c r="Q1124" s="138"/>
      <c r="R1124" s="403" t="b">
        <f t="shared" si="390"/>
        <v>1</v>
      </c>
    </row>
    <row r="1125" spans="1:18" s="4" customFormat="1" ht="35.25" customHeight="1" x14ac:dyDescent="0.25">
      <c r="A1125" s="613"/>
      <c r="B1125" s="161" t="s">
        <v>18</v>
      </c>
      <c r="C1125" s="161"/>
      <c r="D1125" s="24">
        <f t="shared" ref="D1125:D1126" si="398">D1130+D1135</f>
        <v>4291.8999999999996</v>
      </c>
      <c r="E1125" s="24">
        <f>E1130+E1135</f>
        <v>4291.8999999999996</v>
      </c>
      <c r="F1125" s="24">
        <f>F1130+F1135</f>
        <v>4276.76</v>
      </c>
      <c r="G1125" s="100">
        <f>F1125/E1125</f>
        <v>0.996</v>
      </c>
      <c r="H1125" s="24">
        <f>H1130+H1135</f>
        <v>4276.76</v>
      </c>
      <c r="I1125" s="100">
        <f t="shared" si="373"/>
        <v>0.996</v>
      </c>
      <c r="J1125" s="100">
        <f>H1125/F1125</f>
        <v>1</v>
      </c>
      <c r="K1125" s="24">
        <f>K1130+K1135</f>
        <v>4276.76</v>
      </c>
      <c r="L1125" s="24">
        <f>L1130+L1135</f>
        <v>15.14</v>
      </c>
      <c r="M1125" s="47">
        <f t="shared" si="377"/>
        <v>1</v>
      </c>
      <c r="N1125" s="669"/>
      <c r="O1125" s="5" t="b">
        <f t="shared" si="387"/>
        <v>1</v>
      </c>
      <c r="P1125" s="6"/>
      <c r="Q1125" s="138"/>
      <c r="R1125" s="403" t="b">
        <f t="shared" si="390"/>
        <v>1</v>
      </c>
    </row>
    <row r="1126" spans="1:18" s="4" customFormat="1" ht="35.25" customHeight="1" x14ac:dyDescent="0.25">
      <c r="A1126" s="613"/>
      <c r="B1126" s="161" t="s">
        <v>38</v>
      </c>
      <c r="C1126" s="161"/>
      <c r="D1126" s="24">
        <f t="shared" si="398"/>
        <v>7680.13</v>
      </c>
      <c r="E1126" s="24">
        <f>E1131+E1136</f>
        <v>7680.13</v>
      </c>
      <c r="F1126" s="24">
        <f>F1131+F1136</f>
        <v>7533.78</v>
      </c>
      <c r="G1126" s="100">
        <f>F1126/E1126</f>
        <v>0.98099999999999998</v>
      </c>
      <c r="H1126" s="24">
        <f>H1131+H1136</f>
        <v>7533.78</v>
      </c>
      <c r="I1126" s="100">
        <f t="shared" si="373"/>
        <v>0.98099999999999998</v>
      </c>
      <c r="J1126" s="100">
        <f>H1126/F1126</f>
        <v>1</v>
      </c>
      <c r="K1126" s="24">
        <f>K1131+K1136</f>
        <v>7533.78</v>
      </c>
      <c r="L1126" s="24">
        <f>L1131+L1136</f>
        <v>146.35</v>
      </c>
      <c r="M1126" s="47">
        <f t="shared" si="377"/>
        <v>0.98</v>
      </c>
      <c r="N1126" s="669"/>
      <c r="O1126" s="5" t="b">
        <f t="shared" si="387"/>
        <v>1</v>
      </c>
      <c r="P1126" s="6"/>
      <c r="Q1126" s="138"/>
      <c r="R1126" s="403" t="b">
        <f t="shared" si="390"/>
        <v>1</v>
      </c>
    </row>
    <row r="1127" spans="1:18" s="4" customFormat="1" ht="35.25" customHeight="1" x14ac:dyDescent="0.25">
      <c r="A1127" s="594"/>
      <c r="B1127" s="161" t="s">
        <v>20</v>
      </c>
      <c r="C1127" s="161"/>
      <c r="D1127" s="24"/>
      <c r="E1127" s="24"/>
      <c r="F1127" s="24"/>
      <c r="G1127" s="100"/>
      <c r="H1127" s="24"/>
      <c r="I1127" s="81" t="e">
        <f t="shared" si="373"/>
        <v>#DIV/0!</v>
      </c>
      <c r="J1127" s="81"/>
      <c r="K1127" s="24">
        <f t="shared" si="389"/>
        <v>0</v>
      </c>
      <c r="L1127" s="24">
        <f t="shared" si="388"/>
        <v>0</v>
      </c>
      <c r="M1127" s="120" t="e">
        <f t="shared" si="377"/>
        <v>#DIV/0!</v>
      </c>
      <c r="N1127" s="670"/>
      <c r="O1127" s="5" t="b">
        <f t="shared" si="387"/>
        <v>1</v>
      </c>
      <c r="P1127" s="6"/>
      <c r="Q1127" s="138"/>
      <c r="R1127" s="403" t="b">
        <f t="shared" si="390"/>
        <v>1</v>
      </c>
    </row>
    <row r="1128" spans="1:18" s="53" customFormat="1" ht="87" customHeight="1" x14ac:dyDescent="0.25">
      <c r="A1128" s="612" t="s">
        <v>545</v>
      </c>
      <c r="B1128" s="162" t="s">
        <v>807</v>
      </c>
      <c r="C1128" s="160" t="s">
        <v>330</v>
      </c>
      <c r="D1128" s="51">
        <f>SUM(D1129:D1132)</f>
        <v>8887.2800000000007</v>
      </c>
      <c r="E1128" s="51">
        <f>SUM(E1129:E1132)</f>
        <v>8887.2800000000007</v>
      </c>
      <c r="F1128" s="51">
        <f>SUM(F1129:F1132)</f>
        <v>8855.93</v>
      </c>
      <c r="G1128" s="105">
        <f>F1128/E1128</f>
        <v>0.996</v>
      </c>
      <c r="H1128" s="51">
        <f>SUM(H1129:H1132)</f>
        <v>8855.93</v>
      </c>
      <c r="I1128" s="100">
        <f t="shared" si="373"/>
        <v>0.996</v>
      </c>
      <c r="J1128" s="100">
        <f>H1128/F1128</f>
        <v>1</v>
      </c>
      <c r="K1128" s="24">
        <f>SUM(K1129:K1132)</f>
        <v>8855.93</v>
      </c>
      <c r="L1128" s="24">
        <f t="shared" si="388"/>
        <v>31.35</v>
      </c>
      <c r="M1128" s="47">
        <f t="shared" si="377"/>
        <v>1</v>
      </c>
      <c r="N1128" s="668" t="s">
        <v>1291</v>
      </c>
      <c r="O1128" s="5" t="b">
        <f t="shared" si="387"/>
        <v>1</v>
      </c>
      <c r="P1128" s="6"/>
      <c r="Q1128" s="138"/>
      <c r="R1128" s="403" t="b">
        <f t="shared" si="390"/>
        <v>1</v>
      </c>
    </row>
    <row r="1129" spans="1:18" s="4" customFormat="1" ht="27" x14ac:dyDescent="0.25">
      <c r="A1129" s="613"/>
      <c r="B1129" s="161" t="s">
        <v>19</v>
      </c>
      <c r="C1129" s="161"/>
      <c r="D1129" s="24"/>
      <c r="E1129" s="24"/>
      <c r="F1129" s="24"/>
      <c r="G1129" s="100"/>
      <c r="H1129" s="24"/>
      <c r="I1129" s="81" t="e">
        <f t="shared" si="373"/>
        <v>#DIV/0!</v>
      </c>
      <c r="J1129" s="81"/>
      <c r="K1129" s="24">
        <f t="shared" si="389"/>
        <v>0</v>
      </c>
      <c r="L1129" s="24">
        <f t="shared" si="388"/>
        <v>0</v>
      </c>
      <c r="M1129" s="120" t="e">
        <f t="shared" si="377"/>
        <v>#DIV/0!</v>
      </c>
      <c r="N1129" s="669"/>
      <c r="O1129" s="5" t="b">
        <f t="shared" si="387"/>
        <v>1</v>
      </c>
      <c r="P1129" s="6"/>
      <c r="Q1129" s="138"/>
      <c r="R1129" s="403" t="b">
        <f t="shared" si="390"/>
        <v>1</v>
      </c>
    </row>
    <row r="1130" spans="1:18" s="4" customFormat="1" ht="27" x14ac:dyDescent="0.25">
      <c r="A1130" s="613"/>
      <c r="B1130" s="161" t="s">
        <v>18</v>
      </c>
      <c r="C1130" s="161"/>
      <c r="D1130" s="24">
        <v>4291.8999999999996</v>
      </c>
      <c r="E1130" s="24">
        <v>4291.8999999999996</v>
      </c>
      <c r="F1130" s="24">
        <v>4276.76</v>
      </c>
      <c r="G1130" s="100">
        <f>F1130/E1130</f>
        <v>0.996</v>
      </c>
      <c r="H1130" s="24">
        <v>4276.76</v>
      </c>
      <c r="I1130" s="100">
        <f t="shared" si="373"/>
        <v>0.996</v>
      </c>
      <c r="J1130" s="100">
        <f>H1130/F1130</f>
        <v>1</v>
      </c>
      <c r="K1130" s="24">
        <v>4276.76</v>
      </c>
      <c r="L1130" s="24">
        <f>E1130-K1130</f>
        <v>15.14</v>
      </c>
      <c r="M1130" s="120">
        <f t="shared" si="377"/>
        <v>1</v>
      </c>
      <c r="N1130" s="669"/>
      <c r="O1130" s="5" t="b">
        <f t="shared" si="387"/>
        <v>1</v>
      </c>
      <c r="P1130" s="6"/>
      <c r="Q1130" s="138"/>
      <c r="R1130" s="403" t="b">
        <f t="shared" si="390"/>
        <v>1</v>
      </c>
    </row>
    <row r="1131" spans="1:18" s="4" customFormat="1" ht="27" x14ac:dyDescent="0.25">
      <c r="A1131" s="613"/>
      <c r="B1131" s="161" t="s">
        <v>38</v>
      </c>
      <c r="C1131" s="161"/>
      <c r="D1131" s="24">
        <v>4595.38</v>
      </c>
      <c r="E1131" s="24">
        <v>4595.38</v>
      </c>
      <c r="F1131" s="24">
        <v>4579.17</v>
      </c>
      <c r="G1131" s="100">
        <f>F1131/E1131</f>
        <v>0.996</v>
      </c>
      <c r="H1131" s="24">
        <v>4579.17</v>
      </c>
      <c r="I1131" s="100">
        <f t="shared" si="373"/>
        <v>0.996</v>
      </c>
      <c r="J1131" s="100">
        <f>H1131/F1131</f>
        <v>1</v>
      </c>
      <c r="K1131" s="24">
        <v>4579.17</v>
      </c>
      <c r="L1131" s="24">
        <f t="shared" si="388"/>
        <v>16.21</v>
      </c>
      <c r="M1131" s="47">
        <f t="shared" si="377"/>
        <v>1</v>
      </c>
      <c r="N1131" s="669"/>
      <c r="O1131" s="5" t="b">
        <f t="shared" si="387"/>
        <v>1</v>
      </c>
      <c r="P1131" s="6"/>
      <c r="Q1131" s="138"/>
      <c r="R1131" s="403" t="b">
        <f t="shared" si="390"/>
        <v>1</v>
      </c>
    </row>
    <row r="1132" spans="1:18" s="4" customFormat="1" ht="27" x14ac:dyDescent="0.25">
      <c r="A1132" s="594"/>
      <c r="B1132" s="161" t="s">
        <v>20</v>
      </c>
      <c r="C1132" s="161"/>
      <c r="D1132" s="24"/>
      <c r="E1132" s="24"/>
      <c r="F1132" s="24"/>
      <c r="G1132" s="100"/>
      <c r="H1132" s="24"/>
      <c r="I1132" s="81" t="e">
        <f t="shared" si="373"/>
        <v>#DIV/0!</v>
      </c>
      <c r="J1132" s="81"/>
      <c r="K1132" s="24">
        <f t="shared" si="389"/>
        <v>0</v>
      </c>
      <c r="L1132" s="24">
        <f t="shared" si="388"/>
        <v>0</v>
      </c>
      <c r="M1132" s="120" t="e">
        <f t="shared" si="377"/>
        <v>#DIV/0!</v>
      </c>
      <c r="N1132" s="670"/>
      <c r="O1132" s="5" t="b">
        <f t="shared" si="387"/>
        <v>1</v>
      </c>
      <c r="P1132" s="6"/>
      <c r="Q1132" s="138"/>
      <c r="R1132" s="403" t="b">
        <f t="shared" si="390"/>
        <v>1</v>
      </c>
    </row>
    <row r="1133" spans="1:18" s="53" customFormat="1" ht="37.5" customHeight="1" x14ac:dyDescent="0.25">
      <c r="A1133" s="612" t="s">
        <v>806</v>
      </c>
      <c r="B1133" s="162" t="s">
        <v>808</v>
      </c>
      <c r="C1133" s="160" t="s">
        <v>330</v>
      </c>
      <c r="D1133" s="51">
        <f>SUM(D1134:D1137)</f>
        <v>3084.75</v>
      </c>
      <c r="E1133" s="51">
        <f>SUM(E1134:E1137)</f>
        <v>3084.75</v>
      </c>
      <c r="F1133" s="51">
        <f>SUM(F1134:F1137)</f>
        <v>2954.61</v>
      </c>
      <c r="G1133" s="105">
        <f>F1133/E1133</f>
        <v>0.95799999999999996</v>
      </c>
      <c r="H1133" s="51">
        <f>SUM(H1134:H1137)</f>
        <v>2954.61</v>
      </c>
      <c r="I1133" s="100">
        <f t="shared" si="373"/>
        <v>0.95799999999999996</v>
      </c>
      <c r="J1133" s="105">
        <f>H1133/F1133</f>
        <v>1</v>
      </c>
      <c r="K1133" s="24">
        <f>SUM(K1134:K1137)</f>
        <v>2954.61</v>
      </c>
      <c r="L1133" s="24">
        <f t="shared" si="388"/>
        <v>130.13999999999999</v>
      </c>
      <c r="M1133" s="47">
        <f t="shared" si="377"/>
        <v>0.96</v>
      </c>
      <c r="N1133" s="668" t="s">
        <v>1420</v>
      </c>
      <c r="O1133" s="5" t="b">
        <f t="shared" si="387"/>
        <v>1</v>
      </c>
      <c r="P1133" s="6"/>
      <c r="Q1133" s="138"/>
      <c r="R1133" s="403" t="b">
        <f t="shared" si="390"/>
        <v>1</v>
      </c>
    </row>
    <row r="1134" spans="1:18" s="4" customFormat="1" ht="27" x14ac:dyDescent="0.25">
      <c r="A1134" s="613"/>
      <c r="B1134" s="161" t="s">
        <v>19</v>
      </c>
      <c r="C1134" s="161"/>
      <c r="D1134" s="24"/>
      <c r="E1134" s="24"/>
      <c r="F1134" s="24"/>
      <c r="G1134" s="100"/>
      <c r="H1134" s="24"/>
      <c r="I1134" s="81" t="e">
        <f t="shared" si="373"/>
        <v>#DIV/0!</v>
      </c>
      <c r="J1134" s="81"/>
      <c r="K1134" s="24">
        <f t="shared" si="389"/>
        <v>0</v>
      </c>
      <c r="L1134" s="24">
        <f t="shared" si="388"/>
        <v>0</v>
      </c>
      <c r="M1134" s="120" t="e">
        <f t="shared" si="377"/>
        <v>#DIV/0!</v>
      </c>
      <c r="N1134" s="669"/>
      <c r="O1134" s="5" t="b">
        <f t="shared" si="387"/>
        <v>1</v>
      </c>
      <c r="P1134" s="6"/>
      <c r="Q1134" s="138"/>
      <c r="R1134" s="403" t="b">
        <f t="shared" si="390"/>
        <v>1</v>
      </c>
    </row>
    <row r="1135" spans="1:18" s="4" customFormat="1" ht="27" x14ac:dyDescent="0.25">
      <c r="A1135" s="613"/>
      <c r="B1135" s="161" t="s">
        <v>18</v>
      </c>
      <c r="C1135" s="161"/>
      <c r="D1135" s="24"/>
      <c r="E1135" s="24"/>
      <c r="F1135" s="24">
        <f>H1135</f>
        <v>0</v>
      </c>
      <c r="G1135" s="81" t="e">
        <f>F1135/E1135</f>
        <v>#DIV/0!</v>
      </c>
      <c r="H1135" s="36">
        <v>0</v>
      </c>
      <c r="I1135" s="81" t="e">
        <f t="shared" si="373"/>
        <v>#DIV/0!</v>
      </c>
      <c r="J1135" s="81" t="e">
        <f>H1135/F1135</f>
        <v>#DIV/0!</v>
      </c>
      <c r="K1135" s="36">
        <f t="shared" si="389"/>
        <v>0</v>
      </c>
      <c r="L1135" s="36">
        <f t="shared" si="388"/>
        <v>0</v>
      </c>
      <c r="M1135" s="120" t="e">
        <f t="shared" si="377"/>
        <v>#DIV/0!</v>
      </c>
      <c r="N1135" s="669"/>
      <c r="O1135" s="5" t="b">
        <f t="shared" si="387"/>
        <v>1</v>
      </c>
      <c r="P1135" s="6"/>
      <c r="Q1135" s="138"/>
      <c r="R1135" s="403" t="b">
        <f t="shared" si="390"/>
        <v>1</v>
      </c>
    </row>
    <row r="1136" spans="1:18" s="4" customFormat="1" ht="35.25" customHeight="1" x14ac:dyDescent="0.25">
      <c r="A1136" s="613"/>
      <c r="B1136" s="161" t="s">
        <v>38</v>
      </c>
      <c r="C1136" s="161"/>
      <c r="D1136" s="24">
        <v>3084.75</v>
      </c>
      <c r="E1136" s="24">
        <v>3084.75</v>
      </c>
      <c r="F1136" s="24">
        <v>2954.61</v>
      </c>
      <c r="G1136" s="100">
        <f>F1136/E1136</f>
        <v>0.95799999999999996</v>
      </c>
      <c r="H1136" s="24">
        <v>2954.61</v>
      </c>
      <c r="I1136" s="100">
        <f t="shared" si="373"/>
        <v>0.95799999999999996</v>
      </c>
      <c r="J1136" s="100">
        <f>H1136/F1136</f>
        <v>1</v>
      </c>
      <c r="K1136" s="24">
        <v>2954.61</v>
      </c>
      <c r="L1136" s="24">
        <f t="shared" si="388"/>
        <v>130.13999999999999</v>
      </c>
      <c r="M1136" s="47">
        <f t="shared" si="377"/>
        <v>0.96</v>
      </c>
      <c r="N1136" s="669"/>
      <c r="O1136" s="5" t="b">
        <f t="shared" si="387"/>
        <v>1</v>
      </c>
      <c r="P1136" s="6"/>
      <c r="Q1136" s="138"/>
      <c r="R1136" s="403" t="b">
        <f t="shared" si="390"/>
        <v>1</v>
      </c>
    </row>
    <row r="1137" spans="1:18" s="4" customFormat="1" ht="27" x14ac:dyDescent="0.25">
      <c r="A1137" s="594"/>
      <c r="B1137" s="161" t="s">
        <v>20</v>
      </c>
      <c r="C1137" s="161"/>
      <c r="D1137" s="24"/>
      <c r="E1137" s="24"/>
      <c r="F1137" s="24"/>
      <c r="G1137" s="100"/>
      <c r="H1137" s="24"/>
      <c r="I1137" s="81" t="e">
        <f t="shared" ref="I1137:I1155" si="399">H1137/E1137</f>
        <v>#DIV/0!</v>
      </c>
      <c r="J1137" s="81"/>
      <c r="K1137" s="24">
        <f t="shared" si="389"/>
        <v>0</v>
      </c>
      <c r="L1137" s="24">
        <f t="shared" si="388"/>
        <v>0</v>
      </c>
      <c r="M1137" s="120" t="e">
        <f t="shared" ref="M1137:M1215" si="400">K1137/E1137</f>
        <v>#DIV/0!</v>
      </c>
      <c r="N1137" s="670"/>
      <c r="O1137" s="5" t="b">
        <f t="shared" si="387"/>
        <v>1</v>
      </c>
      <c r="P1137" s="6"/>
      <c r="Q1137" s="138"/>
      <c r="R1137" s="403" t="b">
        <f t="shared" si="390"/>
        <v>1</v>
      </c>
    </row>
    <row r="1138" spans="1:18" s="53" customFormat="1" ht="57" customHeight="1" x14ac:dyDescent="0.25">
      <c r="A1138" s="612" t="s">
        <v>207</v>
      </c>
      <c r="B1138" s="162" t="s">
        <v>809</v>
      </c>
      <c r="C1138" s="160" t="s">
        <v>330</v>
      </c>
      <c r="D1138" s="51">
        <f>SUM(D1139:D1142)</f>
        <v>2202.31</v>
      </c>
      <c r="E1138" s="51">
        <f>SUM(E1139:E1142)</f>
        <v>2025.55</v>
      </c>
      <c r="F1138" s="51">
        <f>SUM(F1139:F1142)</f>
        <v>1973.06</v>
      </c>
      <c r="G1138" s="105">
        <f>F1138/E1138</f>
        <v>0.97399999999999998</v>
      </c>
      <c r="H1138" s="51">
        <f>SUM(H1139:H1142)</f>
        <v>1973.06</v>
      </c>
      <c r="I1138" s="100">
        <f t="shared" si="399"/>
        <v>0.97399999999999998</v>
      </c>
      <c r="J1138" s="105">
        <f>H1138/F1138</f>
        <v>1</v>
      </c>
      <c r="K1138" s="24">
        <f>SUM(K1139:K1142)</f>
        <v>2025.55</v>
      </c>
      <c r="L1138" s="24">
        <f>SUM(L1139:L1142)</f>
        <v>0</v>
      </c>
      <c r="M1138" s="47">
        <f t="shared" si="400"/>
        <v>1</v>
      </c>
      <c r="N1138" s="668"/>
      <c r="O1138" s="5" t="b">
        <f t="shared" si="387"/>
        <v>1</v>
      </c>
      <c r="P1138" s="6"/>
      <c r="Q1138" s="138"/>
      <c r="R1138" s="403" t="b">
        <f t="shared" si="390"/>
        <v>1</v>
      </c>
    </row>
    <row r="1139" spans="1:18" s="4" customFormat="1" ht="27" x14ac:dyDescent="0.25">
      <c r="A1139" s="613"/>
      <c r="B1139" s="161" t="s">
        <v>19</v>
      </c>
      <c r="C1139" s="161"/>
      <c r="D1139" s="24"/>
      <c r="E1139" s="24"/>
      <c r="F1139" s="24"/>
      <c r="G1139" s="100"/>
      <c r="H1139" s="24"/>
      <c r="I1139" s="81" t="e">
        <f t="shared" si="399"/>
        <v>#DIV/0!</v>
      </c>
      <c r="J1139" s="81"/>
      <c r="K1139" s="24">
        <f t="shared" si="389"/>
        <v>0</v>
      </c>
      <c r="L1139" s="24">
        <f t="shared" si="388"/>
        <v>0</v>
      </c>
      <c r="M1139" s="120" t="e">
        <f t="shared" si="400"/>
        <v>#DIV/0!</v>
      </c>
      <c r="N1139" s="669"/>
      <c r="O1139" s="5" t="b">
        <f t="shared" si="387"/>
        <v>1</v>
      </c>
      <c r="P1139" s="6"/>
      <c r="Q1139" s="138"/>
      <c r="R1139" s="403" t="b">
        <f t="shared" si="390"/>
        <v>1</v>
      </c>
    </row>
    <row r="1140" spans="1:18" s="4" customFormat="1" ht="27" x14ac:dyDescent="0.25">
      <c r="A1140" s="613"/>
      <c r="B1140" s="161" t="s">
        <v>18</v>
      </c>
      <c r="C1140" s="161"/>
      <c r="D1140" s="24"/>
      <c r="E1140" s="24"/>
      <c r="F1140" s="24">
        <f>H1140</f>
        <v>0</v>
      </c>
      <c r="G1140" s="81" t="e">
        <f>F1140/E1140</f>
        <v>#DIV/0!</v>
      </c>
      <c r="H1140" s="24">
        <v>0</v>
      </c>
      <c r="I1140" s="81" t="e">
        <f t="shared" si="399"/>
        <v>#DIV/0!</v>
      </c>
      <c r="J1140" s="81" t="e">
        <f>H1140/F1140</f>
        <v>#DIV/0!</v>
      </c>
      <c r="K1140" s="24">
        <f t="shared" si="389"/>
        <v>0</v>
      </c>
      <c r="L1140" s="24">
        <f t="shared" si="388"/>
        <v>0</v>
      </c>
      <c r="M1140" s="120" t="e">
        <f t="shared" si="400"/>
        <v>#DIV/0!</v>
      </c>
      <c r="N1140" s="669"/>
      <c r="O1140" s="5" t="b">
        <f t="shared" si="387"/>
        <v>1</v>
      </c>
      <c r="P1140" s="6"/>
      <c r="Q1140" s="138"/>
      <c r="R1140" s="403" t="b">
        <f t="shared" si="390"/>
        <v>1</v>
      </c>
    </row>
    <row r="1141" spans="1:18" s="4" customFormat="1" ht="27" x14ac:dyDescent="0.25">
      <c r="A1141" s="613"/>
      <c r="B1141" s="161" t="s">
        <v>38</v>
      </c>
      <c r="C1141" s="161"/>
      <c r="D1141" s="24">
        <f>D1146</f>
        <v>2202.31</v>
      </c>
      <c r="E1141" s="24">
        <f>E1146</f>
        <v>2025.55</v>
      </c>
      <c r="F1141" s="24">
        <f>F1146</f>
        <v>1973.06</v>
      </c>
      <c r="G1141" s="100">
        <f>F1141/E1141</f>
        <v>0.97399999999999998</v>
      </c>
      <c r="H1141" s="24">
        <f>H1146</f>
        <v>1973.06</v>
      </c>
      <c r="I1141" s="100">
        <f t="shared" si="399"/>
        <v>0.97399999999999998</v>
      </c>
      <c r="J1141" s="100">
        <f>H1141/F1141</f>
        <v>1</v>
      </c>
      <c r="K1141" s="24">
        <f>K1146</f>
        <v>2025.55</v>
      </c>
      <c r="L1141" s="24">
        <f>L1146</f>
        <v>0</v>
      </c>
      <c r="M1141" s="47">
        <f t="shared" si="400"/>
        <v>1</v>
      </c>
      <c r="N1141" s="669"/>
      <c r="O1141" s="5" t="b">
        <f t="shared" si="387"/>
        <v>1</v>
      </c>
      <c r="P1141" s="6"/>
      <c r="Q1141" s="138"/>
      <c r="R1141" s="403" t="b">
        <f t="shared" si="390"/>
        <v>1</v>
      </c>
    </row>
    <row r="1142" spans="1:18" s="4" customFormat="1" ht="27" x14ac:dyDescent="0.25">
      <c r="A1142" s="594"/>
      <c r="B1142" s="161" t="s">
        <v>20</v>
      </c>
      <c r="C1142" s="161"/>
      <c r="D1142" s="24"/>
      <c r="E1142" s="24"/>
      <c r="F1142" s="24"/>
      <c r="G1142" s="100"/>
      <c r="H1142" s="24"/>
      <c r="I1142" s="81" t="e">
        <f t="shared" si="399"/>
        <v>#DIV/0!</v>
      </c>
      <c r="J1142" s="81"/>
      <c r="K1142" s="24">
        <f t="shared" si="389"/>
        <v>0</v>
      </c>
      <c r="L1142" s="24">
        <f t="shared" si="388"/>
        <v>0</v>
      </c>
      <c r="M1142" s="120" t="e">
        <f t="shared" si="400"/>
        <v>#DIV/0!</v>
      </c>
      <c r="N1142" s="670"/>
      <c r="O1142" s="5" t="b">
        <f t="shared" si="387"/>
        <v>1</v>
      </c>
      <c r="P1142" s="6"/>
      <c r="Q1142" s="138"/>
      <c r="R1142" s="403" t="b">
        <f t="shared" si="390"/>
        <v>1</v>
      </c>
    </row>
    <row r="1143" spans="1:18" s="53" customFormat="1" ht="114" customHeight="1" x14ac:dyDescent="0.25">
      <c r="A1143" s="612" t="s">
        <v>546</v>
      </c>
      <c r="B1143" s="162" t="s">
        <v>811</v>
      </c>
      <c r="C1143" s="160" t="s">
        <v>330</v>
      </c>
      <c r="D1143" s="51">
        <f>SUM(D1144:D1147)</f>
        <v>2202.31</v>
      </c>
      <c r="E1143" s="51">
        <f>SUM(E1144:E1147)</f>
        <v>2025.55</v>
      </c>
      <c r="F1143" s="51">
        <f>SUM(F1144:F1147)</f>
        <v>1973.06</v>
      </c>
      <c r="G1143" s="105">
        <f>F1143/E1143</f>
        <v>0.97399999999999998</v>
      </c>
      <c r="H1143" s="51">
        <f>SUM(H1144:H1147)</f>
        <v>1973.06</v>
      </c>
      <c r="I1143" s="100">
        <f t="shared" si="399"/>
        <v>0.97399999999999998</v>
      </c>
      <c r="J1143" s="105">
        <f>H1143/F1143</f>
        <v>1</v>
      </c>
      <c r="K1143" s="24">
        <f>SUM(K1144:K1147)</f>
        <v>2025.55</v>
      </c>
      <c r="L1143" s="24">
        <f>SUM(L1144:L1147)</f>
        <v>0</v>
      </c>
      <c r="M1143" s="47">
        <f t="shared" si="400"/>
        <v>1</v>
      </c>
      <c r="N1143" s="668" t="s">
        <v>1421</v>
      </c>
      <c r="O1143" s="5" t="b">
        <f t="shared" si="387"/>
        <v>1</v>
      </c>
      <c r="P1143" s="6"/>
      <c r="Q1143" s="138"/>
      <c r="R1143" s="403" t="b">
        <f t="shared" si="390"/>
        <v>1</v>
      </c>
    </row>
    <row r="1144" spans="1:18" s="4" customFormat="1" ht="48.75" customHeight="1" x14ac:dyDescent="0.25">
      <c r="A1144" s="613"/>
      <c r="B1144" s="161" t="s">
        <v>19</v>
      </c>
      <c r="C1144" s="161"/>
      <c r="D1144" s="24"/>
      <c r="E1144" s="24"/>
      <c r="F1144" s="24"/>
      <c r="G1144" s="100"/>
      <c r="H1144" s="24"/>
      <c r="I1144" s="81" t="e">
        <f t="shared" si="399"/>
        <v>#DIV/0!</v>
      </c>
      <c r="J1144" s="81"/>
      <c r="K1144" s="24">
        <f t="shared" si="389"/>
        <v>0</v>
      </c>
      <c r="L1144" s="24">
        <f t="shared" si="388"/>
        <v>0</v>
      </c>
      <c r="M1144" s="120" t="e">
        <f t="shared" si="400"/>
        <v>#DIV/0!</v>
      </c>
      <c r="N1144" s="669"/>
      <c r="O1144" s="5" t="b">
        <f t="shared" si="387"/>
        <v>1</v>
      </c>
      <c r="P1144" s="6"/>
      <c r="Q1144" s="138"/>
      <c r="R1144" s="403" t="b">
        <f t="shared" si="390"/>
        <v>1</v>
      </c>
    </row>
    <row r="1145" spans="1:18" s="4" customFormat="1" ht="47.25" customHeight="1" x14ac:dyDescent="0.25">
      <c r="A1145" s="613"/>
      <c r="B1145" s="161" t="s">
        <v>18</v>
      </c>
      <c r="C1145" s="161"/>
      <c r="D1145" s="24"/>
      <c r="E1145" s="24"/>
      <c r="F1145" s="24">
        <f>H1145</f>
        <v>0</v>
      </c>
      <c r="G1145" s="81" t="e">
        <f>F1145/E1145</f>
        <v>#DIV/0!</v>
      </c>
      <c r="H1145" s="24">
        <v>0</v>
      </c>
      <c r="I1145" s="81" t="e">
        <f t="shared" si="399"/>
        <v>#DIV/0!</v>
      </c>
      <c r="J1145" s="81" t="e">
        <f>H1145/F1145</f>
        <v>#DIV/0!</v>
      </c>
      <c r="K1145" s="24">
        <f t="shared" si="389"/>
        <v>0</v>
      </c>
      <c r="L1145" s="24">
        <f t="shared" si="388"/>
        <v>0</v>
      </c>
      <c r="M1145" s="120" t="e">
        <f t="shared" si="400"/>
        <v>#DIV/0!</v>
      </c>
      <c r="N1145" s="669"/>
      <c r="O1145" s="5" t="b">
        <f t="shared" si="387"/>
        <v>1</v>
      </c>
      <c r="P1145" s="6"/>
      <c r="Q1145" s="138"/>
      <c r="R1145" s="403" t="b">
        <f t="shared" si="390"/>
        <v>1</v>
      </c>
    </row>
    <row r="1146" spans="1:18" s="4" customFormat="1" ht="45" customHeight="1" x14ac:dyDescent="0.25">
      <c r="A1146" s="613"/>
      <c r="B1146" s="161" t="s">
        <v>38</v>
      </c>
      <c r="C1146" s="161"/>
      <c r="D1146" s="24">
        <v>2202.31</v>
      </c>
      <c r="E1146" s="24">
        <v>2025.55</v>
      </c>
      <c r="F1146" s="24">
        <v>1973.06</v>
      </c>
      <c r="G1146" s="100">
        <f>F1146/E1146</f>
        <v>0.97399999999999998</v>
      </c>
      <c r="H1146" s="24">
        <f>F1146</f>
        <v>1973.06</v>
      </c>
      <c r="I1146" s="100">
        <f t="shared" si="399"/>
        <v>0.97399999999999998</v>
      </c>
      <c r="J1146" s="100">
        <f>H1146/F1146</f>
        <v>1</v>
      </c>
      <c r="K1146" s="24">
        <v>2025.55</v>
      </c>
      <c r="L1146" s="24">
        <f t="shared" si="388"/>
        <v>0</v>
      </c>
      <c r="M1146" s="47">
        <f t="shared" si="400"/>
        <v>1</v>
      </c>
      <c r="N1146" s="669"/>
      <c r="O1146" s="5" t="b">
        <f t="shared" si="387"/>
        <v>1</v>
      </c>
      <c r="P1146" s="6"/>
      <c r="Q1146" s="138"/>
      <c r="R1146" s="403" t="b">
        <f t="shared" si="390"/>
        <v>1</v>
      </c>
    </row>
    <row r="1147" spans="1:18" s="4" customFormat="1" ht="50.25" customHeight="1" x14ac:dyDescent="0.25">
      <c r="A1147" s="594"/>
      <c r="B1147" s="161" t="s">
        <v>20</v>
      </c>
      <c r="C1147" s="161"/>
      <c r="D1147" s="24"/>
      <c r="E1147" s="24"/>
      <c r="F1147" s="24"/>
      <c r="G1147" s="100"/>
      <c r="H1147" s="24"/>
      <c r="I1147" s="81" t="e">
        <f t="shared" si="399"/>
        <v>#DIV/0!</v>
      </c>
      <c r="J1147" s="81"/>
      <c r="K1147" s="24">
        <f t="shared" si="389"/>
        <v>0</v>
      </c>
      <c r="L1147" s="24">
        <f t="shared" si="388"/>
        <v>0</v>
      </c>
      <c r="M1147" s="120" t="e">
        <f t="shared" si="400"/>
        <v>#DIV/0!</v>
      </c>
      <c r="N1147" s="670"/>
      <c r="O1147" s="5" t="b">
        <f t="shared" si="387"/>
        <v>1</v>
      </c>
      <c r="P1147" s="6"/>
      <c r="Q1147" s="138"/>
      <c r="R1147" s="403" t="b">
        <f t="shared" si="390"/>
        <v>1</v>
      </c>
    </row>
    <row r="1148" spans="1:18" s="53" customFormat="1" ht="64.5" customHeight="1" x14ac:dyDescent="0.25">
      <c r="A1148" s="963" t="s">
        <v>208</v>
      </c>
      <c r="B1148" s="379" t="s">
        <v>209</v>
      </c>
      <c r="C1148" s="160" t="s">
        <v>330</v>
      </c>
      <c r="D1148" s="51">
        <f>SUM(D1149:D1152)</f>
        <v>52729.57</v>
      </c>
      <c r="E1148" s="51">
        <f>SUM(E1149:E1152)</f>
        <v>52729.57</v>
      </c>
      <c r="F1148" s="51">
        <f>SUM(F1149:F1152)</f>
        <v>43194.080000000002</v>
      </c>
      <c r="G1148" s="100">
        <f t="shared" ref="G1148" si="401">F1148/E1148</f>
        <v>0.81899999999999995</v>
      </c>
      <c r="H1148" s="51">
        <f>SUM(H1149:H1152)</f>
        <v>25802.68</v>
      </c>
      <c r="I1148" s="100">
        <f t="shared" si="399"/>
        <v>0.48899999999999999</v>
      </c>
      <c r="J1148" s="105">
        <f>H1148/F1148</f>
        <v>0.59699999999999998</v>
      </c>
      <c r="K1148" s="51">
        <f>SUM(K1149:K1152)</f>
        <v>38131.07</v>
      </c>
      <c r="L1148" s="51">
        <f>SUM(L1149:L1152)</f>
        <v>14598.5</v>
      </c>
      <c r="M1148" s="140">
        <f t="shared" si="400"/>
        <v>0.72</v>
      </c>
      <c r="N1148" s="668"/>
      <c r="O1148" s="5" t="b">
        <f t="shared" si="387"/>
        <v>1</v>
      </c>
      <c r="P1148" s="6"/>
      <c r="Q1148" s="138"/>
      <c r="R1148" s="403"/>
    </row>
    <row r="1149" spans="1:18" s="4" customFormat="1" ht="27" x14ac:dyDescent="0.25">
      <c r="A1149" s="964"/>
      <c r="B1149" s="161" t="s">
        <v>19</v>
      </c>
      <c r="C1149" s="161"/>
      <c r="D1149" s="24"/>
      <c r="E1149" s="24"/>
      <c r="F1149" s="24"/>
      <c r="G1149" s="100"/>
      <c r="H1149" s="24"/>
      <c r="I1149" s="81" t="e">
        <f t="shared" si="399"/>
        <v>#DIV/0!</v>
      </c>
      <c r="J1149" s="81"/>
      <c r="K1149" s="24"/>
      <c r="L1149" s="24"/>
      <c r="M1149" s="120" t="e">
        <f t="shared" si="400"/>
        <v>#DIV/0!</v>
      </c>
      <c r="N1149" s="669"/>
      <c r="O1149" s="5" t="b">
        <f t="shared" si="387"/>
        <v>1</v>
      </c>
      <c r="P1149" s="6"/>
      <c r="Q1149" s="138"/>
      <c r="R1149" s="403" t="b">
        <f t="shared" si="390"/>
        <v>1</v>
      </c>
    </row>
    <row r="1150" spans="1:18" s="4" customFormat="1" ht="27" x14ac:dyDescent="0.25">
      <c r="A1150" s="964"/>
      <c r="B1150" s="161" t="s">
        <v>18</v>
      </c>
      <c r="C1150" s="161"/>
      <c r="D1150" s="24">
        <f>D1155+D1170</f>
        <v>52579.4</v>
      </c>
      <c r="E1150" s="24">
        <f>E1155+E1170</f>
        <v>52579.4</v>
      </c>
      <c r="F1150" s="24">
        <f>F1155+F1170</f>
        <v>43194.080000000002</v>
      </c>
      <c r="G1150" s="100">
        <f>F1150/E1150</f>
        <v>0.82199999999999995</v>
      </c>
      <c r="H1150" s="24">
        <f>H1155+H1170</f>
        <v>25802.68</v>
      </c>
      <c r="I1150" s="100">
        <f t="shared" si="399"/>
        <v>0.49099999999999999</v>
      </c>
      <c r="J1150" s="105">
        <f>H1150/F1150</f>
        <v>0.59699999999999998</v>
      </c>
      <c r="K1150" s="24">
        <f>K1155+K1170</f>
        <v>37980.9</v>
      </c>
      <c r="L1150" s="24">
        <f>L1155+L1170</f>
        <v>14598.5</v>
      </c>
      <c r="M1150" s="47">
        <f t="shared" si="400"/>
        <v>0.72</v>
      </c>
      <c r="N1150" s="669"/>
      <c r="O1150" s="5" t="b">
        <f t="shared" ref="O1150:O1213" si="402">K1150+L1150=E1150</f>
        <v>1</v>
      </c>
      <c r="P1150" s="6"/>
      <c r="Q1150" s="138"/>
      <c r="R1150" s="403"/>
    </row>
    <row r="1151" spans="1:18" s="4" customFormat="1" ht="27" x14ac:dyDescent="0.25">
      <c r="A1151" s="964"/>
      <c r="B1151" s="161" t="s">
        <v>38</v>
      </c>
      <c r="C1151" s="161"/>
      <c r="D1151" s="24">
        <f t="shared" ref="D1151:F1152" si="403">D1156+D1171</f>
        <v>150.16999999999999</v>
      </c>
      <c r="E1151" s="24">
        <f>E1156+E1171</f>
        <v>150.16999999999999</v>
      </c>
      <c r="F1151" s="24">
        <f t="shared" si="403"/>
        <v>0</v>
      </c>
      <c r="G1151" s="81">
        <f>F1151/E1151</f>
        <v>0</v>
      </c>
      <c r="H1151" s="36">
        <f>H1156</f>
        <v>0</v>
      </c>
      <c r="I1151" s="81">
        <f t="shared" si="399"/>
        <v>0</v>
      </c>
      <c r="J1151" s="99" t="e">
        <f>H1151/F1151</f>
        <v>#DIV/0!</v>
      </c>
      <c r="K1151" s="24">
        <f>K1156+K1171</f>
        <v>150.16999999999999</v>
      </c>
      <c r="L1151" s="24">
        <f t="shared" si="388"/>
        <v>0</v>
      </c>
      <c r="M1151" s="120">
        <f t="shared" si="400"/>
        <v>1</v>
      </c>
      <c r="N1151" s="669"/>
      <c r="O1151" s="5" t="b">
        <f t="shared" si="402"/>
        <v>1</v>
      </c>
      <c r="P1151" s="6"/>
      <c r="Q1151" s="138"/>
      <c r="R1151" s="403" t="b">
        <f t="shared" si="390"/>
        <v>1</v>
      </c>
    </row>
    <row r="1152" spans="1:18" s="4" customFormat="1" ht="27" x14ac:dyDescent="0.25">
      <c r="A1152" s="965"/>
      <c r="B1152" s="161" t="s">
        <v>20</v>
      </c>
      <c r="C1152" s="161"/>
      <c r="D1152" s="24">
        <f t="shared" si="403"/>
        <v>0</v>
      </c>
      <c r="E1152" s="24">
        <f t="shared" si="403"/>
        <v>0</v>
      </c>
      <c r="F1152" s="24">
        <f t="shared" si="403"/>
        <v>0</v>
      </c>
      <c r="G1152" s="100"/>
      <c r="H1152" s="24"/>
      <c r="I1152" s="81" t="e">
        <f t="shared" si="399"/>
        <v>#DIV/0!</v>
      </c>
      <c r="J1152" s="81"/>
      <c r="K1152" s="24">
        <f>E1152</f>
        <v>0</v>
      </c>
      <c r="L1152" s="24">
        <f t="shared" si="388"/>
        <v>0</v>
      </c>
      <c r="M1152" s="120" t="e">
        <f t="shared" si="400"/>
        <v>#DIV/0!</v>
      </c>
      <c r="N1152" s="670"/>
      <c r="O1152" s="5" t="b">
        <f t="shared" si="402"/>
        <v>1</v>
      </c>
      <c r="P1152" s="6"/>
      <c r="Q1152" s="138"/>
      <c r="R1152" s="403" t="b">
        <f t="shared" si="390"/>
        <v>1</v>
      </c>
    </row>
    <row r="1153" spans="1:18" s="53" customFormat="1" ht="82.5" customHeight="1" x14ac:dyDescent="0.25">
      <c r="A1153" s="651" t="s">
        <v>210</v>
      </c>
      <c r="B1153" s="162" t="s">
        <v>813</v>
      </c>
      <c r="C1153" s="160" t="s">
        <v>330</v>
      </c>
      <c r="D1153" s="51">
        <f>SUM(D1154:D1157)</f>
        <v>45721</v>
      </c>
      <c r="E1153" s="51">
        <f>SUM(E1154:E1157)</f>
        <v>45721</v>
      </c>
      <c r="F1153" s="51">
        <f>SUM(F1154:F1157)</f>
        <v>30979.8</v>
      </c>
      <c r="G1153" s="105">
        <f>F1153/E1153</f>
        <v>0.67800000000000005</v>
      </c>
      <c r="H1153" s="51">
        <f>SUM(H1154:H1157)</f>
        <v>25802.68</v>
      </c>
      <c r="I1153" s="100">
        <f t="shared" si="399"/>
        <v>0.56399999999999995</v>
      </c>
      <c r="J1153" s="105">
        <f>H1153/F1153</f>
        <v>0.83299999999999996</v>
      </c>
      <c r="K1153" s="51">
        <f>SUM(K1154:K1157)</f>
        <v>31122.5</v>
      </c>
      <c r="L1153" s="24">
        <f t="shared" si="388"/>
        <v>14598.5</v>
      </c>
      <c r="M1153" s="47">
        <f t="shared" si="400"/>
        <v>0.68</v>
      </c>
      <c r="N1153" s="668"/>
      <c r="O1153" s="5" t="b">
        <f t="shared" si="402"/>
        <v>1</v>
      </c>
      <c r="P1153" s="6"/>
      <c r="Q1153" s="138"/>
      <c r="R1153" s="403"/>
    </row>
    <row r="1154" spans="1:18" s="4" customFormat="1" ht="23.25" customHeight="1" x14ac:dyDescent="0.25">
      <c r="A1154" s="652"/>
      <c r="B1154" s="161" t="s">
        <v>19</v>
      </c>
      <c r="C1154" s="161"/>
      <c r="D1154" s="36">
        <f t="shared" ref="D1154:F1157" si="404">D1159</f>
        <v>0</v>
      </c>
      <c r="E1154" s="36">
        <f t="shared" si="404"/>
        <v>0</v>
      </c>
      <c r="F1154" s="24"/>
      <c r="G1154" s="100"/>
      <c r="H1154" s="24"/>
      <c r="I1154" s="81" t="e">
        <f t="shared" si="399"/>
        <v>#DIV/0!</v>
      </c>
      <c r="J1154" s="81"/>
      <c r="K1154" s="36">
        <f t="shared" ref="K1154:K1182" si="405">E1154</f>
        <v>0</v>
      </c>
      <c r="L1154" s="36">
        <f t="shared" si="388"/>
        <v>0</v>
      </c>
      <c r="M1154" s="120" t="e">
        <f t="shared" si="400"/>
        <v>#DIV/0!</v>
      </c>
      <c r="N1154" s="669"/>
      <c r="O1154" s="5" t="b">
        <f t="shared" si="402"/>
        <v>1</v>
      </c>
      <c r="P1154" s="6"/>
      <c r="Q1154" s="138"/>
      <c r="R1154" s="403" t="b">
        <f t="shared" si="390"/>
        <v>1</v>
      </c>
    </row>
    <row r="1155" spans="1:18" s="4" customFormat="1" ht="23.25" customHeight="1" x14ac:dyDescent="0.25">
      <c r="A1155" s="652"/>
      <c r="B1155" s="161" t="s">
        <v>18</v>
      </c>
      <c r="C1155" s="161"/>
      <c r="D1155" s="24">
        <f>D1160+D1165</f>
        <v>45721</v>
      </c>
      <c r="E1155" s="24">
        <f t="shared" ref="E1155" si="406">E1160+E1165</f>
        <v>45721</v>
      </c>
      <c r="F1155" s="24">
        <f>F1160+F1165</f>
        <v>30979.8</v>
      </c>
      <c r="G1155" s="105">
        <f>F1155/E1155</f>
        <v>0.67800000000000005</v>
      </c>
      <c r="H1155" s="24">
        <f>H1160+H1165</f>
        <v>25802.68</v>
      </c>
      <c r="I1155" s="100">
        <f t="shared" si="399"/>
        <v>0.56399999999999995</v>
      </c>
      <c r="J1155" s="105">
        <f>H1155/F1155</f>
        <v>0.83299999999999996</v>
      </c>
      <c r="K1155" s="24">
        <f>K1160+K1165</f>
        <v>31122.5</v>
      </c>
      <c r="L1155" s="24">
        <f t="shared" si="388"/>
        <v>14598.5</v>
      </c>
      <c r="M1155" s="47">
        <f t="shared" si="400"/>
        <v>0.68</v>
      </c>
      <c r="N1155" s="669"/>
      <c r="O1155" s="5" t="b">
        <f t="shared" si="402"/>
        <v>1</v>
      </c>
      <c r="P1155" s="6"/>
      <c r="Q1155" s="138"/>
      <c r="R1155" s="403"/>
    </row>
    <row r="1156" spans="1:18" s="4" customFormat="1" ht="25.5" customHeight="1" x14ac:dyDescent="0.25">
      <c r="A1156" s="652"/>
      <c r="B1156" s="161" t="s">
        <v>38</v>
      </c>
      <c r="C1156" s="161"/>
      <c r="D1156" s="36">
        <f>D1161</f>
        <v>0</v>
      </c>
      <c r="E1156" s="36">
        <f t="shared" si="404"/>
        <v>0</v>
      </c>
      <c r="F1156" s="36">
        <f t="shared" si="404"/>
        <v>0</v>
      </c>
      <c r="G1156" s="81" t="e">
        <f>F1156/E1156</f>
        <v>#DIV/0!</v>
      </c>
      <c r="H1156" s="24"/>
      <c r="I1156" s="81" t="e">
        <f>H1156/E1156</f>
        <v>#DIV/0!</v>
      </c>
      <c r="J1156" s="81" t="e">
        <f>H1156/F1156</f>
        <v>#DIV/0!</v>
      </c>
      <c r="K1156" s="36">
        <f>E1156</f>
        <v>0</v>
      </c>
      <c r="L1156" s="36">
        <f>E1156-K1156</f>
        <v>0</v>
      </c>
      <c r="M1156" s="120" t="e">
        <f>K1156/E1156</f>
        <v>#DIV/0!</v>
      </c>
      <c r="N1156" s="669"/>
      <c r="O1156" s="5" t="b">
        <f t="shared" si="402"/>
        <v>1</v>
      </c>
      <c r="P1156" s="6"/>
      <c r="Q1156" s="138"/>
      <c r="R1156" s="403" t="b">
        <f t="shared" si="390"/>
        <v>1</v>
      </c>
    </row>
    <row r="1157" spans="1:18" s="4" customFormat="1" ht="22.5" customHeight="1" x14ac:dyDescent="0.25">
      <c r="A1157" s="653"/>
      <c r="B1157" s="161" t="s">
        <v>20</v>
      </c>
      <c r="C1157" s="161"/>
      <c r="D1157" s="36">
        <f t="shared" si="404"/>
        <v>0</v>
      </c>
      <c r="E1157" s="36">
        <f t="shared" si="404"/>
        <v>0</v>
      </c>
      <c r="F1157" s="36"/>
      <c r="G1157" s="100"/>
      <c r="H1157" s="24"/>
      <c r="I1157" s="81" t="e">
        <f>H1157/E1157</f>
        <v>#DIV/0!</v>
      </c>
      <c r="J1157" s="81"/>
      <c r="K1157" s="36">
        <f t="shared" si="405"/>
        <v>0</v>
      </c>
      <c r="L1157" s="36">
        <f t="shared" si="388"/>
        <v>0</v>
      </c>
      <c r="M1157" s="120" t="e">
        <f t="shared" si="400"/>
        <v>#DIV/0!</v>
      </c>
      <c r="N1157" s="670"/>
      <c r="O1157" s="5" t="b">
        <f t="shared" si="402"/>
        <v>1</v>
      </c>
      <c r="P1157" s="6"/>
      <c r="Q1157" s="138"/>
      <c r="R1157" s="403" t="b">
        <f t="shared" si="390"/>
        <v>1</v>
      </c>
    </row>
    <row r="1158" spans="1:18" s="53" customFormat="1" ht="112.5" customHeight="1" x14ac:dyDescent="0.25">
      <c r="A1158" s="612" t="s">
        <v>814</v>
      </c>
      <c r="B1158" s="162" t="s">
        <v>815</v>
      </c>
      <c r="C1158" s="160" t="s">
        <v>330</v>
      </c>
      <c r="D1158" s="51">
        <f>SUM(D1159:D1162)</f>
        <v>45718.400000000001</v>
      </c>
      <c r="E1158" s="51">
        <f>SUM(E1159:E1162)</f>
        <v>45718.400000000001</v>
      </c>
      <c r="F1158" s="51">
        <f>SUM(F1159:F1162)</f>
        <v>30977.200000000001</v>
      </c>
      <c r="G1158" s="105">
        <f>F1158/E1158</f>
        <v>0.67800000000000005</v>
      </c>
      <c r="H1158" s="51">
        <f>SUM(H1159:H1162)</f>
        <v>25802.68</v>
      </c>
      <c r="I1158" s="100">
        <f t="shared" ref="I1158:I1236" si="407">H1158/E1158</f>
        <v>0.56399999999999995</v>
      </c>
      <c r="J1158" s="105">
        <f>H1158/F1158</f>
        <v>0.83299999999999996</v>
      </c>
      <c r="K1158" s="24">
        <f>SUM(K1159:K1162)</f>
        <v>31119.9</v>
      </c>
      <c r="L1158" s="24">
        <f>SUM(L1159:L1162)</f>
        <v>14598.5</v>
      </c>
      <c r="M1158" s="47">
        <f t="shared" si="400"/>
        <v>0.68</v>
      </c>
      <c r="N1158" s="668" t="s">
        <v>1422</v>
      </c>
      <c r="O1158" s="5" t="b">
        <f t="shared" si="402"/>
        <v>1</v>
      </c>
      <c r="P1158" s="6"/>
      <c r="Q1158" s="138"/>
      <c r="R1158" s="403"/>
    </row>
    <row r="1159" spans="1:18" s="4" customFormat="1" ht="63.75" customHeight="1" x14ac:dyDescent="0.25">
      <c r="A1159" s="613"/>
      <c r="B1159" s="161" t="s">
        <v>19</v>
      </c>
      <c r="C1159" s="161"/>
      <c r="D1159" s="24"/>
      <c r="E1159" s="24"/>
      <c r="F1159" s="24"/>
      <c r="G1159" s="100"/>
      <c r="H1159" s="24"/>
      <c r="I1159" s="81" t="e">
        <f t="shared" si="407"/>
        <v>#DIV/0!</v>
      </c>
      <c r="J1159" s="81"/>
      <c r="K1159" s="24">
        <f t="shared" si="405"/>
        <v>0</v>
      </c>
      <c r="L1159" s="24">
        <f t="shared" si="388"/>
        <v>0</v>
      </c>
      <c r="M1159" s="120" t="e">
        <f t="shared" si="400"/>
        <v>#DIV/0!</v>
      </c>
      <c r="N1159" s="669"/>
      <c r="O1159" s="5" t="b">
        <f t="shared" si="402"/>
        <v>1</v>
      </c>
      <c r="P1159" s="6"/>
      <c r="Q1159" s="138"/>
      <c r="R1159" s="403" t="b">
        <f t="shared" si="390"/>
        <v>1</v>
      </c>
    </row>
    <row r="1160" spans="1:18" s="4" customFormat="1" ht="63.75" customHeight="1" x14ac:dyDescent="0.25">
      <c r="A1160" s="613"/>
      <c r="B1160" s="161" t="s">
        <v>18</v>
      </c>
      <c r="C1160" s="161"/>
      <c r="D1160" s="24">
        <v>45718.400000000001</v>
      </c>
      <c r="E1160" s="24">
        <v>45718.400000000001</v>
      </c>
      <c r="F1160" s="24">
        <v>30977.200000000001</v>
      </c>
      <c r="G1160" s="100">
        <f>F1160/E1160</f>
        <v>0.67800000000000005</v>
      </c>
      <c r="H1160" s="24">
        <v>25802.68</v>
      </c>
      <c r="I1160" s="100">
        <f>H1160/E1160</f>
        <v>0.56399999999999995</v>
      </c>
      <c r="J1160" s="100">
        <f>H1160/F1160</f>
        <v>0.83299999999999996</v>
      </c>
      <c r="K1160" s="24">
        <v>31119.9</v>
      </c>
      <c r="L1160" s="24">
        <f>E1160-K1160</f>
        <v>14598.5</v>
      </c>
      <c r="M1160" s="47">
        <f>K1160/E1160</f>
        <v>0.68</v>
      </c>
      <c r="N1160" s="669"/>
      <c r="O1160" s="5" t="b">
        <f t="shared" si="402"/>
        <v>1</v>
      </c>
      <c r="P1160" s="6"/>
      <c r="Q1160" s="138"/>
      <c r="R1160" s="403"/>
    </row>
    <row r="1161" spans="1:18" s="4" customFormat="1" ht="63.75" customHeight="1" x14ac:dyDescent="0.25">
      <c r="A1161" s="613"/>
      <c r="B1161" s="161" t="s">
        <v>38</v>
      </c>
      <c r="C1161" s="161"/>
      <c r="D1161" s="563"/>
      <c r="E1161" s="418"/>
      <c r="F1161" s="563"/>
      <c r="G1161" s="563"/>
      <c r="H1161" s="563"/>
      <c r="I1161" s="563"/>
      <c r="J1161" s="563"/>
      <c r="K1161" s="563"/>
      <c r="L1161" s="563"/>
      <c r="M1161" s="563"/>
      <c r="N1161" s="669"/>
      <c r="O1161" s="5" t="b">
        <f t="shared" si="402"/>
        <v>1</v>
      </c>
      <c r="P1161" s="6"/>
      <c r="Q1161" s="138"/>
      <c r="R1161" s="403" t="b">
        <f t="shared" ref="R1161:R1223" si="408">F1161=H1161</f>
        <v>1</v>
      </c>
    </row>
    <row r="1162" spans="1:18" s="4" customFormat="1" ht="63.75" customHeight="1" x14ac:dyDescent="0.25">
      <c r="A1162" s="594"/>
      <c r="B1162" s="161" t="s">
        <v>20</v>
      </c>
      <c r="C1162" s="161"/>
      <c r="D1162" s="24"/>
      <c r="E1162" s="24"/>
      <c r="F1162" s="24"/>
      <c r="G1162" s="100"/>
      <c r="H1162" s="24"/>
      <c r="I1162" s="81" t="e">
        <f t="shared" si="407"/>
        <v>#DIV/0!</v>
      </c>
      <c r="J1162" s="81"/>
      <c r="K1162" s="24">
        <f t="shared" si="405"/>
        <v>0</v>
      </c>
      <c r="L1162" s="24">
        <f t="shared" si="388"/>
        <v>0</v>
      </c>
      <c r="M1162" s="120" t="e">
        <f t="shared" si="400"/>
        <v>#DIV/0!</v>
      </c>
      <c r="N1162" s="670"/>
      <c r="O1162" s="5" t="b">
        <f t="shared" si="402"/>
        <v>1</v>
      </c>
      <c r="P1162" s="6"/>
      <c r="Q1162" s="138"/>
      <c r="R1162" s="403" t="b">
        <f t="shared" si="408"/>
        <v>1</v>
      </c>
    </row>
    <row r="1163" spans="1:18" s="4" customFormat="1" ht="170.25" customHeight="1" x14ac:dyDescent="0.25">
      <c r="A1163" s="612" t="s">
        <v>1127</v>
      </c>
      <c r="B1163" s="162" t="s">
        <v>1126</v>
      </c>
      <c r="C1163" s="160" t="s">
        <v>172</v>
      </c>
      <c r="D1163" s="51">
        <f>SUM(D1164:D1167)</f>
        <v>2.6</v>
      </c>
      <c r="E1163" s="51">
        <f>SUM(E1164:E1167)</f>
        <v>2.6</v>
      </c>
      <c r="F1163" s="51">
        <f>SUM(F1164:F1167)</f>
        <v>2.6</v>
      </c>
      <c r="G1163" s="105">
        <f>F1163/E1163</f>
        <v>1</v>
      </c>
      <c r="H1163" s="51">
        <f>SUM(H1164:H1167)</f>
        <v>0</v>
      </c>
      <c r="I1163" s="100">
        <f t="shared" si="407"/>
        <v>0</v>
      </c>
      <c r="J1163" s="100">
        <f>H1163/F1163</f>
        <v>0</v>
      </c>
      <c r="K1163" s="24">
        <f t="shared" si="405"/>
        <v>2.6</v>
      </c>
      <c r="L1163" s="24">
        <f t="shared" si="388"/>
        <v>0</v>
      </c>
      <c r="M1163" s="47">
        <f t="shared" si="400"/>
        <v>1</v>
      </c>
      <c r="N1163" s="668" t="s">
        <v>1234</v>
      </c>
      <c r="O1163" s="5" t="b">
        <f t="shared" si="402"/>
        <v>1</v>
      </c>
      <c r="P1163" s="6"/>
      <c r="Q1163" s="138"/>
      <c r="R1163" s="403"/>
    </row>
    <row r="1164" spans="1:18" s="4" customFormat="1" ht="27" x14ac:dyDescent="0.25">
      <c r="A1164" s="613"/>
      <c r="B1164" s="161" t="s">
        <v>19</v>
      </c>
      <c r="C1164" s="161"/>
      <c r="D1164" s="24"/>
      <c r="E1164" s="24"/>
      <c r="F1164" s="24"/>
      <c r="G1164" s="100"/>
      <c r="H1164" s="24"/>
      <c r="I1164" s="81"/>
      <c r="J1164" s="81"/>
      <c r="K1164" s="24"/>
      <c r="L1164" s="24"/>
      <c r="M1164" s="120"/>
      <c r="N1164" s="669"/>
      <c r="O1164" s="5" t="b">
        <f t="shared" si="402"/>
        <v>1</v>
      </c>
      <c r="P1164" s="6"/>
      <c r="Q1164" s="138"/>
      <c r="R1164" s="403" t="b">
        <f t="shared" si="408"/>
        <v>1</v>
      </c>
    </row>
    <row r="1165" spans="1:18" s="4" customFormat="1" ht="27" x14ac:dyDescent="0.25">
      <c r="A1165" s="613"/>
      <c r="B1165" s="161" t="s">
        <v>18</v>
      </c>
      <c r="C1165" s="161"/>
      <c r="D1165" s="24">
        <v>2.6</v>
      </c>
      <c r="E1165" s="24">
        <v>2.6</v>
      </c>
      <c r="F1165" s="24">
        <v>2.6</v>
      </c>
      <c r="G1165" s="100">
        <f>F1165/E1165</f>
        <v>1</v>
      </c>
      <c r="H1165" s="24"/>
      <c r="I1165" s="100">
        <f>H1165/E1165</f>
        <v>0</v>
      </c>
      <c r="J1165" s="100">
        <f>H1165/F1165</f>
        <v>0</v>
      </c>
      <c r="K1165" s="24">
        <v>2.6</v>
      </c>
      <c r="L1165" s="24">
        <f>E1165-K1165</f>
        <v>0</v>
      </c>
      <c r="M1165" s="47">
        <f>K1165/E1165</f>
        <v>1</v>
      </c>
      <c r="N1165" s="669"/>
      <c r="O1165" s="5" t="b">
        <f t="shared" si="402"/>
        <v>1</v>
      </c>
      <c r="P1165" s="6"/>
      <c r="Q1165" s="138"/>
      <c r="R1165" s="403"/>
    </row>
    <row r="1166" spans="1:18" s="4" customFormat="1" ht="27" x14ac:dyDescent="0.25">
      <c r="A1166" s="613"/>
      <c r="B1166" s="161" t="s">
        <v>38</v>
      </c>
      <c r="C1166" s="161"/>
      <c r="D1166" s="563"/>
      <c r="E1166" s="418"/>
      <c r="F1166" s="563"/>
      <c r="G1166" s="563"/>
      <c r="H1166" s="563"/>
      <c r="I1166" s="563"/>
      <c r="J1166" s="563"/>
      <c r="K1166" s="563"/>
      <c r="L1166" s="563"/>
      <c r="M1166" s="563"/>
      <c r="N1166" s="669"/>
      <c r="O1166" s="5" t="b">
        <f t="shared" si="402"/>
        <v>1</v>
      </c>
      <c r="P1166" s="6"/>
      <c r="Q1166" s="138"/>
      <c r="R1166" s="403" t="b">
        <f t="shared" si="408"/>
        <v>1</v>
      </c>
    </row>
    <row r="1167" spans="1:18" s="4" customFormat="1" ht="27" x14ac:dyDescent="0.25">
      <c r="A1167" s="594"/>
      <c r="B1167" s="161" t="s">
        <v>20</v>
      </c>
      <c r="C1167" s="161"/>
      <c r="D1167" s="24"/>
      <c r="E1167" s="24"/>
      <c r="F1167" s="24"/>
      <c r="G1167" s="100"/>
      <c r="H1167" s="24"/>
      <c r="I1167" s="81"/>
      <c r="J1167" s="81"/>
      <c r="K1167" s="24"/>
      <c r="L1167" s="24"/>
      <c r="M1167" s="120"/>
      <c r="N1167" s="670"/>
      <c r="O1167" s="5" t="b">
        <f t="shared" si="402"/>
        <v>1</v>
      </c>
      <c r="P1167" s="6"/>
      <c r="Q1167" s="138"/>
      <c r="R1167" s="403" t="b">
        <f t="shared" si="408"/>
        <v>1</v>
      </c>
    </row>
    <row r="1168" spans="1:18" s="423" customFormat="1" ht="60.75" customHeight="1" x14ac:dyDescent="0.25">
      <c r="A1168" s="612" t="s">
        <v>1204</v>
      </c>
      <c r="B1168" s="161" t="s">
        <v>1205</v>
      </c>
      <c r="C1168" s="160" t="s">
        <v>172</v>
      </c>
      <c r="D1168" s="51">
        <f>SUM(D1169:D1172)</f>
        <v>7008.57</v>
      </c>
      <c r="E1168" s="51">
        <f>SUM(E1169:E1172)</f>
        <v>7008.57</v>
      </c>
      <c r="F1168" s="51">
        <f>SUM(F1169:F1172)</f>
        <v>12214.28</v>
      </c>
      <c r="G1168" s="105">
        <f>F1168/E1168</f>
        <v>1.7430000000000001</v>
      </c>
      <c r="H1168" s="51">
        <f>SUM(H1169:H1172)</f>
        <v>0</v>
      </c>
      <c r="I1168" s="100">
        <f t="shared" ref="I1168" si="409">H1168/E1168</f>
        <v>0</v>
      </c>
      <c r="J1168" s="99">
        <f>H1168/F1168</f>
        <v>0</v>
      </c>
      <c r="K1168" s="24">
        <f>SUM(K1169:K1172)</f>
        <v>7008.57</v>
      </c>
      <c r="L1168" s="24">
        <f t="shared" ref="L1168" si="410">E1168-K1168</f>
        <v>0</v>
      </c>
      <c r="M1168" s="47">
        <f t="shared" ref="M1168" si="411">K1168/E1168</f>
        <v>1</v>
      </c>
      <c r="N1168" s="603" t="s">
        <v>1423</v>
      </c>
      <c r="O1168" s="5" t="b">
        <f t="shared" si="402"/>
        <v>1</v>
      </c>
      <c r="P1168" s="424"/>
      <c r="Q1168" s="138"/>
      <c r="R1168" s="403"/>
    </row>
    <row r="1169" spans="1:18" s="423" customFormat="1" ht="49.5" customHeight="1" x14ac:dyDescent="0.25">
      <c r="A1169" s="613"/>
      <c r="B1169" s="161" t="s">
        <v>19</v>
      </c>
      <c r="C1169" s="161"/>
      <c r="D1169" s="24"/>
      <c r="E1169" s="24"/>
      <c r="F1169" s="24"/>
      <c r="G1169" s="100"/>
      <c r="H1169" s="24"/>
      <c r="I1169" s="81"/>
      <c r="J1169" s="81"/>
      <c r="K1169" s="24"/>
      <c r="L1169" s="24"/>
      <c r="M1169" s="120"/>
      <c r="N1169" s="604"/>
      <c r="O1169" s="5" t="b">
        <f t="shared" si="402"/>
        <v>1</v>
      </c>
      <c r="P1169" s="424"/>
      <c r="Q1169" s="138"/>
      <c r="R1169" s="403" t="b">
        <f t="shared" si="408"/>
        <v>1</v>
      </c>
    </row>
    <row r="1170" spans="1:18" s="423" customFormat="1" ht="49.5" customHeight="1" x14ac:dyDescent="0.25">
      <c r="A1170" s="613"/>
      <c r="B1170" s="161" t="s">
        <v>18</v>
      </c>
      <c r="C1170" s="161"/>
      <c r="D1170" s="24">
        <v>6858.4</v>
      </c>
      <c r="E1170" s="24">
        <v>6858.4</v>
      </c>
      <c r="F1170" s="24">
        <v>12214.28</v>
      </c>
      <c r="G1170" s="100">
        <f>F1170/E1170</f>
        <v>1.7809999999999999</v>
      </c>
      <c r="H1170" s="24">
        <f>G1170/E1170</f>
        <v>0</v>
      </c>
      <c r="I1170" s="100">
        <v>0</v>
      </c>
      <c r="J1170" s="81">
        <f>H1170/F1170</f>
        <v>0</v>
      </c>
      <c r="K1170" s="24">
        <v>6858.4</v>
      </c>
      <c r="L1170" s="24"/>
      <c r="M1170" s="47">
        <f>K1170/E1170</f>
        <v>1</v>
      </c>
      <c r="N1170" s="604"/>
      <c r="O1170" s="5" t="b">
        <f t="shared" si="402"/>
        <v>1</v>
      </c>
      <c r="P1170" s="424"/>
      <c r="Q1170" s="138"/>
      <c r="R1170" s="403"/>
    </row>
    <row r="1171" spans="1:18" s="423" customFormat="1" ht="49.5" customHeight="1" x14ac:dyDescent="0.25">
      <c r="A1171" s="613"/>
      <c r="B1171" s="161" t="s">
        <v>38</v>
      </c>
      <c r="C1171" s="161"/>
      <c r="D1171" s="24">
        <v>150.16999999999999</v>
      </c>
      <c r="E1171" s="24">
        <v>150.16999999999999</v>
      </c>
      <c r="F1171" s="563"/>
      <c r="G1171" s="563"/>
      <c r="H1171" s="563"/>
      <c r="I1171" s="563"/>
      <c r="J1171" s="563"/>
      <c r="K1171" s="24">
        <v>150.16999999999999</v>
      </c>
      <c r="L1171" s="563"/>
      <c r="M1171" s="563"/>
      <c r="N1171" s="604"/>
      <c r="O1171" s="5" t="b">
        <f t="shared" si="402"/>
        <v>1</v>
      </c>
      <c r="P1171" s="424"/>
      <c r="Q1171" s="138"/>
      <c r="R1171" s="403" t="b">
        <f t="shared" si="408"/>
        <v>1</v>
      </c>
    </row>
    <row r="1172" spans="1:18" s="423" customFormat="1" ht="49.5" customHeight="1" x14ac:dyDescent="0.25">
      <c r="A1172" s="594"/>
      <c r="B1172" s="161" t="s">
        <v>20</v>
      </c>
      <c r="C1172" s="161"/>
      <c r="D1172" s="24"/>
      <c r="E1172" s="24"/>
      <c r="F1172" s="24"/>
      <c r="G1172" s="100"/>
      <c r="H1172" s="24"/>
      <c r="I1172" s="81"/>
      <c r="J1172" s="81"/>
      <c r="K1172" s="24"/>
      <c r="L1172" s="24"/>
      <c r="M1172" s="120"/>
      <c r="N1172" s="596"/>
      <c r="O1172" s="5" t="b">
        <f t="shared" si="402"/>
        <v>1</v>
      </c>
      <c r="P1172" s="424"/>
      <c r="Q1172" s="138"/>
      <c r="R1172" s="403" t="b">
        <f t="shared" si="408"/>
        <v>1</v>
      </c>
    </row>
    <row r="1173" spans="1:18" s="53" customFormat="1" ht="56.25" customHeight="1" x14ac:dyDescent="0.25">
      <c r="A1173" s="702" t="s">
        <v>816</v>
      </c>
      <c r="B1173" s="379" t="s">
        <v>817</v>
      </c>
      <c r="C1173" s="160" t="s">
        <v>330</v>
      </c>
      <c r="D1173" s="51">
        <f>SUM(D1174:D1177)</f>
        <v>16000</v>
      </c>
      <c r="E1173" s="51">
        <f>SUM(E1174:E1177)</f>
        <v>16000</v>
      </c>
      <c r="F1173" s="51">
        <f>SUM(F1174:F1177)</f>
        <v>10000</v>
      </c>
      <c r="G1173" s="105">
        <f>F1173/E1173</f>
        <v>0.625</v>
      </c>
      <c r="H1173" s="51">
        <f>SUM(H1174:H1177)</f>
        <v>10000</v>
      </c>
      <c r="I1173" s="100">
        <f t="shared" si="407"/>
        <v>0.625</v>
      </c>
      <c r="J1173" s="99">
        <f>H1173/F1173</f>
        <v>1</v>
      </c>
      <c r="K1173" s="24">
        <f>SUM(K1174:K1177)</f>
        <v>10000</v>
      </c>
      <c r="L1173" s="24">
        <f>SUM(L1174:L1177)</f>
        <v>6000</v>
      </c>
      <c r="M1173" s="47">
        <f t="shared" si="400"/>
        <v>0.63</v>
      </c>
      <c r="N1173" s="668" t="s">
        <v>1093</v>
      </c>
      <c r="O1173" s="5" t="b">
        <f t="shared" si="402"/>
        <v>1</v>
      </c>
      <c r="P1173" s="6"/>
      <c r="Q1173" s="138"/>
      <c r="R1173" s="403" t="b">
        <f t="shared" si="408"/>
        <v>1</v>
      </c>
    </row>
    <row r="1174" spans="1:18" s="4" customFormat="1" ht="63" customHeight="1" x14ac:dyDescent="0.25">
      <c r="A1174" s="703"/>
      <c r="B1174" s="161" t="s">
        <v>19</v>
      </c>
      <c r="C1174" s="161"/>
      <c r="D1174" s="24">
        <f>D1179</f>
        <v>0</v>
      </c>
      <c r="E1174" s="24">
        <f t="shared" ref="E1174:L1177" si="412">E1179</f>
        <v>0</v>
      </c>
      <c r="F1174" s="24">
        <f t="shared" si="412"/>
        <v>0</v>
      </c>
      <c r="G1174" s="81" t="e">
        <f>F1174/E1174</f>
        <v>#DIV/0!</v>
      </c>
      <c r="H1174" s="24">
        <f t="shared" si="412"/>
        <v>0</v>
      </c>
      <c r="I1174" s="81" t="e">
        <f t="shared" si="407"/>
        <v>#DIV/0!</v>
      </c>
      <c r="J1174" s="81" t="e">
        <f>H1174/F1174</f>
        <v>#DIV/0!</v>
      </c>
      <c r="K1174" s="24">
        <f t="shared" si="412"/>
        <v>0</v>
      </c>
      <c r="L1174" s="24">
        <f t="shared" si="412"/>
        <v>0</v>
      </c>
      <c r="M1174" s="120" t="e">
        <f t="shared" si="400"/>
        <v>#DIV/0!</v>
      </c>
      <c r="N1174" s="669"/>
      <c r="O1174" s="5" t="b">
        <f t="shared" si="402"/>
        <v>1</v>
      </c>
      <c r="P1174" s="6"/>
      <c r="Q1174" s="138"/>
      <c r="R1174" s="403" t="b">
        <f t="shared" si="408"/>
        <v>1</v>
      </c>
    </row>
    <row r="1175" spans="1:18" s="4" customFormat="1" ht="63" customHeight="1" x14ac:dyDescent="0.25">
      <c r="A1175" s="703"/>
      <c r="B1175" s="161" t="s">
        <v>18</v>
      </c>
      <c r="C1175" s="161"/>
      <c r="D1175" s="24">
        <f>D1180</f>
        <v>6000</v>
      </c>
      <c r="E1175" s="24">
        <f>E1180</f>
        <v>6000</v>
      </c>
      <c r="F1175" s="24">
        <f>F1180</f>
        <v>0</v>
      </c>
      <c r="G1175" s="100">
        <f>F1175/E1175</f>
        <v>0</v>
      </c>
      <c r="H1175" s="24">
        <f t="shared" si="412"/>
        <v>0</v>
      </c>
      <c r="I1175" s="100">
        <f t="shared" si="407"/>
        <v>0</v>
      </c>
      <c r="J1175" s="81" t="e">
        <f>H1175/F1175</f>
        <v>#DIV/0!</v>
      </c>
      <c r="K1175" s="24">
        <f t="shared" si="412"/>
        <v>6000</v>
      </c>
      <c r="L1175" s="24"/>
      <c r="M1175" s="47">
        <f t="shared" si="400"/>
        <v>1</v>
      </c>
      <c r="N1175" s="669"/>
      <c r="O1175" s="5" t="b">
        <f t="shared" si="402"/>
        <v>1</v>
      </c>
      <c r="P1175" s="6"/>
      <c r="Q1175" s="138"/>
      <c r="R1175" s="403" t="b">
        <f t="shared" si="408"/>
        <v>1</v>
      </c>
    </row>
    <row r="1176" spans="1:18" s="4" customFormat="1" ht="63" customHeight="1" x14ac:dyDescent="0.25">
      <c r="A1176" s="703"/>
      <c r="B1176" s="161" t="s">
        <v>38</v>
      </c>
      <c r="C1176" s="161"/>
      <c r="D1176" s="24">
        <f t="shared" ref="D1176:F1177" si="413">D1181</f>
        <v>10000</v>
      </c>
      <c r="E1176" s="24">
        <f t="shared" si="413"/>
        <v>10000</v>
      </c>
      <c r="F1176" s="24">
        <f t="shared" si="413"/>
        <v>10000</v>
      </c>
      <c r="G1176" s="100">
        <f>F1176/E1176</f>
        <v>1</v>
      </c>
      <c r="H1176" s="24">
        <f t="shared" si="412"/>
        <v>10000</v>
      </c>
      <c r="I1176" s="100">
        <f t="shared" si="407"/>
        <v>1</v>
      </c>
      <c r="J1176" s="81">
        <f>H1176/F1176</f>
        <v>1</v>
      </c>
      <c r="K1176" s="24">
        <f t="shared" si="412"/>
        <v>4000</v>
      </c>
      <c r="L1176" s="24">
        <f t="shared" si="412"/>
        <v>6000</v>
      </c>
      <c r="M1176" s="47">
        <f t="shared" si="400"/>
        <v>0.4</v>
      </c>
      <c r="N1176" s="669"/>
      <c r="O1176" s="5" t="b">
        <f t="shared" si="402"/>
        <v>1</v>
      </c>
      <c r="P1176" s="6"/>
      <c r="Q1176" s="138"/>
      <c r="R1176" s="403" t="b">
        <f t="shared" si="408"/>
        <v>1</v>
      </c>
    </row>
    <row r="1177" spans="1:18" s="4" customFormat="1" ht="63" customHeight="1" x14ac:dyDescent="0.25">
      <c r="A1177" s="704"/>
      <c r="B1177" s="161" t="s">
        <v>20</v>
      </c>
      <c r="C1177" s="161"/>
      <c r="D1177" s="24">
        <f t="shared" si="413"/>
        <v>0</v>
      </c>
      <c r="E1177" s="24">
        <f t="shared" si="413"/>
        <v>0</v>
      </c>
      <c r="F1177" s="24"/>
      <c r="G1177" s="100"/>
      <c r="H1177" s="24">
        <f t="shared" si="412"/>
        <v>0</v>
      </c>
      <c r="I1177" s="81" t="e">
        <f t="shared" si="407"/>
        <v>#DIV/0!</v>
      </c>
      <c r="J1177" s="81"/>
      <c r="K1177" s="24">
        <f t="shared" si="412"/>
        <v>0</v>
      </c>
      <c r="L1177" s="24">
        <f t="shared" si="412"/>
        <v>0</v>
      </c>
      <c r="M1177" s="120" t="e">
        <f t="shared" si="400"/>
        <v>#DIV/0!</v>
      </c>
      <c r="N1177" s="670"/>
      <c r="O1177" s="5" t="b">
        <f t="shared" si="402"/>
        <v>1</v>
      </c>
      <c r="P1177" s="6"/>
      <c r="Q1177" s="138"/>
      <c r="R1177" s="403" t="b">
        <f t="shared" si="408"/>
        <v>1</v>
      </c>
    </row>
    <row r="1178" spans="1:18" s="53" customFormat="1" ht="196.5" customHeight="1" x14ac:dyDescent="0.25">
      <c r="A1178" s="612" t="s">
        <v>818</v>
      </c>
      <c r="B1178" s="162" t="s">
        <v>819</v>
      </c>
      <c r="C1178" s="160" t="s">
        <v>330</v>
      </c>
      <c r="D1178" s="51">
        <f>SUM(D1179:D1182)</f>
        <v>16000</v>
      </c>
      <c r="E1178" s="51">
        <f>SUM(E1179:E1182)</f>
        <v>16000</v>
      </c>
      <c r="F1178" s="51">
        <f>SUM(F1179:F1182)</f>
        <v>10000</v>
      </c>
      <c r="G1178" s="105">
        <f>F1178/E1178</f>
        <v>0.625</v>
      </c>
      <c r="H1178" s="51">
        <f>SUM(H1179:H1182)</f>
        <v>10000</v>
      </c>
      <c r="I1178" s="100">
        <f t="shared" si="407"/>
        <v>0.625</v>
      </c>
      <c r="J1178" s="105">
        <f>H1178/F1178</f>
        <v>1</v>
      </c>
      <c r="K1178" s="51">
        <f>SUM(K1179:K1182)</f>
        <v>10000</v>
      </c>
      <c r="L1178" s="51">
        <f>SUM(L1179:L1182)</f>
        <v>6000</v>
      </c>
      <c r="M1178" s="47">
        <f t="shared" si="400"/>
        <v>0.63</v>
      </c>
      <c r="N1178" s="835" t="s">
        <v>1424</v>
      </c>
      <c r="O1178" s="5" t="b">
        <f t="shared" si="402"/>
        <v>1</v>
      </c>
      <c r="P1178" s="6"/>
      <c r="Q1178" s="138"/>
      <c r="R1178" s="403" t="b">
        <f t="shared" si="408"/>
        <v>1</v>
      </c>
    </row>
    <row r="1179" spans="1:18" s="4" customFormat="1" ht="33.75" customHeight="1" x14ac:dyDescent="0.25">
      <c r="A1179" s="613"/>
      <c r="B1179" s="161" t="s">
        <v>19</v>
      </c>
      <c r="C1179" s="161"/>
      <c r="D1179" s="24"/>
      <c r="E1179" s="24"/>
      <c r="F1179" s="24"/>
      <c r="G1179" s="100"/>
      <c r="H1179" s="24"/>
      <c r="I1179" s="81" t="e">
        <f t="shared" si="407"/>
        <v>#DIV/0!</v>
      </c>
      <c r="J1179" s="81"/>
      <c r="K1179" s="24">
        <f t="shared" si="405"/>
        <v>0</v>
      </c>
      <c r="L1179" s="24">
        <f t="shared" si="388"/>
        <v>0</v>
      </c>
      <c r="M1179" s="47"/>
      <c r="N1179" s="836"/>
      <c r="O1179" s="5" t="b">
        <f t="shared" si="402"/>
        <v>1</v>
      </c>
      <c r="P1179" s="6"/>
      <c r="Q1179" s="138"/>
      <c r="R1179" s="403" t="b">
        <f t="shared" si="408"/>
        <v>1</v>
      </c>
    </row>
    <row r="1180" spans="1:18" s="4" customFormat="1" ht="33.75" customHeight="1" x14ac:dyDescent="0.25">
      <c r="A1180" s="613"/>
      <c r="B1180" s="161" t="s">
        <v>18</v>
      </c>
      <c r="C1180" s="161"/>
      <c r="D1180" s="24">
        <v>6000</v>
      </c>
      <c r="E1180" s="24">
        <v>6000</v>
      </c>
      <c r="F1180" s="24">
        <f>H1180</f>
        <v>0</v>
      </c>
      <c r="G1180" s="81">
        <f>F1180/E1180</f>
        <v>0</v>
      </c>
      <c r="H1180" s="24">
        <v>0</v>
      </c>
      <c r="I1180" s="100">
        <f t="shared" si="407"/>
        <v>0</v>
      </c>
      <c r="J1180" s="81" t="e">
        <f>H1180/F1180</f>
        <v>#DIV/0!</v>
      </c>
      <c r="K1180" s="24">
        <v>6000</v>
      </c>
      <c r="L1180" s="24">
        <f t="shared" si="388"/>
        <v>0</v>
      </c>
      <c r="M1180" s="47">
        <f>K1180/E1180</f>
        <v>1</v>
      </c>
      <c r="N1180" s="836"/>
      <c r="O1180" s="5" t="b">
        <f t="shared" si="402"/>
        <v>1</v>
      </c>
      <c r="P1180" s="6"/>
      <c r="Q1180" s="138"/>
      <c r="R1180" s="403" t="b">
        <f t="shared" si="408"/>
        <v>1</v>
      </c>
    </row>
    <row r="1181" spans="1:18" s="4" customFormat="1" ht="33.75" customHeight="1" x14ac:dyDescent="0.25">
      <c r="A1181" s="613"/>
      <c r="B1181" s="161" t="s">
        <v>38</v>
      </c>
      <c r="C1181" s="161"/>
      <c r="D1181" s="24">
        <v>10000</v>
      </c>
      <c r="E1181" s="24">
        <v>10000</v>
      </c>
      <c r="F1181" s="24">
        <v>10000</v>
      </c>
      <c r="G1181" s="100">
        <f>F1181/E1181</f>
        <v>1</v>
      </c>
      <c r="H1181" s="24">
        <v>10000</v>
      </c>
      <c r="I1181" s="100">
        <f t="shared" si="407"/>
        <v>1</v>
      </c>
      <c r="J1181" s="100">
        <f>H1181/F1181</f>
        <v>1</v>
      </c>
      <c r="K1181" s="24">
        <v>4000</v>
      </c>
      <c r="L1181" s="24">
        <f t="shared" si="388"/>
        <v>6000</v>
      </c>
      <c r="M1181" s="47">
        <f>K1181/E1181</f>
        <v>0.4</v>
      </c>
      <c r="N1181" s="836"/>
      <c r="O1181" s="5" t="b">
        <f t="shared" si="402"/>
        <v>1</v>
      </c>
      <c r="P1181" s="6"/>
      <c r="Q1181" s="138"/>
      <c r="R1181" s="403" t="b">
        <f t="shared" si="408"/>
        <v>1</v>
      </c>
    </row>
    <row r="1182" spans="1:18" s="4" customFormat="1" ht="33.75" customHeight="1" x14ac:dyDescent="0.25">
      <c r="A1182" s="594"/>
      <c r="B1182" s="161" t="s">
        <v>20</v>
      </c>
      <c r="C1182" s="161"/>
      <c r="D1182" s="24"/>
      <c r="E1182" s="24"/>
      <c r="F1182" s="24"/>
      <c r="G1182" s="100"/>
      <c r="H1182" s="24"/>
      <c r="I1182" s="81" t="e">
        <f t="shared" si="407"/>
        <v>#DIV/0!</v>
      </c>
      <c r="J1182" s="81"/>
      <c r="K1182" s="24">
        <f t="shared" si="405"/>
        <v>0</v>
      </c>
      <c r="L1182" s="24">
        <f t="shared" ref="L1182" si="414">E1182-K1182</f>
        <v>0</v>
      </c>
      <c r="M1182" s="120" t="e">
        <f t="shared" si="400"/>
        <v>#DIV/0!</v>
      </c>
      <c r="N1182" s="837"/>
      <c r="O1182" s="5" t="b">
        <f t="shared" si="402"/>
        <v>1</v>
      </c>
      <c r="P1182" s="6"/>
      <c r="Q1182" s="138"/>
      <c r="R1182" s="403" t="b">
        <f t="shared" si="408"/>
        <v>1</v>
      </c>
    </row>
    <row r="1183" spans="1:18" s="423" customFormat="1" ht="45" customHeight="1" x14ac:dyDescent="0.25">
      <c r="A1183" s="702" t="s">
        <v>1206</v>
      </c>
      <c r="B1183" s="379" t="s">
        <v>1208</v>
      </c>
      <c r="C1183" s="160" t="s">
        <v>330</v>
      </c>
      <c r="D1183" s="51">
        <f>SUM(D1184:D1187)</f>
        <v>9773.23</v>
      </c>
      <c r="E1183" s="51">
        <f>SUM(E1184:E1187)</f>
        <v>13090.91</v>
      </c>
      <c r="F1183" s="51">
        <f>SUM(F1184:F1187)</f>
        <v>0</v>
      </c>
      <c r="G1183" s="105">
        <f>F1183/E1183</f>
        <v>0</v>
      </c>
      <c r="H1183" s="51">
        <f>SUM(H1184:H1187)</f>
        <v>0</v>
      </c>
      <c r="I1183" s="100">
        <f t="shared" si="407"/>
        <v>0</v>
      </c>
      <c r="J1183" s="99" t="e">
        <f>H1183/F1183</f>
        <v>#DIV/0!</v>
      </c>
      <c r="K1183" s="24">
        <f>SUM(K1184:K1187)</f>
        <v>13090.91</v>
      </c>
      <c r="L1183" s="24">
        <f>SUM(L1184:L1187)</f>
        <v>0</v>
      </c>
      <c r="M1183" s="47">
        <f t="shared" si="400"/>
        <v>1</v>
      </c>
      <c r="N1183" s="668" t="s">
        <v>1210</v>
      </c>
      <c r="O1183" s="5" t="b">
        <f t="shared" si="402"/>
        <v>1</v>
      </c>
      <c r="P1183" s="424"/>
      <c r="Q1183" s="138"/>
      <c r="R1183" s="403" t="b">
        <f t="shared" si="408"/>
        <v>1</v>
      </c>
    </row>
    <row r="1184" spans="1:18" s="423" customFormat="1" ht="44.25" customHeight="1" x14ac:dyDescent="0.25">
      <c r="A1184" s="703"/>
      <c r="B1184" s="161" t="s">
        <v>19</v>
      </c>
      <c r="C1184" s="161"/>
      <c r="D1184" s="24">
        <f>D1189</f>
        <v>0</v>
      </c>
      <c r="E1184" s="24">
        <f t="shared" ref="E1184:F1184" si="415">E1189</f>
        <v>0</v>
      </c>
      <c r="F1184" s="24">
        <f t="shared" si="415"/>
        <v>0</v>
      </c>
      <c r="G1184" s="81" t="e">
        <f>F1184/E1184</f>
        <v>#DIV/0!</v>
      </c>
      <c r="H1184" s="24">
        <f t="shared" ref="H1184:H1187" si="416">H1189</f>
        <v>0</v>
      </c>
      <c r="I1184" s="81" t="e">
        <f t="shared" si="407"/>
        <v>#DIV/0!</v>
      </c>
      <c r="J1184" s="81" t="e">
        <f>H1184/F1184</f>
        <v>#DIV/0!</v>
      </c>
      <c r="K1184" s="24">
        <f t="shared" ref="K1184:L1187" si="417">K1189</f>
        <v>0</v>
      </c>
      <c r="L1184" s="24">
        <f t="shared" si="417"/>
        <v>0</v>
      </c>
      <c r="M1184" s="120" t="e">
        <f t="shared" si="400"/>
        <v>#DIV/0!</v>
      </c>
      <c r="N1184" s="669"/>
      <c r="O1184" s="5" t="b">
        <f t="shared" si="402"/>
        <v>1</v>
      </c>
      <c r="P1184" s="424"/>
      <c r="Q1184" s="138"/>
      <c r="R1184" s="403" t="b">
        <f t="shared" si="408"/>
        <v>1</v>
      </c>
    </row>
    <row r="1185" spans="1:18" s="423" customFormat="1" ht="44.25" customHeight="1" x14ac:dyDescent="0.25">
      <c r="A1185" s="703"/>
      <c r="B1185" s="161" t="s">
        <v>18</v>
      </c>
      <c r="C1185" s="161"/>
      <c r="D1185" s="24">
        <f>D1190</f>
        <v>9675.5</v>
      </c>
      <c r="E1185" s="24">
        <f>E1190</f>
        <v>12960</v>
      </c>
      <c r="F1185" s="24"/>
      <c r="G1185" s="100">
        <f>F1185/E1185</f>
        <v>0</v>
      </c>
      <c r="H1185" s="24">
        <f t="shared" si="416"/>
        <v>0</v>
      </c>
      <c r="I1185" s="100">
        <f t="shared" si="407"/>
        <v>0</v>
      </c>
      <c r="J1185" s="81" t="e">
        <f>H1185/F1185</f>
        <v>#DIV/0!</v>
      </c>
      <c r="K1185" s="24">
        <f t="shared" si="417"/>
        <v>12960</v>
      </c>
      <c r="L1185" s="24"/>
      <c r="M1185" s="47">
        <f t="shared" si="400"/>
        <v>1</v>
      </c>
      <c r="N1185" s="669"/>
      <c r="O1185" s="5" t="b">
        <f t="shared" si="402"/>
        <v>1</v>
      </c>
      <c r="P1185" s="424"/>
      <c r="Q1185" s="138"/>
      <c r="R1185" s="403" t="b">
        <f t="shared" si="408"/>
        <v>1</v>
      </c>
    </row>
    <row r="1186" spans="1:18" s="423" customFormat="1" ht="44.25" customHeight="1" x14ac:dyDescent="0.25">
      <c r="A1186" s="703"/>
      <c r="B1186" s="161" t="s">
        <v>38</v>
      </c>
      <c r="C1186" s="161"/>
      <c r="D1186" s="24">
        <f t="shared" ref="D1186:E1187" si="418">D1191</f>
        <v>97.73</v>
      </c>
      <c r="E1186" s="24">
        <f t="shared" si="418"/>
        <v>130.91</v>
      </c>
      <c r="F1186" s="24"/>
      <c r="G1186" s="81">
        <f>F1186/E1186</f>
        <v>0</v>
      </c>
      <c r="H1186" s="36">
        <f t="shared" si="416"/>
        <v>0</v>
      </c>
      <c r="I1186" s="81">
        <f t="shared" si="407"/>
        <v>0</v>
      </c>
      <c r="J1186" s="81" t="e">
        <f>H1186/F1186</f>
        <v>#DIV/0!</v>
      </c>
      <c r="K1186" s="24">
        <f>K1191</f>
        <v>130.91</v>
      </c>
      <c r="L1186" s="36">
        <f t="shared" si="417"/>
        <v>0</v>
      </c>
      <c r="M1186" s="120">
        <f t="shared" si="400"/>
        <v>1</v>
      </c>
      <c r="N1186" s="669"/>
      <c r="O1186" s="5" t="b">
        <f t="shared" si="402"/>
        <v>1</v>
      </c>
      <c r="P1186" s="424"/>
      <c r="Q1186" s="138"/>
      <c r="R1186" s="403" t="b">
        <f t="shared" si="408"/>
        <v>1</v>
      </c>
    </row>
    <row r="1187" spans="1:18" s="423" customFormat="1" ht="44.25" customHeight="1" x14ac:dyDescent="0.25">
      <c r="A1187" s="704"/>
      <c r="B1187" s="161" t="s">
        <v>20</v>
      </c>
      <c r="C1187" s="161"/>
      <c r="D1187" s="24">
        <f t="shared" si="418"/>
        <v>0</v>
      </c>
      <c r="E1187" s="24">
        <f t="shared" si="418"/>
        <v>0</v>
      </c>
      <c r="F1187" s="24"/>
      <c r="G1187" s="100"/>
      <c r="H1187" s="24">
        <f t="shared" si="416"/>
        <v>0</v>
      </c>
      <c r="I1187" s="81" t="e">
        <f t="shared" si="407"/>
        <v>#DIV/0!</v>
      </c>
      <c r="J1187" s="81"/>
      <c r="K1187" s="24">
        <f t="shared" si="417"/>
        <v>0</v>
      </c>
      <c r="L1187" s="24">
        <f t="shared" si="417"/>
        <v>0</v>
      </c>
      <c r="M1187" s="120" t="e">
        <f t="shared" si="400"/>
        <v>#DIV/0!</v>
      </c>
      <c r="N1187" s="670"/>
      <c r="O1187" s="5" t="b">
        <f t="shared" si="402"/>
        <v>1</v>
      </c>
      <c r="P1187" s="424"/>
      <c r="Q1187" s="138"/>
      <c r="R1187" s="403" t="b">
        <f t="shared" si="408"/>
        <v>1</v>
      </c>
    </row>
    <row r="1188" spans="1:18" s="423" customFormat="1" ht="187.5" x14ac:dyDescent="0.25">
      <c r="A1188" s="612" t="s">
        <v>1207</v>
      </c>
      <c r="B1188" s="162" t="s">
        <v>1209</v>
      </c>
      <c r="C1188" s="160" t="s">
        <v>330</v>
      </c>
      <c r="D1188" s="51">
        <f>SUM(D1189:D1192)</f>
        <v>9773.23</v>
      </c>
      <c r="E1188" s="51">
        <f>SUM(E1189:E1192)</f>
        <v>13090.91</v>
      </c>
      <c r="F1188" s="51">
        <f>SUM(F1189:F1192)</f>
        <v>0</v>
      </c>
      <c r="G1188" s="99">
        <f>F1188/E1188</f>
        <v>0</v>
      </c>
      <c r="H1188" s="51">
        <f>SUM(H1189:H1192)</f>
        <v>0</v>
      </c>
      <c r="I1188" s="81">
        <f t="shared" si="407"/>
        <v>0</v>
      </c>
      <c r="J1188" s="99" t="e">
        <f>H1188/F1188</f>
        <v>#DIV/0!</v>
      </c>
      <c r="K1188" s="51">
        <f>SUM(K1189:K1192)</f>
        <v>13090.91</v>
      </c>
      <c r="L1188" s="51">
        <f>SUM(L1189:L1192)</f>
        <v>0</v>
      </c>
      <c r="M1188" s="47">
        <f t="shared" si="400"/>
        <v>1</v>
      </c>
      <c r="N1188" s="835" t="s">
        <v>1292</v>
      </c>
      <c r="O1188" s="5" t="b">
        <f t="shared" si="402"/>
        <v>1</v>
      </c>
      <c r="P1188" s="424"/>
      <c r="Q1188" s="138"/>
      <c r="R1188" s="403" t="b">
        <f t="shared" si="408"/>
        <v>1</v>
      </c>
    </row>
    <row r="1189" spans="1:18" s="423" customFormat="1" ht="27" x14ac:dyDescent="0.25">
      <c r="A1189" s="613"/>
      <c r="B1189" s="161" t="s">
        <v>19</v>
      </c>
      <c r="C1189" s="161"/>
      <c r="D1189" s="24"/>
      <c r="E1189" s="24"/>
      <c r="F1189" s="24"/>
      <c r="G1189" s="100"/>
      <c r="H1189" s="24"/>
      <c r="I1189" s="81" t="e">
        <f t="shared" si="407"/>
        <v>#DIV/0!</v>
      </c>
      <c r="J1189" s="81"/>
      <c r="K1189" s="24">
        <f t="shared" ref="K1189" si="419">E1189</f>
        <v>0</v>
      </c>
      <c r="L1189" s="24">
        <f t="shared" ref="L1189:L1192" si="420">E1189-K1189</f>
        <v>0</v>
      </c>
      <c r="M1189" s="47"/>
      <c r="N1189" s="836"/>
      <c r="O1189" s="5" t="b">
        <f t="shared" si="402"/>
        <v>1</v>
      </c>
      <c r="P1189" s="424"/>
      <c r="Q1189" s="138"/>
      <c r="R1189" s="403" t="b">
        <f t="shared" si="408"/>
        <v>1</v>
      </c>
    </row>
    <row r="1190" spans="1:18" s="423" customFormat="1" ht="27" x14ac:dyDescent="0.25">
      <c r="A1190" s="613"/>
      <c r="B1190" s="161" t="s">
        <v>18</v>
      </c>
      <c r="C1190" s="161"/>
      <c r="D1190" s="24">
        <v>9675.5</v>
      </c>
      <c r="E1190" s="24">
        <v>12960</v>
      </c>
      <c r="F1190" s="24">
        <f>H1190</f>
        <v>0</v>
      </c>
      <c r="G1190" s="81">
        <f>F1190/E1190</f>
        <v>0</v>
      </c>
      <c r="H1190" s="24">
        <v>0</v>
      </c>
      <c r="I1190" s="81">
        <f t="shared" si="407"/>
        <v>0</v>
      </c>
      <c r="J1190" s="81" t="e">
        <f>H1190/F1190</f>
        <v>#DIV/0!</v>
      </c>
      <c r="K1190" s="24">
        <v>12960</v>
      </c>
      <c r="L1190" s="24">
        <f t="shared" si="420"/>
        <v>0</v>
      </c>
      <c r="M1190" s="47">
        <f>K1190/E1190</f>
        <v>1</v>
      </c>
      <c r="N1190" s="836"/>
      <c r="O1190" s="5" t="b">
        <f t="shared" si="402"/>
        <v>1</v>
      </c>
      <c r="P1190" s="424"/>
      <c r="Q1190" s="138"/>
      <c r="R1190" s="403" t="b">
        <f t="shared" si="408"/>
        <v>1</v>
      </c>
    </row>
    <row r="1191" spans="1:18" s="423" customFormat="1" ht="27" x14ac:dyDescent="0.25">
      <c r="A1191" s="613"/>
      <c r="B1191" s="161" t="s">
        <v>38</v>
      </c>
      <c r="C1191" s="161"/>
      <c r="D1191" s="24">
        <v>97.73</v>
      </c>
      <c r="E1191" s="24">
        <v>130.91</v>
      </c>
      <c r="F1191" s="24">
        <f>H1191</f>
        <v>0</v>
      </c>
      <c r="G1191" s="81">
        <f>F1191/E1191</f>
        <v>0</v>
      </c>
      <c r="H1191" s="24">
        <v>0</v>
      </c>
      <c r="I1191" s="81">
        <f t="shared" si="407"/>
        <v>0</v>
      </c>
      <c r="J1191" s="81" t="e">
        <f>H1191/F1191</f>
        <v>#DIV/0!</v>
      </c>
      <c r="K1191" s="24">
        <v>130.91</v>
      </c>
      <c r="L1191" s="24">
        <f t="shared" si="420"/>
        <v>0</v>
      </c>
      <c r="M1191" s="120">
        <f>K1191/E1191</f>
        <v>1</v>
      </c>
      <c r="N1191" s="836"/>
      <c r="O1191" s="5" t="b">
        <f t="shared" si="402"/>
        <v>1</v>
      </c>
      <c r="P1191" s="424"/>
      <c r="Q1191" s="138"/>
      <c r="R1191" s="403" t="b">
        <f t="shared" si="408"/>
        <v>1</v>
      </c>
    </row>
    <row r="1192" spans="1:18" s="423" customFormat="1" ht="27" x14ac:dyDescent="0.25">
      <c r="A1192" s="594"/>
      <c r="B1192" s="161" t="s">
        <v>20</v>
      </c>
      <c r="C1192" s="161"/>
      <c r="D1192" s="24"/>
      <c r="E1192" s="24"/>
      <c r="F1192" s="24"/>
      <c r="G1192" s="100"/>
      <c r="H1192" s="24"/>
      <c r="I1192" s="81" t="e">
        <f t="shared" si="407"/>
        <v>#DIV/0!</v>
      </c>
      <c r="J1192" s="81"/>
      <c r="K1192" s="24">
        <f t="shared" ref="K1192" si="421">E1192</f>
        <v>0</v>
      </c>
      <c r="L1192" s="24">
        <f t="shared" si="420"/>
        <v>0</v>
      </c>
      <c r="M1192" s="120" t="e">
        <f t="shared" ref="M1192" si="422">K1192/E1192</f>
        <v>#DIV/0!</v>
      </c>
      <c r="N1192" s="837"/>
      <c r="O1192" s="5" t="b">
        <f t="shared" si="402"/>
        <v>1</v>
      </c>
      <c r="P1192" s="424"/>
      <c r="Q1192" s="138"/>
      <c r="R1192" s="403" t="b">
        <f t="shared" si="408"/>
        <v>1</v>
      </c>
    </row>
    <row r="1193" spans="1:18" s="66" customFormat="1" ht="75" customHeight="1" x14ac:dyDescent="0.25">
      <c r="A1193" s="900" t="s">
        <v>40</v>
      </c>
      <c r="B1193" s="165" t="s">
        <v>702</v>
      </c>
      <c r="C1193" s="163" t="s">
        <v>114</v>
      </c>
      <c r="D1193" s="31">
        <f>SUM(D1194:D1197)</f>
        <v>120353.41</v>
      </c>
      <c r="E1193" s="31">
        <f t="shared" ref="E1193:H1193" si="423">SUM(E1194:E1197)</f>
        <v>120530.17</v>
      </c>
      <c r="F1193" s="31">
        <f t="shared" si="423"/>
        <v>98055.039999999994</v>
      </c>
      <c r="G1193" s="101">
        <f>F1193/E1193</f>
        <v>0.81399999999999995</v>
      </c>
      <c r="H1193" s="31">
        <f t="shared" si="423"/>
        <v>98055.039999999994</v>
      </c>
      <c r="I1193" s="101">
        <f t="shared" si="407"/>
        <v>0.81399999999999995</v>
      </c>
      <c r="J1193" s="101">
        <f>H1193/F1193</f>
        <v>1</v>
      </c>
      <c r="K1193" s="31">
        <f>SUM(K1194:K1197)</f>
        <v>118699.53</v>
      </c>
      <c r="L1193" s="31">
        <f>SUM(L1194:L1197)</f>
        <v>1830.64</v>
      </c>
      <c r="M1193" s="113">
        <f t="shared" si="400"/>
        <v>0.98499999999999999</v>
      </c>
      <c r="N1193" s="763"/>
      <c r="O1193" s="5" t="b">
        <f t="shared" si="402"/>
        <v>1</v>
      </c>
      <c r="P1193" s="6"/>
      <c r="Q1193" s="138"/>
      <c r="R1193" s="403" t="b">
        <f t="shared" si="408"/>
        <v>1</v>
      </c>
    </row>
    <row r="1194" spans="1:18" s="66" customFormat="1" ht="23.25" customHeight="1" x14ac:dyDescent="0.25">
      <c r="A1194" s="901"/>
      <c r="B1194" s="164" t="s">
        <v>19</v>
      </c>
      <c r="C1194" s="164"/>
      <c r="D1194" s="33">
        <f>D1199+D1204+D1209+D1214+D1219+D1224+D1229+D1234+D1239+D1244+D1254+D1259</f>
        <v>0</v>
      </c>
      <c r="E1194" s="33">
        <f t="shared" ref="E1194:F1194" si="424">E1199+E1204+E1209+E1214+E1219+E1224+E1229+E1234+E1239+E1244+E1254+E1259</f>
        <v>0</v>
      </c>
      <c r="F1194" s="33">
        <f t="shared" si="424"/>
        <v>0</v>
      </c>
      <c r="G1194" s="104"/>
      <c r="H1194" s="33">
        <f>H1199+H1204+H1209+H1214+H1219+H1224+H1229+H1234+H1239+H1244+H1254+H1259</f>
        <v>0</v>
      </c>
      <c r="I1194" s="103" t="e">
        <f t="shared" si="407"/>
        <v>#DIV/0!</v>
      </c>
      <c r="J1194" s="103" t="e">
        <f t="shared" ref="J1194:J1195" si="425">H1194/F1194</f>
        <v>#DIV/0!</v>
      </c>
      <c r="K1194" s="33">
        <f>K1199+K1204+K1209+K1214+K1219+K1224+K1229+K1234+K1239+K1244+K1254+K1259</f>
        <v>0</v>
      </c>
      <c r="L1194" s="33">
        <f>L1199+L1204+L1209+L1214+L1219+L1224+L1229+L1234+L1239+L1244+L1254+L1259</f>
        <v>0</v>
      </c>
      <c r="M1194" s="117" t="e">
        <f t="shared" si="400"/>
        <v>#DIV/0!</v>
      </c>
      <c r="N1194" s="810"/>
      <c r="O1194" s="5" t="b">
        <f t="shared" si="402"/>
        <v>1</v>
      </c>
      <c r="P1194" s="6"/>
      <c r="Q1194" s="138"/>
      <c r="R1194" s="403" t="b">
        <f t="shared" si="408"/>
        <v>1</v>
      </c>
    </row>
    <row r="1195" spans="1:18" s="66" customFormat="1" ht="27" x14ac:dyDescent="0.25">
      <c r="A1195" s="901"/>
      <c r="B1195" s="164" t="s">
        <v>18</v>
      </c>
      <c r="C1195" s="164"/>
      <c r="D1195" s="33">
        <f>D1200+D1205+D1210+D1215+D1220+D1225+D1230+D1235+D1240+D1245+D1255+D1260</f>
        <v>0</v>
      </c>
      <c r="E1195" s="33">
        <f>E1200+E1205+E1210+E1215+E1220+E1225+E1230+E1235+E1240+E1245+E1255+E1260</f>
        <v>0</v>
      </c>
      <c r="F1195" s="33">
        <f>F1200+F1205+F1210+F1215+F1220+F1225+F1230+F1235+F1240+F1245+F1255+F1260</f>
        <v>0</v>
      </c>
      <c r="G1195" s="104"/>
      <c r="H1195" s="33">
        <f>H1200+H1205+H1210+H1215+H1220+H1225+H1230+H1235+H1240+H1245+H1255+H1260</f>
        <v>0</v>
      </c>
      <c r="I1195" s="103" t="e">
        <f t="shared" si="407"/>
        <v>#DIV/0!</v>
      </c>
      <c r="J1195" s="103" t="e">
        <f t="shared" si="425"/>
        <v>#DIV/0!</v>
      </c>
      <c r="K1195" s="33">
        <f>K1200+K1205+K1210+K1215+K1220+K1225+K1230+K1235+K1240+K1245+K1255+K1260</f>
        <v>0</v>
      </c>
      <c r="L1195" s="33">
        <f>L1200+L1205+L1210+L1215+L1220+L1225+L1230+L1235+L1240+L1245+L1255+L1260</f>
        <v>0</v>
      </c>
      <c r="M1195" s="117" t="e">
        <f t="shared" si="400"/>
        <v>#DIV/0!</v>
      </c>
      <c r="N1195" s="810"/>
      <c r="O1195" s="5" t="b">
        <f t="shared" si="402"/>
        <v>1</v>
      </c>
      <c r="P1195" s="6"/>
      <c r="Q1195" s="138"/>
      <c r="R1195" s="403" t="b">
        <f t="shared" si="408"/>
        <v>1</v>
      </c>
    </row>
    <row r="1196" spans="1:18" s="66" customFormat="1" ht="27" x14ac:dyDescent="0.25">
      <c r="A1196" s="901"/>
      <c r="B1196" s="164" t="s">
        <v>38</v>
      </c>
      <c r="C1196" s="164"/>
      <c r="D1196" s="33">
        <f>D1201+D1206+D1211+D1216+D1221+D1226+D1231+D1236+D1241+D1246+D1256+D1261+D1251+D1266+D1271+D1276</f>
        <v>120353.41</v>
      </c>
      <c r="E1196" s="33">
        <f>E1201+E1206+E1211+E1216+E1221+E1226+E1231+E1236+E1241+E1246+E1256+E1261+E1251+E1266+E1271+E1276</f>
        <v>120530.17</v>
      </c>
      <c r="F1196" s="33">
        <f>F1201+F1206+F1211+F1216+F1221+F1226+F1231+F1236+F1241+F1246+F1256+F1261+F1251+F1266+F1271+F1276</f>
        <v>98055.039999999994</v>
      </c>
      <c r="G1196" s="104">
        <f>F1196/E1196</f>
        <v>0.81399999999999995</v>
      </c>
      <c r="H1196" s="33">
        <f>H1201+H1206+H1211+H1216+H1221+H1226+H1231+H1236+H1241+H1246+H1256+H1261+H1251+H1266+H1271+H1276</f>
        <v>98055.039999999994</v>
      </c>
      <c r="I1196" s="104">
        <f t="shared" si="407"/>
        <v>0.81399999999999995</v>
      </c>
      <c r="J1196" s="104">
        <f>H1196/F1196</f>
        <v>1</v>
      </c>
      <c r="K1196" s="33">
        <f>K1201+K1206+K1211+K1216+K1221+K1226+K1231+K1236+K1241+K1246+K1256+K1261+K1251+K1266+K1271+K1276</f>
        <v>118699.53</v>
      </c>
      <c r="L1196" s="33">
        <f>L1201+L1206+L1211+L1216+L1221+L1226+L1231+L1236+L1241+L1246+L1256+L1261+L1251+L1266+L1271+L1276</f>
        <v>1830.64</v>
      </c>
      <c r="M1196" s="131">
        <f t="shared" si="400"/>
        <v>0.98499999999999999</v>
      </c>
      <c r="N1196" s="810"/>
      <c r="O1196" s="5" t="b">
        <f t="shared" si="402"/>
        <v>1</v>
      </c>
      <c r="P1196" s="6"/>
      <c r="Q1196" s="138"/>
      <c r="R1196" s="403" t="b">
        <f t="shared" si="408"/>
        <v>1</v>
      </c>
    </row>
    <row r="1197" spans="1:18" s="66" customFormat="1" ht="27" x14ac:dyDescent="0.25">
      <c r="A1197" s="902"/>
      <c r="B1197" s="164" t="s">
        <v>20</v>
      </c>
      <c r="C1197" s="164"/>
      <c r="D1197" s="33">
        <f>D1202+D1207+D1212+D1217+D1222+D1227+D1232+D1237+D1242+D1247+D1257+D1262</f>
        <v>0</v>
      </c>
      <c r="E1197" s="33">
        <f>E1202+E1207+E1212+E1217+E1222+E1227+E1232+E1237+E1242+E1247+E1257+E1262</f>
        <v>0</v>
      </c>
      <c r="F1197" s="33">
        <f>F1202+F1207+F1212+F1217+F1222+F1227+F1232+F1237+F1242+F1247+F1257+F1262</f>
        <v>0</v>
      </c>
      <c r="G1197" s="104"/>
      <c r="H1197" s="33">
        <f>H1202+H1207+H1212+H1217+H1222+H1227+H1232+H1237+H1242+H1247+H1257+H1262</f>
        <v>0</v>
      </c>
      <c r="I1197" s="103" t="e">
        <f t="shared" si="407"/>
        <v>#DIV/0!</v>
      </c>
      <c r="J1197" s="104"/>
      <c r="K1197" s="33">
        <f>K1202+K1207+K1212+K1217+K1222+K1227+K1232+K1237+K1242+K1247+K1257+K1262</f>
        <v>0</v>
      </c>
      <c r="L1197" s="33">
        <f>L1202+L1207+L1212+L1217+L1222+L1227+L1232+L1237+L1242+L1247+L1257+L1262</f>
        <v>0</v>
      </c>
      <c r="M1197" s="117" t="e">
        <f t="shared" si="400"/>
        <v>#DIV/0!</v>
      </c>
      <c r="N1197" s="811"/>
      <c r="O1197" s="5" t="b">
        <f t="shared" si="402"/>
        <v>1</v>
      </c>
      <c r="P1197" s="6"/>
      <c r="Q1197" s="138"/>
      <c r="R1197" s="403" t="b">
        <f t="shared" si="408"/>
        <v>1</v>
      </c>
    </row>
    <row r="1198" spans="1:18" s="45" customFormat="1" ht="82.5" customHeight="1" x14ac:dyDescent="0.25">
      <c r="A1198" s="591" t="s">
        <v>211</v>
      </c>
      <c r="B1198" s="50" t="s">
        <v>331</v>
      </c>
      <c r="C1198" s="160" t="s">
        <v>172</v>
      </c>
      <c r="D1198" s="51">
        <f>SUM(D1199:D1202)</f>
        <v>711.22</v>
      </c>
      <c r="E1198" s="51">
        <f>SUM(E1199:E1202)</f>
        <v>1839.65</v>
      </c>
      <c r="F1198" s="51">
        <f>SUM(F1199:F1202)</f>
        <v>1489.83</v>
      </c>
      <c r="G1198" s="105">
        <f>F1198/E1198</f>
        <v>0.81</v>
      </c>
      <c r="H1198" s="51">
        <f>SUM(H1199:H1202)</f>
        <v>1489.83</v>
      </c>
      <c r="I1198" s="100">
        <f t="shared" si="407"/>
        <v>0.81</v>
      </c>
      <c r="J1198" s="105">
        <f>H1198/F1198</f>
        <v>1</v>
      </c>
      <c r="K1198" s="51">
        <f>SUM(K1199:K1202)</f>
        <v>1789.28</v>
      </c>
      <c r="L1198" s="24">
        <f t="shared" ref="L1198:L1262" si="426">E1198-K1198</f>
        <v>50.37</v>
      </c>
      <c r="M1198" s="47">
        <f t="shared" si="400"/>
        <v>0.97</v>
      </c>
      <c r="N1198" s="667" t="s">
        <v>1425</v>
      </c>
      <c r="O1198" s="5" t="b">
        <f t="shared" si="402"/>
        <v>1</v>
      </c>
      <c r="P1198" s="6"/>
      <c r="Q1198" s="138"/>
      <c r="R1198" s="403" t="b">
        <f t="shared" si="408"/>
        <v>1</v>
      </c>
    </row>
    <row r="1199" spans="1:18" s="44" customFormat="1" ht="27" x14ac:dyDescent="0.25">
      <c r="A1199" s="591"/>
      <c r="B1199" s="161" t="s">
        <v>19</v>
      </c>
      <c r="C1199" s="161"/>
      <c r="D1199" s="24"/>
      <c r="E1199" s="24"/>
      <c r="F1199" s="24"/>
      <c r="G1199" s="100"/>
      <c r="H1199" s="24"/>
      <c r="I1199" s="81" t="e">
        <f t="shared" si="407"/>
        <v>#DIV/0!</v>
      </c>
      <c r="J1199" s="81"/>
      <c r="K1199" s="24">
        <f t="shared" ref="K1199:K1259" si="427">E1199</f>
        <v>0</v>
      </c>
      <c r="L1199" s="24">
        <f t="shared" si="426"/>
        <v>0</v>
      </c>
      <c r="M1199" s="120" t="e">
        <f t="shared" si="400"/>
        <v>#DIV/0!</v>
      </c>
      <c r="N1199" s="667"/>
      <c r="O1199" s="5" t="b">
        <f t="shared" si="402"/>
        <v>1</v>
      </c>
      <c r="P1199" s="6"/>
      <c r="Q1199" s="138"/>
      <c r="R1199" s="403" t="b">
        <f t="shared" si="408"/>
        <v>1</v>
      </c>
    </row>
    <row r="1200" spans="1:18" s="44" customFormat="1" ht="27" x14ac:dyDescent="0.25">
      <c r="A1200" s="591"/>
      <c r="B1200" s="161" t="s">
        <v>18</v>
      </c>
      <c r="C1200" s="161"/>
      <c r="D1200" s="24"/>
      <c r="E1200" s="24"/>
      <c r="F1200" s="24"/>
      <c r="G1200" s="100"/>
      <c r="H1200" s="24"/>
      <c r="I1200" s="81" t="e">
        <f t="shared" si="407"/>
        <v>#DIV/0!</v>
      </c>
      <c r="J1200" s="81"/>
      <c r="K1200" s="24">
        <f t="shared" si="427"/>
        <v>0</v>
      </c>
      <c r="L1200" s="24">
        <f t="shared" si="426"/>
        <v>0</v>
      </c>
      <c r="M1200" s="120" t="e">
        <f t="shared" si="400"/>
        <v>#DIV/0!</v>
      </c>
      <c r="N1200" s="667"/>
      <c r="O1200" s="5" t="b">
        <f t="shared" si="402"/>
        <v>1</v>
      </c>
      <c r="P1200" s="6"/>
      <c r="Q1200" s="138"/>
      <c r="R1200" s="403" t="b">
        <f t="shared" si="408"/>
        <v>1</v>
      </c>
    </row>
    <row r="1201" spans="1:18" s="44" customFormat="1" ht="27" x14ac:dyDescent="0.25">
      <c r="A1201" s="591"/>
      <c r="B1201" s="161" t="s">
        <v>38</v>
      </c>
      <c r="C1201" s="161"/>
      <c r="D1201" s="24">
        <v>711.22</v>
      </c>
      <c r="E1201" s="24">
        <v>1839.65</v>
      </c>
      <c r="F1201" s="24">
        <v>1489.83</v>
      </c>
      <c r="G1201" s="100">
        <f>F1201/E1201</f>
        <v>0.81</v>
      </c>
      <c r="H1201" s="24">
        <v>1489.83</v>
      </c>
      <c r="I1201" s="100">
        <f t="shared" si="407"/>
        <v>0.81</v>
      </c>
      <c r="J1201" s="100">
        <f>H1201/F1201</f>
        <v>1</v>
      </c>
      <c r="K1201" s="24">
        <v>1789.28</v>
      </c>
      <c r="L1201" s="24">
        <f t="shared" si="426"/>
        <v>50.37</v>
      </c>
      <c r="M1201" s="47">
        <f t="shared" si="400"/>
        <v>0.97</v>
      </c>
      <c r="N1201" s="667"/>
      <c r="O1201" s="5" t="b">
        <f t="shared" si="402"/>
        <v>1</v>
      </c>
      <c r="P1201" s="6"/>
      <c r="Q1201" s="138"/>
      <c r="R1201" s="403" t="b">
        <f t="shared" si="408"/>
        <v>1</v>
      </c>
    </row>
    <row r="1202" spans="1:18" s="44" customFormat="1" ht="27" x14ac:dyDescent="0.25">
      <c r="A1202" s="591"/>
      <c r="B1202" s="161" t="s">
        <v>20</v>
      </c>
      <c r="C1202" s="161"/>
      <c r="D1202" s="24"/>
      <c r="E1202" s="24"/>
      <c r="F1202" s="24"/>
      <c r="G1202" s="100"/>
      <c r="H1202" s="24"/>
      <c r="I1202" s="81" t="e">
        <f t="shared" si="407"/>
        <v>#DIV/0!</v>
      </c>
      <c r="J1202" s="81"/>
      <c r="K1202" s="24">
        <f t="shared" si="427"/>
        <v>0</v>
      </c>
      <c r="L1202" s="24">
        <f t="shared" si="426"/>
        <v>0</v>
      </c>
      <c r="M1202" s="120" t="e">
        <f t="shared" si="400"/>
        <v>#DIV/0!</v>
      </c>
      <c r="N1202" s="667"/>
      <c r="O1202" s="5" t="b">
        <f t="shared" si="402"/>
        <v>1</v>
      </c>
      <c r="P1202" s="6"/>
      <c r="Q1202" s="138"/>
      <c r="R1202" s="403" t="b">
        <f t="shared" si="408"/>
        <v>1</v>
      </c>
    </row>
    <row r="1203" spans="1:18" s="67" customFormat="1" ht="81.75" customHeight="1" x14ac:dyDescent="0.25">
      <c r="A1203" s="591" t="s">
        <v>212</v>
      </c>
      <c r="B1203" s="50" t="s">
        <v>826</v>
      </c>
      <c r="C1203" s="160" t="s">
        <v>172</v>
      </c>
      <c r="D1203" s="51">
        <f>SUM(D1204:D1207)</f>
        <v>3397.57</v>
      </c>
      <c r="E1203" s="51">
        <f>SUM(E1204:E1207)</f>
        <v>1474.45</v>
      </c>
      <c r="F1203" s="51">
        <f>SUM(F1204:F1207)</f>
        <v>1337.78</v>
      </c>
      <c r="G1203" s="105">
        <f>F1203/E1203</f>
        <v>0.90700000000000003</v>
      </c>
      <c r="H1203" s="51">
        <f>SUM(H1204:H1207)</f>
        <v>1337.78</v>
      </c>
      <c r="I1203" s="100">
        <f t="shared" si="407"/>
        <v>0.90700000000000003</v>
      </c>
      <c r="J1203" s="105">
        <f>H1203/F1203</f>
        <v>1</v>
      </c>
      <c r="K1203" s="51">
        <f>SUM(K1204:K1207)</f>
        <v>1474.45</v>
      </c>
      <c r="L1203" s="24">
        <f t="shared" si="426"/>
        <v>0</v>
      </c>
      <c r="M1203" s="47">
        <f t="shared" si="400"/>
        <v>1</v>
      </c>
      <c r="N1203" s="667" t="s">
        <v>1426</v>
      </c>
      <c r="O1203" s="5" t="b">
        <f t="shared" si="402"/>
        <v>1</v>
      </c>
      <c r="P1203" s="6"/>
      <c r="Q1203" s="138"/>
      <c r="R1203" s="403" t="b">
        <f t="shared" si="408"/>
        <v>1</v>
      </c>
    </row>
    <row r="1204" spans="1:18" s="66" customFormat="1" ht="27" x14ac:dyDescent="0.25">
      <c r="A1204" s="591"/>
      <c r="B1204" s="161" t="s">
        <v>19</v>
      </c>
      <c r="C1204" s="161"/>
      <c r="D1204" s="24"/>
      <c r="E1204" s="24"/>
      <c r="F1204" s="24"/>
      <c r="G1204" s="100"/>
      <c r="H1204" s="24"/>
      <c r="I1204" s="81" t="e">
        <f t="shared" si="407"/>
        <v>#DIV/0!</v>
      </c>
      <c r="J1204" s="81"/>
      <c r="K1204" s="24">
        <f t="shared" si="427"/>
        <v>0</v>
      </c>
      <c r="L1204" s="24">
        <f t="shared" si="426"/>
        <v>0</v>
      </c>
      <c r="M1204" s="120" t="e">
        <f t="shared" si="400"/>
        <v>#DIV/0!</v>
      </c>
      <c r="N1204" s="667"/>
      <c r="O1204" s="5" t="b">
        <f t="shared" si="402"/>
        <v>1</v>
      </c>
      <c r="P1204" s="6"/>
      <c r="Q1204" s="138"/>
      <c r="R1204" s="403" t="b">
        <f t="shared" si="408"/>
        <v>1</v>
      </c>
    </row>
    <row r="1205" spans="1:18" s="66" customFormat="1" ht="27" x14ac:dyDescent="0.25">
      <c r="A1205" s="591"/>
      <c r="B1205" s="161" t="s">
        <v>18</v>
      </c>
      <c r="C1205" s="161"/>
      <c r="D1205" s="24"/>
      <c r="E1205" s="24"/>
      <c r="F1205" s="24"/>
      <c r="G1205" s="100"/>
      <c r="H1205" s="24"/>
      <c r="I1205" s="81" t="e">
        <f t="shared" si="407"/>
        <v>#DIV/0!</v>
      </c>
      <c r="J1205" s="81"/>
      <c r="K1205" s="24">
        <f t="shared" si="427"/>
        <v>0</v>
      </c>
      <c r="L1205" s="24">
        <f t="shared" si="426"/>
        <v>0</v>
      </c>
      <c r="M1205" s="120" t="e">
        <f t="shared" si="400"/>
        <v>#DIV/0!</v>
      </c>
      <c r="N1205" s="667"/>
      <c r="O1205" s="5" t="b">
        <f t="shared" si="402"/>
        <v>1</v>
      </c>
      <c r="P1205" s="6"/>
      <c r="Q1205" s="138"/>
      <c r="R1205" s="403" t="b">
        <f t="shared" si="408"/>
        <v>1</v>
      </c>
    </row>
    <row r="1206" spans="1:18" s="66" customFormat="1" ht="27" x14ac:dyDescent="0.25">
      <c r="A1206" s="591"/>
      <c r="B1206" s="161" t="s">
        <v>38</v>
      </c>
      <c r="C1206" s="161"/>
      <c r="D1206" s="24">
        <v>3397.57</v>
      </c>
      <c r="E1206" s="24">
        <v>1474.45</v>
      </c>
      <c r="F1206" s="24">
        <v>1337.78</v>
      </c>
      <c r="G1206" s="100">
        <f>F1206/E1206</f>
        <v>0.90700000000000003</v>
      </c>
      <c r="H1206" s="24">
        <f>F1206</f>
        <v>1337.78</v>
      </c>
      <c r="I1206" s="100">
        <f t="shared" si="407"/>
        <v>0.90700000000000003</v>
      </c>
      <c r="J1206" s="100">
        <f>H1206/F1206</f>
        <v>1</v>
      </c>
      <c r="K1206" s="24">
        <f t="shared" si="427"/>
        <v>1474.45</v>
      </c>
      <c r="L1206" s="24">
        <f t="shared" si="426"/>
        <v>0</v>
      </c>
      <c r="M1206" s="47">
        <f t="shared" si="400"/>
        <v>1</v>
      </c>
      <c r="N1206" s="667"/>
      <c r="O1206" s="5" t="b">
        <f t="shared" si="402"/>
        <v>1</v>
      </c>
      <c r="P1206" s="6"/>
      <c r="Q1206" s="138"/>
      <c r="R1206" s="403" t="b">
        <f t="shared" si="408"/>
        <v>1</v>
      </c>
    </row>
    <row r="1207" spans="1:18" s="66" customFormat="1" ht="15.75" customHeight="1" x14ac:dyDescent="0.25">
      <c r="A1207" s="591"/>
      <c r="B1207" s="161" t="s">
        <v>20</v>
      </c>
      <c r="C1207" s="161"/>
      <c r="D1207" s="24"/>
      <c r="E1207" s="24"/>
      <c r="F1207" s="24"/>
      <c r="G1207" s="100"/>
      <c r="H1207" s="24"/>
      <c r="I1207" s="81" t="e">
        <f t="shared" si="407"/>
        <v>#DIV/0!</v>
      </c>
      <c r="J1207" s="81"/>
      <c r="K1207" s="24">
        <f t="shared" si="427"/>
        <v>0</v>
      </c>
      <c r="L1207" s="24">
        <f t="shared" si="426"/>
        <v>0</v>
      </c>
      <c r="M1207" s="120" t="e">
        <f t="shared" si="400"/>
        <v>#DIV/0!</v>
      </c>
      <c r="N1207" s="667"/>
      <c r="O1207" s="5" t="b">
        <f t="shared" si="402"/>
        <v>1</v>
      </c>
      <c r="P1207" s="6"/>
      <c r="Q1207" s="138"/>
      <c r="R1207" s="403" t="b">
        <f t="shared" si="408"/>
        <v>1</v>
      </c>
    </row>
    <row r="1208" spans="1:18" s="67" customFormat="1" ht="37.5" customHeight="1" x14ac:dyDescent="0.25">
      <c r="A1208" s="591" t="s">
        <v>213</v>
      </c>
      <c r="B1208" s="50" t="s">
        <v>215</v>
      </c>
      <c r="C1208" s="160" t="s">
        <v>172</v>
      </c>
      <c r="D1208" s="51">
        <f>SUM(D1209:D1212)</f>
        <v>293.7</v>
      </c>
      <c r="E1208" s="51">
        <f>SUM(E1209:E1212)</f>
        <v>75.83</v>
      </c>
      <c r="F1208" s="51">
        <f>SUM(F1209:F1212)</f>
        <v>75.83</v>
      </c>
      <c r="G1208" s="105">
        <f>F1208/E1208</f>
        <v>1</v>
      </c>
      <c r="H1208" s="51">
        <f>SUM(H1209:H1212)</f>
        <v>75.83</v>
      </c>
      <c r="I1208" s="100">
        <f t="shared" si="407"/>
        <v>1</v>
      </c>
      <c r="J1208" s="100">
        <f>H1208/F1208</f>
        <v>1</v>
      </c>
      <c r="K1208" s="24">
        <f>SUM(K1209:K1212)</f>
        <v>75.83</v>
      </c>
      <c r="L1208" s="24">
        <f t="shared" si="426"/>
        <v>0</v>
      </c>
      <c r="M1208" s="47">
        <f t="shared" si="400"/>
        <v>1</v>
      </c>
      <c r="N1208" s="620" t="s">
        <v>1427</v>
      </c>
      <c r="O1208" s="5" t="b">
        <f t="shared" si="402"/>
        <v>1</v>
      </c>
      <c r="P1208" s="6"/>
      <c r="Q1208" s="138"/>
      <c r="R1208" s="403" t="b">
        <f t="shared" si="408"/>
        <v>1</v>
      </c>
    </row>
    <row r="1209" spans="1:18" s="66" customFormat="1" ht="27" x14ac:dyDescent="0.25">
      <c r="A1209" s="591"/>
      <c r="B1209" s="161" t="s">
        <v>19</v>
      </c>
      <c r="C1209" s="161"/>
      <c r="D1209" s="24"/>
      <c r="E1209" s="24"/>
      <c r="F1209" s="24"/>
      <c r="G1209" s="100"/>
      <c r="H1209" s="24"/>
      <c r="I1209" s="81" t="e">
        <f t="shared" si="407"/>
        <v>#DIV/0!</v>
      </c>
      <c r="J1209" s="81"/>
      <c r="K1209" s="24">
        <f t="shared" si="427"/>
        <v>0</v>
      </c>
      <c r="L1209" s="24">
        <f t="shared" si="426"/>
        <v>0</v>
      </c>
      <c r="M1209" s="120" t="e">
        <f t="shared" si="400"/>
        <v>#DIV/0!</v>
      </c>
      <c r="N1209" s="620"/>
      <c r="O1209" s="5" t="b">
        <f t="shared" si="402"/>
        <v>1</v>
      </c>
      <c r="P1209" s="6"/>
      <c r="Q1209" s="138"/>
      <c r="R1209" s="403" t="b">
        <f t="shared" si="408"/>
        <v>1</v>
      </c>
    </row>
    <row r="1210" spans="1:18" s="66" customFormat="1" ht="27" x14ac:dyDescent="0.25">
      <c r="A1210" s="591"/>
      <c r="B1210" s="161" t="s">
        <v>18</v>
      </c>
      <c r="C1210" s="161"/>
      <c r="D1210" s="24"/>
      <c r="E1210" s="24"/>
      <c r="F1210" s="24"/>
      <c r="G1210" s="100"/>
      <c r="H1210" s="24"/>
      <c r="I1210" s="81" t="e">
        <f t="shared" si="407"/>
        <v>#DIV/0!</v>
      </c>
      <c r="J1210" s="81"/>
      <c r="K1210" s="24">
        <f t="shared" si="427"/>
        <v>0</v>
      </c>
      <c r="L1210" s="24">
        <f t="shared" si="426"/>
        <v>0</v>
      </c>
      <c r="M1210" s="120" t="e">
        <f t="shared" si="400"/>
        <v>#DIV/0!</v>
      </c>
      <c r="N1210" s="620"/>
      <c r="O1210" s="5" t="b">
        <f t="shared" si="402"/>
        <v>1</v>
      </c>
      <c r="P1210" s="6"/>
      <c r="Q1210" s="138"/>
      <c r="R1210" s="403" t="b">
        <f t="shared" si="408"/>
        <v>1</v>
      </c>
    </row>
    <row r="1211" spans="1:18" s="66" customFormat="1" ht="27" x14ac:dyDescent="0.25">
      <c r="A1211" s="591"/>
      <c r="B1211" s="161" t="s">
        <v>38</v>
      </c>
      <c r="C1211" s="161"/>
      <c r="D1211" s="24">
        <v>293.7</v>
      </c>
      <c r="E1211" s="24">
        <v>75.83</v>
      </c>
      <c r="F1211" s="24">
        <v>75.83</v>
      </c>
      <c r="G1211" s="100">
        <f>F1211/E1211</f>
        <v>1</v>
      </c>
      <c r="H1211" s="24">
        <f>F1211</f>
        <v>75.83</v>
      </c>
      <c r="I1211" s="100">
        <f t="shared" si="407"/>
        <v>1</v>
      </c>
      <c r="J1211" s="100">
        <f>H1211/F1211</f>
        <v>1</v>
      </c>
      <c r="K1211" s="24">
        <v>75.83</v>
      </c>
      <c r="L1211" s="24">
        <f t="shared" si="426"/>
        <v>0</v>
      </c>
      <c r="M1211" s="47">
        <f t="shared" si="400"/>
        <v>1</v>
      </c>
      <c r="N1211" s="620"/>
      <c r="O1211" s="5" t="b">
        <f t="shared" si="402"/>
        <v>1</v>
      </c>
      <c r="P1211" s="6"/>
      <c r="Q1211" s="138"/>
      <c r="R1211" s="403" t="b">
        <f t="shared" si="408"/>
        <v>1</v>
      </c>
    </row>
    <row r="1212" spans="1:18" s="66" customFormat="1" ht="27" x14ac:dyDescent="0.25">
      <c r="A1212" s="591"/>
      <c r="B1212" s="161" t="s">
        <v>20</v>
      </c>
      <c r="C1212" s="161"/>
      <c r="D1212" s="24"/>
      <c r="E1212" s="24"/>
      <c r="F1212" s="24"/>
      <c r="G1212" s="100"/>
      <c r="H1212" s="24"/>
      <c r="I1212" s="81" t="e">
        <f t="shared" si="407"/>
        <v>#DIV/0!</v>
      </c>
      <c r="J1212" s="81"/>
      <c r="K1212" s="24">
        <f t="shared" si="427"/>
        <v>0</v>
      </c>
      <c r="L1212" s="24">
        <f t="shared" si="426"/>
        <v>0</v>
      </c>
      <c r="M1212" s="120" t="e">
        <f t="shared" si="400"/>
        <v>#DIV/0!</v>
      </c>
      <c r="N1212" s="620"/>
      <c r="O1212" s="5" t="b">
        <f t="shared" si="402"/>
        <v>1</v>
      </c>
      <c r="P1212" s="6"/>
      <c r="Q1212" s="138"/>
      <c r="R1212" s="403" t="b">
        <f t="shared" si="408"/>
        <v>1</v>
      </c>
    </row>
    <row r="1213" spans="1:18" s="67" customFormat="1" ht="225" customHeight="1" x14ac:dyDescent="0.25">
      <c r="A1213" s="591" t="s">
        <v>214</v>
      </c>
      <c r="B1213" s="50" t="s">
        <v>596</v>
      </c>
      <c r="C1213" s="160" t="s">
        <v>172</v>
      </c>
      <c r="D1213" s="51">
        <f>SUM(D1214:D1217)</f>
        <v>236.67</v>
      </c>
      <c r="E1213" s="51">
        <f>SUM(E1214:E1217)</f>
        <v>136.66999999999999</v>
      </c>
      <c r="F1213" s="51">
        <f>SUM(F1214:F1217)</f>
        <v>101</v>
      </c>
      <c r="G1213" s="105">
        <f>F1213/E1213</f>
        <v>0.73899999999999999</v>
      </c>
      <c r="H1213" s="51">
        <f>SUM(H1214:H1217)</f>
        <v>101</v>
      </c>
      <c r="I1213" s="100">
        <f t="shared" si="407"/>
        <v>0.73899999999999999</v>
      </c>
      <c r="J1213" s="99">
        <f>H1213/F1213</f>
        <v>1</v>
      </c>
      <c r="K1213" s="24">
        <f t="shared" si="427"/>
        <v>136.66999999999999</v>
      </c>
      <c r="L1213" s="24">
        <f t="shared" si="426"/>
        <v>0</v>
      </c>
      <c r="M1213" s="47">
        <f t="shared" si="400"/>
        <v>1</v>
      </c>
      <c r="N1213" s="620" t="s">
        <v>1428</v>
      </c>
      <c r="O1213" s="5" t="b">
        <f t="shared" si="402"/>
        <v>1</v>
      </c>
      <c r="P1213" s="6"/>
      <c r="Q1213" s="138"/>
      <c r="R1213" s="403" t="b">
        <f t="shared" si="408"/>
        <v>1</v>
      </c>
    </row>
    <row r="1214" spans="1:18" s="66" customFormat="1" ht="48.75" customHeight="1" x14ac:dyDescent="0.25">
      <c r="A1214" s="591"/>
      <c r="B1214" s="161" t="s">
        <v>19</v>
      </c>
      <c r="C1214" s="161"/>
      <c r="D1214" s="24"/>
      <c r="E1214" s="24"/>
      <c r="F1214" s="24"/>
      <c r="G1214" s="100"/>
      <c r="H1214" s="24"/>
      <c r="I1214" s="81" t="e">
        <f t="shared" si="407"/>
        <v>#DIV/0!</v>
      </c>
      <c r="J1214" s="81"/>
      <c r="K1214" s="24">
        <f t="shared" si="427"/>
        <v>0</v>
      </c>
      <c r="L1214" s="24">
        <f t="shared" si="426"/>
        <v>0</v>
      </c>
      <c r="M1214" s="120" t="e">
        <f t="shared" si="400"/>
        <v>#DIV/0!</v>
      </c>
      <c r="N1214" s="620"/>
      <c r="O1214" s="5" t="b">
        <f t="shared" ref="O1214:O1277" si="428">K1214+L1214=E1214</f>
        <v>1</v>
      </c>
      <c r="P1214" s="6"/>
      <c r="Q1214" s="138"/>
      <c r="R1214" s="403" t="b">
        <f t="shared" si="408"/>
        <v>1</v>
      </c>
    </row>
    <row r="1215" spans="1:18" s="66" customFormat="1" ht="48.75" customHeight="1" x14ac:dyDescent="0.25">
      <c r="A1215" s="591"/>
      <c r="B1215" s="161" t="s">
        <v>18</v>
      </c>
      <c r="C1215" s="161"/>
      <c r="D1215" s="24"/>
      <c r="E1215" s="24"/>
      <c r="F1215" s="24"/>
      <c r="G1215" s="100"/>
      <c r="H1215" s="24"/>
      <c r="I1215" s="81" t="e">
        <f t="shared" si="407"/>
        <v>#DIV/0!</v>
      </c>
      <c r="J1215" s="81"/>
      <c r="K1215" s="24">
        <f t="shared" si="427"/>
        <v>0</v>
      </c>
      <c r="L1215" s="24">
        <f t="shared" si="426"/>
        <v>0</v>
      </c>
      <c r="M1215" s="120" t="e">
        <f t="shared" si="400"/>
        <v>#DIV/0!</v>
      </c>
      <c r="N1215" s="620"/>
      <c r="O1215" s="5" t="b">
        <f t="shared" si="428"/>
        <v>1</v>
      </c>
      <c r="P1215" s="6"/>
      <c r="Q1215" s="138"/>
      <c r="R1215" s="403" t="b">
        <f t="shared" si="408"/>
        <v>1</v>
      </c>
    </row>
    <row r="1216" spans="1:18" s="66" customFormat="1" ht="48.75" customHeight="1" x14ac:dyDescent="0.25">
      <c r="A1216" s="591"/>
      <c r="B1216" s="161" t="s">
        <v>38</v>
      </c>
      <c r="C1216" s="161"/>
      <c r="D1216" s="24">
        <v>236.67</v>
      </c>
      <c r="E1216" s="24">
        <v>136.66999999999999</v>
      </c>
      <c r="F1216" s="24">
        <v>101</v>
      </c>
      <c r="G1216" s="100">
        <f>F1216/E1216</f>
        <v>0.73899999999999999</v>
      </c>
      <c r="H1216" s="24">
        <f>F1216</f>
        <v>101</v>
      </c>
      <c r="I1216" s="100">
        <f t="shared" si="407"/>
        <v>0.73899999999999999</v>
      </c>
      <c r="J1216" s="81">
        <f>H1216/F1216</f>
        <v>1</v>
      </c>
      <c r="K1216" s="24">
        <f t="shared" si="427"/>
        <v>136.66999999999999</v>
      </c>
      <c r="L1216" s="24">
        <f t="shared" si="426"/>
        <v>0</v>
      </c>
      <c r="M1216" s="47">
        <f t="shared" ref="M1216:M1279" si="429">K1216/E1216</f>
        <v>1</v>
      </c>
      <c r="N1216" s="620"/>
      <c r="O1216" s="5" t="b">
        <f t="shared" si="428"/>
        <v>1</v>
      </c>
      <c r="P1216" s="6"/>
      <c r="Q1216" s="138"/>
      <c r="R1216" s="403" t="b">
        <f t="shared" si="408"/>
        <v>1</v>
      </c>
    </row>
    <row r="1217" spans="1:18" s="66" customFormat="1" ht="48.75" customHeight="1" x14ac:dyDescent="0.25">
      <c r="A1217" s="591"/>
      <c r="B1217" s="161" t="s">
        <v>20</v>
      </c>
      <c r="C1217" s="161"/>
      <c r="D1217" s="24"/>
      <c r="E1217" s="24"/>
      <c r="F1217" s="24"/>
      <c r="G1217" s="100"/>
      <c r="H1217" s="24"/>
      <c r="I1217" s="81" t="e">
        <f t="shared" si="407"/>
        <v>#DIV/0!</v>
      </c>
      <c r="J1217" s="81"/>
      <c r="K1217" s="24">
        <f t="shared" si="427"/>
        <v>0</v>
      </c>
      <c r="L1217" s="24">
        <f t="shared" si="426"/>
        <v>0</v>
      </c>
      <c r="M1217" s="120" t="e">
        <f t="shared" si="429"/>
        <v>#DIV/0!</v>
      </c>
      <c r="N1217" s="620"/>
      <c r="O1217" s="5" t="b">
        <f t="shared" si="428"/>
        <v>1</v>
      </c>
      <c r="P1217" s="6"/>
      <c r="Q1217" s="138"/>
      <c r="R1217" s="403" t="b">
        <f t="shared" si="408"/>
        <v>1</v>
      </c>
    </row>
    <row r="1218" spans="1:18" s="67" customFormat="1" ht="57.75" customHeight="1" x14ac:dyDescent="0.25">
      <c r="A1218" s="591" t="s">
        <v>846</v>
      </c>
      <c r="B1218" s="50" t="s">
        <v>332</v>
      </c>
      <c r="C1218" s="160" t="s">
        <v>172</v>
      </c>
      <c r="D1218" s="51">
        <f>SUM(D1219:D1222)</f>
        <v>34.5</v>
      </c>
      <c r="E1218" s="51">
        <f>SUM(E1219:E1222)</f>
        <v>34.5</v>
      </c>
      <c r="F1218" s="51">
        <f>SUM(F1219:F1222)</f>
        <v>0</v>
      </c>
      <c r="G1218" s="105">
        <f>F1218/E1218</f>
        <v>0</v>
      </c>
      <c r="H1218" s="51">
        <f>SUM(H1219:H1222)</f>
        <v>0</v>
      </c>
      <c r="I1218" s="100">
        <f t="shared" si="407"/>
        <v>0</v>
      </c>
      <c r="J1218" s="99" t="e">
        <f>H1218/F1218</f>
        <v>#DIV/0!</v>
      </c>
      <c r="K1218" s="24">
        <f t="shared" si="427"/>
        <v>34.5</v>
      </c>
      <c r="L1218" s="24">
        <f t="shared" si="426"/>
        <v>0</v>
      </c>
      <c r="M1218" s="47">
        <f t="shared" si="429"/>
        <v>1</v>
      </c>
      <c r="N1218" s="620" t="s">
        <v>1235</v>
      </c>
      <c r="O1218" s="5" t="b">
        <f t="shared" si="428"/>
        <v>1</v>
      </c>
      <c r="P1218" s="6"/>
      <c r="Q1218" s="138"/>
      <c r="R1218" s="403" t="b">
        <f t="shared" si="408"/>
        <v>1</v>
      </c>
    </row>
    <row r="1219" spans="1:18" s="66" customFormat="1" ht="18.75" customHeight="1" x14ac:dyDescent="0.25">
      <c r="A1219" s="591"/>
      <c r="B1219" s="161" t="s">
        <v>19</v>
      </c>
      <c r="C1219" s="161"/>
      <c r="D1219" s="24"/>
      <c r="E1219" s="24"/>
      <c r="F1219" s="24"/>
      <c r="G1219" s="100"/>
      <c r="H1219" s="24"/>
      <c r="I1219" s="81" t="e">
        <f t="shared" si="407"/>
        <v>#DIV/0!</v>
      </c>
      <c r="J1219" s="81"/>
      <c r="K1219" s="24">
        <f t="shared" si="427"/>
        <v>0</v>
      </c>
      <c r="L1219" s="24">
        <f t="shared" si="426"/>
        <v>0</v>
      </c>
      <c r="M1219" s="120" t="e">
        <f t="shared" si="429"/>
        <v>#DIV/0!</v>
      </c>
      <c r="N1219" s="620"/>
      <c r="O1219" s="5" t="b">
        <f t="shared" si="428"/>
        <v>1</v>
      </c>
      <c r="P1219" s="6"/>
      <c r="Q1219" s="138"/>
      <c r="R1219" s="403" t="b">
        <f t="shared" si="408"/>
        <v>1</v>
      </c>
    </row>
    <row r="1220" spans="1:18" s="66" customFormat="1" ht="27" x14ac:dyDescent="0.25">
      <c r="A1220" s="591"/>
      <c r="B1220" s="161" t="s">
        <v>18</v>
      </c>
      <c r="C1220" s="161"/>
      <c r="D1220" s="24"/>
      <c r="E1220" s="24"/>
      <c r="F1220" s="24"/>
      <c r="G1220" s="100"/>
      <c r="H1220" s="24"/>
      <c r="I1220" s="81" t="e">
        <f t="shared" si="407"/>
        <v>#DIV/0!</v>
      </c>
      <c r="J1220" s="81"/>
      <c r="K1220" s="24">
        <f t="shared" si="427"/>
        <v>0</v>
      </c>
      <c r="L1220" s="24">
        <f t="shared" si="426"/>
        <v>0</v>
      </c>
      <c r="M1220" s="120" t="e">
        <f t="shared" si="429"/>
        <v>#DIV/0!</v>
      </c>
      <c r="N1220" s="620"/>
      <c r="O1220" s="5" t="b">
        <f t="shared" si="428"/>
        <v>1</v>
      </c>
      <c r="P1220" s="6"/>
      <c r="Q1220" s="138"/>
      <c r="R1220" s="403" t="b">
        <f t="shared" si="408"/>
        <v>1</v>
      </c>
    </row>
    <row r="1221" spans="1:18" s="66" customFormat="1" ht="27" x14ac:dyDescent="0.25">
      <c r="A1221" s="591"/>
      <c r="B1221" s="161" t="s">
        <v>38</v>
      </c>
      <c r="C1221" s="161"/>
      <c r="D1221" s="24">
        <v>34.5</v>
      </c>
      <c r="E1221" s="24">
        <v>34.5</v>
      </c>
      <c r="F1221" s="24"/>
      <c r="G1221" s="100">
        <f>F1221/E1221</f>
        <v>0</v>
      </c>
      <c r="H1221" s="24">
        <f>F1221</f>
        <v>0</v>
      </c>
      <c r="I1221" s="100">
        <f t="shared" si="407"/>
        <v>0</v>
      </c>
      <c r="J1221" s="81" t="e">
        <f>H1221/F1221</f>
        <v>#DIV/0!</v>
      </c>
      <c r="K1221" s="24">
        <f t="shared" si="427"/>
        <v>34.5</v>
      </c>
      <c r="L1221" s="24">
        <f t="shared" si="426"/>
        <v>0</v>
      </c>
      <c r="M1221" s="47">
        <f t="shared" si="429"/>
        <v>1</v>
      </c>
      <c r="N1221" s="620"/>
      <c r="O1221" s="5" t="b">
        <f t="shared" si="428"/>
        <v>1</v>
      </c>
      <c r="P1221" s="6"/>
      <c r="Q1221" s="138"/>
      <c r="R1221" s="403" t="b">
        <f t="shared" si="408"/>
        <v>1</v>
      </c>
    </row>
    <row r="1222" spans="1:18" s="66" customFormat="1" ht="27" x14ac:dyDescent="0.25">
      <c r="A1222" s="591"/>
      <c r="B1222" s="161" t="s">
        <v>20</v>
      </c>
      <c r="C1222" s="161"/>
      <c r="D1222" s="24"/>
      <c r="E1222" s="24"/>
      <c r="F1222" s="24"/>
      <c r="G1222" s="100"/>
      <c r="H1222" s="24"/>
      <c r="I1222" s="81" t="e">
        <f t="shared" si="407"/>
        <v>#DIV/0!</v>
      </c>
      <c r="J1222" s="81"/>
      <c r="K1222" s="24">
        <f t="shared" si="427"/>
        <v>0</v>
      </c>
      <c r="L1222" s="24">
        <f t="shared" si="426"/>
        <v>0</v>
      </c>
      <c r="M1222" s="120" t="e">
        <f t="shared" si="429"/>
        <v>#DIV/0!</v>
      </c>
      <c r="N1222" s="620"/>
      <c r="O1222" s="5" t="b">
        <f t="shared" si="428"/>
        <v>1</v>
      </c>
      <c r="P1222" s="6"/>
      <c r="Q1222" s="138"/>
      <c r="R1222" s="403" t="b">
        <f t="shared" si="408"/>
        <v>1</v>
      </c>
    </row>
    <row r="1223" spans="1:18" s="67" customFormat="1" ht="52.5" customHeight="1" x14ac:dyDescent="0.25">
      <c r="A1223" s="591" t="s">
        <v>216</v>
      </c>
      <c r="B1223" s="50" t="s">
        <v>597</v>
      </c>
      <c r="C1223" s="160" t="s">
        <v>172</v>
      </c>
      <c r="D1223" s="51">
        <f>SUM(D1224:D1227)</f>
        <v>86.76</v>
      </c>
      <c r="E1223" s="51">
        <f>SUM(E1224:E1227)</f>
        <v>269.76</v>
      </c>
      <c r="F1223" s="51">
        <f>SUM(F1224:F1227)</f>
        <v>219.13</v>
      </c>
      <c r="G1223" s="105">
        <f>F1223/E1223</f>
        <v>0.81200000000000006</v>
      </c>
      <c r="H1223" s="51">
        <f>SUM(H1224:H1227)</f>
        <v>219.13</v>
      </c>
      <c r="I1223" s="100">
        <f t="shared" si="407"/>
        <v>0.81200000000000006</v>
      </c>
      <c r="J1223" s="100">
        <f>H1223/F1223</f>
        <v>1</v>
      </c>
      <c r="K1223" s="24">
        <f t="shared" si="427"/>
        <v>269.76</v>
      </c>
      <c r="L1223" s="24">
        <f t="shared" si="426"/>
        <v>0</v>
      </c>
      <c r="M1223" s="47">
        <f t="shared" si="429"/>
        <v>1</v>
      </c>
      <c r="N1223" s="784" t="s">
        <v>1429</v>
      </c>
      <c r="O1223" s="5" t="b">
        <f t="shared" si="428"/>
        <v>1</v>
      </c>
      <c r="P1223" s="6"/>
      <c r="Q1223" s="138"/>
      <c r="R1223" s="403" t="b">
        <f t="shared" si="408"/>
        <v>1</v>
      </c>
    </row>
    <row r="1224" spans="1:18" s="66" customFormat="1" ht="18.75" customHeight="1" x14ac:dyDescent="0.25">
      <c r="A1224" s="591"/>
      <c r="B1224" s="161" t="s">
        <v>19</v>
      </c>
      <c r="C1224" s="161"/>
      <c r="D1224" s="24"/>
      <c r="E1224" s="24"/>
      <c r="F1224" s="24"/>
      <c r="G1224" s="100"/>
      <c r="H1224" s="24"/>
      <c r="I1224" s="81" t="e">
        <f t="shared" si="407"/>
        <v>#DIV/0!</v>
      </c>
      <c r="J1224" s="81"/>
      <c r="K1224" s="24">
        <f t="shared" si="427"/>
        <v>0</v>
      </c>
      <c r="L1224" s="24">
        <f t="shared" si="426"/>
        <v>0</v>
      </c>
      <c r="M1224" s="120" t="e">
        <f t="shared" si="429"/>
        <v>#DIV/0!</v>
      </c>
      <c r="N1224" s="785"/>
      <c r="O1224" s="5" t="b">
        <f t="shared" si="428"/>
        <v>1</v>
      </c>
      <c r="P1224" s="6"/>
      <c r="Q1224" s="138"/>
      <c r="R1224" s="403" t="b">
        <f t="shared" ref="R1224:R1287" si="430">F1224=H1224</f>
        <v>1</v>
      </c>
    </row>
    <row r="1225" spans="1:18" s="66" customFormat="1" ht="27" x14ac:dyDescent="0.25">
      <c r="A1225" s="591"/>
      <c r="B1225" s="161" t="s">
        <v>18</v>
      </c>
      <c r="C1225" s="161"/>
      <c r="D1225" s="24"/>
      <c r="E1225" s="24"/>
      <c r="F1225" s="24"/>
      <c r="G1225" s="100"/>
      <c r="H1225" s="24"/>
      <c r="I1225" s="81" t="e">
        <f t="shared" si="407"/>
        <v>#DIV/0!</v>
      </c>
      <c r="J1225" s="81"/>
      <c r="K1225" s="24">
        <f t="shared" si="427"/>
        <v>0</v>
      </c>
      <c r="L1225" s="24">
        <f t="shared" si="426"/>
        <v>0</v>
      </c>
      <c r="M1225" s="120" t="e">
        <f t="shared" si="429"/>
        <v>#DIV/0!</v>
      </c>
      <c r="N1225" s="785"/>
      <c r="O1225" s="5" t="b">
        <f t="shared" si="428"/>
        <v>1</v>
      </c>
      <c r="P1225" s="6"/>
      <c r="Q1225" s="138"/>
      <c r="R1225" s="403" t="b">
        <f t="shared" si="430"/>
        <v>1</v>
      </c>
    </row>
    <row r="1226" spans="1:18" s="66" customFormat="1" ht="27" x14ac:dyDescent="0.25">
      <c r="A1226" s="591"/>
      <c r="B1226" s="161" t="s">
        <v>38</v>
      </c>
      <c r="C1226" s="161"/>
      <c r="D1226" s="24">
        <v>86.76</v>
      </c>
      <c r="E1226" s="24">
        <v>269.76</v>
      </c>
      <c r="F1226" s="24">
        <v>219.13</v>
      </c>
      <c r="G1226" s="100">
        <f>F1226/E1226</f>
        <v>0.81200000000000006</v>
      </c>
      <c r="H1226" s="24">
        <f>F1226</f>
        <v>219.13</v>
      </c>
      <c r="I1226" s="100">
        <f t="shared" si="407"/>
        <v>0.81200000000000006</v>
      </c>
      <c r="J1226" s="100">
        <f>H1226/F1226</f>
        <v>1</v>
      </c>
      <c r="K1226" s="24">
        <v>269.76</v>
      </c>
      <c r="L1226" s="24">
        <f t="shared" si="426"/>
        <v>0</v>
      </c>
      <c r="M1226" s="47">
        <f t="shared" si="429"/>
        <v>1</v>
      </c>
      <c r="N1226" s="785"/>
      <c r="O1226" s="5" t="b">
        <f t="shared" si="428"/>
        <v>1</v>
      </c>
      <c r="P1226" s="6"/>
      <c r="Q1226" s="138"/>
      <c r="R1226" s="403" t="b">
        <f t="shared" si="430"/>
        <v>1</v>
      </c>
    </row>
    <row r="1227" spans="1:18" s="66" customFormat="1" ht="27.75" customHeight="1" x14ac:dyDescent="0.25">
      <c r="A1227" s="591"/>
      <c r="B1227" s="161" t="s">
        <v>20</v>
      </c>
      <c r="C1227" s="161"/>
      <c r="D1227" s="24"/>
      <c r="E1227" s="24"/>
      <c r="F1227" s="24"/>
      <c r="G1227" s="100"/>
      <c r="H1227" s="24"/>
      <c r="I1227" s="81" t="e">
        <f t="shared" si="407"/>
        <v>#DIV/0!</v>
      </c>
      <c r="J1227" s="81"/>
      <c r="K1227" s="24">
        <f t="shared" si="427"/>
        <v>0</v>
      </c>
      <c r="L1227" s="24">
        <f t="shared" si="426"/>
        <v>0</v>
      </c>
      <c r="M1227" s="120" t="e">
        <f t="shared" si="429"/>
        <v>#DIV/0!</v>
      </c>
      <c r="N1227" s="786"/>
      <c r="O1227" s="5" t="b">
        <f t="shared" si="428"/>
        <v>1</v>
      </c>
      <c r="P1227" s="6"/>
      <c r="Q1227" s="138"/>
      <c r="R1227" s="403" t="b">
        <f t="shared" si="430"/>
        <v>1</v>
      </c>
    </row>
    <row r="1228" spans="1:18" s="67" customFormat="1" ht="121.5" customHeight="1" x14ac:dyDescent="0.25">
      <c r="A1228" s="612" t="s">
        <v>217</v>
      </c>
      <c r="B1228" s="50" t="s">
        <v>609</v>
      </c>
      <c r="C1228" s="160" t="s">
        <v>172</v>
      </c>
      <c r="D1228" s="51">
        <f>SUM(D1229:D1232)</f>
        <v>526.25</v>
      </c>
      <c r="E1228" s="51">
        <f>SUM(E1229:E1232)</f>
        <v>630.45000000000005</v>
      </c>
      <c r="F1228" s="51">
        <f>SUM(F1229:F1232)</f>
        <v>249.99</v>
      </c>
      <c r="G1228" s="105">
        <f>F1228/E1228</f>
        <v>0.39700000000000002</v>
      </c>
      <c r="H1228" s="51">
        <f>SUM(H1229:H1232)</f>
        <v>249.99</v>
      </c>
      <c r="I1228" s="100">
        <f t="shared" si="407"/>
        <v>0.39700000000000002</v>
      </c>
      <c r="J1228" s="99">
        <f>H1228/F1228</f>
        <v>1</v>
      </c>
      <c r="K1228" s="24">
        <f>SUM(K1229:K1232)</f>
        <v>550.20000000000005</v>
      </c>
      <c r="L1228" s="24">
        <f t="shared" si="426"/>
        <v>80.25</v>
      </c>
      <c r="M1228" s="47">
        <f t="shared" si="429"/>
        <v>0.87</v>
      </c>
      <c r="N1228" s="620" t="s">
        <v>1293</v>
      </c>
      <c r="O1228" s="5" t="b">
        <f t="shared" si="428"/>
        <v>1</v>
      </c>
      <c r="P1228" s="6"/>
      <c r="Q1228" s="138"/>
      <c r="R1228" s="403" t="b">
        <f t="shared" si="430"/>
        <v>1</v>
      </c>
    </row>
    <row r="1229" spans="1:18" s="66" customFormat="1" ht="18.75" customHeight="1" x14ac:dyDescent="0.25">
      <c r="A1229" s="613"/>
      <c r="B1229" s="161" t="s">
        <v>19</v>
      </c>
      <c r="C1229" s="161"/>
      <c r="D1229" s="24"/>
      <c r="E1229" s="24"/>
      <c r="F1229" s="24"/>
      <c r="G1229" s="100"/>
      <c r="H1229" s="24"/>
      <c r="I1229" s="81" t="e">
        <f t="shared" si="407"/>
        <v>#DIV/0!</v>
      </c>
      <c r="J1229" s="81"/>
      <c r="K1229" s="24">
        <f t="shared" si="427"/>
        <v>0</v>
      </c>
      <c r="L1229" s="24">
        <f t="shared" si="426"/>
        <v>0</v>
      </c>
      <c r="M1229" s="120" t="e">
        <f t="shared" si="429"/>
        <v>#DIV/0!</v>
      </c>
      <c r="N1229" s="620"/>
      <c r="O1229" s="5" t="b">
        <f t="shared" si="428"/>
        <v>1</v>
      </c>
      <c r="P1229" s="6"/>
      <c r="Q1229" s="138"/>
      <c r="R1229" s="403" t="b">
        <f t="shared" si="430"/>
        <v>1</v>
      </c>
    </row>
    <row r="1230" spans="1:18" s="66" customFormat="1" ht="27" x14ac:dyDescent="0.25">
      <c r="A1230" s="613"/>
      <c r="B1230" s="161" t="s">
        <v>18</v>
      </c>
      <c r="C1230" s="161"/>
      <c r="D1230" s="24"/>
      <c r="E1230" s="24"/>
      <c r="F1230" s="24"/>
      <c r="G1230" s="100"/>
      <c r="H1230" s="24"/>
      <c r="I1230" s="81" t="e">
        <f t="shared" si="407"/>
        <v>#DIV/0!</v>
      </c>
      <c r="J1230" s="81"/>
      <c r="K1230" s="24">
        <f t="shared" si="427"/>
        <v>0</v>
      </c>
      <c r="L1230" s="24">
        <f t="shared" si="426"/>
        <v>0</v>
      </c>
      <c r="M1230" s="120" t="e">
        <f t="shared" si="429"/>
        <v>#DIV/0!</v>
      </c>
      <c r="N1230" s="620"/>
      <c r="O1230" s="5" t="b">
        <f t="shared" si="428"/>
        <v>1</v>
      </c>
      <c r="P1230" s="6"/>
      <c r="Q1230" s="138"/>
      <c r="R1230" s="403" t="b">
        <f t="shared" si="430"/>
        <v>1</v>
      </c>
    </row>
    <row r="1231" spans="1:18" s="66" customFormat="1" ht="27" x14ac:dyDescent="0.25">
      <c r="A1231" s="613"/>
      <c r="B1231" s="161" t="s">
        <v>38</v>
      </c>
      <c r="C1231" s="161"/>
      <c r="D1231" s="24">
        <v>526.25</v>
      </c>
      <c r="E1231" s="24">
        <v>630.45000000000005</v>
      </c>
      <c r="F1231" s="24">
        <v>249.99</v>
      </c>
      <c r="G1231" s="100">
        <f>F1231/E1231</f>
        <v>0.39700000000000002</v>
      </c>
      <c r="H1231" s="24">
        <v>249.99</v>
      </c>
      <c r="I1231" s="100">
        <f t="shared" si="407"/>
        <v>0.39700000000000002</v>
      </c>
      <c r="J1231" s="81">
        <f>H1231/F1231</f>
        <v>1</v>
      </c>
      <c r="K1231" s="24">
        <v>550.20000000000005</v>
      </c>
      <c r="L1231" s="24">
        <f t="shared" si="426"/>
        <v>80.25</v>
      </c>
      <c r="M1231" s="47">
        <f t="shared" si="429"/>
        <v>0.87</v>
      </c>
      <c r="N1231" s="620"/>
      <c r="O1231" s="5" t="b">
        <f t="shared" si="428"/>
        <v>1</v>
      </c>
      <c r="P1231" s="6"/>
      <c r="Q1231" s="138"/>
      <c r="R1231" s="403" t="b">
        <f t="shared" si="430"/>
        <v>1</v>
      </c>
    </row>
    <row r="1232" spans="1:18" s="66" customFormat="1" ht="27" x14ac:dyDescent="0.25">
      <c r="A1232" s="594"/>
      <c r="B1232" s="161" t="s">
        <v>20</v>
      </c>
      <c r="C1232" s="161"/>
      <c r="D1232" s="24"/>
      <c r="E1232" s="24"/>
      <c r="F1232" s="24"/>
      <c r="G1232" s="100"/>
      <c r="H1232" s="24"/>
      <c r="I1232" s="81" t="e">
        <f t="shared" si="407"/>
        <v>#DIV/0!</v>
      </c>
      <c r="J1232" s="81"/>
      <c r="K1232" s="24">
        <f t="shared" si="427"/>
        <v>0</v>
      </c>
      <c r="L1232" s="24">
        <f t="shared" si="426"/>
        <v>0</v>
      </c>
      <c r="M1232" s="120" t="e">
        <f t="shared" si="429"/>
        <v>#DIV/0!</v>
      </c>
      <c r="N1232" s="620"/>
      <c r="O1232" s="5" t="b">
        <f t="shared" si="428"/>
        <v>1</v>
      </c>
      <c r="P1232" s="6"/>
      <c r="Q1232" s="138"/>
      <c r="R1232" s="403" t="b">
        <f t="shared" si="430"/>
        <v>1</v>
      </c>
    </row>
    <row r="1233" spans="1:18" s="67" customFormat="1" ht="62.25" customHeight="1" x14ac:dyDescent="0.25">
      <c r="A1233" s="591" t="s">
        <v>218</v>
      </c>
      <c r="B1233" s="50" t="s">
        <v>598</v>
      </c>
      <c r="C1233" s="160" t="s">
        <v>172</v>
      </c>
      <c r="D1233" s="51">
        <f>SUM(D1234:D1237)</f>
        <v>2850.09</v>
      </c>
      <c r="E1233" s="51">
        <f>SUM(E1234:E1237)</f>
        <v>2850.09</v>
      </c>
      <c r="F1233" s="51">
        <f>SUM(F1234:F1237)</f>
        <v>2850.09</v>
      </c>
      <c r="G1233" s="105">
        <f>F1233/E1233</f>
        <v>1</v>
      </c>
      <c r="H1233" s="51">
        <f>SUM(H1234:H1237)</f>
        <v>2850.09</v>
      </c>
      <c r="I1233" s="100">
        <f t="shared" si="407"/>
        <v>1</v>
      </c>
      <c r="J1233" s="99">
        <f>H1233/F1233</f>
        <v>1</v>
      </c>
      <c r="K1233" s="24">
        <f>SUM(K1234:K1237)</f>
        <v>2850.09</v>
      </c>
      <c r="L1233" s="24">
        <f t="shared" si="426"/>
        <v>0</v>
      </c>
      <c r="M1233" s="47">
        <f t="shared" si="429"/>
        <v>1</v>
      </c>
      <c r="N1233" s="620" t="s">
        <v>1294</v>
      </c>
      <c r="O1233" s="5" t="b">
        <f t="shared" si="428"/>
        <v>1</v>
      </c>
      <c r="P1233" s="6"/>
      <c r="Q1233" s="138"/>
      <c r="R1233" s="403" t="b">
        <f t="shared" si="430"/>
        <v>1</v>
      </c>
    </row>
    <row r="1234" spans="1:18" s="66" customFormat="1" ht="27" x14ac:dyDescent="0.25">
      <c r="A1234" s="591"/>
      <c r="B1234" s="161" t="s">
        <v>19</v>
      </c>
      <c r="C1234" s="161"/>
      <c r="D1234" s="24"/>
      <c r="E1234" s="24"/>
      <c r="F1234" s="24"/>
      <c r="G1234" s="100"/>
      <c r="H1234" s="24"/>
      <c r="I1234" s="81" t="e">
        <f t="shared" si="407"/>
        <v>#DIV/0!</v>
      </c>
      <c r="J1234" s="81"/>
      <c r="K1234" s="24">
        <f t="shared" si="427"/>
        <v>0</v>
      </c>
      <c r="L1234" s="24">
        <f t="shared" si="426"/>
        <v>0</v>
      </c>
      <c r="M1234" s="120" t="e">
        <f t="shared" si="429"/>
        <v>#DIV/0!</v>
      </c>
      <c r="N1234" s="620"/>
      <c r="O1234" s="5" t="b">
        <f t="shared" si="428"/>
        <v>1</v>
      </c>
      <c r="P1234" s="6"/>
      <c r="Q1234" s="138"/>
      <c r="R1234" s="403" t="b">
        <f t="shared" si="430"/>
        <v>1</v>
      </c>
    </row>
    <row r="1235" spans="1:18" s="66" customFormat="1" ht="27" x14ac:dyDescent="0.25">
      <c r="A1235" s="591"/>
      <c r="B1235" s="161" t="s">
        <v>18</v>
      </c>
      <c r="C1235" s="161"/>
      <c r="D1235" s="24"/>
      <c r="E1235" s="24"/>
      <c r="F1235" s="24"/>
      <c r="G1235" s="100"/>
      <c r="H1235" s="24"/>
      <c r="I1235" s="81" t="e">
        <f t="shared" si="407"/>
        <v>#DIV/0!</v>
      </c>
      <c r="J1235" s="81"/>
      <c r="K1235" s="24">
        <f t="shared" si="427"/>
        <v>0</v>
      </c>
      <c r="L1235" s="24">
        <f t="shared" si="426"/>
        <v>0</v>
      </c>
      <c r="M1235" s="120" t="e">
        <f t="shared" si="429"/>
        <v>#DIV/0!</v>
      </c>
      <c r="N1235" s="620"/>
      <c r="O1235" s="5" t="b">
        <f t="shared" si="428"/>
        <v>1</v>
      </c>
      <c r="P1235" s="6"/>
      <c r="Q1235" s="138"/>
      <c r="R1235" s="403" t="b">
        <f t="shared" si="430"/>
        <v>1</v>
      </c>
    </row>
    <row r="1236" spans="1:18" s="66" customFormat="1" ht="27" x14ac:dyDescent="0.25">
      <c r="A1236" s="591"/>
      <c r="B1236" s="161" t="s">
        <v>38</v>
      </c>
      <c r="C1236" s="161"/>
      <c r="D1236" s="24">
        <v>2850.09</v>
      </c>
      <c r="E1236" s="24">
        <v>2850.09</v>
      </c>
      <c r="F1236" s="24">
        <v>2850.09</v>
      </c>
      <c r="G1236" s="100">
        <f>F1236/E1236</f>
        <v>1</v>
      </c>
      <c r="H1236" s="24">
        <v>2850.09</v>
      </c>
      <c r="I1236" s="100">
        <f t="shared" si="407"/>
        <v>1</v>
      </c>
      <c r="J1236" s="81">
        <f>H1236/F1236</f>
        <v>1</v>
      </c>
      <c r="K1236" s="24">
        <v>2850.09</v>
      </c>
      <c r="L1236" s="24">
        <f t="shared" si="426"/>
        <v>0</v>
      </c>
      <c r="M1236" s="47">
        <f t="shared" si="429"/>
        <v>1</v>
      </c>
      <c r="N1236" s="620"/>
      <c r="O1236" s="5" t="b">
        <f t="shared" si="428"/>
        <v>1</v>
      </c>
      <c r="P1236" s="6"/>
      <c r="Q1236" s="138"/>
      <c r="R1236" s="403" t="b">
        <f t="shared" si="430"/>
        <v>1</v>
      </c>
    </row>
    <row r="1237" spans="1:18" s="66" customFormat="1" ht="27" x14ac:dyDescent="0.25">
      <c r="A1237" s="591"/>
      <c r="B1237" s="161" t="s">
        <v>20</v>
      </c>
      <c r="C1237" s="161"/>
      <c r="D1237" s="24"/>
      <c r="E1237" s="24"/>
      <c r="F1237" s="24"/>
      <c r="G1237" s="100"/>
      <c r="H1237" s="24"/>
      <c r="I1237" s="81" t="e">
        <f t="shared" ref="I1237:I1300" si="431">H1237/E1237</f>
        <v>#DIV/0!</v>
      </c>
      <c r="J1237" s="81"/>
      <c r="K1237" s="24">
        <f t="shared" si="427"/>
        <v>0</v>
      </c>
      <c r="L1237" s="24">
        <f t="shared" si="426"/>
        <v>0</v>
      </c>
      <c r="M1237" s="120" t="e">
        <f t="shared" si="429"/>
        <v>#DIV/0!</v>
      </c>
      <c r="N1237" s="620"/>
      <c r="O1237" s="5" t="b">
        <f t="shared" si="428"/>
        <v>1</v>
      </c>
      <c r="P1237" s="6"/>
      <c r="Q1237" s="138"/>
      <c r="R1237" s="403" t="b">
        <f t="shared" si="430"/>
        <v>1</v>
      </c>
    </row>
    <row r="1238" spans="1:18" s="67" customFormat="1" ht="37.5" customHeight="1" x14ac:dyDescent="0.25">
      <c r="A1238" s="591" t="s">
        <v>219</v>
      </c>
      <c r="B1238" s="50" t="s">
        <v>827</v>
      </c>
      <c r="C1238" s="160" t="s">
        <v>172</v>
      </c>
      <c r="D1238" s="51">
        <f>SUM(D1239:D1242)</f>
        <v>19135.11</v>
      </c>
      <c r="E1238" s="51">
        <f>SUM(E1239:E1242)</f>
        <v>18217.240000000002</v>
      </c>
      <c r="F1238" s="51">
        <f>SUM(F1239:F1242)</f>
        <v>12858.38</v>
      </c>
      <c r="G1238" s="105">
        <f>F1238/E1238</f>
        <v>0.70599999999999996</v>
      </c>
      <c r="H1238" s="51">
        <f>SUM(H1239:H1242)</f>
        <v>12858.38</v>
      </c>
      <c r="I1238" s="100">
        <f t="shared" si="431"/>
        <v>0.70599999999999996</v>
      </c>
      <c r="J1238" s="105">
        <f>H1238/F1238</f>
        <v>1</v>
      </c>
      <c r="K1238" s="51">
        <f>SUM(K1239:K1242)</f>
        <v>16517.240000000002</v>
      </c>
      <c r="L1238" s="24">
        <f t="shared" si="426"/>
        <v>1700</v>
      </c>
      <c r="M1238" s="47">
        <f t="shared" si="429"/>
        <v>0.91</v>
      </c>
      <c r="N1238" s="667" t="s">
        <v>1430</v>
      </c>
      <c r="O1238" s="5" t="b">
        <f t="shared" si="428"/>
        <v>1</v>
      </c>
      <c r="P1238" s="6"/>
      <c r="Q1238" s="138"/>
      <c r="R1238" s="403" t="b">
        <f t="shared" si="430"/>
        <v>1</v>
      </c>
    </row>
    <row r="1239" spans="1:18" s="66" customFormat="1" ht="51.75" customHeight="1" x14ac:dyDescent="0.25">
      <c r="A1239" s="591"/>
      <c r="B1239" s="161" t="s">
        <v>19</v>
      </c>
      <c r="C1239" s="161"/>
      <c r="D1239" s="24"/>
      <c r="E1239" s="24"/>
      <c r="F1239" s="24"/>
      <c r="G1239" s="100"/>
      <c r="H1239" s="24"/>
      <c r="I1239" s="81" t="e">
        <f t="shared" si="431"/>
        <v>#DIV/0!</v>
      </c>
      <c r="J1239" s="81"/>
      <c r="K1239" s="24">
        <f t="shared" si="427"/>
        <v>0</v>
      </c>
      <c r="L1239" s="24">
        <f t="shared" si="426"/>
        <v>0</v>
      </c>
      <c r="M1239" s="120" t="e">
        <f t="shared" si="429"/>
        <v>#DIV/0!</v>
      </c>
      <c r="N1239" s="667"/>
      <c r="O1239" s="5" t="b">
        <f t="shared" si="428"/>
        <v>1</v>
      </c>
      <c r="P1239" s="6"/>
      <c r="Q1239" s="138"/>
      <c r="R1239" s="403" t="b">
        <f t="shared" si="430"/>
        <v>1</v>
      </c>
    </row>
    <row r="1240" spans="1:18" s="66" customFormat="1" ht="51.75" customHeight="1" x14ac:dyDescent="0.25">
      <c r="A1240" s="591"/>
      <c r="B1240" s="161" t="s">
        <v>18</v>
      </c>
      <c r="C1240" s="161"/>
      <c r="D1240" s="24"/>
      <c r="E1240" s="24"/>
      <c r="F1240" s="24"/>
      <c r="G1240" s="100"/>
      <c r="H1240" s="24"/>
      <c r="I1240" s="81" t="e">
        <f t="shared" si="431"/>
        <v>#DIV/0!</v>
      </c>
      <c r="J1240" s="81"/>
      <c r="K1240" s="24">
        <f t="shared" si="427"/>
        <v>0</v>
      </c>
      <c r="L1240" s="24">
        <f t="shared" si="426"/>
        <v>0</v>
      </c>
      <c r="M1240" s="120" t="e">
        <f t="shared" si="429"/>
        <v>#DIV/0!</v>
      </c>
      <c r="N1240" s="667"/>
      <c r="O1240" s="5" t="b">
        <f t="shared" si="428"/>
        <v>1</v>
      </c>
      <c r="P1240" s="6"/>
      <c r="Q1240" s="138"/>
      <c r="R1240" s="403" t="b">
        <f t="shared" si="430"/>
        <v>1</v>
      </c>
    </row>
    <row r="1241" spans="1:18" s="66" customFormat="1" ht="51.75" customHeight="1" x14ac:dyDescent="0.25">
      <c r="A1241" s="591"/>
      <c r="B1241" s="161" t="s">
        <v>38</v>
      </c>
      <c r="C1241" s="161"/>
      <c r="D1241" s="24">
        <v>19135.11</v>
      </c>
      <c r="E1241" s="24">
        <v>18217.240000000002</v>
      </c>
      <c r="F1241" s="24">
        <v>12858.38</v>
      </c>
      <c r="G1241" s="100">
        <f>F1241/E1241</f>
        <v>0.70599999999999996</v>
      </c>
      <c r="H1241" s="24">
        <f>F1241</f>
        <v>12858.38</v>
      </c>
      <c r="I1241" s="100">
        <f t="shared" si="431"/>
        <v>0.70599999999999996</v>
      </c>
      <c r="J1241" s="100">
        <f>H1241/F1241</f>
        <v>1</v>
      </c>
      <c r="K1241" s="24">
        <v>16517.240000000002</v>
      </c>
      <c r="L1241" s="24">
        <f t="shared" si="426"/>
        <v>1700</v>
      </c>
      <c r="M1241" s="47">
        <f t="shared" si="429"/>
        <v>0.91</v>
      </c>
      <c r="N1241" s="667"/>
      <c r="O1241" s="5" t="b">
        <f t="shared" si="428"/>
        <v>1</v>
      </c>
      <c r="P1241" s="6"/>
      <c r="Q1241" s="138"/>
      <c r="R1241" s="403" t="b">
        <f t="shared" si="430"/>
        <v>1</v>
      </c>
    </row>
    <row r="1242" spans="1:18" s="66" customFormat="1" ht="51.75" customHeight="1" x14ac:dyDescent="0.25">
      <c r="A1242" s="591"/>
      <c r="B1242" s="161" t="s">
        <v>20</v>
      </c>
      <c r="C1242" s="161"/>
      <c r="D1242" s="24"/>
      <c r="E1242" s="24"/>
      <c r="F1242" s="24"/>
      <c r="G1242" s="100"/>
      <c r="H1242" s="24"/>
      <c r="I1242" s="81" t="e">
        <f t="shared" si="431"/>
        <v>#DIV/0!</v>
      </c>
      <c r="J1242" s="81"/>
      <c r="K1242" s="24">
        <f t="shared" si="427"/>
        <v>0</v>
      </c>
      <c r="L1242" s="24">
        <f t="shared" si="426"/>
        <v>0</v>
      </c>
      <c r="M1242" s="120" t="e">
        <f t="shared" si="429"/>
        <v>#DIV/0!</v>
      </c>
      <c r="N1242" s="667"/>
      <c r="O1242" s="5" t="b">
        <f t="shared" si="428"/>
        <v>1</v>
      </c>
      <c r="P1242" s="6"/>
      <c r="Q1242" s="138"/>
      <c r="R1242" s="403" t="b">
        <f t="shared" si="430"/>
        <v>1</v>
      </c>
    </row>
    <row r="1243" spans="1:18" s="67" customFormat="1" ht="37.5" customHeight="1" x14ac:dyDescent="0.25">
      <c r="A1243" s="591" t="s">
        <v>220</v>
      </c>
      <c r="B1243" s="50" t="s">
        <v>1081</v>
      </c>
      <c r="C1243" s="160" t="s">
        <v>172</v>
      </c>
      <c r="D1243" s="51">
        <f>SUM(D1244:D1247)</f>
        <v>127.62</v>
      </c>
      <c r="E1243" s="51">
        <f>SUM(E1244:E1247)</f>
        <v>222.74</v>
      </c>
      <c r="F1243" s="51">
        <f>SUM(F1244:F1247)</f>
        <v>114.86</v>
      </c>
      <c r="G1243" s="105">
        <f>F1243/E1243</f>
        <v>0.51600000000000001</v>
      </c>
      <c r="H1243" s="51">
        <f>SUM(H1244:H1247)</f>
        <v>114.86</v>
      </c>
      <c r="I1243" s="100">
        <f t="shared" si="431"/>
        <v>0.51600000000000001</v>
      </c>
      <c r="J1243" s="99">
        <f>H1243/F1243</f>
        <v>1</v>
      </c>
      <c r="K1243" s="51">
        <f>SUM(K1244:K1247)</f>
        <v>222.72</v>
      </c>
      <c r="L1243" s="24">
        <f t="shared" si="426"/>
        <v>0.02</v>
      </c>
      <c r="M1243" s="47">
        <f t="shared" si="429"/>
        <v>1</v>
      </c>
      <c r="N1243" s="667" t="s">
        <v>1431</v>
      </c>
      <c r="O1243" s="5" t="b">
        <f t="shared" si="428"/>
        <v>1</v>
      </c>
      <c r="P1243" s="6"/>
      <c r="Q1243" s="138"/>
      <c r="R1243" s="403" t="b">
        <f t="shared" si="430"/>
        <v>1</v>
      </c>
    </row>
    <row r="1244" spans="1:18" s="66" customFormat="1" ht="33.75" customHeight="1" x14ac:dyDescent="0.25">
      <c r="A1244" s="591"/>
      <c r="B1244" s="161" t="s">
        <v>19</v>
      </c>
      <c r="C1244" s="161"/>
      <c r="D1244" s="24"/>
      <c r="E1244" s="24"/>
      <c r="F1244" s="24"/>
      <c r="G1244" s="100"/>
      <c r="H1244" s="24"/>
      <c r="I1244" s="81" t="e">
        <f t="shared" si="431"/>
        <v>#DIV/0!</v>
      </c>
      <c r="J1244" s="81"/>
      <c r="K1244" s="24">
        <f t="shared" ref="K1244:K1245" si="432">E1244</f>
        <v>0</v>
      </c>
      <c r="L1244" s="24">
        <f t="shared" si="426"/>
        <v>0</v>
      </c>
      <c r="M1244" s="120" t="e">
        <f t="shared" si="429"/>
        <v>#DIV/0!</v>
      </c>
      <c r="N1244" s="667"/>
      <c r="O1244" s="5" t="b">
        <f t="shared" si="428"/>
        <v>1</v>
      </c>
      <c r="P1244" s="6"/>
      <c r="Q1244" s="138"/>
      <c r="R1244" s="403" t="b">
        <f t="shared" si="430"/>
        <v>1</v>
      </c>
    </row>
    <row r="1245" spans="1:18" s="66" customFormat="1" ht="33.75" customHeight="1" x14ac:dyDescent="0.25">
      <c r="A1245" s="591"/>
      <c r="B1245" s="161" t="s">
        <v>18</v>
      </c>
      <c r="C1245" s="161"/>
      <c r="D1245" s="24"/>
      <c r="E1245" s="24"/>
      <c r="F1245" s="24"/>
      <c r="G1245" s="100"/>
      <c r="H1245" s="24"/>
      <c r="I1245" s="81" t="e">
        <f t="shared" si="431"/>
        <v>#DIV/0!</v>
      </c>
      <c r="J1245" s="81"/>
      <c r="K1245" s="24">
        <f t="shared" si="432"/>
        <v>0</v>
      </c>
      <c r="L1245" s="24">
        <f t="shared" si="426"/>
        <v>0</v>
      </c>
      <c r="M1245" s="120" t="e">
        <f t="shared" si="429"/>
        <v>#DIV/0!</v>
      </c>
      <c r="N1245" s="667"/>
      <c r="O1245" s="5" t="b">
        <f t="shared" si="428"/>
        <v>1</v>
      </c>
      <c r="P1245" s="6"/>
      <c r="Q1245" s="138"/>
      <c r="R1245" s="403" t="b">
        <f t="shared" si="430"/>
        <v>1</v>
      </c>
    </row>
    <row r="1246" spans="1:18" s="66" customFormat="1" ht="33.75" customHeight="1" x14ac:dyDescent="0.25">
      <c r="A1246" s="591"/>
      <c r="B1246" s="161" t="s">
        <v>38</v>
      </c>
      <c r="C1246" s="161"/>
      <c r="D1246" s="24">
        <v>127.62</v>
      </c>
      <c r="E1246" s="24">
        <v>222.74</v>
      </c>
      <c r="F1246" s="24">
        <v>114.86</v>
      </c>
      <c r="G1246" s="100">
        <f>F1246/E1246</f>
        <v>0.51600000000000001</v>
      </c>
      <c r="H1246" s="24">
        <f>F1246</f>
        <v>114.86</v>
      </c>
      <c r="I1246" s="100">
        <f t="shared" si="431"/>
        <v>0.51600000000000001</v>
      </c>
      <c r="J1246" s="81">
        <f>H1246/F1246</f>
        <v>1</v>
      </c>
      <c r="K1246" s="24">
        <v>222.72</v>
      </c>
      <c r="L1246" s="24">
        <f t="shared" si="426"/>
        <v>0.02</v>
      </c>
      <c r="M1246" s="47">
        <f t="shared" si="429"/>
        <v>1</v>
      </c>
      <c r="N1246" s="667"/>
      <c r="O1246" s="5" t="b">
        <f t="shared" si="428"/>
        <v>1</v>
      </c>
      <c r="P1246" s="6"/>
      <c r="Q1246" s="138"/>
      <c r="R1246" s="403" t="b">
        <f t="shared" si="430"/>
        <v>1</v>
      </c>
    </row>
    <row r="1247" spans="1:18" s="66" customFormat="1" ht="33.75" customHeight="1" x14ac:dyDescent="0.25">
      <c r="A1247" s="591"/>
      <c r="B1247" s="161" t="s">
        <v>20</v>
      </c>
      <c r="C1247" s="161"/>
      <c r="D1247" s="24"/>
      <c r="E1247" s="24"/>
      <c r="F1247" s="24"/>
      <c r="G1247" s="100"/>
      <c r="H1247" s="24"/>
      <c r="I1247" s="81" t="e">
        <f t="shared" si="431"/>
        <v>#DIV/0!</v>
      </c>
      <c r="J1247" s="81"/>
      <c r="K1247" s="24">
        <f t="shared" ref="K1247" si="433">E1247</f>
        <v>0</v>
      </c>
      <c r="L1247" s="24">
        <f t="shared" si="426"/>
        <v>0</v>
      </c>
      <c r="M1247" s="120" t="e">
        <f t="shared" si="429"/>
        <v>#DIV/0!</v>
      </c>
      <c r="N1247" s="667"/>
      <c r="O1247" s="5" t="b">
        <f t="shared" si="428"/>
        <v>1</v>
      </c>
      <c r="P1247" s="6"/>
      <c r="Q1247" s="138"/>
      <c r="R1247" s="403" t="b">
        <f t="shared" si="430"/>
        <v>1</v>
      </c>
    </row>
    <row r="1248" spans="1:18" s="67" customFormat="1" ht="64.5" customHeight="1" x14ac:dyDescent="0.25">
      <c r="A1248" s="591" t="s">
        <v>221</v>
      </c>
      <c r="B1248" s="50" t="s">
        <v>1083</v>
      </c>
      <c r="C1248" s="160" t="s">
        <v>172</v>
      </c>
      <c r="D1248" s="51">
        <f>SUM(D1249:D1252)</f>
        <v>26013.96</v>
      </c>
      <c r="E1248" s="51">
        <f>SUM(E1249:E1252)</f>
        <v>27371.71</v>
      </c>
      <c r="F1248" s="51">
        <f>SUM(F1249:F1252)</f>
        <v>24855.35</v>
      </c>
      <c r="G1248" s="105">
        <f>F1248/E1248</f>
        <v>0.90800000000000003</v>
      </c>
      <c r="H1248" s="51">
        <f>SUM(H1249:H1252)</f>
        <v>24855.35</v>
      </c>
      <c r="I1248" s="100">
        <f t="shared" si="431"/>
        <v>0.90800000000000003</v>
      </c>
      <c r="J1248" s="105">
        <f>H1248/F1248</f>
        <v>1</v>
      </c>
      <c r="K1248" s="51">
        <f>SUM(K1249:K1252)</f>
        <v>27371.71</v>
      </c>
      <c r="L1248" s="24">
        <f t="shared" si="426"/>
        <v>0</v>
      </c>
      <c r="M1248" s="47">
        <f t="shared" si="429"/>
        <v>1</v>
      </c>
      <c r="N1248" s="667" t="s">
        <v>1432</v>
      </c>
      <c r="O1248" s="5" t="b">
        <f t="shared" si="428"/>
        <v>1</v>
      </c>
      <c r="P1248" s="6"/>
      <c r="Q1248" s="138"/>
      <c r="R1248" s="403" t="b">
        <f t="shared" si="430"/>
        <v>1</v>
      </c>
    </row>
    <row r="1249" spans="1:18" s="66" customFormat="1" ht="22.5" customHeight="1" x14ac:dyDescent="0.25">
      <c r="A1249" s="591"/>
      <c r="B1249" s="161" t="s">
        <v>19</v>
      </c>
      <c r="C1249" s="161"/>
      <c r="D1249" s="24"/>
      <c r="E1249" s="24"/>
      <c r="F1249" s="24"/>
      <c r="G1249" s="100"/>
      <c r="H1249" s="24"/>
      <c r="I1249" s="81" t="e">
        <f t="shared" si="431"/>
        <v>#DIV/0!</v>
      </c>
      <c r="J1249" s="81"/>
      <c r="K1249" s="24">
        <f t="shared" ref="K1249:K1250" si="434">E1249</f>
        <v>0</v>
      </c>
      <c r="L1249" s="24">
        <f t="shared" si="426"/>
        <v>0</v>
      </c>
      <c r="M1249" s="120" t="e">
        <f t="shared" si="429"/>
        <v>#DIV/0!</v>
      </c>
      <c r="N1249" s="667"/>
      <c r="O1249" s="5" t="b">
        <f t="shared" si="428"/>
        <v>1</v>
      </c>
      <c r="P1249" s="6"/>
      <c r="Q1249" s="138"/>
      <c r="R1249" s="403" t="b">
        <f t="shared" si="430"/>
        <v>1</v>
      </c>
    </row>
    <row r="1250" spans="1:18" s="66" customFormat="1" ht="22.5" customHeight="1" x14ac:dyDescent="0.25">
      <c r="A1250" s="591"/>
      <c r="B1250" s="161" t="s">
        <v>18</v>
      </c>
      <c r="C1250" s="161"/>
      <c r="D1250" s="24"/>
      <c r="E1250" s="24"/>
      <c r="F1250" s="24"/>
      <c r="G1250" s="100"/>
      <c r="H1250" s="24"/>
      <c r="I1250" s="81" t="e">
        <f t="shared" si="431"/>
        <v>#DIV/0!</v>
      </c>
      <c r="J1250" s="81"/>
      <c r="K1250" s="24">
        <f t="shared" si="434"/>
        <v>0</v>
      </c>
      <c r="L1250" s="24">
        <f t="shared" si="426"/>
        <v>0</v>
      </c>
      <c r="M1250" s="120" t="e">
        <f t="shared" si="429"/>
        <v>#DIV/0!</v>
      </c>
      <c r="N1250" s="667"/>
      <c r="O1250" s="5" t="b">
        <f t="shared" si="428"/>
        <v>1</v>
      </c>
      <c r="P1250" s="6"/>
      <c r="Q1250" s="138"/>
      <c r="R1250" s="403" t="b">
        <f t="shared" si="430"/>
        <v>1</v>
      </c>
    </row>
    <row r="1251" spans="1:18" s="66" customFormat="1" ht="22.5" customHeight="1" x14ac:dyDescent="0.25">
      <c r="A1251" s="591"/>
      <c r="B1251" s="161" t="s">
        <v>38</v>
      </c>
      <c r="C1251" s="161"/>
      <c r="D1251" s="24">
        <v>26013.96</v>
      </c>
      <c r="E1251" s="24">
        <v>27371.71</v>
      </c>
      <c r="F1251" s="24">
        <v>24855.35</v>
      </c>
      <c r="G1251" s="100">
        <f>F1251/E1251</f>
        <v>0.90800000000000003</v>
      </c>
      <c r="H1251" s="24">
        <f>F1251</f>
        <v>24855.35</v>
      </c>
      <c r="I1251" s="100">
        <f t="shared" si="431"/>
        <v>0.90800000000000003</v>
      </c>
      <c r="J1251" s="100">
        <f>H1251/F1251</f>
        <v>1</v>
      </c>
      <c r="K1251" s="24">
        <v>27371.71</v>
      </c>
      <c r="L1251" s="24">
        <f t="shared" si="426"/>
        <v>0</v>
      </c>
      <c r="M1251" s="47">
        <f t="shared" si="429"/>
        <v>1</v>
      </c>
      <c r="N1251" s="667"/>
      <c r="O1251" s="5" t="b">
        <f t="shared" si="428"/>
        <v>1</v>
      </c>
      <c r="P1251" s="6"/>
      <c r="Q1251" s="138"/>
      <c r="R1251" s="403" t="b">
        <f t="shared" si="430"/>
        <v>1</v>
      </c>
    </row>
    <row r="1252" spans="1:18" s="66" customFormat="1" ht="22.5" customHeight="1" x14ac:dyDescent="0.25">
      <c r="A1252" s="591"/>
      <c r="B1252" s="161" t="s">
        <v>20</v>
      </c>
      <c r="C1252" s="161"/>
      <c r="D1252" s="24"/>
      <c r="E1252" s="24"/>
      <c r="F1252" s="24"/>
      <c r="G1252" s="100"/>
      <c r="H1252" s="24"/>
      <c r="I1252" s="81" t="e">
        <f t="shared" si="431"/>
        <v>#DIV/0!</v>
      </c>
      <c r="J1252" s="81"/>
      <c r="K1252" s="24">
        <f t="shared" si="427"/>
        <v>0</v>
      </c>
      <c r="L1252" s="24">
        <f t="shared" si="426"/>
        <v>0</v>
      </c>
      <c r="M1252" s="120" t="e">
        <f t="shared" si="429"/>
        <v>#DIV/0!</v>
      </c>
      <c r="N1252" s="667"/>
      <c r="O1252" s="5" t="b">
        <f t="shared" si="428"/>
        <v>1</v>
      </c>
      <c r="P1252" s="6"/>
      <c r="Q1252" s="138"/>
      <c r="R1252" s="403" t="b">
        <f t="shared" si="430"/>
        <v>1</v>
      </c>
    </row>
    <row r="1253" spans="1:18" s="67" customFormat="1" ht="75" x14ac:dyDescent="0.25">
      <c r="A1253" s="612" t="s">
        <v>222</v>
      </c>
      <c r="B1253" s="50" t="s">
        <v>828</v>
      </c>
      <c r="C1253" s="160" t="s">
        <v>172</v>
      </c>
      <c r="D1253" s="51">
        <f>SUM(D1254:D1257)</f>
        <v>199.88</v>
      </c>
      <c r="E1253" s="51">
        <f>SUM(E1254:E1257)</f>
        <v>0</v>
      </c>
      <c r="F1253" s="51">
        <f>SUM(F1254:F1257)</f>
        <v>0</v>
      </c>
      <c r="G1253" s="99" t="e">
        <f>F1253/E1253</f>
        <v>#DIV/0!</v>
      </c>
      <c r="H1253" s="269">
        <f>SUM(H1254:H1257)</f>
        <v>0</v>
      </c>
      <c r="I1253" s="81" t="e">
        <f t="shared" si="431"/>
        <v>#DIV/0!</v>
      </c>
      <c r="J1253" s="99" t="e">
        <f>H1253/F1253</f>
        <v>#DIV/0!</v>
      </c>
      <c r="K1253" s="24">
        <f t="shared" si="427"/>
        <v>0</v>
      </c>
      <c r="L1253" s="24">
        <f t="shared" si="426"/>
        <v>0</v>
      </c>
      <c r="M1253" s="120" t="e">
        <f t="shared" si="429"/>
        <v>#DIV/0!</v>
      </c>
      <c r="N1253" s="614" t="s">
        <v>1433</v>
      </c>
      <c r="O1253" s="5" t="b">
        <f t="shared" si="428"/>
        <v>1</v>
      </c>
      <c r="P1253" s="6"/>
      <c r="Q1253" s="138"/>
      <c r="R1253" s="403" t="b">
        <f t="shared" si="430"/>
        <v>1</v>
      </c>
    </row>
    <row r="1254" spans="1:18" s="66" customFormat="1" ht="33" customHeight="1" x14ac:dyDescent="0.25">
      <c r="A1254" s="613"/>
      <c r="B1254" s="161" t="s">
        <v>19</v>
      </c>
      <c r="C1254" s="161"/>
      <c r="D1254" s="24"/>
      <c r="E1254" s="24"/>
      <c r="F1254" s="24"/>
      <c r="G1254" s="81"/>
      <c r="H1254" s="36"/>
      <c r="I1254" s="81" t="e">
        <f t="shared" si="431"/>
        <v>#DIV/0!</v>
      </c>
      <c r="J1254" s="81"/>
      <c r="K1254" s="24">
        <f t="shared" si="427"/>
        <v>0</v>
      </c>
      <c r="L1254" s="24">
        <f t="shared" si="426"/>
        <v>0</v>
      </c>
      <c r="M1254" s="120" t="e">
        <f t="shared" si="429"/>
        <v>#DIV/0!</v>
      </c>
      <c r="N1254" s="987"/>
      <c r="O1254" s="5" t="b">
        <f t="shared" si="428"/>
        <v>1</v>
      </c>
      <c r="P1254" s="6"/>
      <c r="Q1254" s="138"/>
      <c r="R1254" s="403" t="b">
        <f t="shared" si="430"/>
        <v>1</v>
      </c>
    </row>
    <row r="1255" spans="1:18" s="66" customFormat="1" ht="30" customHeight="1" x14ac:dyDescent="0.25">
      <c r="A1255" s="613"/>
      <c r="B1255" s="161" t="s">
        <v>18</v>
      </c>
      <c r="C1255" s="161"/>
      <c r="D1255" s="24"/>
      <c r="E1255" s="24"/>
      <c r="F1255" s="24"/>
      <c r="G1255" s="81"/>
      <c r="H1255" s="36"/>
      <c r="I1255" s="81" t="e">
        <f t="shared" si="431"/>
        <v>#DIV/0!</v>
      </c>
      <c r="J1255" s="81"/>
      <c r="K1255" s="24">
        <f t="shared" si="427"/>
        <v>0</v>
      </c>
      <c r="L1255" s="24">
        <f t="shared" si="426"/>
        <v>0</v>
      </c>
      <c r="M1255" s="120" t="e">
        <f t="shared" si="429"/>
        <v>#DIV/0!</v>
      </c>
      <c r="N1255" s="987"/>
      <c r="O1255" s="5" t="b">
        <f t="shared" si="428"/>
        <v>1</v>
      </c>
      <c r="P1255" s="6"/>
      <c r="Q1255" s="138"/>
      <c r="R1255" s="403" t="b">
        <f t="shared" si="430"/>
        <v>1</v>
      </c>
    </row>
    <row r="1256" spans="1:18" s="66" customFormat="1" ht="33" customHeight="1" x14ac:dyDescent="0.25">
      <c r="A1256" s="613"/>
      <c r="B1256" s="161" t="s">
        <v>38</v>
      </c>
      <c r="C1256" s="161"/>
      <c r="D1256" s="24">
        <v>199.88</v>
      </c>
      <c r="E1256" s="24"/>
      <c r="F1256" s="24">
        <f>H1256</f>
        <v>0</v>
      </c>
      <c r="G1256" s="81" t="e">
        <f>F1256/E1256</f>
        <v>#DIV/0!</v>
      </c>
      <c r="H1256" s="36">
        <v>0</v>
      </c>
      <c r="I1256" s="81" t="e">
        <f t="shared" si="431"/>
        <v>#DIV/0!</v>
      </c>
      <c r="J1256" s="81" t="e">
        <f>H1256/F1256</f>
        <v>#DIV/0!</v>
      </c>
      <c r="K1256" s="24">
        <f t="shared" si="427"/>
        <v>0</v>
      </c>
      <c r="L1256" s="24">
        <f t="shared" si="426"/>
        <v>0</v>
      </c>
      <c r="M1256" s="120" t="e">
        <f t="shared" si="429"/>
        <v>#DIV/0!</v>
      </c>
      <c r="N1256" s="987"/>
      <c r="O1256" s="5" t="b">
        <f t="shared" si="428"/>
        <v>1</v>
      </c>
      <c r="P1256" s="6"/>
      <c r="Q1256" s="138"/>
      <c r="R1256" s="403" t="b">
        <f t="shared" si="430"/>
        <v>1</v>
      </c>
    </row>
    <row r="1257" spans="1:18" s="66" customFormat="1" ht="28.5" customHeight="1" x14ac:dyDescent="0.25">
      <c r="A1257" s="594"/>
      <c r="B1257" s="161" t="s">
        <v>20</v>
      </c>
      <c r="C1257" s="161"/>
      <c r="D1257" s="24"/>
      <c r="E1257" s="24"/>
      <c r="F1257" s="24"/>
      <c r="G1257" s="100"/>
      <c r="H1257" s="24"/>
      <c r="I1257" s="81" t="e">
        <f t="shared" si="431"/>
        <v>#DIV/0!</v>
      </c>
      <c r="J1257" s="81"/>
      <c r="K1257" s="24">
        <f t="shared" si="427"/>
        <v>0</v>
      </c>
      <c r="L1257" s="24">
        <f t="shared" si="426"/>
        <v>0</v>
      </c>
      <c r="M1257" s="120" t="e">
        <f t="shared" si="429"/>
        <v>#DIV/0!</v>
      </c>
      <c r="N1257" s="988"/>
      <c r="O1257" s="5" t="b">
        <f t="shared" si="428"/>
        <v>1</v>
      </c>
      <c r="P1257" s="6"/>
      <c r="Q1257" s="138"/>
      <c r="R1257" s="403" t="b">
        <f t="shared" si="430"/>
        <v>1</v>
      </c>
    </row>
    <row r="1258" spans="1:18" s="67" customFormat="1" ht="55.5" customHeight="1" x14ac:dyDescent="0.25">
      <c r="A1258" s="591" t="s">
        <v>1082</v>
      </c>
      <c r="B1258" s="50" t="s">
        <v>223</v>
      </c>
      <c r="C1258" s="160" t="s">
        <v>172</v>
      </c>
      <c r="D1258" s="51">
        <f>SUM(D1259:D1262)</f>
        <v>66740.08</v>
      </c>
      <c r="E1258" s="51">
        <f>SUM(E1259:E1262)</f>
        <v>67224.06</v>
      </c>
      <c r="F1258" s="51">
        <f>SUM(F1259:F1262)</f>
        <v>53837.75</v>
      </c>
      <c r="G1258" s="105">
        <f>F1258/E1258</f>
        <v>0.80100000000000005</v>
      </c>
      <c r="H1258" s="51">
        <f>SUM(H1259:H1262)</f>
        <v>53837.75</v>
      </c>
      <c r="I1258" s="100">
        <f t="shared" si="431"/>
        <v>0.80100000000000005</v>
      </c>
      <c r="J1258" s="105">
        <f>H1258/F1258</f>
        <v>1</v>
      </c>
      <c r="K1258" s="51">
        <f>SUM(K1259:K1262)</f>
        <v>67224.06</v>
      </c>
      <c r="L1258" s="24">
        <f t="shared" si="426"/>
        <v>0</v>
      </c>
      <c r="M1258" s="47">
        <f t="shared" si="429"/>
        <v>1</v>
      </c>
      <c r="N1258" s="620" t="s">
        <v>1295</v>
      </c>
      <c r="O1258" s="5" t="b">
        <f t="shared" si="428"/>
        <v>1</v>
      </c>
      <c r="P1258" s="6"/>
      <c r="Q1258" s="138"/>
      <c r="R1258" s="403" t="b">
        <f t="shared" si="430"/>
        <v>1</v>
      </c>
    </row>
    <row r="1259" spans="1:18" s="66" customFormat="1" ht="31.5" customHeight="1" x14ac:dyDescent="0.25">
      <c r="A1259" s="591"/>
      <c r="B1259" s="161" t="s">
        <v>19</v>
      </c>
      <c r="C1259" s="161"/>
      <c r="D1259" s="24"/>
      <c r="E1259" s="24"/>
      <c r="F1259" s="24"/>
      <c r="G1259" s="100"/>
      <c r="H1259" s="24"/>
      <c r="I1259" s="81" t="e">
        <f t="shared" si="431"/>
        <v>#DIV/0!</v>
      </c>
      <c r="J1259" s="81"/>
      <c r="K1259" s="24">
        <f t="shared" si="427"/>
        <v>0</v>
      </c>
      <c r="L1259" s="24">
        <f t="shared" si="426"/>
        <v>0</v>
      </c>
      <c r="M1259" s="120" t="e">
        <f t="shared" si="429"/>
        <v>#DIV/0!</v>
      </c>
      <c r="N1259" s="620"/>
      <c r="O1259" s="5" t="b">
        <f t="shared" si="428"/>
        <v>1</v>
      </c>
      <c r="P1259" s="6"/>
      <c r="Q1259" s="138"/>
      <c r="R1259" s="403" t="b">
        <f t="shared" si="430"/>
        <v>1</v>
      </c>
    </row>
    <row r="1260" spans="1:18" s="66" customFormat="1" ht="24.75" customHeight="1" x14ac:dyDescent="0.25">
      <c r="A1260" s="591"/>
      <c r="B1260" s="161" t="s">
        <v>18</v>
      </c>
      <c r="C1260" s="161"/>
      <c r="D1260" s="24"/>
      <c r="E1260" s="24"/>
      <c r="F1260" s="24"/>
      <c r="G1260" s="100"/>
      <c r="H1260" s="24"/>
      <c r="I1260" s="81" t="e">
        <f t="shared" si="431"/>
        <v>#DIV/0!</v>
      </c>
      <c r="J1260" s="81"/>
      <c r="K1260" s="24">
        <f>E1260</f>
        <v>0</v>
      </c>
      <c r="L1260" s="24">
        <f t="shared" si="426"/>
        <v>0</v>
      </c>
      <c r="M1260" s="120" t="e">
        <f t="shared" si="429"/>
        <v>#DIV/0!</v>
      </c>
      <c r="N1260" s="620"/>
      <c r="O1260" s="5" t="b">
        <f t="shared" si="428"/>
        <v>1</v>
      </c>
      <c r="P1260" s="6"/>
      <c r="Q1260" s="138"/>
      <c r="R1260" s="403" t="b">
        <f t="shared" si="430"/>
        <v>1</v>
      </c>
    </row>
    <row r="1261" spans="1:18" s="66" customFormat="1" ht="28.5" customHeight="1" x14ac:dyDescent="0.25">
      <c r="A1261" s="591"/>
      <c r="B1261" s="161" t="s">
        <v>38</v>
      </c>
      <c r="C1261" s="161"/>
      <c r="D1261" s="24">
        <v>66740.08</v>
      </c>
      <c r="E1261" s="24">
        <v>67224.06</v>
      </c>
      <c r="F1261" s="24">
        <v>53837.75</v>
      </c>
      <c r="G1261" s="100">
        <f>F1261/E1261</f>
        <v>0.80100000000000005</v>
      </c>
      <c r="H1261" s="24">
        <f>F1261</f>
        <v>53837.75</v>
      </c>
      <c r="I1261" s="100">
        <f t="shared" si="431"/>
        <v>0.80100000000000005</v>
      </c>
      <c r="J1261" s="100">
        <f>H1261/F1261</f>
        <v>1</v>
      </c>
      <c r="K1261" s="24">
        <v>67224.06</v>
      </c>
      <c r="L1261" s="24">
        <f t="shared" si="426"/>
        <v>0</v>
      </c>
      <c r="M1261" s="47">
        <f t="shared" si="429"/>
        <v>1</v>
      </c>
      <c r="N1261" s="620"/>
      <c r="O1261" s="5" t="b">
        <f t="shared" si="428"/>
        <v>1</v>
      </c>
      <c r="P1261" s="6"/>
      <c r="Q1261" s="138"/>
      <c r="R1261" s="403" t="b">
        <f t="shared" si="430"/>
        <v>1</v>
      </c>
    </row>
    <row r="1262" spans="1:18" s="66" customFormat="1" ht="26.25" customHeight="1" x14ac:dyDescent="0.25">
      <c r="A1262" s="591"/>
      <c r="B1262" s="161" t="s">
        <v>20</v>
      </c>
      <c r="C1262" s="161"/>
      <c r="D1262" s="24"/>
      <c r="E1262" s="24"/>
      <c r="F1262" s="24"/>
      <c r="G1262" s="100"/>
      <c r="H1262" s="24"/>
      <c r="I1262" s="81" t="e">
        <f t="shared" si="431"/>
        <v>#DIV/0!</v>
      </c>
      <c r="J1262" s="81"/>
      <c r="K1262" s="24">
        <f t="shared" ref="K1262" si="435">E1262</f>
        <v>0</v>
      </c>
      <c r="L1262" s="24">
        <f t="shared" si="426"/>
        <v>0</v>
      </c>
      <c r="M1262" s="120" t="e">
        <f t="shared" si="429"/>
        <v>#DIV/0!</v>
      </c>
      <c r="N1262" s="620"/>
      <c r="O1262" s="5" t="b">
        <f t="shared" si="428"/>
        <v>1</v>
      </c>
      <c r="P1262" s="6"/>
      <c r="Q1262" s="138"/>
      <c r="R1262" s="403" t="b">
        <f t="shared" si="430"/>
        <v>1</v>
      </c>
    </row>
    <row r="1263" spans="1:18" s="67" customFormat="1" ht="55.5" customHeight="1" x14ac:dyDescent="0.25">
      <c r="A1263" s="621" t="s">
        <v>1084</v>
      </c>
      <c r="B1263" s="50" t="s">
        <v>1085</v>
      </c>
      <c r="C1263" s="160" t="s">
        <v>172</v>
      </c>
      <c r="D1263" s="51">
        <f>SUM(D1264:D1267)</f>
        <v>0</v>
      </c>
      <c r="E1263" s="51">
        <f>SUM(E1264:E1267)</f>
        <v>0</v>
      </c>
      <c r="F1263" s="51">
        <f>SUM(F1264:F1267)</f>
        <v>0</v>
      </c>
      <c r="G1263" s="99" t="e">
        <f>F1263/E1263</f>
        <v>#DIV/0!</v>
      </c>
      <c r="H1263" s="269">
        <f>SUM(H1264:H1267)</f>
        <v>0</v>
      </c>
      <c r="I1263" s="81" t="e">
        <f t="shared" si="431"/>
        <v>#DIV/0!</v>
      </c>
      <c r="J1263" s="99" t="e">
        <f>H1263/F1263</f>
        <v>#DIV/0!</v>
      </c>
      <c r="K1263" s="269">
        <f>SUM(K1264:K1267)</f>
        <v>0</v>
      </c>
      <c r="L1263" s="36">
        <f t="shared" ref="L1263:L1277" si="436">E1263-K1263</f>
        <v>0</v>
      </c>
      <c r="M1263" s="120" t="e">
        <f t="shared" si="429"/>
        <v>#DIV/0!</v>
      </c>
      <c r="N1263" s="620" t="s">
        <v>1236</v>
      </c>
      <c r="O1263" s="5" t="b">
        <f t="shared" si="428"/>
        <v>1</v>
      </c>
      <c r="P1263" s="6"/>
      <c r="Q1263" s="138"/>
      <c r="R1263" s="403" t="b">
        <f t="shared" si="430"/>
        <v>1</v>
      </c>
    </row>
    <row r="1264" spans="1:18" s="66" customFormat="1" ht="31.5" customHeight="1" x14ac:dyDescent="0.25">
      <c r="A1264" s="621"/>
      <c r="B1264" s="161" t="s">
        <v>19</v>
      </c>
      <c r="C1264" s="161"/>
      <c r="D1264" s="24"/>
      <c r="E1264" s="24"/>
      <c r="F1264" s="24"/>
      <c r="G1264" s="81"/>
      <c r="H1264" s="36"/>
      <c r="I1264" s="81" t="e">
        <f t="shared" si="431"/>
        <v>#DIV/0!</v>
      </c>
      <c r="J1264" s="81"/>
      <c r="K1264" s="36">
        <f t="shared" ref="K1264" si="437">E1264</f>
        <v>0</v>
      </c>
      <c r="L1264" s="36">
        <f t="shared" si="436"/>
        <v>0</v>
      </c>
      <c r="M1264" s="120" t="e">
        <f t="shared" si="429"/>
        <v>#DIV/0!</v>
      </c>
      <c r="N1264" s="620"/>
      <c r="O1264" s="5" t="b">
        <f t="shared" si="428"/>
        <v>1</v>
      </c>
      <c r="P1264" s="6"/>
      <c r="Q1264" s="138"/>
      <c r="R1264" s="403" t="b">
        <f t="shared" si="430"/>
        <v>1</v>
      </c>
    </row>
    <row r="1265" spans="1:18" s="66" customFormat="1" ht="24.75" customHeight="1" x14ac:dyDescent="0.25">
      <c r="A1265" s="621"/>
      <c r="B1265" s="161" t="s">
        <v>18</v>
      </c>
      <c r="C1265" s="161"/>
      <c r="D1265" s="24"/>
      <c r="E1265" s="24"/>
      <c r="F1265" s="24"/>
      <c r="G1265" s="81"/>
      <c r="H1265" s="36"/>
      <c r="I1265" s="81" t="e">
        <f t="shared" si="431"/>
        <v>#DIV/0!</v>
      </c>
      <c r="J1265" s="81"/>
      <c r="K1265" s="36">
        <f>E1265</f>
        <v>0</v>
      </c>
      <c r="L1265" s="36">
        <f t="shared" si="436"/>
        <v>0</v>
      </c>
      <c r="M1265" s="120" t="e">
        <f t="shared" si="429"/>
        <v>#DIV/0!</v>
      </c>
      <c r="N1265" s="620"/>
      <c r="O1265" s="5" t="b">
        <f t="shared" si="428"/>
        <v>1</v>
      </c>
      <c r="P1265" s="6"/>
      <c r="Q1265" s="138"/>
      <c r="R1265" s="403" t="b">
        <f t="shared" si="430"/>
        <v>1</v>
      </c>
    </row>
    <row r="1266" spans="1:18" s="66" customFormat="1" ht="28.5" customHeight="1" x14ac:dyDescent="0.25">
      <c r="A1266" s="621"/>
      <c r="B1266" s="161" t="s">
        <v>38</v>
      </c>
      <c r="C1266" s="161"/>
      <c r="D1266" s="24"/>
      <c r="E1266" s="24">
        <f>D1266</f>
        <v>0</v>
      </c>
      <c r="F1266" s="24"/>
      <c r="G1266" s="81" t="e">
        <f>F1266/E1266</f>
        <v>#DIV/0!</v>
      </c>
      <c r="H1266" s="36"/>
      <c r="I1266" s="81" t="e">
        <f t="shared" si="431"/>
        <v>#DIV/0!</v>
      </c>
      <c r="J1266" s="81" t="e">
        <f>H1266/F1266</f>
        <v>#DIV/0!</v>
      </c>
      <c r="K1266" s="36">
        <v>0</v>
      </c>
      <c r="L1266" s="36">
        <f t="shared" si="436"/>
        <v>0</v>
      </c>
      <c r="M1266" s="120" t="e">
        <f t="shared" si="429"/>
        <v>#DIV/0!</v>
      </c>
      <c r="N1266" s="620"/>
      <c r="O1266" s="5" t="b">
        <f t="shared" si="428"/>
        <v>1</v>
      </c>
      <c r="P1266" s="6"/>
      <c r="Q1266" s="138"/>
      <c r="R1266" s="403" t="b">
        <f t="shared" si="430"/>
        <v>1</v>
      </c>
    </row>
    <row r="1267" spans="1:18" s="66" customFormat="1" ht="26.25" customHeight="1" x14ac:dyDescent="0.25">
      <c r="A1267" s="621"/>
      <c r="B1267" s="161" t="s">
        <v>20</v>
      </c>
      <c r="C1267" s="161"/>
      <c r="D1267" s="24"/>
      <c r="E1267" s="24"/>
      <c r="F1267" s="24"/>
      <c r="G1267" s="81"/>
      <c r="H1267" s="36"/>
      <c r="I1267" s="81" t="e">
        <f t="shared" si="431"/>
        <v>#DIV/0!</v>
      </c>
      <c r="J1267" s="81"/>
      <c r="K1267" s="36">
        <f t="shared" ref="K1267" si="438">E1267</f>
        <v>0</v>
      </c>
      <c r="L1267" s="36">
        <f t="shared" si="436"/>
        <v>0</v>
      </c>
      <c r="M1267" s="120" t="e">
        <f t="shared" si="429"/>
        <v>#DIV/0!</v>
      </c>
      <c r="N1267" s="620"/>
      <c r="O1267" s="5" t="b">
        <f t="shared" si="428"/>
        <v>1</v>
      </c>
      <c r="P1267" s="6"/>
      <c r="Q1267" s="138"/>
      <c r="R1267" s="403" t="b">
        <f t="shared" si="430"/>
        <v>1</v>
      </c>
    </row>
    <row r="1268" spans="1:18" s="67" customFormat="1" ht="78" customHeight="1" x14ac:dyDescent="0.25">
      <c r="A1268" s="591" t="s">
        <v>1086</v>
      </c>
      <c r="B1268" s="50" t="s">
        <v>1087</v>
      </c>
      <c r="C1268" s="160" t="s">
        <v>172</v>
      </c>
      <c r="D1268" s="51">
        <f>SUM(D1269:D1272)</f>
        <v>0</v>
      </c>
      <c r="E1268" s="51">
        <f>SUM(E1269:E1272)</f>
        <v>117.97</v>
      </c>
      <c r="F1268" s="51">
        <f>SUM(F1269:F1272)</f>
        <v>0</v>
      </c>
      <c r="G1268" s="105">
        <f>F1268/E1268</f>
        <v>0</v>
      </c>
      <c r="H1268" s="51">
        <f>SUM(H1269:H1272)</f>
        <v>0</v>
      </c>
      <c r="I1268" s="100">
        <f t="shared" si="431"/>
        <v>0</v>
      </c>
      <c r="J1268" s="99" t="e">
        <f>H1268/F1268</f>
        <v>#DIV/0!</v>
      </c>
      <c r="K1268" s="51">
        <f>SUM(K1269:K1272)</f>
        <v>117.97</v>
      </c>
      <c r="L1268" s="24">
        <f t="shared" si="436"/>
        <v>0</v>
      </c>
      <c r="M1268" s="47">
        <f t="shared" si="429"/>
        <v>1</v>
      </c>
      <c r="N1268" s="620" t="s">
        <v>1434</v>
      </c>
      <c r="O1268" s="5" t="b">
        <f t="shared" si="428"/>
        <v>1</v>
      </c>
      <c r="P1268" s="6"/>
      <c r="Q1268" s="138"/>
      <c r="R1268" s="403" t="b">
        <f t="shared" si="430"/>
        <v>1</v>
      </c>
    </row>
    <row r="1269" spans="1:18" s="66" customFormat="1" ht="31.5" customHeight="1" x14ac:dyDescent="0.25">
      <c r="A1269" s="591"/>
      <c r="B1269" s="161" t="s">
        <v>19</v>
      </c>
      <c r="C1269" s="161"/>
      <c r="D1269" s="24"/>
      <c r="E1269" s="24"/>
      <c r="F1269" s="24"/>
      <c r="G1269" s="100"/>
      <c r="H1269" s="24"/>
      <c r="I1269" s="81" t="e">
        <f t="shared" si="431"/>
        <v>#DIV/0!</v>
      </c>
      <c r="J1269" s="81"/>
      <c r="K1269" s="24">
        <f t="shared" ref="K1269" si="439">E1269</f>
        <v>0</v>
      </c>
      <c r="L1269" s="24">
        <f t="shared" si="436"/>
        <v>0</v>
      </c>
      <c r="M1269" s="120" t="e">
        <f t="shared" si="429"/>
        <v>#DIV/0!</v>
      </c>
      <c r="N1269" s="620"/>
      <c r="O1269" s="5" t="b">
        <f t="shared" si="428"/>
        <v>1</v>
      </c>
      <c r="P1269" s="6"/>
      <c r="Q1269" s="138"/>
      <c r="R1269" s="403" t="b">
        <f t="shared" si="430"/>
        <v>1</v>
      </c>
    </row>
    <row r="1270" spans="1:18" s="66" customFormat="1" ht="24.75" customHeight="1" x14ac:dyDescent="0.25">
      <c r="A1270" s="591"/>
      <c r="B1270" s="161" t="s">
        <v>18</v>
      </c>
      <c r="C1270" s="161"/>
      <c r="D1270" s="24"/>
      <c r="E1270" s="24"/>
      <c r="F1270" s="24"/>
      <c r="G1270" s="100"/>
      <c r="H1270" s="24"/>
      <c r="I1270" s="81" t="e">
        <f t="shared" si="431"/>
        <v>#DIV/0!</v>
      </c>
      <c r="J1270" s="81"/>
      <c r="K1270" s="24">
        <f>E1270</f>
        <v>0</v>
      </c>
      <c r="L1270" s="24">
        <f t="shared" si="436"/>
        <v>0</v>
      </c>
      <c r="M1270" s="120" t="e">
        <f t="shared" si="429"/>
        <v>#DIV/0!</v>
      </c>
      <c r="N1270" s="620"/>
      <c r="O1270" s="5" t="b">
        <f t="shared" si="428"/>
        <v>1</v>
      </c>
      <c r="P1270" s="6"/>
      <c r="Q1270" s="138"/>
      <c r="R1270" s="403" t="b">
        <f t="shared" si="430"/>
        <v>1</v>
      </c>
    </row>
    <row r="1271" spans="1:18" s="66" customFormat="1" ht="28.5" customHeight="1" x14ac:dyDescent="0.25">
      <c r="A1271" s="591"/>
      <c r="B1271" s="161" t="s">
        <v>38</v>
      </c>
      <c r="C1271" s="161"/>
      <c r="D1271" s="24"/>
      <c r="E1271" s="24">
        <v>117.97</v>
      </c>
      <c r="F1271" s="24"/>
      <c r="G1271" s="100">
        <f>F1271/E1271</f>
        <v>0</v>
      </c>
      <c r="H1271" s="24"/>
      <c r="I1271" s="100">
        <f t="shared" si="431"/>
        <v>0</v>
      </c>
      <c r="J1271" s="81" t="e">
        <f>H1271/F1271</f>
        <v>#DIV/0!</v>
      </c>
      <c r="K1271" s="24">
        <f t="shared" ref="K1271:K1272" si="440">E1271</f>
        <v>117.97</v>
      </c>
      <c r="L1271" s="24">
        <f t="shared" si="436"/>
        <v>0</v>
      </c>
      <c r="M1271" s="47">
        <f t="shared" si="429"/>
        <v>1</v>
      </c>
      <c r="N1271" s="620"/>
      <c r="O1271" s="5" t="b">
        <f t="shared" si="428"/>
        <v>1</v>
      </c>
      <c r="P1271" s="6"/>
      <c r="Q1271" s="138"/>
      <c r="R1271" s="403" t="b">
        <f t="shared" si="430"/>
        <v>1</v>
      </c>
    </row>
    <row r="1272" spans="1:18" s="66" customFormat="1" ht="26.25" customHeight="1" x14ac:dyDescent="0.25">
      <c r="A1272" s="591"/>
      <c r="B1272" s="161" t="s">
        <v>20</v>
      </c>
      <c r="C1272" s="161"/>
      <c r="D1272" s="24"/>
      <c r="E1272" s="24"/>
      <c r="F1272" s="24"/>
      <c r="G1272" s="100"/>
      <c r="H1272" s="24"/>
      <c r="I1272" s="81" t="e">
        <f t="shared" si="431"/>
        <v>#DIV/0!</v>
      </c>
      <c r="J1272" s="81"/>
      <c r="K1272" s="24">
        <f t="shared" si="440"/>
        <v>0</v>
      </c>
      <c r="L1272" s="24">
        <f t="shared" si="436"/>
        <v>0</v>
      </c>
      <c r="M1272" s="120" t="e">
        <f t="shared" si="429"/>
        <v>#DIV/0!</v>
      </c>
      <c r="N1272" s="620"/>
      <c r="O1272" s="5" t="b">
        <f t="shared" si="428"/>
        <v>1</v>
      </c>
      <c r="P1272" s="6"/>
      <c r="Q1272" s="138"/>
      <c r="R1272" s="403" t="b">
        <f t="shared" si="430"/>
        <v>1</v>
      </c>
    </row>
    <row r="1273" spans="1:18" s="67" customFormat="1" ht="78" customHeight="1" x14ac:dyDescent="0.25">
      <c r="A1273" s="591" t="s">
        <v>1089</v>
      </c>
      <c r="B1273" s="50" t="s">
        <v>1088</v>
      </c>
      <c r="C1273" s="160" t="s">
        <v>172</v>
      </c>
      <c r="D1273" s="51">
        <f>SUM(D1274:D1277)</f>
        <v>0</v>
      </c>
      <c r="E1273" s="51">
        <f>SUM(E1274:E1277)</f>
        <v>65.05</v>
      </c>
      <c r="F1273" s="51">
        <f>SUM(F1274:F1277)</f>
        <v>65.05</v>
      </c>
      <c r="G1273" s="105">
        <f>F1273/E1273</f>
        <v>1</v>
      </c>
      <c r="H1273" s="51">
        <f>SUM(H1274:H1277)</f>
        <v>65.05</v>
      </c>
      <c r="I1273" s="100">
        <f t="shared" si="431"/>
        <v>1</v>
      </c>
      <c r="J1273" s="105">
        <f>H1273/F1273</f>
        <v>1</v>
      </c>
      <c r="K1273" s="51">
        <f>SUM(K1274:K1277)</f>
        <v>65.05</v>
      </c>
      <c r="L1273" s="24">
        <f t="shared" si="436"/>
        <v>0</v>
      </c>
      <c r="M1273" s="47">
        <f t="shared" si="429"/>
        <v>1</v>
      </c>
      <c r="N1273" s="620" t="s">
        <v>1435</v>
      </c>
      <c r="O1273" s="5" t="b">
        <f t="shared" si="428"/>
        <v>1</v>
      </c>
      <c r="P1273" s="6"/>
      <c r="Q1273" s="138"/>
      <c r="R1273" s="403" t="b">
        <f t="shared" si="430"/>
        <v>1</v>
      </c>
    </row>
    <row r="1274" spans="1:18" s="66" customFormat="1" ht="31.5" customHeight="1" x14ac:dyDescent="0.25">
      <c r="A1274" s="591"/>
      <c r="B1274" s="161" t="s">
        <v>19</v>
      </c>
      <c r="C1274" s="161"/>
      <c r="D1274" s="24"/>
      <c r="E1274" s="24"/>
      <c r="F1274" s="24"/>
      <c r="G1274" s="100"/>
      <c r="H1274" s="24"/>
      <c r="I1274" s="81" t="e">
        <f t="shared" si="431"/>
        <v>#DIV/0!</v>
      </c>
      <c r="J1274" s="81"/>
      <c r="K1274" s="24">
        <f t="shared" ref="K1274" si="441">E1274</f>
        <v>0</v>
      </c>
      <c r="L1274" s="24">
        <f t="shared" si="436"/>
        <v>0</v>
      </c>
      <c r="M1274" s="120" t="e">
        <f t="shared" si="429"/>
        <v>#DIV/0!</v>
      </c>
      <c r="N1274" s="620"/>
      <c r="O1274" s="5" t="b">
        <f t="shared" si="428"/>
        <v>1</v>
      </c>
      <c r="P1274" s="6"/>
      <c r="Q1274" s="138"/>
      <c r="R1274" s="403" t="b">
        <f t="shared" si="430"/>
        <v>1</v>
      </c>
    </row>
    <row r="1275" spans="1:18" s="66" customFormat="1" ht="24.75" customHeight="1" x14ac:dyDescent="0.25">
      <c r="A1275" s="591"/>
      <c r="B1275" s="161" t="s">
        <v>18</v>
      </c>
      <c r="C1275" s="161"/>
      <c r="D1275" s="24"/>
      <c r="E1275" s="24"/>
      <c r="F1275" s="24"/>
      <c r="G1275" s="100"/>
      <c r="H1275" s="24"/>
      <c r="I1275" s="81" t="e">
        <f t="shared" si="431"/>
        <v>#DIV/0!</v>
      </c>
      <c r="J1275" s="81"/>
      <c r="K1275" s="24">
        <f>E1275</f>
        <v>0</v>
      </c>
      <c r="L1275" s="24">
        <f t="shared" si="436"/>
        <v>0</v>
      </c>
      <c r="M1275" s="120" t="e">
        <f t="shared" si="429"/>
        <v>#DIV/0!</v>
      </c>
      <c r="N1275" s="620"/>
      <c r="O1275" s="5" t="b">
        <f t="shared" si="428"/>
        <v>1</v>
      </c>
      <c r="P1275" s="6"/>
      <c r="Q1275" s="138"/>
      <c r="R1275" s="403" t="b">
        <f t="shared" si="430"/>
        <v>1</v>
      </c>
    </row>
    <row r="1276" spans="1:18" s="66" customFormat="1" ht="28.5" customHeight="1" x14ac:dyDescent="0.25">
      <c r="A1276" s="591"/>
      <c r="B1276" s="161" t="s">
        <v>38</v>
      </c>
      <c r="C1276" s="161"/>
      <c r="D1276" s="24"/>
      <c r="E1276" s="24">
        <v>65.05</v>
      </c>
      <c r="F1276" s="24">
        <v>65.05</v>
      </c>
      <c r="G1276" s="100">
        <f>F1276/E1276</f>
        <v>1</v>
      </c>
      <c r="H1276" s="24">
        <v>65.05</v>
      </c>
      <c r="I1276" s="100">
        <f t="shared" si="431"/>
        <v>1</v>
      </c>
      <c r="J1276" s="100">
        <f>H1276/F1276</f>
        <v>1</v>
      </c>
      <c r="K1276" s="24">
        <f t="shared" ref="K1276:K1277" si="442">E1276</f>
        <v>65.05</v>
      </c>
      <c r="L1276" s="24">
        <f t="shared" si="436"/>
        <v>0</v>
      </c>
      <c r="M1276" s="47">
        <f t="shared" si="429"/>
        <v>1</v>
      </c>
      <c r="N1276" s="620"/>
      <c r="O1276" s="5" t="b">
        <f t="shared" si="428"/>
        <v>1</v>
      </c>
      <c r="P1276" s="6"/>
      <c r="Q1276" s="138"/>
      <c r="R1276" s="403" t="b">
        <f t="shared" si="430"/>
        <v>1</v>
      </c>
    </row>
    <row r="1277" spans="1:18" s="66" customFormat="1" ht="26.25" customHeight="1" x14ac:dyDescent="0.25">
      <c r="A1277" s="591"/>
      <c r="B1277" s="161" t="s">
        <v>20</v>
      </c>
      <c r="C1277" s="161"/>
      <c r="D1277" s="24"/>
      <c r="E1277" s="24"/>
      <c r="F1277" s="24"/>
      <c r="G1277" s="100"/>
      <c r="H1277" s="24"/>
      <c r="I1277" s="81" t="e">
        <f t="shared" si="431"/>
        <v>#DIV/0!</v>
      </c>
      <c r="J1277" s="81"/>
      <c r="K1277" s="24">
        <f t="shared" si="442"/>
        <v>0</v>
      </c>
      <c r="L1277" s="24">
        <f t="shared" si="436"/>
        <v>0</v>
      </c>
      <c r="M1277" s="120" t="e">
        <f t="shared" si="429"/>
        <v>#DIV/0!</v>
      </c>
      <c r="N1277" s="620"/>
      <c r="O1277" s="5" t="b">
        <f t="shared" si="428"/>
        <v>1</v>
      </c>
      <c r="P1277" s="6"/>
      <c r="Q1277" s="138"/>
      <c r="R1277" s="403" t="b">
        <f t="shared" si="430"/>
        <v>1</v>
      </c>
    </row>
    <row r="1278" spans="1:18" s="67" customFormat="1" ht="71.25" customHeight="1" x14ac:dyDescent="0.25">
      <c r="A1278" s="900" t="s">
        <v>41</v>
      </c>
      <c r="B1278" s="165" t="s">
        <v>333</v>
      </c>
      <c r="C1278" s="163" t="s">
        <v>114</v>
      </c>
      <c r="D1278" s="31">
        <f>SUM(D1279:D1282)</f>
        <v>110256.19</v>
      </c>
      <c r="E1278" s="31">
        <f t="shared" ref="E1278:F1278" si="443">SUM(E1279:E1282)</f>
        <v>110256.19</v>
      </c>
      <c r="F1278" s="31">
        <f t="shared" si="443"/>
        <v>78690.570000000007</v>
      </c>
      <c r="G1278" s="101">
        <f>F1278/E1278</f>
        <v>0.71399999999999997</v>
      </c>
      <c r="H1278" s="31">
        <f>SUM(H1279:H1282)</f>
        <v>78690.570000000007</v>
      </c>
      <c r="I1278" s="101">
        <f t="shared" si="431"/>
        <v>0.71399999999999997</v>
      </c>
      <c r="J1278" s="101">
        <f>H1278/F1278</f>
        <v>1</v>
      </c>
      <c r="K1278" s="31">
        <f>SUM(K1279:K1282)</f>
        <v>100840.73</v>
      </c>
      <c r="L1278" s="31">
        <f>SUM(L1279:L1282)</f>
        <v>9415.4599999999991</v>
      </c>
      <c r="M1278" s="32">
        <f t="shared" si="429"/>
        <v>0.91</v>
      </c>
      <c r="N1278" s="668"/>
      <c r="O1278" s="5" t="b">
        <f t="shared" ref="O1278:O1341" si="444">K1278+L1278=E1278</f>
        <v>1</v>
      </c>
      <c r="P1278" s="6"/>
      <c r="Q1278" s="138"/>
      <c r="R1278" s="403" t="b">
        <f t="shared" si="430"/>
        <v>1</v>
      </c>
    </row>
    <row r="1279" spans="1:18" s="66" customFormat="1" ht="27" x14ac:dyDescent="0.25">
      <c r="A1279" s="901"/>
      <c r="B1279" s="164" t="s">
        <v>19</v>
      </c>
      <c r="C1279" s="164"/>
      <c r="D1279" s="33">
        <f>D1284+D1304</f>
        <v>0</v>
      </c>
      <c r="E1279" s="33">
        <f t="shared" ref="E1279:F1279" si="445">E1284+E1304</f>
        <v>0</v>
      </c>
      <c r="F1279" s="33">
        <f t="shared" si="445"/>
        <v>0</v>
      </c>
      <c r="G1279" s="103" t="e">
        <f t="shared" ref="G1279:G1286" si="446">F1279/E1279</f>
        <v>#DIV/0!</v>
      </c>
      <c r="H1279" s="33">
        <f>H1284+H1304</f>
        <v>0</v>
      </c>
      <c r="I1279" s="103" t="e">
        <f t="shared" si="431"/>
        <v>#DIV/0!</v>
      </c>
      <c r="J1279" s="103" t="e">
        <f t="shared" ref="J1279:J1285" si="447">H1279/F1279</f>
        <v>#DIV/0!</v>
      </c>
      <c r="K1279" s="33">
        <f t="shared" ref="K1279:L1280" si="448">K1284+K1304</f>
        <v>0</v>
      </c>
      <c r="L1279" s="33">
        <f t="shared" si="448"/>
        <v>0</v>
      </c>
      <c r="M1279" s="117" t="e">
        <f t="shared" si="429"/>
        <v>#DIV/0!</v>
      </c>
      <c r="N1279" s="669"/>
      <c r="O1279" s="5" t="b">
        <f t="shared" si="444"/>
        <v>1</v>
      </c>
      <c r="P1279" s="6"/>
      <c r="Q1279" s="138"/>
      <c r="R1279" s="403" t="b">
        <f t="shared" si="430"/>
        <v>1</v>
      </c>
    </row>
    <row r="1280" spans="1:18" s="66" customFormat="1" ht="27" x14ac:dyDescent="0.25">
      <c r="A1280" s="901"/>
      <c r="B1280" s="164" t="s">
        <v>18</v>
      </c>
      <c r="C1280" s="164"/>
      <c r="D1280" s="33">
        <f t="shared" ref="D1280:F1280" si="449">D1285+D1305</f>
        <v>0</v>
      </c>
      <c r="E1280" s="33">
        <f t="shared" si="449"/>
        <v>0</v>
      </c>
      <c r="F1280" s="33">
        <f t="shared" si="449"/>
        <v>0</v>
      </c>
      <c r="G1280" s="103" t="e">
        <f t="shared" si="446"/>
        <v>#DIV/0!</v>
      </c>
      <c r="H1280" s="33">
        <f t="shared" ref="H1280:H1282" si="450">H1285+H1305</f>
        <v>0</v>
      </c>
      <c r="I1280" s="103" t="e">
        <f t="shared" si="431"/>
        <v>#DIV/0!</v>
      </c>
      <c r="J1280" s="103" t="e">
        <f t="shared" si="447"/>
        <v>#DIV/0!</v>
      </c>
      <c r="K1280" s="33">
        <f t="shared" si="448"/>
        <v>0</v>
      </c>
      <c r="L1280" s="33">
        <f t="shared" si="448"/>
        <v>0</v>
      </c>
      <c r="M1280" s="117" t="e">
        <f t="shared" ref="M1280:M1352" si="451">K1280/E1280</f>
        <v>#DIV/0!</v>
      </c>
      <c r="N1280" s="669"/>
      <c r="O1280" s="5" t="b">
        <f t="shared" si="444"/>
        <v>1</v>
      </c>
      <c r="P1280" s="6"/>
      <c r="Q1280" s="138"/>
      <c r="R1280" s="403" t="b">
        <f t="shared" si="430"/>
        <v>1</v>
      </c>
    </row>
    <row r="1281" spans="1:18" s="66" customFormat="1" ht="27" x14ac:dyDescent="0.25">
      <c r="A1281" s="901"/>
      <c r="B1281" s="164" t="s">
        <v>38</v>
      </c>
      <c r="C1281" s="164"/>
      <c r="D1281" s="33">
        <f>D1286+D1306+D1336</f>
        <v>39451.620000000003</v>
      </c>
      <c r="E1281" s="33">
        <f>E1286+E1306+E1336</f>
        <v>39451.620000000003</v>
      </c>
      <c r="F1281" s="33">
        <f>F1286+F1306+F1336</f>
        <v>22246.54</v>
      </c>
      <c r="G1281" s="104">
        <f t="shared" si="446"/>
        <v>0.56399999999999995</v>
      </c>
      <c r="H1281" s="33">
        <f>H1286+H1306+H1336</f>
        <v>22246.54</v>
      </c>
      <c r="I1281" s="104">
        <f t="shared" si="431"/>
        <v>0.56399999999999995</v>
      </c>
      <c r="J1281" s="104">
        <f t="shared" si="447"/>
        <v>1</v>
      </c>
      <c r="K1281" s="33">
        <f>K1286+K1306+K1336</f>
        <v>37804.86</v>
      </c>
      <c r="L1281" s="33">
        <f>L1286+L1306+L1336</f>
        <v>1646.76</v>
      </c>
      <c r="M1281" s="116">
        <f t="shared" si="451"/>
        <v>0.96</v>
      </c>
      <c r="N1281" s="669"/>
      <c r="O1281" s="5" t="b">
        <f t="shared" si="444"/>
        <v>1</v>
      </c>
      <c r="P1281" s="6"/>
      <c r="Q1281" s="138"/>
      <c r="R1281" s="403" t="b">
        <f t="shared" si="430"/>
        <v>1</v>
      </c>
    </row>
    <row r="1282" spans="1:18" s="66" customFormat="1" ht="27" x14ac:dyDescent="0.25">
      <c r="A1282" s="902"/>
      <c r="B1282" s="164" t="s">
        <v>20</v>
      </c>
      <c r="C1282" s="164"/>
      <c r="D1282" s="33">
        <f>D1287+D1307</f>
        <v>70804.570000000007</v>
      </c>
      <c r="E1282" s="33">
        <f t="shared" ref="E1282" si="452">E1287+E1307</f>
        <v>70804.570000000007</v>
      </c>
      <c r="F1282" s="33">
        <f>F1287+F1307</f>
        <v>56444.03</v>
      </c>
      <c r="G1282" s="104">
        <f t="shared" si="446"/>
        <v>0.79700000000000004</v>
      </c>
      <c r="H1282" s="33">
        <f t="shared" si="450"/>
        <v>56444.03</v>
      </c>
      <c r="I1282" s="104">
        <f t="shared" si="431"/>
        <v>0.79700000000000004</v>
      </c>
      <c r="J1282" s="104">
        <f t="shared" si="447"/>
        <v>1</v>
      </c>
      <c r="K1282" s="33">
        <f>K1287+K1307+K1337</f>
        <v>63035.87</v>
      </c>
      <c r="L1282" s="33">
        <f>L1287+L1307+L1337</f>
        <v>7768.7</v>
      </c>
      <c r="M1282" s="116">
        <f t="shared" si="451"/>
        <v>0.89</v>
      </c>
      <c r="N1282" s="670"/>
      <c r="O1282" s="5" t="b">
        <f t="shared" si="444"/>
        <v>1</v>
      </c>
      <c r="P1282" s="6"/>
      <c r="Q1282" s="138"/>
      <c r="R1282" s="403" t="b">
        <f t="shared" si="430"/>
        <v>1</v>
      </c>
    </row>
    <row r="1283" spans="1:18" s="45" customFormat="1" ht="64.5" customHeight="1" x14ac:dyDescent="0.25">
      <c r="A1283" s="591" t="s">
        <v>224</v>
      </c>
      <c r="B1283" s="162" t="s">
        <v>225</v>
      </c>
      <c r="C1283" s="160" t="s">
        <v>330</v>
      </c>
      <c r="D1283" s="51">
        <f>SUM(D1284:D1287)</f>
        <v>39063.68</v>
      </c>
      <c r="E1283" s="51">
        <f>SUM(E1284:E1287)</f>
        <v>39063.68</v>
      </c>
      <c r="F1283" s="51">
        <f>SUM(F1284:F1287)</f>
        <v>21858.6</v>
      </c>
      <c r="G1283" s="105">
        <f t="shared" si="446"/>
        <v>0.56000000000000005</v>
      </c>
      <c r="H1283" s="51">
        <f>SUM(H1284:H1287)</f>
        <v>21858.6</v>
      </c>
      <c r="I1283" s="100">
        <f t="shared" si="431"/>
        <v>0.56000000000000005</v>
      </c>
      <c r="J1283" s="100">
        <f>H1283/F1283</f>
        <v>1</v>
      </c>
      <c r="K1283" s="51">
        <f>SUM(K1284:K1287)</f>
        <v>37416.92</v>
      </c>
      <c r="L1283" s="51">
        <f>SUM(L1284:L1287)</f>
        <v>1646.76</v>
      </c>
      <c r="M1283" s="140">
        <f t="shared" si="451"/>
        <v>0.96</v>
      </c>
      <c r="N1283" s="605"/>
      <c r="O1283" s="5" t="b">
        <f t="shared" si="444"/>
        <v>1</v>
      </c>
      <c r="P1283" s="6"/>
      <c r="Q1283" s="138"/>
      <c r="R1283" s="403" t="b">
        <f t="shared" si="430"/>
        <v>1</v>
      </c>
    </row>
    <row r="1284" spans="1:18" s="44" customFormat="1" ht="27" x14ac:dyDescent="0.25">
      <c r="A1284" s="591"/>
      <c r="B1284" s="593" t="s">
        <v>19</v>
      </c>
      <c r="C1284" s="593"/>
      <c r="D1284" s="24">
        <f>D1289+D1294+D1299</f>
        <v>0</v>
      </c>
      <c r="E1284" s="24">
        <f t="shared" ref="E1284:F1284" si="453">E1289+E1294+E1299</f>
        <v>0</v>
      </c>
      <c r="F1284" s="24">
        <f t="shared" si="453"/>
        <v>0</v>
      </c>
      <c r="G1284" s="81" t="e">
        <f t="shared" si="446"/>
        <v>#DIV/0!</v>
      </c>
      <c r="H1284" s="24">
        <f>H1289+H1294+H1299</f>
        <v>0</v>
      </c>
      <c r="I1284" s="81" t="e">
        <f t="shared" si="431"/>
        <v>#DIV/0!</v>
      </c>
      <c r="J1284" s="81" t="e">
        <f t="shared" si="447"/>
        <v>#DIV/0!</v>
      </c>
      <c r="K1284" s="24">
        <f>K1289+K1294+K1299</f>
        <v>0</v>
      </c>
      <c r="L1284" s="24">
        <f>L1289+L1294+L1299</f>
        <v>0</v>
      </c>
      <c r="M1284" s="120" t="e">
        <f t="shared" si="451"/>
        <v>#DIV/0!</v>
      </c>
      <c r="N1284" s="605"/>
      <c r="O1284" s="5" t="b">
        <f t="shared" si="444"/>
        <v>1</v>
      </c>
      <c r="P1284" s="6"/>
      <c r="Q1284" s="138"/>
      <c r="R1284" s="403" t="b">
        <f t="shared" si="430"/>
        <v>1</v>
      </c>
    </row>
    <row r="1285" spans="1:18" s="44" customFormat="1" ht="27" x14ac:dyDescent="0.25">
      <c r="A1285" s="591"/>
      <c r="B1285" s="593" t="s">
        <v>18</v>
      </c>
      <c r="C1285" s="593"/>
      <c r="D1285" s="24">
        <f t="shared" ref="D1285:F1287" si="454">D1290+D1295+D1300</f>
        <v>0</v>
      </c>
      <c r="E1285" s="24">
        <f t="shared" si="454"/>
        <v>0</v>
      </c>
      <c r="F1285" s="24">
        <f t="shared" si="454"/>
        <v>0</v>
      </c>
      <c r="G1285" s="81" t="e">
        <f t="shared" si="446"/>
        <v>#DIV/0!</v>
      </c>
      <c r="H1285" s="24">
        <f t="shared" ref="H1285:H1287" si="455">H1290+H1295+H1300</f>
        <v>0</v>
      </c>
      <c r="I1285" s="81" t="e">
        <f t="shared" si="431"/>
        <v>#DIV/0!</v>
      </c>
      <c r="J1285" s="81" t="e">
        <f t="shared" si="447"/>
        <v>#DIV/0!</v>
      </c>
      <c r="K1285" s="24">
        <f t="shared" ref="K1285:L1287" si="456">K1290+K1295+K1300</f>
        <v>0</v>
      </c>
      <c r="L1285" s="24">
        <f t="shared" si="456"/>
        <v>0</v>
      </c>
      <c r="M1285" s="120" t="e">
        <f t="shared" si="451"/>
        <v>#DIV/0!</v>
      </c>
      <c r="N1285" s="605"/>
      <c r="O1285" s="5" t="b">
        <f t="shared" si="444"/>
        <v>1</v>
      </c>
      <c r="P1285" s="6"/>
      <c r="Q1285" s="138"/>
      <c r="R1285" s="403" t="b">
        <f t="shared" si="430"/>
        <v>1</v>
      </c>
    </row>
    <row r="1286" spans="1:18" s="44" customFormat="1" ht="27" x14ac:dyDescent="0.25">
      <c r="A1286" s="591"/>
      <c r="B1286" s="593" t="s">
        <v>38</v>
      </c>
      <c r="C1286" s="593"/>
      <c r="D1286" s="24">
        <f>D1291+D1296+D1301</f>
        <v>39063.68</v>
      </c>
      <c r="E1286" s="24">
        <f t="shared" si="454"/>
        <v>39063.68</v>
      </c>
      <c r="F1286" s="24">
        <f>F1291+F1296+F1301</f>
        <v>21858.6</v>
      </c>
      <c r="G1286" s="100">
        <f t="shared" si="446"/>
        <v>0.56000000000000005</v>
      </c>
      <c r="H1286" s="24">
        <f t="shared" si="455"/>
        <v>21858.6</v>
      </c>
      <c r="I1286" s="100">
        <f t="shared" si="431"/>
        <v>0.56000000000000005</v>
      </c>
      <c r="J1286" s="100">
        <f>H1286/F1286</f>
        <v>1</v>
      </c>
      <c r="K1286" s="24">
        <f>K1291+K1296+K1301</f>
        <v>37416.92</v>
      </c>
      <c r="L1286" s="24">
        <f t="shared" si="456"/>
        <v>1646.76</v>
      </c>
      <c r="M1286" s="47">
        <f t="shared" si="451"/>
        <v>0.96</v>
      </c>
      <c r="N1286" s="605"/>
      <c r="O1286" s="5" t="b">
        <f t="shared" si="444"/>
        <v>1</v>
      </c>
      <c r="P1286" s="6"/>
      <c r="Q1286" s="138"/>
      <c r="R1286" s="403" t="b">
        <f t="shared" si="430"/>
        <v>1</v>
      </c>
    </row>
    <row r="1287" spans="1:18" s="44" customFormat="1" ht="27" x14ac:dyDescent="0.25">
      <c r="A1287" s="591"/>
      <c r="B1287" s="593" t="s">
        <v>20</v>
      </c>
      <c r="C1287" s="593"/>
      <c r="D1287" s="24">
        <f t="shared" si="454"/>
        <v>0</v>
      </c>
      <c r="E1287" s="24">
        <f t="shared" si="454"/>
        <v>0</v>
      </c>
      <c r="F1287" s="24">
        <f t="shared" si="454"/>
        <v>0</v>
      </c>
      <c r="G1287" s="100"/>
      <c r="H1287" s="24">
        <f t="shared" si="455"/>
        <v>0</v>
      </c>
      <c r="I1287" s="81" t="e">
        <f t="shared" si="431"/>
        <v>#DIV/0!</v>
      </c>
      <c r="J1287" s="81"/>
      <c r="K1287" s="24">
        <f t="shared" si="456"/>
        <v>0</v>
      </c>
      <c r="L1287" s="24">
        <f>L1292+L1297+L1302</f>
        <v>0</v>
      </c>
      <c r="M1287" s="120" t="e">
        <f t="shared" si="451"/>
        <v>#DIV/0!</v>
      </c>
      <c r="N1287" s="605"/>
      <c r="O1287" s="5" t="b">
        <f t="shared" si="444"/>
        <v>1</v>
      </c>
      <c r="P1287" s="6"/>
      <c r="Q1287" s="138"/>
      <c r="R1287" s="403" t="b">
        <f t="shared" si="430"/>
        <v>1</v>
      </c>
    </row>
    <row r="1288" spans="1:18" s="67" customFormat="1" ht="75" x14ac:dyDescent="0.25">
      <c r="A1288" s="591" t="s">
        <v>226</v>
      </c>
      <c r="B1288" s="162" t="s">
        <v>685</v>
      </c>
      <c r="C1288" s="160" t="s">
        <v>330</v>
      </c>
      <c r="D1288" s="51">
        <f>SUM(D1289:D1292)</f>
        <v>335</v>
      </c>
      <c r="E1288" s="51">
        <f>SUM(E1289:E1292)</f>
        <v>44.33</v>
      </c>
      <c r="F1288" s="24">
        <f>SUM(F1289:F1292)</f>
        <v>44.33</v>
      </c>
      <c r="G1288" s="100">
        <f>F1288/E1288</f>
        <v>1</v>
      </c>
      <c r="H1288" s="24">
        <f>SUM(H1289:H1292)</f>
        <v>44.33</v>
      </c>
      <c r="I1288" s="100">
        <f t="shared" si="431"/>
        <v>1</v>
      </c>
      <c r="J1288" s="100">
        <f>H1288/F1288</f>
        <v>1</v>
      </c>
      <c r="K1288" s="24">
        <f>SUM(K1289:K1292)</f>
        <v>44.33</v>
      </c>
      <c r="L1288" s="24">
        <f>SUM(L1289:L1292)</f>
        <v>0</v>
      </c>
      <c r="M1288" s="47">
        <f t="shared" si="451"/>
        <v>1</v>
      </c>
      <c r="N1288" s="655" t="s">
        <v>1436</v>
      </c>
      <c r="O1288" s="5" t="b">
        <f t="shared" si="444"/>
        <v>1</v>
      </c>
      <c r="P1288" s="6"/>
      <c r="Q1288" s="138"/>
      <c r="R1288" s="403" t="b">
        <f t="shared" ref="R1288:R1351" si="457">F1288=H1288</f>
        <v>1</v>
      </c>
    </row>
    <row r="1289" spans="1:18" s="66" customFormat="1" ht="27" x14ac:dyDescent="0.25">
      <c r="A1289" s="591"/>
      <c r="B1289" s="593" t="s">
        <v>19</v>
      </c>
      <c r="C1289" s="593"/>
      <c r="D1289" s="24"/>
      <c r="E1289" s="24"/>
      <c r="F1289" s="24"/>
      <c r="G1289" s="100"/>
      <c r="H1289" s="24"/>
      <c r="I1289" s="81" t="e">
        <f t="shared" si="431"/>
        <v>#DIV/0!</v>
      </c>
      <c r="J1289" s="81"/>
      <c r="K1289" s="24">
        <f t="shared" ref="K1289:K1331" si="458">E1289</f>
        <v>0</v>
      </c>
      <c r="L1289" s="24">
        <f t="shared" ref="L1289:L1331" si="459">E1289-K1289</f>
        <v>0</v>
      </c>
      <c r="M1289" s="120" t="e">
        <f t="shared" si="451"/>
        <v>#DIV/0!</v>
      </c>
      <c r="N1289" s="655"/>
      <c r="O1289" s="5" t="b">
        <f t="shared" si="444"/>
        <v>1</v>
      </c>
      <c r="P1289" s="6"/>
      <c r="Q1289" s="138"/>
      <c r="R1289" s="403" t="b">
        <f t="shared" si="457"/>
        <v>1</v>
      </c>
    </row>
    <row r="1290" spans="1:18" s="66" customFormat="1" ht="27" x14ac:dyDescent="0.25">
      <c r="A1290" s="591"/>
      <c r="B1290" s="593" t="s">
        <v>18</v>
      </c>
      <c r="C1290" s="593"/>
      <c r="D1290" s="24"/>
      <c r="E1290" s="24"/>
      <c r="F1290" s="24"/>
      <c r="G1290" s="100"/>
      <c r="H1290" s="24"/>
      <c r="I1290" s="81" t="e">
        <f t="shared" si="431"/>
        <v>#DIV/0!</v>
      </c>
      <c r="J1290" s="81"/>
      <c r="K1290" s="24">
        <f t="shared" si="458"/>
        <v>0</v>
      </c>
      <c r="L1290" s="24">
        <f t="shared" si="459"/>
        <v>0</v>
      </c>
      <c r="M1290" s="120" t="e">
        <f t="shared" si="451"/>
        <v>#DIV/0!</v>
      </c>
      <c r="N1290" s="655"/>
      <c r="O1290" s="5" t="b">
        <f t="shared" si="444"/>
        <v>1</v>
      </c>
      <c r="P1290" s="6"/>
      <c r="Q1290" s="138"/>
      <c r="R1290" s="403" t="b">
        <f t="shared" si="457"/>
        <v>1</v>
      </c>
    </row>
    <row r="1291" spans="1:18" s="66" customFormat="1" ht="27" x14ac:dyDescent="0.25">
      <c r="A1291" s="591"/>
      <c r="B1291" s="593" t="s">
        <v>38</v>
      </c>
      <c r="C1291" s="593"/>
      <c r="D1291" s="24">
        <v>335</v>
      </c>
      <c r="E1291" s="24">
        <v>44.33</v>
      </c>
      <c r="F1291" s="24">
        <v>44.33</v>
      </c>
      <c r="G1291" s="100">
        <f>F1291/E1291</f>
        <v>1</v>
      </c>
      <c r="H1291" s="24">
        <v>44.33</v>
      </c>
      <c r="I1291" s="100">
        <f t="shared" si="431"/>
        <v>1</v>
      </c>
      <c r="J1291" s="100">
        <f>H1291/F1291</f>
        <v>1</v>
      </c>
      <c r="K1291" s="24">
        <v>44.33</v>
      </c>
      <c r="L1291" s="24">
        <f t="shared" si="459"/>
        <v>0</v>
      </c>
      <c r="M1291" s="47">
        <f t="shared" si="451"/>
        <v>1</v>
      </c>
      <c r="N1291" s="655"/>
      <c r="O1291" s="5" t="b">
        <f t="shared" si="444"/>
        <v>1</v>
      </c>
      <c r="P1291" s="6"/>
      <c r="Q1291" s="138"/>
      <c r="R1291" s="403" t="b">
        <f t="shared" si="457"/>
        <v>1</v>
      </c>
    </row>
    <row r="1292" spans="1:18" s="66" customFormat="1" ht="27" x14ac:dyDescent="0.25">
      <c r="A1292" s="591"/>
      <c r="B1292" s="593" t="s">
        <v>20</v>
      </c>
      <c r="C1292" s="593"/>
      <c r="D1292" s="24"/>
      <c r="E1292" s="24"/>
      <c r="F1292" s="24"/>
      <c r="G1292" s="100"/>
      <c r="H1292" s="24"/>
      <c r="I1292" s="81" t="e">
        <f t="shared" si="431"/>
        <v>#DIV/0!</v>
      </c>
      <c r="J1292" s="81"/>
      <c r="K1292" s="24">
        <f t="shared" si="458"/>
        <v>0</v>
      </c>
      <c r="L1292" s="24">
        <f t="shared" si="459"/>
        <v>0</v>
      </c>
      <c r="M1292" s="120" t="e">
        <f t="shared" si="451"/>
        <v>#DIV/0!</v>
      </c>
      <c r="N1292" s="655"/>
      <c r="O1292" s="5" t="b">
        <f t="shared" si="444"/>
        <v>1</v>
      </c>
      <c r="P1292" s="6"/>
      <c r="Q1292" s="138"/>
      <c r="R1292" s="403" t="b">
        <f t="shared" si="457"/>
        <v>1</v>
      </c>
    </row>
    <row r="1293" spans="1:18" s="66" customFormat="1" ht="310.5" customHeight="1" x14ac:dyDescent="0.25">
      <c r="A1293" s="591" t="s">
        <v>227</v>
      </c>
      <c r="B1293" s="162" t="s">
        <v>986</v>
      </c>
      <c r="C1293" s="160" t="s">
        <v>330</v>
      </c>
      <c r="D1293" s="51">
        <f>SUM(D1294:D1297)</f>
        <v>36706.699999999997</v>
      </c>
      <c r="E1293" s="51">
        <f t="shared" ref="E1293:F1293" si="460">SUM(E1294:E1297)</f>
        <v>35664.28</v>
      </c>
      <c r="F1293" s="51">
        <f t="shared" si="460"/>
        <v>19673.71</v>
      </c>
      <c r="G1293" s="105">
        <f>F1293/E1293</f>
        <v>0.55200000000000005</v>
      </c>
      <c r="H1293" s="51">
        <f>F1293</f>
        <v>19673.71</v>
      </c>
      <c r="I1293" s="100">
        <f t="shared" si="431"/>
        <v>0.55200000000000005</v>
      </c>
      <c r="J1293" s="100">
        <f>H1293/F1293</f>
        <v>1</v>
      </c>
      <c r="K1293" s="51">
        <f>SUM(K1294:K1297)</f>
        <v>35232.03</v>
      </c>
      <c r="L1293" s="51">
        <f>SUM(L1294:L1297)</f>
        <v>432.25</v>
      </c>
      <c r="M1293" s="140">
        <f t="shared" si="451"/>
        <v>0.99</v>
      </c>
      <c r="N1293" s="605" t="s">
        <v>1437</v>
      </c>
      <c r="O1293" s="5" t="b">
        <f t="shared" si="444"/>
        <v>1</v>
      </c>
      <c r="P1293" s="6"/>
      <c r="Q1293" s="138"/>
      <c r="R1293" s="403" t="b">
        <f t="shared" si="457"/>
        <v>1</v>
      </c>
    </row>
    <row r="1294" spans="1:18" s="66" customFormat="1" ht="72.75" customHeight="1" x14ac:dyDescent="0.25">
      <c r="A1294" s="591"/>
      <c r="B1294" s="662" t="s">
        <v>19</v>
      </c>
      <c r="C1294" s="662"/>
      <c r="D1294" s="24"/>
      <c r="E1294" s="24"/>
      <c r="F1294" s="24"/>
      <c r="G1294" s="100"/>
      <c r="H1294" s="24"/>
      <c r="I1294" s="81" t="e">
        <f t="shared" si="431"/>
        <v>#DIV/0!</v>
      </c>
      <c r="J1294" s="100"/>
      <c r="K1294" s="24">
        <f t="shared" si="458"/>
        <v>0</v>
      </c>
      <c r="L1294" s="24">
        <f t="shared" si="459"/>
        <v>0</v>
      </c>
      <c r="M1294" s="120" t="e">
        <f t="shared" si="451"/>
        <v>#DIV/0!</v>
      </c>
      <c r="N1294" s="605"/>
      <c r="O1294" s="5" t="b">
        <f t="shared" si="444"/>
        <v>1</v>
      </c>
      <c r="P1294" s="6"/>
      <c r="Q1294" s="138"/>
      <c r="R1294" s="403" t="b">
        <f t="shared" si="457"/>
        <v>1</v>
      </c>
    </row>
    <row r="1295" spans="1:18" s="66" customFormat="1" ht="72.75" customHeight="1" x14ac:dyDescent="0.25">
      <c r="A1295" s="591"/>
      <c r="B1295" s="662" t="s">
        <v>18</v>
      </c>
      <c r="C1295" s="662"/>
      <c r="D1295" s="24"/>
      <c r="E1295" s="24"/>
      <c r="F1295" s="24"/>
      <c r="G1295" s="100"/>
      <c r="H1295" s="24"/>
      <c r="I1295" s="81" t="e">
        <f t="shared" si="431"/>
        <v>#DIV/0!</v>
      </c>
      <c r="J1295" s="100"/>
      <c r="K1295" s="24">
        <f t="shared" si="458"/>
        <v>0</v>
      </c>
      <c r="L1295" s="24">
        <f t="shared" si="459"/>
        <v>0</v>
      </c>
      <c r="M1295" s="120" t="e">
        <f t="shared" si="451"/>
        <v>#DIV/0!</v>
      </c>
      <c r="N1295" s="605"/>
      <c r="O1295" s="5" t="b">
        <f t="shared" si="444"/>
        <v>1</v>
      </c>
      <c r="P1295" s="6"/>
      <c r="Q1295" s="138"/>
      <c r="R1295" s="403" t="b">
        <f t="shared" si="457"/>
        <v>1</v>
      </c>
    </row>
    <row r="1296" spans="1:18" s="66" customFormat="1" ht="72.75" customHeight="1" x14ac:dyDescent="0.25">
      <c r="A1296" s="591"/>
      <c r="B1296" s="662" t="s">
        <v>38</v>
      </c>
      <c r="C1296" s="662"/>
      <c r="D1296" s="24">
        <v>36706.699999999997</v>
      </c>
      <c r="E1296" s="24">
        <v>35664.28</v>
      </c>
      <c r="F1296" s="24">
        <v>19673.71</v>
      </c>
      <c r="G1296" s="100">
        <f>F1296/E1296</f>
        <v>0.55200000000000005</v>
      </c>
      <c r="H1296" s="24">
        <f>F1296</f>
        <v>19673.71</v>
      </c>
      <c r="I1296" s="100">
        <f t="shared" si="431"/>
        <v>0.55200000000000005</v>
      </c>
      <c r="J1296" s="100">
        <f>H1296/F1296</f>
        <v>1</v>
      </c>
      <c r="K1296" s="24">
        <v>35232.03</v>
      </c>
      <c r="L1296" s="24">
        <f t="shared" si="459"/>
        <v>432.25</v>
      </c>
      <c r="M1296" s="47">
        <f t="shared" si="451"/>
        <v>0.99</v>
      </c>
      <c r="N1296" s="605"/>
      <c r="O1296" s="5" t="b">
        <f t="shared" si="444"/>
        <v>1</v>
      </c>
      <c r="P1296" s="6"/>
      <c r="Q1296" s="138"/>
      <c r="R1296" s="403" t="b">
        <f t="shared" si="457"/>
        <v>1</v>
      </c>
    </row>
    <row r="1297" spans="1:18" s="66" customFormat="1" ht="72.75" customHeight="1" x14ac:dyDescent="0.25">
      <c r="A1297" s="591"/>
      <c r="B1297" s="662" t="s">
        <v>20</v>
      </c>
      <c r="C1297" s="662"/>
      <c r="D1297" s="24"/>
      <c r="E1297" s="24"/>
      <c r="F1297" s="24"/>
      <c r="G1297" s="81" t="e">
        <f t="shared" ref="G1297:G1302" si="461">F1297/E1297</f>
        <v>#DIV/0!</v>
      </c>
      <c r="H1297" s="24"/>
      <c r="I1297" s="81" t="e">
        <f t="shared" si="431"/>
        <v>#DIV/0!</v>
      </c>
      <c r="J1297" s="81" t="e">
        <f t="shared" ref="J1297:J1302" si="462">H1297/F1297</f>
        <v>#DIV/0!</v>
      </c>
      <c r="K1297" s="24">
        <f t="shared" si="458"/>
        <v>0</v>
      </c>
      <c r="L1297" s="24">
        <f t="shared" si="459"/>
        <v>0</v>
      </c>
      <c r="M1297" s="120" t="e">
        <f t="shared" si="451"/>
        <v>#DIV/0!</v>
      </c>
      <c r="N1297" s="605"/>
      <c r="O1297" s="5" t="b">
        <f t="shared" si="444"/>
        <v>1</v>
      </c>
      <c r="P1297" s="6"/>
      <c r="Q1297" s="138"/>
      <c r="R1297" s="403" t="b">
        <f t="shared" si="457"/>
        <v>1</v>
      </c>
    </row>
    <row r="1298" spans="1:18" s="66" customFormat="1" ht="102" customHeight="1" x14ac:dyDescent="0.25">
      <c r="A1298" s="591" t="s">
        <v>228</v>
      </c>
      <c r="B1298" s="162" t="s">
        <v>229</v>
      </c>
      <c r="C1298" s="160" t="s">
        <v>330</v>
      </c>
      <c r="D1298" s="51">
        <f>SUM(D1299:D1302)</f>
        <v>2021.98</v>
      </c>
      <c r="E1298" s="51">
        <f>SUM(E1299:E1302)</f>
        <v>3355.07</v>
      </c>
      <c r="F1298" s="24">
        <f>SUM(F1299:F1302)</f>
        <v>2140.56</v>
      </c>
      <c r="G1298" s="100">
        <f t="shared" si="461"/>
        <v>0.63800000000000001</v>
      </c>
      <c r="H1298" s="24">
        <f>SUM(H1299:H1302)</f>
        <v>2140.56</v>
      </c>
      <c r="I1298" s="100">
        <f t="shared" si="431"/>
        <v>0.63800000000000001</v>
      </c>
      <c r="J1298" s="100">
        <f>H1298/F1298</f>
        <v>1</v>
      </c>
      <c r="K1298" s="24">
        <f>SUM(K1299:K1302)</f>
        <v>2140.56</v>
      </c>
      <c r="L1298" s="24">
        <f t="shared" si="459"/>
        <v>1214.51</v>
      </c>
      <c r="M1298" s="47">
        <f t="shared" si="451"/>
        <v>0.64</v>
      </c>
      <c r="N1298" s="605" t="s">
        <v>1438</v>
      </c>
      <c r="O1298" s="5" t="b">
        <f t="shared" si="444"/>
        <v>1</v>
      </c>
      <c r="P1298" s="6"/>
      <c r="Q1298" s="138"/>
      <c r="R1298" s="403" t="b">
        <f t="shared" si="457"/>
        <v>1</v>
      </c>
    </row>
    <row r="1299" spans="1:18" s="66" customFormat="1" ht="27" x14ac:dyDescent="0.25">
      <c r="A1299" s="591"/>
      <c r="B1299" s="662" t="s">
        <v>19</v>
      </c>
      <c r="C1299" s="662"/>
      <c r="D1299" s="24"/>
      <c r="E1299" s="167"/>
      <c r="F1299" s="24"/>
      <c r="G1299" s="81" t="e">
        <f t="shared" si="461"/>
        <v>#DIV/0!</v>
      </c>
      <c r="H1299" s="24"/>
      <c r="I1299" s="81" t="e">
        <f t="shared" si="431"/>
        <v>#DIV/0!</v>
      </c>
      <c r="J1299" s="81" t="e">
        <f t="shared" si="462"/>
        <v>#DIV/0!</v>
      </c>
      <c r="K1299" s="24">
        <f t="shared" si="458"/>
        <v>0</v>
      </c>
      <c r="L1299" s="24">
        <f t="shared" si="459"/>
        <v>0</v>
      </c>
      <c r="M1299" s="120" t="e">
        <f t="shared" si="451"/>
        <v>#DIV/0!</v>
      </c>
      <c r="N1299" s="605"/>
      <c r="O1299" s="5" t="b">
        <f t="shared" si="444"/>
        <v>1</v>
      </c>
      <c r="P1299" s="6"/>
      <c r="Q1299" s="138"/>
      <c r="R1299" s="403" t="b">
        <f t="shared" si="457"/>
        <v>1</v>
      </c>
    </row>
    <row r="1300" spans="1:18" s="66" customFormat="1" ht="27" x14ac:dyDescent="0.25">
      <c r="A1300" s="591"/>
      <c r="B1300" s="662" t="s">
        <v>18</v>
      </c>
      <c r="C1300" s="662"/>
      <c r="D1300" s="24"/>
      <c r="E1300" s="24"/>
      <c r="F1300" s="24"/>
      <c r="G1300" s="81" t="e">
        <f t="shared" si="461"/>
        <v>#DIV/0!</v>
      </c>
      <c r="H1300" s="24"/>
      <c r="I1300" s="81" t="e">
        <f t="shared" si="431"/>
        <v>#DIV/0!</v>
      </c>
      <c r="J1300" s="81" t="e">
        <f t="shared" si="462"/>
        <v>#DIV/0!</v>
      </c>
      <c r="K1300" s="24"/>
      <c r="L1300" s="24">
        <f t="shared" si="459"/>
        <v>0</v>
      </c>
      <c r="M1300" s="120" t="e">
        <f t="shared" si="451"/>
        <v>#DIV/0!</v>
      </c>
      <c r="N1300" s="605"/>
      <c r="O1300" s="5" t="b">
        <f t="shared" si="444"/>
        <v>1</v>
      </c>
      <c r="P1300" s="6"/>
      <c r="Q1300" s="138"/>
      <c r="R1300" s="403" t="b">
        <f t="shared" si="457"/>
        <v>1</v>
      </c>
    </row>
    <row r="1301" spans="1:18" s="66" customFormat="1" ht="27" x14ac:dyDescent="0.25">
      <c r="A1301" s="591"/>
      <c r="B1301" s="662" t="s">
        <v>38</v>
      </c>
      <c r="C1301" s="662"/>
      <c r="D1301" s="24">
        <v>2021.98</v>
      </c>
      <c r="E1301" s="24">
        <v>3355.07</v>
      </c>
      <c r="F1301" s="24">
        <v>2140.56</v>
      </c>
      <c r="G1301" s="100">
        <f>F1301/E1301</f>
        <v>0.63800000000000001</v>
      </c>
      <c r="H1301" s="24">
        <v>2140.56</v>
      </c>
      <c r="I1301" s="100">
        <f t="shared" ref="I1301:I1382" si="463">H1301/E1301</f>
        <v>0.63800000000000001</v>
      </c>
      <c r="J1301" s="100">
        <f>H1301/F1301</f>
        <v>1</v>
      </c>
      <c r="K1301" s="24">
        <v>2140.56</v>
      </c>
      <c r="L1301" s="24">
        <f t="shared" si="459"/>
        <v>1214.51</v>
      </c>
      <c r="M1301" s="47">
        <f t="shared" si="451"/>
        <v>0.64</v>
      </c>
      <c r="N1301" s="605"/>
      <c r="O1301" s="5" t="b">
        <f t="shared" si="444"/>
        <v>1</v>
      </c>
      <c r="P1301" s="6"/>
      <c r="Q1301" s="138"/>
      <c r="R1301" s="403" t="b">
        <f t="shared" si="457"/>
        <v>1</v>
      </c>
    </row>
    <row r="1302" spans="1:18" s="66" customFormat="1" ht="27" x14ac:dyDescent="0.25">
      <c r="A1302" s="591"/>
      <c r="B1302" s="662" t="s">
        <v>20</v>
      </c>
      <c r="C1302" s="662"/>
      <c r="D1302" s="24"/>
      <c r="E1302" s="24"/>
      <c r="F1302" s="24"/>
      <c r="G1302" s="81" t="e">
        <f t="shared" si="461"/>
        <v>#DIV/0!</v>
      </c>
      <c r="H1302" s="24"/>
      <c r="I1302" s="81" t="e">
        <f t="shared" si="463"/>
        <v>#DIV/0!</v>
      </c>
      <c r="J1302" s="81" t="e">
        <f t="shared" si="462"/>
        <v>#DIV/0!</v>
      </c>
      <c r="K1302" s="24">
        <f t="shared" si="458"/>
        <v>0</v>
      </c>
      <c r="L1302" s="24">
        <f t="shared" si="459"/>
        <v>0</v>
      </c>
      <c r="M1302" s="120" t="e">
        <f t="shared" si="451"/>
        <v>#DIV/0!</v>
      </c>
      <c r="N1302" s="605"/>
      <c r="O1302" s="5" t="b">
        <f t="shared" si="444"/>
        <v>1</v>
      </c>
      <c r="P1302" s="6"/>
      <c r="Q1302" s="138"/>
      <c r="R1302" s="403" t="b">
        <f t="shared" si="457"/>
        <v>1</v>
      </c>
    </row>
    <row r="1303" spans="1:18" s="66" customFormat="1" ht="60.75" customHeight="1" x14ac:dyDescent="0.25">
      <c r="A1303" s="797" t="s">
        <v>230</v>
      </c>
      <c r="B1303" s="162" t="s">
        <v>231</v>
      </c>
      <c r="C1303" s="160" t="s">
        <v>330</v>
      </c>
      <c r="D1303" s="51">
        <f>SUM(D1304:D1307)</f>
        <v>70804.570000000007</v>
      </c>
      <c r="E1303" s="51">
        <f t="shared" ref="E1303:F1303" si="464">SUM(E1304:E1307)</f>
        <v>70804.570000000007</v>
      </c>
      <c r="F1303" s="51">
        <f t="shared" si="464"/>
        <v>56444.03</v>
      </c>
      <c r="G1303" s="105">
        <f>F1303/E1303</f>
        <v>0.79700000000000004</v>
      </c>
      <c r="H1303" s="51">
        <f>SUM(H1304:H1307)</f>
        <v>56444.03</v>
      </c>
      <c r="I1303" s="100">
        <f t="shared" si="463"/>
        <v>0.79700000000000004</v>
      </c>
      <c r="J1303" s="100">
        <f>H1303/F1303</f>
        <v>1</v>
      </c>
      <c r="K1303" s="24">
        <f>SUM(K1304:K1307)</f>
        <v>63035.87</v>
      </c>
      <c r="L1303" s="24">
        <f>SUM(L1304:L1307)</f>
        <v>7768.7</v>
      </c>
      <c r="M1303" s="47">
        <f t="shared" si="451"/>
        <v>0.89</v>
      </c>
      <c r="N1303" s="605"/>
      <c r="O1303" s="5" t="b">
        <f t="shared" si="444"/>
        <v>1</v>
      </c>
      <c r="P1303" s="6"/>
      <c r="Q1303" s="138"/>
      <c r="R1303" s="403" t="b">
        <f t="shared" si="457"/>
        <v>1</v>
      </c>
    </row>
    <row r="1304" spans="1:18" s="66" customFormat="1" ht="27" x14ac:dyDescent="0.25">
      <c r="A1304" s="797"/>
      <c r="B1304" s="593" t="s">
        <v>19</v>
      </c>
      <c r="C1304" s="593"/>
      <c r="D1304" s="24">
        <f t="shared" ref="D1304:F1306" si="465">D1309+D1314+D1324+D1329</f>
        <v>0</v>
      </c>
      <c r="E1304" s="24">
        <f t="shared" si="465"/>
        <v>0</v>
      </c>
      <c r="F1304" s="24">
        <f t="shared" si="465"/>
        <v>0</v>
      </c>
      <c r="G1304" s="100"/>
      <c r="H1304" s="24">
        <f>H1309+H1314+H1324+H1329</f>
        <v>0</v>
      </c>
      <c r="I1304" s="81" t="e">
        <f t="shared" si="463"/>
        <v>#DIV/0!</v>
      </c>
      <c r="J1304" s="81"/>
      <c r="K1304" s="24">
        <f t="shared" ref="K1304:L1306" si="466">K1309+K1314+K1324+K1329</f>
        <v>0</v>
      </c>
      <c r="L1304" s="24">
        <f t="shared" si="466"/>
        <v>0</v>
      </c>
      <c r="M1304" s="120" t="e">
        <f t="shared" si="451"/>
        <v>#DIV/0!</v>
      </c>
      <c r="N1304" s="605"/>
      <c r="O1304" s="5" t="b">
        <f t="shared" si="444"/>
        <v>1</v>
      </c>
      <c r="P1304" s="6"/>
      <c r="Q1304" s="138"/>
      <c r="R1304" s="403" t="b">
        <f t="shared" si="457"/>
        <v>1</v>
      </c>
    </row>
    <row r="1305" spans="1:18" s="66" customFormat="1" ht="27" x14ac:dyDescent="0.25">
      <c r="A1305" s="797"/>
      <c r="B1305" s="593" t="s">
        <v>18</v>
      </c>
      <c r="C1305" s="593"/>
      <c r="D1305" s="24">
        <f t="shared" si="465"/>
        <v>0</v>
      </c>
      <c r="E1305" s="24">
        <f t="shared" si="465"/>
        <v>0</v>
      </c>
      <c r="F1305" s="24">
        <f t="shared" si="465"/>
        <v>0</v>
      </c>
      <c r="G1305" s="100"/>
      <c r="H1305" s="24">
        <f>H1310+H1315+H1325+H1330</f>
        <v>0</v>
      </c>
      <c r="I1305" s="81" t="e">
        <f t="shared" si="463"/>
        <v>#DIV/0!</v>
      </c>
      <c r="J1305" s="81"/>
      <c r="K1305" s="24">
        <f t="shared" si="466"/>
        <v>0</v>
      </c>
      <c r="L1305" s="24">
        <f t="shared" si="466"/>
        <v>0</v>
      </c>
      <c r="M1305" s="120" t="e">
        <f t="shared" si="451"/>
        <v>#DIV/0!</v>
      </c>
      <c r="N1305" s="605"/>
      <c r="O1305" s="5" t="b">
        <f t="shared" si="444"/>
        <v>1</v>
      </c>
      <c r="P1305" s="6"/>
      <c r="Q1305" s="138"/>
      <c r="R1305" s="403" t="b">
        <f t="shared" si="457"/>
        <v>1</v>
      </c>
    </row>
    <row r="1306" spans="1:18" s="66" customFormat="1" ht="27" x14ac:dyDescent="0.25">
      <c r="A1306" s="797"/>
      <c r="B1306" s="593" t="s">
        <v>38</v>
      </c>
      <c r="C1306" s="593"/>
      <c r="D1306" s="24">
        <f t="shared" si="465"/>
        <v>0</v>
      </c>
      <c r="E1306" s="24">
        <f t="shared" si="465"/>
        <v>0</v>
      </c>
      <c r="F1306" s="24">
        <f t="shared" si="465"/>
        <v>0</v>
      </c>
      <c r="G1306" s="100"/>
      <c r="H1306" s="24">
        <f>H1311+H1316+H1326+H1331</f>
        <v>0</v>
      </c>
      <c r="I1306" s="81" t="e">
        <f t="shared" si="463"/>
        <v>#DIV/0!</v>
      </c>
      <c r="J1306" s="81"/>
      <c r="K1306" s="24">
        <f t="shared" si="466"/>
        <v>0</v>
      </c>
      <c r="L1306" s="24">
        <f t="shared" si="466"/>
        <v>0</v>
      </c>
      <c r="M1306" s="120" t="e">
        <f t="shared" si="451"/>
        <v>#DIV/0!</v>
      </c>
      <c r="N1306" s="605"/>
      <c r="O1306" s="5" t="b">
        <f t="shared" si="444"/>
        <v>1</v>
      </c>
      <c r="P1306" s="6"/>
      <c r="Q1306" s="138"/>
      <c r="R1306" s="403" t="b">
        <f t="shared" si="457"/>
        <v>1</v>
      </c>
    </row>
    <row r="1307" spans="1:18" s="66" customFormat="1" ht="27" x14ac:dyDescent="0.25">
      <c r="A1307" s="797"/>
      <c r="B1307" s="593" t="s">
        <v>20</v>
      </c>
      <c r="C1307" s="593"/>
      <c r="D1307" s="24">
        <f>D1312+D1317+D1322+D1327+D1332</f>
        <v>70804.570000000007</v>
      </c>
      <c r="E1307" s="24">
        <f t="shared" ref="E1307:H1307" si="467">E1312+E1317+E1322+E1327+E1332</f>
        <v>70804.570000000007</v>
      </c>
      <c r="F1307" s="24">
        <f>F1312+F1317+F1322+F1327+F1332</f>
        <v>56444.03</v>
      </c>
      <c r="G1307" s="100">
        <f>F1307/E1307</f>
        <v>0.79700000000000004</v>
      </c>
      <c r="H1307" s="24">
        <f t="shared" si="467"/>
        <v>56444.03</v>
      </c>
      <c r="I1307" s="100">
        <f t="shared" si="463"/>
        <v>0.79700000000000004</v>
      </c>
      <c r="J1307" s="100">
        <f>H1307/F1307</f>
        <v>1</v>
      </c>
      <c r="K1307" s="24">
        <f t="shared" ref="K1307:L1307" si="468">K1312+K1317+K1322+K1327+K1332</f>
        <v>63035.87</v>
      </c>
      <c r="L1307" s="24">
        <f t="shared" si="468"/>
        <v>7768.7</v>
      </c>
      <c r="M1307" s="47">
        <f t="shared" si="451"/>
        <v>0.89</v>
      </c>
      <c r="N1307" s="605"/>
      <c r="O1307" s="5" t="b">
        <f t="shared" si="444"/>
        <v>1</v>
      </c>
      <c r="P1307" s="6"/>
      <c r="Q1307" s="138"/>
      <c r="R1307" s="403" t="b">
        <f t="shared" si="457"/>
        <v>1</v>
      </c>
    </row>
    <row r="1308" spans="1:18" s="67" customFormat="1" ht="65.25" customHeight="1" x14ac:dyDescent="0.25">
      <c r="A1308" s="591" t="s">
        <v>232</v>
      </c>
      <c r="B1308" s="162" t="s">
        <v>233</v>
      </c>
      <c r="C1308" s="160" t="s">
        <v>330</v>
      </c>
      <c r="D1308" s="51">
        <f>SUM(D1309:D1312)</f>
        <v>15488.83</v>
      </c>
      <c r="E1308" s="51">
        <f>SUM(E1309:E1312)</f>
        <v>15488.83</v>
      </c>
      <c r="F1308" s="24">
        <f>SUM(F1309:F1312)</f>
        <v>12866.14</v>
      </c>
      <c r="G1308" s="100">
        <f>F1308/E1308</f>
        <v>0.83099999999999996</v>
      </c>
      <c r="H1308" s="24">
        <f>SUM(H1309:H1312)</f>
        <v>12866.14</v>
      </c>
      <c r="I1308" s="100">
        <f t="shared" si="463"/>
        <v>0.83099999999999996</v>
      </c>
      <c r="J1308" s="100">
        <f>H1308/F1308</f>
        <v>1</v>
      </c>
      <c r="K1308" s="24">
        <f t="shared" si="458"/>
        <v>15488.83</v>
      </c>
      <c r="L1308" s="24">
        <f t="shared" si="459"/>
        <v>0</v>
      </c>
      <c r="M1308" s="47">
        <f t="shared" si="451"/>
        <v>1</v>
      </c>
      <c r="N1308" s="605" t="s">
        <v>1296</v>
      </c>
      <c r="O1308" s="5" t="b">
        <f t="shared" si="444"/>
        <v>1</v>
      </c>
      <c r="P1308" s="6"/>
      <c r="Q1308" s="138"/>
      <c r="R1308" s="403" t="b">
        <f t="shared" si="457"/>
        <v>1</v>
      </c>
    </row>
    <row r="1309" spans="1:18" s="66" customFormat="1" ht="27" x14ac:dyDescent="0.25">
      <c r="A1309" s="591"/>
      <c r="B1309" s="593" t="s">
        <v>19</v>
      </c>
      <c r="C1309" s="593"/>
      <c r="D1309" s="24"/>
      <c r="E1309" s="24"/>
      <c r="F1309" s="24"/>
      <c r="G1309" s="100"/>
      <c r="H1309" s="24"/>
      <c r="I1309" s="81" t="e">
        <f t="shared" si="463"/>
        <v>#DIV/0!</v>
      </c>
      <c r="J1309" s="81"/>
      <c r="K1309" s="24">
        <f t="shared" si="458"/>
        <v>0</v>
      </c>
      <c r="L1309" s="24">
        <f t="shared" si="459"/>
        <v>0</v>
      </c>
      <c r="M1309" s="120" t="e">
        <f t="shared" si="451"/>
        <v>#DIV/0!</v>
      </c>
      <c r="N1309" s="605"/>
      <c r="O1309" s="5" t="b">
        <f t="shared" si="444"/>
        <v>1</v>
      </c>
      <c r="P1309" s="6"/>
      <c r="Q1309" s="138"/>
      <c r="R1309" s="403" t="b">
        <f t="shared" si="457"/>
        <v>1</v>
      </c>
    </row>
    <row r="1310" spans="1:18" s="66" customFormat="1" ht="27" x14ac:dyDescent="0.25">
      <c r="A1310" s="591"/>
      <c r="B1310" s="593" t="s">
        <v>18</v>
      </c>
      <c r="C1310" s="593"/>
      <c r="D1310" s="24"/>
      <c r="E1310" s="24"/>
      <c r="F1310" s="24"/>
      <c r="G1310" s="100"/>
      <c r="H1310" s="24"/>
      <c r="I1310" s="81" t="e">
        <f t="shared" si="463"/>
        <v>#DIV/0!</v>
      </c>
      <c r="J1310" s="81"/>
      <c r="K1310" s="24">
        <f t="shared" si="458"/>
        <v>0</v>
      </c>
      <c r="L1310" s="24">
        <f t="shared" si="459"/>
        <v>0</v>
      </c>
      <c r="M1310" s="120" t="e">
        <f t="shared" si="451"/>
        <v>#DIV/0!</v>
      </c>
      <c r="N1310" s="605"/>
      <c r="O1310" s="5" t="b">
        <f t="shared" si="444"/>
        <v>1</v>
      </c>
      <c r="P1310" s="6"/>
      <c r="Q1310" s="138"/>
      <c r="R1310" s="403" t="b">
        <f t="shared" si="457"/>
        <v>1</v>
      </c>
    </row>
    <row r="1311" spans="1:18" s="66" customFormat="1" ht="27" x14ac:dyDescent="0.25">
      <c r="A1311" s="591"/>
      <c r="B1311" s="593" t="s">
        <v>38</v>
      </c>
      <c r="C1311" s="593"/>
      <c r="D1311" s="24"/>
      <c r="E1311" s="24"/>
      <c r="F1311" s="24"/>
      <c r="G1311" s="100"/>
      <c r="H1311" s="24"/>
      <c r="I1311" s="81" t="e">
        <f t="shared" si="463"/>
        <v>#DIV/0!</v>
      </c>
      <c r="J1311" s="81"/>
      <c r="K1311" s="24">
        <f t="shared" si="458"/>
        <v>0</v>
      </c>
      <c r="L1311" s="24">
        <f t="shared" si="459"/>
        <v>0</v>
      </c>
      <c r="M1311" s="120" t="e">
        <f t="shared" si="451"/>
        <v>#DIV/0!</v>
      </c>
      <c r="N1311" s="605"/>
      <c r="O1311" s="5" t="b">
        <f t="shared" si="444"/>
        <v>1</v>
      </c>
      <c r="P1311" s="6"/>
      <c r="Q1311" s="138"/>
      <c r="R1311" s="403" t="b">
        <f t="shared" si="457"/>
        <v>1</v>
      </c>
    </row>
    <row r="1312" spans="1:18" s="66" customFormat="1" ht="27.75" customHeight="1" x14ac:dyDescent="0.25">
      <c r="A1312" s="591"/>
      <c r="B1312" s="593" t="s">
        <v>20</v>
      </c>
      <c r="C1312" s="593"/>
      <c r="D1312" s="24">
        <v>15488.83</v>
      </c>
      <c r="E1312" s="24">
        <v>15488.83</v>
      </c>
      <c r="F1312" s="24">
        <v>12866.14</v>
      </c>
      <c r="G1312" s="100">
        <f>F1312/E1312</f>
        <v>0.83099999999999996</v>
      </c>
      <c r="H1312" s="24">
        <v>12866.14</v>
      </c>
      <c r="I1312" s="100">
        <f t="shared" si="463"/>
        <v>0.83099999999999996</v>
      </c>
      <c r="J1312" s="100">
        <f>H1312/F1312</f>
        <v>1</v>
      </c>
      <c r="K1312" s="24">
        <v>12866.14</v>
      </c>
      <c r="L1312" s="24">
        <f t="shared" si="459"/>
        <v>2622.69</v>
      </c>
      <c r="M1312" s="47">
        <f t="shared" si="451"/>
        <v>0.83</v>
      </c>
      <c r="N1312" s="605"/>
      <c r="O1312" s="5" t="b">
        <f t="shared" si="444"/>
        <v>1</v>
      </c>
      <c r="P1312" s="6"/>
      <c r="Q1312" s="138"/>
      <c r="R1312" s="403" t="b">
        <f t="shared" si="457"/>
        <v>1</v>
      </c>
    </row>
    <row r="1313" spans="1:18" s="66" customFormat="1" ht="51.75" customHeight="1" x14ac:dyDescent="0.25">
      <c r="A1313" s="591" t="s">
        <v>234</v>
      </c>
      <c r="B1313" s="162" t="s">
        <v>235</v>
      </c>
      <c r="C1313" s="160" t="s">
        <v>330</v>
      </c>
      <c r="D1313" s="51">
        <f>SUM(D1314:D1317)</f>
        <v>10268.99</v>
      </c>
      <c r="E1313" s="51">
        <f>SUM(E1314:E1317)</f>
        <v>10268.99</v>
      </c>
      <c r="F1313" s="24">
        <f>SUM(F1314:F1317)</f>
        <v>10166.299999999999</v>
      </c>
      <c r="G1313" s="100">
        <f>F1313/E1313</f>
        <v>0.99</v>
      </c>
      <c r="H1313" s="24">
        <f>SUM(H1314:H1317)</f>
        <v>10166.299999999999</v>
      </c>
      <c r="I1313" s="100">
        <f t="shared" si="463"/>
        <v>0.99</v>
      </c>
      <c r="J1313" s="100">
        <f>H1313/F1313</f>
        <v>1</v>
      </c>
      <c r="K1313" s="24">
        <f>SUM(K1314:K1317)</f>
        <v>10166.299999999999</v>
      </c>
      <c r="L1313" s="24">
        <f t="shared" si="459"/>
        <v>102.69</v>
      </c>
      <c r="M1313" s="47">
        <f t="shared" si="451"/>
        <v>0.99</v>
      </c>
      <c r="N1313" s="605" t="s">
        <v>1297</v>
      </c>
      <c r="O1313" s="5" t="b">
        <f t="shared" si="444"/>
        <v>1</v>
      </c>
      <c r="P1313" s="6"/>
      <c r="Q1313" s="138"/>
      <c r="R1313" s="403" t="b">
        <f t="shared" si="457"/>
        <v>1</v>
      </c>
    </row>
    <row r="1314" spans="1:18" s="66" customFormat="1" ht="23.25" customHeight="1" x14ac:dyDescent="0.25">
      <c r="A1314" s="591"/>
      <c r="B1314" s="593" t="s">
        <v>19</v>
      </c>
      <c r="C1314" s="593"/>
      <c r="D1314" s="24"/>
      <c r="E1314" s="24"/>
      <c r="F1314" s="24"/>
      <c r="G1314" s="100"/>
      <c r="H1314" s="24"/>
      <c r="I1314" s="81" t="e">
        <f t="shared" si="463"/>
        <v>#DIV/0!</v>
      </c>
      <c r="J1314" s="81"/>
      <c r="K1314" s="24">
        <f t="shared" si="458"/>
        <v>0</v>
      </c>
      <c r="L1314" s="24">
        <f t="shared" si="459"/>
        <v>0</v>
      </c>
      <c r="M1314" s="120" t="e">
        <f t="shared" si="451"/>
        <v>#DIV/0!</v>
      </c>
      <c r="N1314" s="605"/>
      <c r="O1314" s="5" t="b">
        <f t="shared" si="444"/>
        <v>1</v>
      </c>
      <c r="P1314" s="6"/>
      <c r="Q1314" s="138"/>
      <c r="R1314" s="403" t="b">
        <f t="shared" si="457"/>
        <v>1</v>
      </c>
    </row>
    <row r="1315" spans="1:18" s="66" customFormat="1" ht="23.25" customHeight="1" x14ac:dyDescent="0.25">
      <c r="A1315" s="591"/>
      <c r="B1315" s="593" t="s">
        <v>18</v>
      </c>
      <c r="C1315" s="593"/>
      <c r="D1315" s="24"/>
      <c r="E1315" s="24"/>
      <c r="F1315" s="24"/>
      <c r="G1315" s="100"/>
      <c r="H1315" s="24"/>
      <c r="I1315" s="81" t="e">
        <f t="shared" si="463"/>
        <v>#DIV/0!</v>
      </c>
      <c r="J1315" s="81"/>
      <c r="K1315" s="24">
        <f t="shared" si="458"/>
        <v>0</v>
      </c>
      <c r="L1315" s="24">
        <f t="shared" si="459"/>
        <v>0</v>
      </c>
      <c r="M1315" s="120" t="e">
        <f t="shared" si="451"/>
        <v>#DIV/0!</v>
      </c>
      <c r="N1315" s="605"/>
      <c r="O1315" s="5" t="b">
        <f t="shared" si="444"/>
        <v>1</v>
      </c>
      <c r="P1315" s="6"/>
      <c r="Q1315" s="138"/>
      <c r="R1315" s="403" t="b">
        <f t="shared" si="457"/>
        <v>1</v>
      </c>
    </row>
    <row r="1316" spans="1:18" s="66" customFormat="1" ht="21.75" customHeight="1" x14ac:dyDescent="0.25">
      <c r="A1316" s="591"/>
      <c r="B1316" s="593" t="s">
        <v>38</v>
      </c>
      <c r="C1316" s="593"/>
      <c r="D1316" s="24"/>
      <c r="E1316" s="24"/>
      <c r="F1316" s="24"/>
      <c r="G1316" s="100"/>
      <c r="H1316" s="24"/>
      <c r="I1316" s="81" t="e">
        <f t="shared" si="463"/>
        <v>#DIV/0!</v>
      </c>
      <c r="J1316" s="81"/>
      <c r="K1316" s="24">
        <f t="shared" si="458"/>
        <v>0</v>
      </c>
      <c r="L1316" s="24">
        <f t="shared" si="459"/>
        <v>0</v>
      </c>
      <c r="M1316" s="120" t="e">
        <f t="shared" si="451"/>
        <v>#DIV/0!</v>
      </c>
      <c r="N1316" s="605"/>
      <c r="O1316" s="5" t="b">
        <f t="shared" si="444"/>
        <v>1</v>
      </c>
      <c r="P1316" s="6"/>
      <c r="Q1316" s="138"/>
      <c r="R1316" s="403" t="b">
        <f t="shared" si="457"/>
        <v>1</v>
      </c>
    </row>
    <row r="1317" spans="1:18" s="66" customFormat="1" ht="24.75" customHeight="1" x14ac:dyDescent="0.25">
      <c r="A1317" s="591"/>
      <c r="B1317" s="593" t="s">
        <v>20</v>
      </c>
      <c r="C1317" s="593"/>
      <c r="D1317" s="24">
        <v>10268.99</v>
      </c>
      <c r="E1317" s="24">
        <v>10268.99</v>
      </c>
      <c r="F1317" s="24">
        <v>10166.299999999999</v>
      </c>
      <c r="G1317" s="100">
        <f>F1317/E1317</f>
        <v>0.99</v>
      </c>
      <c r="H1317" s="24">
        <f>F1317</f>
        <v>10166.299999999999</v>
      </c>
      <c r="I1317" s="100">
        <f t="shared" si="463"/>
        <v>0.99</v>
      </c>
      <c r="J1317" s="100">
        <f>H1317/F1317</f>
        <v>1</v>
      </c>
      <c r="K1317" s="24">
        <v>10166.299999999999</v>
      </c>
      <c r="L1317" s="24">
        <f t="shared" si="459"/>
        <v>102.69</v>
      </c>
      <c r="M1317" s="47">
        <f t="shared" si="451"/>
        <v>0.99</v>
      </c>
      <c r="N1317" s="605"/>
      <c r="O1317" s="5" t="b">
        <f t="shared" si="444"/>
        <v>1</v>
      </c>
      <c r="P1317" s="6"/>
      <c r="Q1317" s="138"/>
      <c r="R1317" s="403" t="b">
        <f t="shared" si="457"/>
        <v>1</v>
      </c>
    </row>
    <row r="1318" spans="1:18" s="66" customFormat="1" ht="51.75" customHeight="1" x14ac:dyDescent="0.25">
      <c r="A1318" s="591" t="s">
        <v>236</v>
      </c>
      <c r="B1318" s="162" t="s">
        <v>1090</v>
      </c>
      <c r="C1318" s="160" t="s">
        <v>330</v>
      </c>
      <c r="D1318" s="51">
        <f>SUM(D1319:D1322)</f>
        <v>5376.33</v>
      </c>
      <c r="E1318" s="51">
        <f>SUM(E1319:E1322)</f>
        <v>5376.33</v>
      </c>
      <c r="F1318" s="24">
        <f>SUM(F1319:F1322)</f>
        <v>940.61</v>
      </c>
      <c r="G1318" s="100">
        <f>F1318/E1318</f>
        <v>0.17499999999999999</v>
      </c>
      <c r="H1318" s="24">
        <f>SUM(H1319:H1322)</f>
        <v>940.61</v>
      </c>
      <c r="I1318" s="100">
        <f t="shared" si="463"/>
        <v>0.17499999999999999</v>
      </c>
      <c r="J1318" s="81">
        <f>H1318/F1318</f>
        <v>1</v>
      </c>
      <c r="K1318" s="24">
        <f>SUM(K1319:K1322)</f>
        <v>1347.73</v>
      </c>
      <c r="L1318" s="24">
        <f t="shared" si="459"/>
        <v>4028.6</v>
      </c>
      <c r="M1318" s="47">
        <f t="shared" si="451"/>
        <v>0.25</v>
      </c>
      <c r="N1318" s="605" t="s">
        <v>1439</v>
      </c>
      <c r="O1318" s="5" t="b">
        <f t="shared" si="444"/>
        <v>1</v>
      </c>
      <c r="P1318" s="6"/>
      <c r="Q1318" s="138"/>
      <c r="R1318" s="403" t="b">
        <f t="shared" si="457"/>
        <v>1</v>
      </c>
    </row>
    <row r="1319" spans="1:18" s="66" customFormat="1" ht="23.25" customHeight="1" x14ac:dyDescent="0.25">
      <c r="A1319" s="591"/>
      <c r="B1319" s="593" t="s">
        <v>19</v>
      </c>
      <c r="C1319" s="593"/>
      <c r="D1319" s="24"/>
      <c r="E1319" s="24"/>
      <c r="F1319" s="24"/>
      <c r="G1319" s="100"/>
      <c r="H1319" s="24"/>
      <c r="I1319" s="81" t="e">
        <f t="shared" si="463"/>
        <v>#DIV/0!</v>
      </c>
      <c r="J1319" s="81"/>
      <c r="K1319" s="24">
        <f t="shared" si="458"/>
        <v>0</v>
      </c>
      <c r="L1319" s="24">
        <f t="shared" si="459"/>
        <v>0</v>
      </c>
      <c r="M1319" s="120" t="e">
        <f t="shared" si="451"/>
        <v>#DIV/0!</v>
      </c>
      <c r="N1319" s="605"/>
      <c r="O1319" s="5" t="b">
        <f t="shared" si="444"/>
        <v>1</v>
      </c>
      <c r="P1319" s="6"/>
      <c r="Q1319" s="138"/>
      <c r="R1319" s="403" t="b">
        <f t="shared" si="457"/>
        <v>1</v>
      </c>
    </row>
    <row r="1320" spans="1:18" s="66" customFormat="1" ht="23.25" customHeight="1" x14ac:dyDescent="0.25">
      <c r="A1320" s="591"/>
      <c r="B1320" s="593" t="s">
        <v>18</v>
      </c>
      <c r="C1320" s="593"/>
      <c r="D1320" s="24"/>
      <c r="E1320" s="24"/>
      <c r="F1320" s="24"/>
      <c r="G1320" s="100"/>
      <c r="H1320" s="24"/>
      <c r="I1320" s="81" t="e">
        <f t="shared" si="463"/>
        <v>#DIV/0!</v>
      </c>
      <c r="J1320" s="81"/>
      <c r="K1320" s="24">
        <f t="shared" si="458"/>
        <v>0</v>
      </c>
      <c r="L1320" s="24">
        <f t="shared" si="459"/>
        <v>0</v>
      </c>
      <c r="M1320" s="120" t="e">
        <f t="shared" si="451"/>
        <v>#DIV/0!</v>
      </c>
      <c r="N1320" s="605"/>
      <c r="O1320" s="5" t="b">
        <f t="shared" si="444"/>
        <v>1</v>
      </c>
      <c r="P1320" s="6"/>
      <c r="Q1320" s="138"/>
      <c r="R1320" s="403" t="b">
        <f t="shared" si="457"/>
        <v>1</v>
      </c>
    </row>
    <row r="1321" spans="1:18" s="66" customFormat="1" ht="24" customHeight="1" x14ac:dyDescent="0.25">
      <c r="A1321" s="591"/>
      <c r="B1321" s="593" t="s">
        <v>38</v>
      </c>
      <c r="C1321" s="593"/>
      <c r="D1321" s="24"/>
      <c r="E1321" s="24"/>
      <c r="F1321" s="24"/>
      <c r="G1321" s="100"/>
      <c r="H1321" s="24"/>
      <c r="I1321" s="81" t="e">
        <f t="shared" si="463"/>
        <v>#DIV/0!</v>
      </c>
      <c r="J1321" s="81"/>
      <c r="K1321" s="24">
        <f t="shared" si="458"/>
        <v>0</v>
      </c>
      <c r="L1321" s="24">
        <f t="shared" si="459"/>
        <v>0</v>
      </c>
      <c r="M1321" s="120" t="e">
        <f t="shared" si="451"/>
        <v>#DIV/0!</v>
      </c>
      <c r="N1321" s="605"/>
      <c r="O1321" s="5" t="b">
        <f t="shared" si="444"/>
        <v>1</v>
      </c>
      <c r="P1321" s="6"/>
      <c r="Q1321" s="138"/>
      <c r="R1321" s="403" t="b">
        <f t="shared" si="457"/>
        <v>1</v>
      </c>
    </row>
    <row r="1322" spans="1:18" s="66" customFormat="1" ht="31.5" customHeight="1" x14ac:dyDescent="0.25">
      <c r="A1322" s="591"/>
      <c r="B1322" s="593" t="s">
        <v>20</v>
      </c>
      <c r="C1322" s="593"/>
      <c r="D1322" s="24">
        <v>5376.33</v>
      </c>
      <c r="E1322" s="24">
        <v>5376.33</v>
      </c>
      <c r="F1322" s="24">
        <v>940.61</v>
      </c>
      <c r="G1322" s="100">
        <f>F1322/E1322</f>
        <v>0.17499999999999999</v>
      </c>
      <c r="H1322" s="24">
        <f>F1322</f>
        <v>940.61</v>
      </c>
      <c r="I1322" s="100">
        <f t="shared" si="463"/>
        <v>0.17499999999999999</v>
      </c>
      <c r="J1322" s="81">
        <f>H1322/F1322</f>
        <v>1</v>
      </c>
      <c r="K1322" s="24">
        <v>1347.73</v>
      </c>
      <c r="L1322" s="24">
        <f t="shared" si="459"/>
        <v>4028.6</v>
      </c>
      <c r="M1322" s="47">
        <f t="shared" si="451"/>
        <v>0.25</v>
      </c>
      <c r="N1322" s="605"/>
      <c r="O1322" s="5" t="b">
        <f t="shared" si="444"/>
        <v>1</v>
      </c>
      <c r="P1322" s="6"/>
      <c r="Q1322" s="138"/>
      <c r="R1322" s="403" t="b">
        <f t="shared" si="457"/>
        <v>1</v>
      </c>
    </row>
    <row r="1323" spans="1:18" s="66" customFormat="1" ht="148.5" customHeight="1" x14ac:dyDescent="0.25">
      <c r="A1323" s="591" t="s">
        <v>237</v>
      </c>
      <c r="B1323" s="162" t="s">
        <v>238</v>
      </c>
      <c r="C1323" s="160" t="s">
        <v>330</v>
      </c>
      <c r="D1323" s="51">
        <f>SUM(D1324:D1327)</f>
        <v>36105.64</v>
      </c>
      <c r="E1323" s="51">
        <f>SUM(E1324:E1327)</f>
        <v>36105.64</v>
      </c>
      <c r="F1323" s="24">
        <f>SUM(F1324:F1327)</f>
        <v>30775.22</v>
      </c>
      <c r="G1323" s="100">
        <f>F1323/E1323</f>
        <v>0.85199999999999998</v>
      </c>
      <c r="H1323" s="24">
        <f>SUM(H1324:H1327)</f>
        <v>30775.22</v>
      </c>
      <c r="I1323" s="100">
        <f t="shared" si="463"/>
        <v>0.85199999999999998</v>
      </c>
      <c r="J1323" s="100">
        <f>H1323/F1323</f>
        <v>1</v>
      </c>
      <c r="K1323" s="24">
        <f>SUM(K1324:K1327)</f>
        <v>35852.51</v>
      </c>
      <c r="L1323" s="24">
        <f t="shared" si="459"/>
        <v>253.13</v>
      </c>
      <c r="M1323" s="47">
        <f t="shared" si="451"/>
        <v>0.99</v>
      </c>
      <c r="N1323" s="605" t="s">
        <v>1372</v>
      </c>
      <c r="O1323" s="5" t="b">
        <f t="shared" si="444"/>
        <v>1</v>
      </c>
      <c r="P1323" s="6"/>
      <c r="Q1323" s="138"/>
      <c r="R1323" s="403" t="b">
        <f t="shared" si="457"/>
        <v>1</v>
      </c>
    </row>
    <row r="1324" spans="1:18" s="66" customFormat="1" ht="27" x14ac:dyDescent="0.25">
      <c r="A1324" s="591"/>
      <c r="B1324" s="593" t="s">
        <v>19</v>
      </c>
      <c r="C1324" s="593"/>
      <c r="D1324" s="24"/>
      <c r="E1324" s="24"/>
      <c r="F1324" s="24"/>
      <c r="G1324" s="100"/>
      <c r="H1324" s="24"/>
      <c r="I1324" s="81" t="e">
        <f t="shared" si="463"/>
        <v>#DIV/0!</v>
      </c>
      <c r="J1324" s="81"/>
      <c r="K1324" s="24">
        <f t="shared" si="458"/>
        <v>0</v>
      </c>
      <c r="L1324" s="24">
        <f t="shared" si="459"/>
        <v>0</v>
      </c>
      <c r="M1324" s="120" t="e">
        <f t="shared" si="451"/>
        <v>#DIV/0!</v>
      </c>
      <c r="N1324" s="605"/>
      <c r="O1324" s="5" t="b">
        <f t="shared" si="444"/>
        <v>1</v>
      </c>
      <c r="P1324" s="6"/>
      <c r="Q1324" s="138"/>
      <c r="R1324" s="403" t="b">
        <f t="shared" si="457"/>
        <v>1</v>
      </c>
    </row>
    <row r="1325" spans="1:18" s="66" customFormat="1" ht="27" x14ac:dyDescent="0.25">
      <c r="A1325" s="591"/>
      <c r="B1325" s="593" t="s">
        <v>18</v>
      </c>
      <c r="C1325" s="593"/>
      <c r="D1325" s="24"/>
      <c r="E1325" s="24"/>
      <c r="F1325" s="24"/>
      <c r="G1325" s="100"/>
      <c r="H1325" s="24"/>
      <c r="I1325" s="81" t="e">
        <f t="shared" si="463"/>
        <v>#DIV/0!</v>
      </c>
      <c r="J1325" s="81"/>
      <c r="K1325" s="24">
        <f t="shared" si="458"/>
        <v>0</v>
      </c>
      <c r="L1325" s="24">
        <f t="shared" si="459"/>
        <v>0</v>
      </c>
      <c r="M1325" s="120" t="e">
        <f t="shared" si="451"/>
        <v>#DIV/0!</v>
      </c>
      <c r="N1325" s="605"/>
      <c r="O1325" s="5" t="b">
        <f t="shared" si="444"/>
        <v>1</v>
      </c>
      <c r="P1325" s="6"/>
      <c r="Q1325" s="138"/>
      <c r="R1325" s="403" t="b">
        <f t="shared" si="457"/>
        <v>1</v>
      </c>
    </row>
    <row r="1326" spans="1:18" s="66" customFormat="1" ht="27" x14ac:dyDescent="0.25">
      <c r="A1326" s="591"/>
      <c r="B1326" s="593" t="s">
        <v>38</v>
      </c>
      <c r="C1326" s="593"/>
      <c r="D1326" s="24"/>
      <c r="E1326" s="24"/>
      <c r="F1326" s="24"/>
      <c r="G1326" s="100"/>
      <c r="H1326" s="24"/>
      <c r="I1326" s="81" t="e">
        <f t="shared" si="463"/>
        <v>#DIV/0!</v>
      </c>
      <c r="J1326" s="81"/>
      <c r="K1326" s="24">
        <f t="shared" si="458"/>
        <v>0</v>
      </c>
      <c r="L1326" s="24">
        <f t="shared" si="459"/>
        <v>0</v>
      </c>
      <c r="M1326" s="120" t="e">
        <f t="shared" si="451"/>
        <v>#DIV/0!</v>
      </c>
      <c r="N1326" s="605"/>
      <c r="O1326" s="5" t="b">
        <f t="shared" si="444"/>
        <v>1</v>
      </c>
      <c r="P1326" s="6"/>
      <c r="Q1326" s="138"/>
      <c r="R1326" s="403" t="b">
        <f t="shared" si="457"/>
        <v>1</v>
      </c>
    </row>
    <row r="1327" spans="1:18" s="66" customFormat="1" ht="27" x14ac:dyDescent="0.25">
      <c r="A1327" s="591"/>
      <c r="B1327" s="593" t="s">
        <v>20</v>
      </c>
      <c r="C1327" s="593"/>
      <c r="D1327" s="24">
        <v>36105.64</v>
      </c>
      <c r="E1327" s="24">
        <v>36105.64</v>
      </c>
      <c r="F1327" s="24">
        <v>30775.22</v>
      </c>
      <c r="G1327" s="100">
        <f>F1327/E1327</f>
        <v>0.85199999999999998</v>
      </c>
      <c r="H1327" s="24">
        <f>F1327</f>
        <v>30775.22</v>
      </c>
      <c r="I1327" s="100">
        <f t="shared" si="463"/>
        <v>0.85199999999999998</v>
      </c>
      <c r="J1327" s="100">
        <f>H1327/F1327</f>
        <v>1</v>
      </c>
      <c r="K1327" s="24">
        <v>35852.51</v>
      </c>
      <c r="L1327" s="24">
        <f t="shared" si="459"/>
        <v>253.13</v>
      </c>
      <c r="M1327" s="47">
        <f t="shared" si="451"/>
        <v>0.99</v>
      </c>
      <c r="N1327" s="605"/>
      <c r="O1327" s="5" t="b">
        <f t="shared" si="444"/>
        <v>1</v>
      </c>
      <c r="P1327" s="6"/>
      <c r="Q1327" s="138"/>
      <c r="R1327" s="403" t="b">
        <f t="shared" si="457"/>
        <v>1</v>
      </c>
    </row>
    <row r="1328" spans="1:18" s="66" customFormat="1" ht="93.75" customHeight="1" x14ac:dyDescent="0.25">
      <c r="A1328" s="663" t="s">
        <v>1128</v>
      </c>
      <c r="B1328" s="162" t="s">
        <v>239</v>
      </c>
      <c r="C1328" s="160" t="s">
        <v>330</v>
      </c>
      <c r="D1328" s="51">
        <f>SUM(D1329:D1332)</f>
        <v>3564.78</v>
      </c>
      <c r="E1328" s="51">
        <f>SUM(E1329:E1332)</f>
        <v>3564.78</v>
      </c>
      <c r="F1328" s="51">
        <f>SUM(F1329:F1332)</f>
        <v>1695.76</v>
      </c>
      <c r="G1328" s="105">
        <f>F1328/E1328</f>
        <v>0.47599999999999998</v>
      </c>
      <c r="H1328" s="51">
        <f>SUM(H1329:H1332)</f>
        <v>1695.76</v>
      </c>
      <c r="I1328" s="100">
        <f t="shared" si="463"/>
        <v>0.47599999999999998</v>
      </c>
      <c r="J1328" s="105">
        <f>H1328/F1328</f>
        <v>1</v>
      </c>
      <c r="K1328" s="51">
        <f>SUM(K1329:K1332)</f>
        <v>2803.19</v>
      </c>
      <c r="L1328" s="51">
        <f t="shared" si="459"/>
        <v>761.59</v>
      </c>
      <c r="M1328" s="140">
        <f t="shared" si="451"/>
        <v>0.79</v>
      </c>
      <c r="N1328" s="605" t="s">
        <v>1298</v>
      </c>
      <c r="O1328" s="5" t="b">
        <f t="shared" si="444"/>
        <v>1</v>
      </c>
      <c r="P1328" s="6"/>
      <c r="Q1328" s="138"/>
      <c r="R1328" s="403" t="b">
        <f t="shared" si="457"/>
        <v>1</v>
      </c>
    </row>
    <row r="1329" spans="1:18" s="66" customFormat="1" ht="27" x14ac:dyDescent="0.25">
      <c r="A1329" s="663"/>
      <c r="B1329" s="593" t="s">
        <v>19</v>
      </c>
      <c r="C1329" s="593"/>
      <c r="D1329" s="24"/>
      <c r="E1329" s="24"/>
      <c r="F1329" s="24"/>
      <c r="G1329" s="100"/>
      <c r="H1329" s="24"/>
      <c r="I1329" s="81" t="e">
        <f t="shared" si="463"/>
        <v>#DIV/0!</v>
      </c>
      <c r="J1329" s="81"/>
      <c r="K1329" s="24">
        <f t="shared" si="458"/>
        <v>0</v>
      </c>
      <c r="L1329" s="24">
        <f t="shared" si="459"/>
        <v>0</v>
      </c>
      <c r="M1329" s="120" t="e">
        <f t="shared" si="451"/>
        <v>#DIV/0!</v>
      </c>
      <c r="N1329" s="605"/>
      <c r="O1329" s="5" t="b">
        <f t="shared" si="444"/>
        <v>1</v>
      </c>
      <c r="P1329" s="6"/>
      <c r="Q1329" s="138"/>
      <c r="R1329" s="403" t="b">
        <f t="shared" si="457"/>
        <v>1</v>
      </c>
    </row>
    <row r="1330" spans="1:18" s="66" customFormat="1" ht="27" x14ac:dyDescent="0.25">
      <c r="A1330" s="663"/>
      <c r="B1330" s="593" t="s">
        <v>18</v>
      </c>
      <c r="C1330" s="593"/>
      <c r="D1330" s="24"/>
      <c r="E1330" s="24"/>
      <c r="F1330" s="24"/>
      <c r="G1330" s="100"/>
      <c r="H1330" s="24"/>
      <c r="I1330" s="81" t="e">
        <f t="shared" si="463"/>
        <v>#DIV/0!</v>
      </c>
      <c r="J1330" s="81"/>
      <c r="K1330" s="24">
        <f t="shared" si="458"/>
        <v>0</v>
      </c>
      <c r="L1330" s="24">
        <f t="shared" si="459"/>
        <v>0</v>
      </c>
      <c r="M1330" s="120" t="e">
        <f t="shared" si="451"/>
        <v>#DIV/0!</v>
      </c>
      <c r="N1330" s="605"/>
      <c r="O1330" s="5" t="b">
        <f t="shared" si="444"/>
        <v>1</v>
      </c>
      <c r="P1330" s="6"/>
      <c r="Q1330" s="138"/>
      <c r="R1330" s="403" t="b">
        <f t="shared" si="457"/>
        <v>1</v>
      </c>
    </row>
    <row r="1331" spans="1:18" s="66" customFormat="1" ht="27" x14ac:dyDescent="0.25">
      <c r="A1331" s="663"/>
      <c r="B1331" s="593" t="s">
        <v>38</v>
      </c>
      <c r="C1331" s="593"/>
      <c r="D1331" s="24"/>
      <c r="E1331" s="24"/>
      <c r="F1331" s="24"/>
      <c r="G1331" s="100"/>
      <c r="H1331" s="24"/>
      <c r="I1331" s="81" t="e">
        <f t="shared" si="463"/>
        <v>#DIV/0!</v>
      </c>
      <c r="J1331" s="81"/>
      <c r="K1331" s="24">
        <f t="shared" si="458"/>
        <v>0</v>
      </c>
      <c r="L1331" s="24">
        <f t="shared" si="459"/>
        <v>0</v>
      </c>
      <c r="M1331" s="120" t="e">
        <f t="shared" si="451"/>
        <v>#DIV/0!</v>
      </c>
      <c r="N1331" s="605"/>
      <c r="O1331" s="5" t="b">
        <f t="shared" si="444"/>
        <v>1</v>
      </c>
      <c r="P1331" s="6"/>
      <c r="Q1331" s="138"/>
      <c r="R1331" s="403" t="b">
        <f t="shared" si="457"/>
        <v>1</v>
      </c>
    </row>
    <row r="1332" spans="1:18" s="66" customFormat="1" ht="27" x14ac:dyDescent="0.25">
      <c r="A1332" s="663"/>
      <c r="B1332" s="593" t="s">
        <v>20</v>
      </c>
      <c r="C1332" s="593"/>
      <c r="D1332" s="24">
        <v>3564.78</v>
      </c>
      <c r="E1332" s="24">
        <v>3564.78</v>
      </c>
      <c r="F1332" s="24">
        <v>1695.76</v>
      </c>
      <c r="G1332" s="100">
        <f>F1332/E1332</f>
        <v>0.47599999999999998</v>
      </c>
      <c r="H1332" s="24">
        <f>F1332</f>
        <v>1695.76</v>
      </c>
      <c r="I1332" s="100">
        <f t="shared" si="463"/>
        <v>0.47599999999999998</v>
      </c>
      <c r="J1332" s="100">
        <f>H1332/F1332</f>
        <v>1</v>
      </c>
      <c r="K1332" s="24">
        <v>2803.19</v>
      </c>
      <c r="L1332" s="24">
        <f>E1332-K1332</f>
        <v>761.59</v>
      </c>
      <c r="M1332" s="47">
        <f>K1332/E1332</f>
        <v>0.79</v>
      </c>
      <c r="N1332" s="605"/>
      <c r="O1332" s="5" t="b">
        <f t="shared" si="444"/>
        <v>1</v>
      </c>
      <c r="P1332" s="6"/>
      <c r="Q1332" s="138"/>
      <c r="R1332" s="403" t="b">
        <f t="shared" si="457"/>
        <v>1</v>
      </c>
    </row>
    <row r="1333" spans="1:18" s="66" customFormat="1" ht="37.5" x14ac:dyDescent="0.25">
      <c r="A1333" s="663" t="s">
        <v>1130</v>
      </c>
      <c r="B1333" s="162" t="s">
        <v>1129</v>
      </c>
      <c r="C1333" s="160" t="s">
        <v>172</v>
      </c>
      <c r="D1333" s="51">
        <f>SUM(D1334:D1337)</f>
        <v>387.94</v>
      </c>
      <c r="E1333" s="51">
        <f>SUM(E1334:E1337)</f>
        <v>387.94</v>
      </c>
      <c r="F1333" s="51">
        <f>SUM(F1334:F1337)</f>
        <v>387.94</v>
      </c>
      <c r="G1333" s="105">
        <f>F1333/E1333</f>
        <v>1</v>
      </c>
      <c r="H1333" s="51">
        <f>SUM(H1334:H1337)</f>
        <v>387.94</v>
      </c>
      <c r="I1333" s="100">
        <f t="shared" si="463"/>
        <v>1</v>
      </c>
      <c r="J1333" s="105">
        <f>H1333/F1333</f>
        <v>1</v>
      </c>
      <c r="K1333" s="51">
        <f>SUM(K1334:K1337)</f>
        <v>387.94</v>
      </c>
      <c r="L1333" s="51"/>
      <c r="M1333" s="140">
        <f>K1333/E1333</f>
        <v>1</v>
      </c>
      <c r="N1333" s="605">
        <f>L1333/E1333</f>
        <v>0</v>
      </c>
      <c r="O1333" s="5" t="b">
        <f t="shared" si="444"/>
        <v>1</v>
      </c>
      <c r="P1333" s="6"/>
      <c r="Q1333" s="138"/>
      <c r="R1333" s="403" t="b">
        <f t="shared" si="457"/>
        <v>1</v>
      </c>
    </row>
    <row r="1334" spans="1:18" s="66" customFormat="1" ht="27" x14ac:dyDescent="0.25">
      <c r="A1334" s="663"/>
      <c r="B1334" s="593" t="s">
        <v>19</v>
      </c>
      <c r="C1334" s="593"/>
      <c r="D1334" s="24"/>
      <c r="E1334" s="24"/>
      <c r="F1334" s="24"/>
      <c r="G1334" s="100"/>
      <c r="H1334" s="24"/>
      <c r="I1334" s="81"/>
      <c r="J1334" s="81"/>
      <c r="K1334" s="24"/>
      <c r="L1334" s="24"/>
      <c r="M1334" s="120"/>
      <c r="N1334" s="605"/>
      <c r="O1334" s="5" t="b">
        <f t="shared" si="444"/>
        <v>1</v>
      </c>
      <c r="P1334" s="6"/>
      <c r="Q1334" s="138"/>
      <c r="R1334" s="403" t="b">
        <f t="shared" si="457"/>
        <v>1</v>
      </c>
    </row>
    <row r="1335" spans="1:18" s="66" customFormat="1" ht="27" x14ac:dyDescent="0.25">
      <c r="A1335" s="663"/>
      <c r="B1335" s="593" t="s">
        <v>18</v>
      </c>
      <c r="C1335" s="593"/>
      <c r="D1335" s="24"/>
      <c r="E1335" s="24"/>
      <c r="F1335" s="24"/>
      <c r="G1335" s="100"/>
      <c r="H1335" s="24"/>
      <c r="I1335" s="81"/>
      <c r="J1335" s="81"/>
      <c r="K1335" s="24"/>
      <c r="L1335" s="24"/>
      <c r="M1335" s="142" t="e">
        <f t="shared" ref="M1335:M1336" si="469">K1335/E1335</f>
        <v>#DIV/0!</v>
      </c>
      <c r="N1335" s="605"/>
      <c r="O1335" s="5" t="b">
        <f t="shared" si="444"/>
        <v>1</v>
      </c>
      <c r="P1335" s="6"/>
      <c r="Q1335" s="138"/>
      <c r="R1335" s="403" t="b">
        <f t="shared" si="457"/>
        <v>1</v>
      </c>
    </row>
    <row r="1336" spans="1:18" s="66" customFormat="1" ht="27" x14ac:dyDescent="0.25">
      <c r="A1336" s="663"/>
      <c r="B1336" s="593" t="s">
        <v>38</v>
      </c>
      <c r="C1336" s="593"/>
      <c r="D1336" s="24">
        <f t="shared" ref="D1336:I1336" si="470">D1341</f>
        <v>387.94</v>
      </c>
      <c r="E1336" s="24">
        <f t="shared" si="470"/>
        <v>387.94</v>
      </c>
      <c r="F1336" s="24">
        <f t="shared" si="470"/>
        <v>387.94</v>
      </c>
      <c r="G1336" s="100">
        <f t="shared" si="470"/>
        <v>1</v>
      </c>
      <c r="H1336" s="24">
        <f t="shared" si="470"/>
        <v>387.94</v>
      </c>
      <c r="I1336" s="100">
        <f t="shared" si="470"/>
        <v>1</v>
      </c>
      <c r="J1336" s="100">
        <f>I1336/E1336</f>
        <v>3.0000000000000001E-3</v>
      </c>
      <c r="K1336" s="24">
        <v>387.94</v>
      </c>
      <c r="L1336" s="24"/>
      <c r="M1336" s="140">
        <f t="shared" si="469"/>
        <v>1</v>
      </c>
      <c r="N1336" s="605">
        <f>L1336/E1336</f>
        <v>0</v>
      </c>
      <c r="O1336" s="5" t="b">
        <f t="shared" si="444"/>
        <v>1</v>
      </c>
      <c r="P1336" s="6"/>
      <c r="Q1336" s="138"/>
      <c r="R1336" s="403" t="b">
        <f t="shared" si="457"/>
        <v>1</v>
      </c>
    </row>
    <row r="1337" spans="1:18" s="66" customFormat="1" ht="27" x14ac:dyDescent="0.25">
      <c r="A1337" s="663"/>
      <c r="B1337" s="593" t="s">
        <v>20</v>
      </c>
      <c r="C1337" s="593"/>
      <c r="D1337" s="24"/>
      <c r="E1337" s="24"/>
      <c r="F1337" s="24"/>
      <c r="G1337" s="100"/>
      <c r="H1337" s="24"/>
      <c r="I1337" s="100"/>
      <c r="J1337" s="100"/>
      <c r="K1337" s="24"/>
      <c r="L1337" s="24"/>
      <c r="M1337" s="47"/>
      <c r="N1337" s="605"/>
      <c r="O1337" s="5" t="b">
        <f t="shared" si="444"/>
        <v>1</v>
      </c>
      <c r="P1337" s="6"/>
      <c r="Q1337" s="138"/>
      <c r="R1337" s="403" t="b">
        <f t="shared" si="457"/>
        <v>1</v>
      </c>
    </row>
    <row r="1338" spans="1:18" s="66" customFormat="1" ht="56.25" customHeight="1" x14ac:dyDescent="0.25">
      <c r="A1338" s="663" t="s">
        <v>1131</v>
      </c>
      <c r="B1338" s="162" t="s">
        <v>1132</v>
      </c>
      <c r="C1338" s="160" t="s">
        <v>172</v>
      </c>
      <c r="D1338" s="51">
        <f>SUM(D1339:D1342)</f>
        <v>387.94</v>
      </c>
      <c r="E1338" s="51">
        <f>SUM(E1339:E1342)</f>
        <v>387.94</v>
      </c>
      <c r="F1338" s="51">
        <f>SUM(F1339:F1342)</f>
        <v>387.94</v>
      </c>
      <c r="G1338" s="105">
        <f>F1338/E1338</f>
        <v>1</v>
      </c>
      <c r="H1338" s="51">
        <f>SUM(H1339:H1342)</f>
        <v>387.94</v>
      </c>
      <c r="I1338" s="100">
        <f t="shared" ref="I1338" si="471">H1338/E1338</f>
        <v>1</v>
      </c>
      <c r="J1338" s="105">
        <f>H1338/F1338</f>
        <v>1</v>
      </c>
      <c r="K1338" s="51">
        <f>SUM(K1339:K1342)</f>
        <v>387.94</v>
      </c>
      <c r="L1338" s="51"/>
      <c r="M1338" s="140">
        <f>K1338/E1338</f>
        <v>1</v>
      </c>
      <c r="N1338" s="605" t="s">
        <v>1440</v>
      </c>
      <c r="O1338" s="5" t="b">
        <f t="shared" si="444"/>
        <v>1</v>
      </c>
      <c r="P1338" s="6"/>
      <c r="Q1338" s="138"/>
      <c r="R1338" s="403" t="b">
        <f t="shared" si="457"/>
        <v>1</v>
      </c>
    </row>
    <row r="1339" spans="1:18" s="66" customFormat="1" ht="36.75" customHeight="1" x14ac:dyDescent="0.25">
      <c r="A1339" s="663"/>
      <c r="B1339" s="593" t="s">
        <v>19</v>
      </c>
      <c r="C1339" s="593"/>
      <c r="D1339" s="24"/>
      <c r="E1339" s="24"/>
      <c r="F1339" s="24"/>
      <c r="G1339" s="100"/>
      <c r="H1339" s="24"/>
      <c r="I1339" s="81"/>
      <c r="J1339" s="81"/>
      <c r="K1339" s="24"/>
      <c r="L1339" s="24"/>
      <c r="M1339" s="120"/>
      <c r="N1339" s="605"/>
      <c r="O1339" s="5" t="b">
        <f t="shared" si="444"/>
        <v>1</v>
      </c>
      <c r="P1339" s="6"/>
      <c r="Q1339" s="138"/>
      <c r="R1339" s="403" t="b">
        <f t="shared" si="457"/>
        <v>1</v>
      </c>
    </row>
    <row r="1340" spans="1:18" s="66" customFormat="1" ht="36.75" customHeight="1" x14ac:dyDescent="0.25">
      <c r="A1340" s="663"/>
      <c r="B1340" s="593" t="s">
        <v>18</v>
      </c>
      <c r="C1340" s="593"/>
      <c r="D1340" s="24"/>
      <c r="E1340" s="24"/>
      <c r="F1340" s="24"/>
      <c r="G1340" s="100"/>
      <c r="H1340" s="24"/>
      <c r="I1340" s="81"/>
      <c r="J1340" s="81"/>
      <c r="K1340" s="24"/>
      <c r="L1340" s="24"/>
      <c r="M1340" s="120"/>
      <c r="N1340" s="605"/>
      <c r="O1340" s="5" t="b">
        <f t="shared" si="444"/>
        <v>1</v>
      </c>
      <c r="P1340" s="6"/>
      <c r="Q1340" s="138"/>
      <c r="R1340" s="403" t="b">
        <f t="shared" si="457"/>
        <v>1</v>
      </c>
    </row>
    <row r="1341" spans="1:18" s="66" customFormat="1" ht="36.75" customHeight="1" x14ac:dyDescent="0.25">
      <c r="A1341" s="663"/>
      <c r="B1341" s="593" t="s">
        <v>38</v>
      </c>
      <c r="C1341" s="593"/>
      <c r="D1341" s="24">
        <v>387.94</v>
      </c>
      <c r="E1341" s="24">
        <v>387.94</v>
      </c>
      <c r="F1341" s="24">
        <v>387.94</v>
      </c>
      <c r="G1341" s="100">
        <f>F1341/E1341</f>
        <v>1</v>
      </c>
      <c r="H1341" s="24">
        <v>387.94</v>
      </c>
      <c r="I1341" s="100">
        <f t="shared" si="463"/>
        <v>1</v>
      </c>
      <c r="J1341" s="100">
        <f>H1341/F1341</f>
        <v>1</v>
      </c>
      <c r="K1341" s="24">
        <v>387.94</v>
      </c>
      <c r="L1341" s="24"/>
      <c r="M1341" s="140">
        <f>K1341/E1341</f>
        <v>1</v>
      </c>
      <c r="N1341" s="605"/>
      <c r="O1341" s="5" t="b">
        <f t="shared" si="444"/>
        <v>1</v>
      </c>
      <c r="P1341" s="6"/>
      <c r="Q1341" s="138"/>
      <c r="R1341" s="403" t="b">
        <f t="shared" si="457"/>
        <v>1</v>
      </c>
    </row>
    <row r="1342" spans="1:18" s="66" customFormat="1" ht="36.75" customHeight="1" x14ac:dyDescent="0.25">
      <c r="A1342" s="663"/>
      <c r="B1342" s="593" t="s">
        <v>20</v>
      </c>
      <c r="C1342" s="593"/>
      <c r="D1342" s="24"/>
      <c r="E1342" s="24"/>
      <c r="F1342" s="24"/>
      <c r="G1342" s="100"/>
      <c r="H1342" s="24"/>
      <c r="I1342" s="100"/>
      <c r="J1342" s="100"/>
      <c r="K1342" s="24"/>
      <c r="L1342" s="24"/>
      <c r="M1342" s="47"/>
      <c r="N1342" s="605"/>
      <c r="O1342" s="5" t="b">
        <f t="shared" ref="O1342:O1405" si="472">K1342+L1342=E1342</f>
        <v>1</v>
      </c>
      <c r="P1342" s="6"/>
      <c r="Q1342" s="138"/>
      <c r="R1342" s="403" t="b">
        <f t="shared" si="457"/>
        <v>1</v>
      </c>
    </row>
    <row r="1343" spans="1:18" s="44" customFormat="1" ht="101.25" customHeight="1" x14ac:dyDescent="0.25">
      <c r="A1343" s="900" t="s">
        <v>605</v>
      </c>
      <c r="B1343" s="34" t="s">
        <v>334</v>
      </c>
      <c r="C1343" s="34" t="s">
        <v>114</v>
      </c>
      <c r="D1343" s="31">
        <f>SUM(D1344:D1347)</f>
        <v>2540787.86</v>
      </c>
      <c r="E1343" s="31">
        <f>SUM(E1344:E1347)</f>
        <v>2540063.39</v>
      </c>
      <c r="F1343" s="31">
        <f>SUM(F1344:F1347)</f>
        <v>1901240.17</v>
      </c>
      <c r="G1343" s="217">
        <f t="shared" ref="G1343:G1461" si="473">F1343/E1343</f>
        <v>0.74850000000000005</v>
      </c>
      <c r="H1343" s="31">
        <f>SUM(H1344:H1346)</f>
        <v>1901240.17</v>
      </c>
      <c r="I1343" s="387">
        <f t="shared" si="463"/>
        <v>0.74850000000000005</v>
      </c>
      <c r="J1343" s="387">
        <f>H1343/F1343</f>
        <v>1</v>
      </c>
      <c r="K1343" s="31">
        <f>SUM(K1344:K1347)</f>
        <v>2397294.2799999998</v>
      </c>
      <c r="L1343" s="31">
        <f>SUM(L1344:L1347)</f>
        <v>142769.10999999999</v>
      </c>
      <c r="M1343" s="32">
        <f t="shared" si="451"/>
        <v>0.94</v>
      </c>
      <c r="N1343" s="605"/>
      <c r="O1343" s="5" t="b">
        <f t="shared" si="472"/>
        <v>1</v>
      </c>
      <c r="P1343" s="6"/>
      <c r="Q1343" s="138"/>
      <c r="R1343" s="403" t="b">
        <f t="shared" si="457"/>
        <v>1</v>
      </c>
    </row>
    <row r="1344" spans="1:18" s="44" customFormat="1" ht="30" customHeight="1" x14ac:dyDescent="0.25">
      <c r="A1344" s="901"/>
      <c r="B1344" s="35" t="s">
        <v>19</v>
      </c>
      <c r="C1344" s="35"/>
      <c r="D1344" s="33">
        <f t="shared" ref="D1344:H1347" si="474">D1349+D1444</f>
        <v>304055.09999999998</v>
      </c>
      <c r="E1344" s="33">
        <f t="shared" si="474"/>
        <v>304055.09999999998</v>
      </c>
      <c r="F1344" s="33">
        <f t="shared" si="474"/>
        <v>113823.23</v>
      </c>
      <c r="G1344" s="103">
        <f t="shared" si="473"/>
        <v>0.374</v>
      </c>
      <c r="H1344" s="33">
        <f t="shared" si="474"/>
        <v>113823.23</v>
      </c>
      <c r="I1344" s="103">
        <f t="shared" si="463"/>
        <v>0.374</v>
      </c>
      <c r="J1344" s="104"/>
      <c r="K1344" s="33">
        <f t="shared" ref="K1344:L1347" si="475">K1349+K1444</f>
        <v>177363.4</v>
      </c>
      <c r="L1344" s="123">
        <f t="shared" si="475"/>
        <v>126691.7</v>
      </c>
      <c r="M1344" s="116">
        <f t="shared" si="451"/>
        <v>0.57999999999999996</v>
      </c>
      <c r="N1344" s="605"/>
      <c r="O1344" s="5" t="b">
        <f t="shared" si="472"/>
        <v>1</v>
      </c>
      <c r="P1344" s="6"/>
      <c r="Q1344" s="138"/>
      <c r="R1344" s="403" t="b">
        <f t="shared" si="457"/>
        <v>1</v>
      </c>
    </row>
    <row r="1345" spans="1:18" s="44" customFormat="1" ht="28.5" customHeight="1" x14ac:dyDescent="0.25">
      <c r="A1345" s="901"/>
      <c r="B1345" s="35" t="s">
        <v>18</v>
      </c>
      <c r="C1345" s="35"/>
      <c r="D1345" s="33">
        <f t="shared" si="474"/>
        <v>197121.7</v>
      </c>
      <c r="E1345" s="33">
        <f t="shared" si="474"/>
        <v>197121.7</v>
      </c>
      <c r="F1345" s="33">
        <f t="shared" si="474"/>
        <v>181654.14</v>
      </c>
      <c r="G1345" s="104">
        <f t="shared" si="473"/>
        <v>0.92200000000000004</v>
      </c>
      <c r="H1345" s="33">
        <f>F1345</f>
        <v>181654.14</v>
      </c>
      <c r="I1345" s="104">
        <f t="shared" si="463"/>
        <v>0.92200000000000004</v>
      </c>
      <c r="J1345" s="104">
        <f t="shared" ref="J1345:J1461" si="476">H1345/F1345</f>
        <v>1</v>
      </c>
      <c r="K1345" s="33">
        <f t="shared" si="475"/>
        <v>191868.14</v>
      </c>
      <c r="L1345" s="123">
        <f>L1350+L1445</f>
        <v>5253.56</v>
      </c>
      <c r="M1345" s="116">
        <f t="shared" si="451"/>
        <v>0.97</v>
      </c>
      <c r="N1345" s="605"/>
      <c r="O1345" s="5" t="b">
        <f t="shared" si="472"/>
        <v>1</v>
      </c>
      <c r="P1345" s="6"/>
      <c r="Q1345" s="138"/>
      <c r="R1345" s="403" t="b">
        <f t="shared" si="457"/>
        <v>1</v>
      </c>
    </row>
    <row r="1346" spans="1:18" s="44" customFormat="1" ht="24" customHeight="1" x14ac:dyDescent="0.25">
      <c r="A1346" s="901"/>
      <c r="B1346" s="35" t="s">
        <v>38</v>
      </c>
      <c r="C1346" s="35"/>
      <c r="D1346" s="33">
        <f t="shared" si="474"/>
        <v>2039611.06</v>
      </c>
      <c r="E1346" s="33">
        <f t="shared" si="474"/>
        <v>2038886.59</v>
      </c>
      <c r="F1346" s="33">
        <f t="shared" si="474"/>
        <v>1605762.8</v>
      </c>
      <c r="G1346" s="386">
        <f t="shared" si="473"/>
        <v>0.78759999999999997</v>
      </c>
      <c r="H1346" s="33">
        <f>H1351+H1446</f>
        <v>1605762.8</v>
      </c>
      <c r="I1346" s="386">
        <f t="shared" si="463"/>
        <v>0.78759999999999997</v>
      </c>
      <c r="J1346" s="386">
        <f>H1346/F1346</f>
        <v>1</v>
      </c>
      <c r="K1346" s="33">
        <f>K1351+K1446</f>
        <v>2028062.74</v>
      </c>
      <c r="L1346" s="123">
        <f t="shared" si="475"/>
        <v>10823.85</v>
      </c>
      <c r="M1346" s="208">
        <f t="shared" si="451"/>
        <v>0.99470000000000003</v>
      </c>
      <c r="N1346" s="605"/>
      <c r="O1346" s="5" t="b">
        <f t="shared" si="472"/>
        <v>1</v>
      </c>
      <c r="P1346" s="6"/>
      <c r="Q1346" s="138"/>
      <c r="R1346" s="403" t="b">
        <f t="shared" si="457"/>
        <v>1</v>
      </c>
    </row>
    <row r="1347" spans="1:18" s="44" customFormat="1" ht="25.5" customHeight="1" x14ac:dyDescent="0.25">
      <c r="A1347" s="902"/>
      <c r="B1347" s="35" t="s">
        <v>20</v>
      </c>
      <c r="C1347" s="35"/>
      <c r="D1347" s="33">
        <f t="shared" si="474"/>
        <v>0</v>
      </c>
      <c r="E1347" s="33">
        <f t="shared" si="474"/>
        <v>0</v>
      </c>
      <c r="F1347" s="33">
        <f t="shared" si="474"/>
        <v>0</v>
      </c>
      <c r="G1347" s="103" t="e">
        <f t="shared" si="473"/>
        <v>#DIV/0!</v>
      </c>
      <c r="H1347" s="112"/>
      <c r="I1347" s="103" t="e">
        <f t="shared" si="463"/>
        <v>#DIV/0!</v>
      </c>
      <c r="J1347" s="103" t="e">
        <f t="shared" si="476"/>
        <v>#DIV/0!</v>
      </c>
      <c r="K1347" s="33">
        <f t="shared" si="475"/>
        <v>0</v>
      </c>
      <c r="L1347" s="123">
        <f t="shared" si="475"/>
        <v>0</v>
      </c>
      <c r="M1347" s="117" t="e">
        <f t="shared" si="451"/>
        <v>#DIV/0!</v>
      </c>
      <c r="N1347" s="605"/>
      <c r="O1347" s="5" t="b">
        <f t="shared" si="472"/>
        <v>1</v>
      </c>
      <c r="P1347" s="6"/>
      <c r="Q1347" s="138"/>
      <c r="R1347" s="403" t="b">
        <f t="shared" si="457"/>
        <v>1</v>
      </c>
    </row>
    <row r="1348" spans="1:18" s="4" customFormat="1" ht="39" x14ac:dyDescent="0.25">
      <c r="A1348" s="701" t="s">
        <v>155</v>
      </c>
      <c r="B1348" s="228" t="s">
        <v>335</v>
      </c>
      <c r="C1348" s="229" t="s">
        <v>329</v>
      </c>
      <c r="D1348" s="58">
        <f>SUM(D1349:D1352)</f>
        <v>1802975.82</v>
      </c>
      <c r="E1348" s="58">
        <f>SUM(E1349:E1352)</f>
        <v>1802797.07</v>
      </c>
      <c r="F1348" s="58">
        <f>SUM(F1349:F1352)</f>
        <v>1314629.07</v>
      </c>
      <c r="G1348" s="139">
        <f t="shared" si="473"/>
        <v>0.72919999999999996</v>
      </c>
      <c r="H1348" s="58">
        <f>SUM(H1349:H1351)</f>
        <v>1314629.07</v>
      </c>
      <c r="I1348" s="139">
        <f t="shared" si="463"/>
        <v>0.72919999999999996</v>
      </c>
      <c r="J1348" s="92">
        <f t="shared" si="476"/>
        <v>1</v>
      </c>
      <c r="K1348" s="58">
        <f>SUM(K1349:K1352)</f>
        <v>1660027.96</v>
      </c>
      <c r="L1348" s="58">
        <f>SUM(L1349:L1352)</f>
        <v>142769.10999999999</v>
      </c>
      <c r="M1348" s="55">
        <f t="shared" si="451"/>
        <v>0.92</v>
      </c>
      <c r="N1348" s="868"/>
      <c r="O1348" s="5" t="b">
        <f t="shared" si="472"/>
        <v>1</v>
      </c>
      <c r="P1348" s="6"/>
      <c r="Q1348" s="138"/>
      <c r="R1348" s="403" t="b">
        <f t="shared" si="457"/>
        <v>1</v>
      </c>
    </row>
    <row r="1349" spans="1:18" s="4" customFormat="1" ht="27" x14ac:dyDescent="0.25">
      <c r="A1349" s="701"/>
      <c r="B1349" s="230" t="s">
        <v>19</v>
      </c>
      <c r="C1349" s="230"/>
      <c r="D1349" s="39">
        <f t="shared" ref="D1349:K1352" si="477">D1354+D1374+D1409+D1429+D1434+D1439</f>
        <v>304055.09999999998</v>
      </c>
      <c r="E1349" s="39">
        <f>E1354+E1374+E1409+E1429+E1434+E1439</f>
        <v>304055.09999999998</v>
      </c>
      <c r="F1349" s="39">
        <f t="shared" si="477"/>
        <v>113823.23</v>
      </c>
      <c r="G1349" s="92">
        <f t="shared" si="473"/>
        <v>0.374</v>
      </c>
      <c r="H1349" s="39">
        <f t="shared" si="477"/>
        <v>113823.23</v>
      </c>
      <c r="I1349" s="64">
        <f t="shared" si="463"/>
        <v>0.374</v>
      </c>
      <c r="J1349" s="68">
        <f t="shared" si="476"/>
        <v>1</v>
      </c>
      <c r="K1349" s="39">
        <f t="shared" si="477"/>
        <v>177363.4</v>
      </c>
      <c r="L1349" s="39">
        <f>L1354+L1374+L1409+L1429+L1434+L1439</f>
        <v>126691.7</v>
      </c>
      <c r="M1349" s="28">
        <f t="shared" si="451"/>
        <v>0.57999999999999996</v>
      </c>
      <c r="N1349" s="661"/>
      <c r="O1349" s="5" t="b">
        <f t="shared" si="472"/>
        <v>1</v>
      </c>
      <c r="P1349" s="6"/>
      <c r="Q1349" s="138"/>
      <c r="R1349" s="403" t="b">
        <f t="shared" si="457"/>
        <v>1</v>
      </c>
    </row>
    <row r="1350" spans="1:18" s="4" customFormat="1" ht="27" x14ac:dyDescent="0.25">
      <c r="A1350" s="701"/>
      <c r="B1350" s="230" t="s">
        <v>18</v>
      </c>
      <c r="C1350" s="230"/>
      <c r="D1350" s="39">
        <f t="shared" si="477"/>
        <v>197121.7</v>
      </c>
      <c r="E1350" s="39">
        <f>E1355+E1375+E1410+E1430+E1435+E1440</f>
        <v>197121.7</v>
      </c>
      <c r="F1350" s="39">
        <f t="shared" si="477"/>
        <v>181654.14</v>
      </c>
      <c r="G1350" s="92">
        <f t="shared" si="473"/>
        <v>0.92200000000000004</v>
      </c>
      <c r="H1350" s="39">
        <f>H1355+H1375+H1410+H1430+H1435+H1440</f>
        <v>181654.14</v>
      </c>
      <c r="I1350" s="64">
        <f t="shared" si="463"/>
        <v>0.92200000000000004</v>
      </c>
      <c r="J1350" s="64">
        <f t="shared" si="476"/>
        <v>1</v>
      </c>
      <c r="K1350" s="39">
        <f>K1355+K1375+K1410+K1430+K1435+K1440</f>
        <v>191868.14</v>
      </c>
      <c r="L1350" s="39">
        <f>L1355+L1375+L1410+L1430+L1435+L1440</f>
        <v>5253.56</v>
      </c>
      <c r="M1350" s="28">
        <f t="shared" si="451"/>
        <v>0.97</v>
      </c>
      <c r="N1350" s="661"/>
      <c r="O1350" s="5" t="b">
        <f t="shared" si="472"/>
        <v>1</v>
      </c>
      <c r="P1350" s="6"/>
      <c r="Q1350" s="138"/>
      <c r="R1350" s="403" t="b">
        <f t="shared" si="457"/>
        <v>1</v>
      </c>
    </row>
    <row r="1351" spans="1:18" s="4" customFormat="1" ht="27" x14ac:dyDescent="0.25">
      <c r="A1351" s="701"/>
      <c r="B1351" s="230" t="s">
        <v>38</v>
      </c>
      <c r="C1351" s="230"/>
      <c r="D1351" s="39">
        <f t="shared" si="477"/>
        <v>1301799.02</v>
      </c>
      <c r="E1351" s="39">
        <f t="shared" si="477"/>
        <v>1301620.27</v>
      </c>
      <c r="F1351" s="39">
        <f>F1356+F1376+F1411+F1431+F1436+F1441</f>
        <v>1019151.7</v>
      </c>
      <c r="G1351" s="234">
        <f t="shared" si="473"/>
        <v>0.78300000000000003</v>
      </c>
      <c r="H1351" s="39">
        <f>H1356+H1376+H1411+H1431+H1436+H1441</f>
        <v>1019151.7</v>
      </c>
      <c r="I1351" s="234">
        <f t="shared" si="463"/>
        <v>0.78300000000000003</v>
      </c>
      <c r="J1351" s="64">
        <f t="shared" si="476"/>
        <v>1</v>
      </c>
      <c r="K1351" s="39">
        <f>K1356+K1376+K1411+K1431+K1436+K1441</f>
        <v>1290796.42</v>
      </c>
      <c r="L1351" s="39">
        <f>L1356+L1376+L1411+L1431+L1436+L1441</f>
        <v>10823.85</v>
      </c>
      <c r="M1351" s="28">
        <f t="shared" si="451"/>
        <v>0.99</v>
      </c>
      <c r="N1351" s="661"/>
      <c r="O1351" s="5" t="b">
        <f t="shared" si="472"/>
        <v>1</v>
      </c>
      <c r="P1351" s="6"/>
      <c r="Q1351" s="138"/>
      <c r="R1351" s="403" t="b">
        <f t="shared" si="457"/>
        <v>1</v>
      </c>
    </row>
    <row r="1352" spans="1:18" s="4" customFormat="1" ht="27" x14ac:dyDescent="0.25">
      <c r="A1352" s="701"/>
      <c r="B1352" s="230" t="s">
        <v>20</v>
      </c>
      <c r="C1352" s="230"/>
      <c r="D1352" s="39">
        <f t="shared" si="477"/>
        <v>0</v>
      </c>
      <c r="E1352" s="39">
        <f t="shared" si="477"/>
        <v>0</v>
      </c>
      <c r="F1352" s="39">
        <f>F1382+F1412+F1432+F1437+F1442</f>
        <v>0</v>
      </c>
      <c r="G1352" s="68" t="e">
        <f t="shared" si="473"/>
        <v>#DIV/0!</v>
      </c>
      <c r="H1352" s="39">
        <f>H1382+H1412+H1432+H1437+H1442</f>
        <v>0</v>
      </c>
      <c r="I1352" s="68" t="e">
        <f t="shared" si="463"/>
        <v>#DIV/0!</v>
      </c>
      <c r="J1352" s="220" t="e">
        <f t="shared" si="476"/>
        <v>#DIV/0!</v>
      </c>
      <c r="K1352" s="39">
        <f t="shared" ref="K1352:L1352" si="478">K1357+K1377+K1412+K1432+K1437+K1442</f>
        <v>0</v>
      </c>
      <c r="L1352" s="39">
        <f t="shared" si="478"/>
        <v>0</v>
      </c>
      <c r="M1352" s="29" t="e">
        <f t="shared" si="451"/>
        <v>#DIV/0!</v>
      </c>
      <c r="N1352" s="661"/>
      <c r="O1352" s="5" t="b">
        <f t="shared" si="472"/>
        <v>1</v>
      </c>
      <c r="P1352" s="6"/>
      <c r="Q1352" s="138"/>
      <c r="R1352" s="403" t="b">
        <f t="shared" ref="R1352:R1415" si="479">F1352=H1352</f>
        <v>1</v>
      </c>
    </row>
    <row r="1353" spans="1:18" s="4" customFormat="1" ht="56.25" x14ac:dyDescent="0.25">
      <c r="A1353" s="664" t="s">
        <v>156</v>
      </c>
      <c r="B1353" s="231" t="s">
        <v>1114</v>
      </c>
      <c r="C1353" s="230" t="s">
        <v>172</v>
      </c>
      <c r="D1353" s="39">
        <f>SUM(D1354:D1357)</f>
        <v>361.45</v>
      </c>
      <c r="E1353" s="39">
        <f>SUM(E1354:E1357)</f>
        <v>361.45</v>
      </c>
      <c r="F1353" s="39">
        <f>F1358+F1363</f>
        <v>185</v>
      </c>
      <c r="G1353" s="64">
        <f t="shared" si="473"/>
        <v>0.51200000000000001</v>
      </c>
      <c r="H1353" s="39">
        <f>H1358+H1363</f>
        <v>185</v>
      </c>
      <c r="I1353" s="64">
        <f t="shared" si="463"/>
        <v>0.51200000000000001</v>
      </c>
      <c r="J1353" s="64">
        <f t="shared" si="476"/>
        <v>1</v>
      </c>
      <c r="K1353" s="39">
        <f>SUM(K1354:K1357)</f>
        <v>361.45</v>
      </c>
      <c r="L1353" s="39">
        <f>L1358+L1363</f>
        <v>0</v>
      </c>
      <c r="M1353" s="28">
        <f>K1353/E1353</f>
        <v>1</v>
      </c>
      <c r="N1353" s="685"/>
      <c r="O1353" s="5" t="b">
        <f t="shared" si="472"/>
        <v>1</v>
      </c>
      <c r="P1353" s="6"/>
      <c r="Q1353" s="138"/>
      <c r="R1353" s="403" t="b">
        <f t="shared" si="479"/>
        <v>1</v>
      </c>
    </row>
    <row r="1354" spans="1:18" s="4" customFormat="1" ht="27" x14ac:dyDescent="0.25">
      <c r="A1354" s="665"/>
      <c r="B1354" s="231" t="s">
        <v>19</v>
      </c>
      <c r="C1354" s="230"/>
      <c r="D1354" s="39"/>
      <c r="E1354" s="39"/>
      <c r="F1354" s="39"/>
      <c r="G1354" s="68" t="e">
        <f t="shared" si="473"/>
        <v>#DIV/0!</v>
      </c>
      <c r="H1354" s="39"/>
      <c r="I1354" s="68" t="e">
        <f t="shared" si="463"/>
        <v>#DIV/0!</v>
      </c>
      <c r="J1354" s="68" t="e">
        <f t="shared" si="476"/>
        <v>#DIV/0!</v>
      </c>
      <c r="K1354" s="39"/>
      <c r="L1354" s="39"/>
      <c r="M1354" s="29"/>
      <c r="N1354" s="686"/>
      <c r="O1354" s="5" t="b">
        <f t="shared" si="472"/>
        <v>1</v>
      </c>
      <c r="P1354" s="6"/>
      <c r="Q1354" s="138"/>
      <c r="R1354" s="403" t="b">
        <f t="shared" si="479"/>
        <v>1</v>
      </c>
    </row>
    <row r="1355" spans="1:18" s="4" customFormat="1" ht="27" x14ac:dyDescent="0.25">
      <c r="A1355" s="665"/>
      <c r="B1355" s="231" t="s">
        <v>18</v>
      </c>
      <c r="C1355" s="230"/>
      <c r="D1355" s="39"/>
      <c r="E1355" s="39"/>
      <c r="F1355" s="39"/>
      <c r="G1355" s="68" t="e">
        <f t="shared" si="473"/>
        <v>#DIV/0!</v>
      </c>
      <c r="H1355" s="39"/>
      <c r="I1355" s="68" t="e">
        <f t="shared" si="463"/>
        <v>#DIV/0!</v>
      </c>
      <c r="J1355" s="68" t="e">
        <f t="shared" si="476"/>
        <v>#DIV/0!</v>
      </c>
      <c r="K1355" s="39"/>
      <c r="L1355" s="39"/>
      <c r="M1355" s="29"/>
      <c r="N1355" s="686"/>
      <c r="O1355" s="5" t="b">
        <f t="shared" si="472"/>
        <v>1</v>
      </c>
      <c r="P1355" s="6"/>
      <c r="Q1355" s="138"/>
      <c r="R1355" s="403" t="b">
        <f t="shared" si="479"/>
        <v>1</v>
      </c>
    </row>
    <row r="1356" spans="1:18" s="4" customFormat="1" ht="27" x14ac:dyDescent="0.25">
      <c r="A1356" s="665"/>
      <c r="B1356" s="231" t="s">
        <v>38</v>
      </c>
      <c r="C1356" s="230"/>
      <c r="D1356" s="39">
        <f>D1361+D1366+D1371</f>
        <v>361.45</v>
      </c>
      <c r="E1356" s="39">
        <f>E1361+E1366+E1371</f>
        <v>361.45</v>
      </c>
      <c r="F1356" s="39">
        <f>F1361+F1366</f>
        <v>185</v>
      </c>
      <c r="G1356" s="64">
        <f t="shared" si="473"/>
        <v>0.51200000000000001</v>
      </c>
      <c r="H1356" s="39">
        <f>H1361+H1366</f>
        <v>185</v>
      </c>
      <c r="I1356" s="64">
        <f t="shared" si="463"/>
        <v>0.51200000000000001</v>
      </c>
      <c r="J1356" s="64">
        <f t="shared" si="476"/>
        <v>1</v>
      </c>
      <c r="K1356" s="39">
        <f>K1361+K1366+K1371</f>
        <v>361.45</v>
      </c>
      <c r="L1356" s="39">
        <f>L1361+L1366</f>
        <v>0</v>
      </c>
      <c r="M1356" s="28">
        <f>K1356/E1356</f>
        <v>1</v>
      </c>
      <c r="N1356" s="686"/>
      <c r="O1356" s="5" t="b">
        <f t="shared" si="472"/>
        <v>1</v>
      </c>
      <c r="P1356" s="6"/>
      <c r="Q1356" s="138"/>
      <c r="R1356" s="403" t="b">
        <f t="shared" si="479"/>
        <v>1</v>
      </c>
    </row>
    <row r="1357" spans="1:18" s="4" customFormat="1" ht="27" x14ac:dyDescent="0.25">
      <c r="A1357" s="666"/>
      <c r="B1357" s="231" t="s">
        <v>20</v>
      </c>
      <c r="C1357" s="230"/>
      <c r="D1357" s="39"/>
      <c r="E1357" s="39"/>
      <c r="F1357" s="39"/>
      <c r="G1357" s="68" t="e">
        <f t="shared" si="473"/>
        <v>#DIV/0!</v>
      </c>
      <c r="H1357" s="39"/>
      <c r="I1357" s="68" t="e">
        <f t="shared" si="463"/>
        <v>#DIV/0!</v>
      </c>
      <c r="J1357" s="68" t="e">
        <f t="shared" si="476"/>
        <v>#DIV/0!</v>
      </c>
      <c r="K1357" s="39"/>
      <c r="L1357" s="39"/>
      <c r="M1357" s="29"/>
      <c r="N1357" s="687"/>
      <c r="O1357" s="5" t="b">
        <f t="shared" si="472"/>
        <v>1</v>
      </c>
      <c r="P1357" s="6"/>
      <c r="Q1357" s="138"/>
      <c r="R1357" s="403" t="b">
        <f t="shared" si="479"/>
        <v>1</v>
      </c>
    </row>
    <row r="1358" spans="1:18" s="4" customFormat="1" ht="37.5" customHeight="1" x14ac:dyDescent="0.25">
      <c r="A1358" s="664" t="s">
        <v>847</v>
      </c>
      <c r="B1358" s="231" t="s">
        <v>1112</v>
      </c>
      <c r="C1358" s="230" t="s">
        <v>172</v>
      </c>
      <c r="D1358" s="39">
        <f>SUM(D1359:D1362)</f>
        <v>97.22</v>
      </c>
      <c r="E1358" s="39">
        <f>SUM(E1359:E1362)</f>
        <v>97.22</v>
      </c>
      <c r="F1358" s="39">
        <f>SUM(F1359:F1362)</f>
        <v>97.22</v>
      </c>
      <c r="G1358" s="91">
        <f t="shared" si="473"/>
        <v>1</v>
      </c>
      <c r="H1358" s="19">
        <f>SUM(H1359:H1362)</f>
        <v>97.22</v>
      </c>
      <c r="I1358" s="91">
        <f t="shared" si="463"/>
        <v>1</v>
      </c>
      <c r="J1358" s="91">
        <f t="shared" si="476"/>
        <v>1</v>
      </c>
      <c r="K1358" s="39">
        <f>SUM(K1359:K1362)</f>
        <v>97.22</v>
      </c>
      <c r="L1358" s="39">
        <f>E1358-K1358</f>
        <v>0</v>
      </c>
      <c r="M1358" s="28">
        <f>K1358/E1358</f>
        <v>1</v>
      </c>
      <c r="N1358" s="695" t="s">
        <v>1441</v>
      </c>
      <c r="O1358" s="5" t="b">
        <f t="shared" si="472"/>
        <v>1</v>
      </c>
      <c r="P1358" s="138"/>
      <c r="Q1358" s="403"/>
      <c r="R1358" s="403" t="b">
        <f t="shared" si="479"/>
        <v>1</v>
      </c>
    </row>
    <row r="1359" spans="1:18" s="4" customFormat="1" ht="27" customHeight="1" x14ac:dyDescent="0.25">
      <c r="A1359" s="665"/>
      <c r="B1359" s="231" t="s">
        <v>19</v>
      </c>
      <c r="C1359" s="230"/>
      <c r="D1359" s="39"/>
      <c r="E1359" s="39"/>
      <c r="F1359" s="39"/>
      <c r="G1359" s="68" t="e">
        <f t="shared" si="473"/>
        <v>#DIV/0!</v>
      </c>
      <c r="H1359" s="39"/>
      <c r="I1359" s="68" t="e">
        <f t="shared" si="463"/>
        <v>#DIV/0!</v>
      </c>
      <c r="J1359" s="68" t="e">
        <f t="shared" si="476"/>
        <v>#DIV/0!</v>
      </c>
      <c r="K1359" s="39"/>
      <c r="L1359" s="39"/>
      <c r="M1359" s="29"/>
      <c r="N1359" s="695"/>
      <c r="O1359" s="5" t="b">
        <f t="shared" si="472"/>
        <v>1</v>
      </c>
      <c r="P1359" s="138"/>
      <c r="Q1359" s="403"/>
      <c r="R1359" s="403" t="b">
        <f t="shared" si="479"/>
        <v>1</v>
      </c>
    </row>
    <row r="1360" spans="1:18" s="4" customFormat="1" ht="27" x14ac:dyDescent="0.25">
      <c r="A1360" s="665"/>
      <c r="B1360" s="231" t="s">
        <v>18</v>
      </c>
      <c r="C1360" s="230"/>
      <c r="D1360" s="39"/>
      <c r="E1360" s="39"/>
      <c r="F1360" s="39"/>
      <c r="G1360" s="68" t="e">
        <f t="shared" si="473"/>
        <v>#DIV/0!</v>
      </c>
      <c r="H1360" s="39"/>
      <c r="I1360" s="68" t="e">
        <f t="shared" si="463"/>
        <v>#DIV/0!</v>
      </c>
      <c r="J1360" s="68" t="e">
        <f t="shared" si="476"/>
        <v>#DIV/0!</v>
      </c>
      <c r="K1360" s="39"/>
      <c r="L1360" s="39"/>
      <c r="M1360" s="29"/>
      <c r="N1360" s="695"/>
      <c r="O1360" s="5" t="b">
        <f t="shared" si="472"/>
        <v>1</v>
      </c>
      <c r="P1360" s="138"/>
      <c r="Q1360" s="403"/>
      <c r="R1360" s="403" t="b">
        <f t="shared" si="479"/>
        <v>1</v>
      </c>
    </row>
    <row r="1361" spans="1:18" s="4" customFormat="1" ht="27" x14ac:dyDescent="0.25">
      <c r="A1361" s="665"/>
      <c r="B1361" s="231" t="s">
        <v>38</v>
      </c>
      <c r="C1361" s="230"/>
      <c r="D1361" s="39">
        <v>97.22</v>
      </c>
      <c r="E1361" s="39">
        <v>97.22</v>
      </c>
      <c r="F1361" s="39">
        <v>97.22</v>
      </c>
      <c r="G1361" s="64">
        <f t="shared" si="473"/>
        <v>1</v>
      </c>
      <c r="H1361" s="39">
        <v>97.22</v>
      </c>
      <c r="I1361" s="64">
        <f t="shared" si="463"/>
        <v>1</v>
      </c>
      <c r="J1361" s="64">
        <f t="shared" si="476"/>
        <v>1</v>
      </c>
      <c r="K1361" s="39">
        <v>97.22</v>
      </c>
      <c r="L1361" s="39">
        <f>E1361-K1361</f>
        <v>0</v>
      </c>
      <c r="M1361" s="28">
        <f>K1361/E1361</f>
        <v>1</v>
      </c>
      <c r="N1361" s="695"/>
      <c r="O1361" s="5" t="b">
        <f t="shared" si="472"/>
        <v>1</v>
      </c>
      <c r="P1361" s="138"/>
      <c r="Q1361" s="403"/>
      <c r="R1361" s="403" t="b">
        <f t="shared" si="479"/>
        <v>1</v>
      </c>
    </row>
    <row r="1362" spans="1:18" s="4" customFormat="1" ht="38.25" customHeight="1" x14ac:dyDescent="0.25">
      <c r="A1362" s="666"/>
      <c r="B1362" s="231" t="s">
        <v>20</v>
      </c>
      <c r="C1362" s="230"/>
      <c r="D1362" s="39"/>
      <c r="E1362" s="39"/>
      <c r="F1362" s="39"/>
      <c r="G1362" s="68" t="e">
        <f t="shared" si="473"/>
        <v>#DIV/0!</v>
      </c>
      <c r="H1362" s="563"/>
      <c r="I1362" s="68" t="e">
        <f t="shared" si="463"/>
        <v>#DIV/0!</v>
      </c>
      <c r="J1362" s="68" t="e">
        <f t="shared" si="476"/>
        <v>#DIV/0!</v>
      </c>
      <c r="K1362" s="39"/>
      <c r="L1362" s="39"/>
      <c r="M1362" s="29"/>
      <c r="N1362" s="695"/>
      <c r="O1362" s="5" t="b">
        <f t="shared" si="472"/>
        <v>1</v>
      </c>
      <c r="P1362" s="138"/>
      <c r="Q1362" s="403"/>
      <c r="R1362" s="403" t="b">
        <f t="shared" si="479"/>
        <v>1</v>
      </c>
    </row>
    <row r="1363" spans="1:18" s="4" customFormat="1" ht="37.5" customHeight="1" x14ac:dyDescent="0.25">
      <c r="A1363" s="664" t="s">
        <v>1115</v>
      </c>
      <c r="B1363" s="231" t="s">
        <v>1113</v>
      </c>
      <c r="C1363" s="230" t="s">
        <v>172</v>
      </c>
      <c r="D1363" s="39">
        <f>SUM(D1364:D1367)</f>
        <v>87.78</v>
      </c>
      <c r="E1363" s="39">
        <f>SUM(E1364:E1367)</f>
        <v>87.78</v>
      </c>
      <c r="F1363" s="39">
        <f>SUM(F1364:F1367)</f>
        <v>87.78</v>
      </c>
      <c r="G1363" s="91">
        <f t="shared" si="473"/>
        <v>1</v>
      </c>
      <c r="H1363" s="19">
        <f>SUM(H1364:H1367)</f>
        <v>87.78</v>
      </c>
      <c r="I1363" s="91">
        <f t="shared" si="463"/>
        <v>1</v>
      </c>
      <c r="J1363" s="91">
        <f t="shared" si="476"/>
        <v>1</v>
      </c>
      <c r="K1363" s="39">
        <f>SUM(K1364:K1367)</f>
        <v>87.78</v>
      </c>
      <c r="L1363" s="39">
        <f>E1363-K1363</f>
        <v>0</v>
      </c>
      <c r="M1363" s="28">
        <f>K1363/E1363</f>
        <v>1</v>
      </c>
      <c r="N1363" s="695" t="s">
        <v>1442</v>
      </c>
      <c r="O1363" s="5" t="b">
        <f t="shared" si="472"/>
        <v>1</v>
      </c>
      <c r="P1363" s="138"/>
      <c r="Q1363" s="403"/>
      <c r="R1363" s="403" t="b">
        <f t="shared" si="479"/>
        <v>1</v>
      </c>
    </row>
    <row r="1364" spans="1:18" s="4" customFormat="1" ht="27" customHeight="1" x14ac:dyDescent="0.25">
      <c r="A1364" s="665"/>
      <c r="B1364" s="231" t="s">
        <v>19</v>
      </c>
      <c r="C1364" s="230"/>
      <c r="D1364" s="39"/>
      <c r="E1364" s="39"/>
      <c r="F1364" s="39"/>
      <c r="G1364" s="68" t="e">
        <f t="shared" si="473"/>
        <v>#DIV/0!</v>
      </c>
      <c r="H1364" s="39"/>
      <c r="I1364" s="68" t="e">
        <f t="shared" si="463"/>
        <v>#DIV/0!</v>
      </c>
      <c r="J1364" s="68" t="e">
        <f t="shared" si="476"/>
        <v>#DIV/0!</v>
      </c>
      <c r="K1364" s="39"/>
      <c r="L1364" s="39"/>
      <c r="M1364" s="29"/>
      <c r="N1364" s="695"/>
      <c r="O1364" s="5" t="b">
        <f t="shared" si="472"/>
        <v>1</v>
      </c>
      <c r="P1364" s="138"/>
      <c r="Q1364" s="403"/>
      <c r="R1364" s="403" t="b">
        <f t="shared" si="479"/>
        <v>1</v>
      </c>
    </row>
    <row r="1365" spans="1:18" s="4" customFormat="1" ht="27" x14ac:dyDescent="0.25">
      <c r="A1365" s="665"/>
      <c r="B1365" s="231" t="s">
        <v>18</v>
      </c>
      <c r="C1365" s="230"/>
      <c r="D1365" s="39"/>
      <c r="E1365" s="39"/>
      <c r="F1365" s="39"/>
      <c r="G1365" s="68" t="e">
        <f t="shared" si="473"/>
        <v>#DIV/0!</v>
      </c>
      <c r="H1365" s="39"/>
      <c r="I1365" s="68" t="e">
        <f t="shared" si="463"/>
        <v>#DIV/0!</v>
      </c>
      <c r="J1365" s="68" t="e">
        <f t="shared" si="476"/>
        <v>#DIV/0!</v>
      </c>
      <c r="K1365" s="39"/>
      <c r="L1365" s="39"/>
      <c r="M1365" s="29"/>
      <c r="N1365" s="695"/>
      <c r="O1365" s="5" t="b">
        <f t="shared" si="472"/>
        <v>1</v>
      </c>
      <c r="P1365" s="138"/>
      <c r="Q1365" s="403"/>
      <c r="R1365" s="403" t="b">
        <f t="shared" si="479"/>
        <v>1</v>
      </c>
    </row>
    <row r="1366" spans="1:18" s="4" customFormat="1" ht="27" x14ac:dyDescent="0.25">
      <c r="A1366" s="665"/>
      <c r="B1366" s="231" t="s">
        <v>38</v>
      </c>
      <c r="C1366" s="230"/>
      <c r="D1366" s="39">
        <v>87.78</v>
      </c>
      <c r="E1366" s="39">
        <v>87.78</v>
      </c>
      <c r="F1366" s="39">
        <v>87.78</v>
      </c>
      <c r="G1366" s="64">
        <f t="shared" si="473"/>
        <v>1</v>
      </c>
      <c r="H1366" s="39">
        <v>87.78</v>
      </c>
      <c r="I1366" s="64">
        <f t="shared" si="463"/>
        <v>1</v>
      </c>
      <c r="J1366" s="64">
        <f t="shared" si="476"/>
        <v>1</v>
      </c>
      <c r="K1366" s="39">
        <v>87.78</v>
      </c>
      <c r="L1366" s="39">
        <f>E1366-K1366</f>
        <v>0</v>
      </c>
      <c r="M1366" s="28">
        <f>K1366/E1366</f>
        <v>1</v>
      </c>
      <c r="N1366" s="695"/>
      <c r="O1366" s="5" t="b">
        <f t="shared" si="472"/>
        <v>1</v>
      </c>
      <c r="P1366" s="138"/>
      <c r="Q1366" s="403"/>
      <c r="R1366" s="403" t="b">
        <f t="shared" si="479"/>
        <v>1</v>
      </c>
    </row>
    <row r="1367" spans="1:18" s="4" customFormat="1" ht="36.75" customHeight="1" x14ac:dyDescent="0.25">
      <c r="A1367" s="666"/>
      <c r="B1367" s="231" t="s">
        <v>20</v>
      </c>
      <c r="C1367" s="230"/>
      <c r="D1367" s="39"/>
      <c r="E1367" s="39"/>
      <c r="F1367" s="39"/>
      <c r="G1367" s="68" t="e">
        <f t="shared" si="473"/>
        <v>#DIV/0!</v>
      </c>
      <c r="H1367" s="563"/>
      <c r="I1367" s="68" t="e">
        <f t="shared" si="463"/>
        <v>#DIV/0!</v>
      </c>
      <c r="J1367" s="68" t="e">
        <f t="shared" si="476"/>
        <v>#DIV/0!</v>
      </c>
      <c r="K1367" s="39"/>
      <c r="L1367" s="39"/>
      <c r="M1367" s="29" t="e">
        <f t="shared" ref="M1367:M1430" si="480">K1367/E1367</f>
        <v>#DIV/0!</v>
      </c>
      <c r="N1367" s="695"/>
      <c r="O1367" s="5" t="b">
        <f t="shared" si="472"/>
        <v>1</v>
      </c>
      <c r="P1367" s="138"/>
      <c r="Q1367" s="403"/>
      <c r="R1367" s="403" t="b">
        <f t="shared" si="479"/>
        <v>1</v>
      </c>
    </row>
    <row r="1368" spans="1:18" s="4" customFormat="1" ht="36.75" customHeight="1" x14ac:dyDescent="0.25">
      <c r="A1368" s="664" t="s">
        <v>1134</v>
      </c>
      <c r="B1368" s="231" t="s">
        <v>1133</v>
      </c>
      <c r="C1368" s="230" t="s">
        <v>172</v>
      </c>
      <c r="D1368" s="39">
        <f>SUM(D1369:D1372)</f>
        <v>176.45</v>
      </c>
      <c r="E1368" s="39">
        <f>SUM(E1369:E1372)</f>
        <v>176.45</v>
      </c>
      <c r="F1368" s="39">
        <f>SUM(F1369:F1372)</f>
        <v>0</v>
      </c>
      <c r="G1368" s="68">
        <f>SUM(G1369:G1372)</f>
        <v>0</v>
      </c>
      <c r="H1368" s="39">
        <f>G1368/E1368</f>
        <v>0</v>
      </c>
      <c r="I1368" s="68">
        <f>SUM(I1369:I1372)</f>
        <v>0</v>
      </c>
      <c r="J1368" s="68">
        <f>I1368/E1368</f>
        <v>0</v>
      </c>
      <c r="K1368" s="39">
        <f>SUM(K1369:K1372)</f>
        <v>176.45</v>
      </c>
      <c r="L1368" s="39"/>
      <c r="M1368" s="28">
        <f>K1368/E1368</f>
        <v>1</v>
      </c>
      <c r="N1368" s="695" t="s">
        <v>1588</v>
      </c>
      <c r="O1368" s="5" t="b">
        <f t="shared" si="472"/>
        <v>1</v>
      </c>
      <c r="P1368" s="138"/>
      <c r="Q1368" s="403"/>
      <c r="R1368" s="403" t="b">
        <f t="shared" si="479"/>
        <v>1</v>
      </c>
    </row>
    <row r="1369" spans="1:18" s="4" customFormat="1" ht="36.75" customHeight="1" x14ac:dyDescent="0.25">
      <c r="A1369" s="665"/>
      <c r="B1369" s="231" t="s">
        <v>19</v>
      </c>
      <c r="C1369" s="230"/>
      <c r="D1369" s="39"/>
      <c r="E1369" s="39"/>
      <c r="F1369" s="39"/>
      <c r="G1369" s="68"/>
      <c r="H1369" s="39"/>
      <c r="I1369" s="68"/>
      <c r="J1369" s="68"/>
      <c r="K1369" s="39"/>
      <c r="L1369" s="39"/>
      <c r="M1369" s="29"/>
      <c r="N1369" s="695"/>
      <c r="O1369" s="5" t="b">
        <f t="shared" si="472"/>
        <v>1</v>
      </c>
      <c r="P1369" s="138"/>
      <c r="Q1369" s="403"/>
      <c r="R1369" s="403" t="b">
        <f t="shared" si="479"/>
        <v>1</v>
      </c>
    </row>
    <row r="1370" spans="1:18" s="4" customFormat="1" ht="36.75" customHeight="1" x14ac:dyDescent="0.25">
      <c r="A1370" s="665"/>
      <c r="B1370" s="231" t="s">
        <v>18</v>
      </c>
      <c r="C1370" s="230"/>
      <c r="D1370" s="39"/>
      <c r="E1370" s="39"/>
      <c r="F1370" s="39"/>
      <c r="G1370" s="68"/>
      <c r="H1370" s="39"/>
      <c r="I1370" s="68"/>
      <c r="J1370" s="68"/>
      <c r="K1370" s="39"/>
      <c r="L1370" s="39"/>
      <c r="M1370" s="29"/>
      <c r="N1370" s="695"/>
      <c r="O1370" s="5" t="b">
        <f t="shared" si="472"/>
        <v>1</v>
      </c>
      <c r="P1370" s="138"/>
      <c r="Q1370" s="403"/>
      <c r="R1370" s="403" t="b">
        <f t="shared" si="479"/>
        <v>1</v>
      </c>
    </row>
    <row r="1371" spans="1:18" s="4" customFormat="1" ht="36.75" customHeight="1" x14ac:dyDescent="0.25">
      <c r="A1371" s="665"/>
      <c r="B1371" s="231" t="s">
        <v>38</v>
      </c>
      <c r="C1371" s="230"/>
      <c r="D1371" s="39">
        <v>176.45</v>
      </c>
      <c r="E1371" s="39">
        <v>176.45</v>
      </c>
      <c r="F1371" s="39">
        <f>D1371-E1371</f>
        <v>0</v>
      </c>
      <c r="G1371" s="68">
        <f>I1371</f>
        <v>0</v>
      </c>
      <c r="H1371" s="39">
        <f>G1371/E1371</f>
        <v>0</v>
      </c>
      <c r="I1371" s="68">
        <v>0</v>
      </c>
      <c r="J1371" s="68">
        <f>I1371/E1371</f>
        <v>0</v>
      </c>
      <c r="K1371" s="39">
        <v>176.45</v>
      </c>
      <c r="L1371" s="39"/>
      <c r="M1371" s="28">
        <f>K1371/E1371</f>
        <v>1</v>
      </c>
      <c r="N1371" s="695"/>
      <c r="O1371" s="5" t="b">
        <f t="shared" si="472"/>
        <v>1</v>
      </c>
      <c r="P1371" s="138"/>
      <c r="Q1371" s="403"/>
      <c r="R1371" s="403" t="b">
        <f t="shared" si="479"/>
        <v>1</v>
      </c>
    </row>
    <row r="1372" spans="1:18" s="4" customFormat="1" ht="36.75" customHeight="1" x14ac:dyDescent="0.25">
      <c r="A1372" s="666"/>
      <c r="B1372" s="231" t="s">
        <v>20</v>
      </c>
      <c r="C1372" s="230"/>
      <c r="D1372" s="39"/>
      <c r="E1372" s="39"/>
      <c r="F1372" s="39"/>
      <c r="G1372" s="68"/>
      <c r="H1372" s="39"/>
      <c r="I1372" s="68"/>
      <c r="J1372" s="68"/>
      <c r="K1372" s="39"/>
      <c r="L1372" s="39"/>
      <c r="M1372" s="29"/>
      <c r="N1372" s="695"/>
      <c r="O1372" s="5" t="b">
        <f t="shared" si="472"/>
        <v>1</v>
      </c>
      <c r="P1372" s="138"/>
      <c r="Q1372" s="403"/>
      <c r="R1372" s="403" t="b">
        <f t="shared" si="479"/>
        <v>1</v>
      </c>
    </row>
    <row r="1373" spans="1:18" s="4" customFormat="1" ht="57" customHeight="1" x14ac:dyDescent="0.25">
      <c r="A1373" s="1016" t="s">
        <v>157</v>
      </c>
      <c r="B1373" s="231" t="s">
        <v>849</v>
      </c>
      <c r="C1373" s="230" t="s">
        <v>330</v>
      </c>
      <c r="D1373" s="39">
        <f>SUM(D1374:D1377)</f>
        <v>321638.14</v>
      </c>
      <c r="E1373" s="39">
        <f>SUM(E1374:E1377)</f>
        <v>321638.14</v>
      </c>
      <c r="F1373" s="39">
        <f>SUM(F1374:F1377)</f>
        <v>121959.6</v>
      </c>
      <c r="G1373" s="91">
        <f t="shared" si="473"/>
        <v>0.379</v>
      </c>
      <c r="H1373" s="39">
        <f>SUM(H1374:H1377)</f>
        <v>121959.6</v>
      </c>
      <c r="I1373" s="64">
        <f t="shared" ref="I1373:I1377" si="481">H1373/E1373</f>
        <v>0.379</v>
      </c>
      <c r="J1373" s="91">
        <f t="shared" ref="J1373:J1377" si="482">H1373/F1373</f>
        <v>1</v>
      </c>
      <c r="K1373" s="39">
        <f>SUM(K1374:K1377)</f>
        <v>188066.11</v>
      </c>
      <c r="L1373" s="39">
        <f>SUM(L1374:L1377)</f>
        <v>133572.03</v>
      </c>
      <c r="M1373" s="28">
        <f t="shared" si="480"/>
        <v>0.57999999999999996</v>
      </c>
      <c r="N1373" s="685"/>
      <c r="O1373" s="5" t="b">
        <f t="shared" si="472"/>
        <v>1</v>
      </c>
      <c r="P1373" s="6"/>
      <c r="Q1373" s="138"/>
      <c r="R1373" s="403" t="b">
        <f t="shared" si="479"/>
        <v>1</v>
      </c>
    </row>
    <row r="1374" spans="1:18" s="4" customFormat="1" ht="23.25" customHeight="1" x14ac:dyDescent="0.25">
      <c r="A1374" s="1017"/>
      <c r="B1374" s="231" t="s">
        <v>19</v>
      </c>
      <c r="C1374" s="230"/>
      <c r="D1374" s="39">
        <f t="shared" ref="D1374:H1375" si="483">D1379</f>
        <v>304055.09999999998</v>
      </c>
      <c r="E1374" s="39">
        <f t="shared" si="483"/>
        <v>304055.09999999998</v>
      </c>
      <c r="F1374" s="39">
        <f t="shared" si="483"/>
        <v>113823.23</v>
      </c>
      <c r="G1374" s="68">
        <f t="shared" si="473"/>
        <v>0.374</v>
      </c>
      <c r="H1374" s="39">
        <f t="shared" si="483"/>
        <v>113823.23</v>
      </c>
      <c r="I1374" s="68">
        <f t="shared" si="481"/>
        <v>0.374</v>
      </c>
      <c r="J1374" s="68">
        <f t="shared" si="482"/>
        <v>1</v>
      </c>
      <c r="K1374" s="39">
        <f t="shared" ref="K1374:L1375" si="484">K1379</f>
        <v>177363.4</v>
      </c>
      <c r="L1374" s="39">
        <f t="shared" si="484"/>
        <v>126691.7</v>
      </c>
      <c r="M1374" s="28">
        <f t="shared" si="480"/>
        <v>0.57999999999999996</v>
      </c>
      <c r="N1374" s="686"/>
      <c r="O1374" s="5" t="b">
        <f t="shared" si="472"/>
        <v>1</v>
      </c>
      <c r="P1374" s="6"/>
      <c r="Q1374" s="138"/>
      <c r="R1374" s="403" t="b">
        <f t="shared" si="479"/>
        <v>1</v>
      </c>
    </row>
    <row r="1375" spans="1:18" s="4" customFormat="1" ht="21.75" customHeight="1" x14ac:dyDescent="0.25">
      <c r="A1375" s="1017"/>
      <c r="B1375" s="231" t="s">
        <v>18</v>
      </c>
      <c r="C1375" s="230"/>
      <c r="D1375" s="39">
        <f>D1380</f>
        <v>0</v>
      </c>
      <c r="E1375" s="39">
        <f t="shared" si="483"/>
        <v>0</v>
      </c>
      <c r="F1375" s="39">
        <f t="shared" si="483"/>
        <v>0</v>
      </c>
      <c r="G1375" s="68" t="e">
        <f t="shared" si="473"/>
        <v>#DIV/0!</v>
      </c>
      <c r="H1375" s="39">
        <f t="shared" si="483"/>
        <v>0</v>
      </c>
      <c r="I1375" s="68" t="e">
        <f t="shared" si="481"/>
        <v>#DIV/0!</v>
      </c>
      <c r="J1375" s="68" t="e">
        <f t="shared" si="482"/>
        <v>#DIV/0!</v>
      </c>
      <c r="K1375" s="39">
        <f t="shared" si="484"/>
        <v>0</v>
      </c>
      <c r="L1375" s="39"/>
      <c r="M1375" s="29" t="e">
        <f t="shared" si="480"/>
        <v>#DIV/0!</v>
      </c>
      <c r="N1375" s="686"/>
      <c r="O1375" s="5" t="b">
        <f t="shared" si="472"/>
        <v>1</v>
      </c>
      <c r="P1375" s="6"/>
      <c r="Q1375" s="138"/>
      <c r="R1375" s="403" t="b">
        <f t="shared" si="479"/>
        <v>1</v>
      </c>
    </row>
    <row r="1376" spans="1:18" s="4" customFormat="1" ht="19.5" customHeight="1" x14ac:dyDescent="0.25">
      <c r="A1376" s="1017"/>
      <c r="B1376" s="231" t="s">
        <v>38</v>
      </c>
      <c r="C1376" s="230"/>
      <c r="D1376" s="39">
        <f>D1381</f>
        <v>17583.04</v>
      </c>
      <c r="E1376" s="39">
        <f>E1381</f>
        <v>17583.04</v>
      </c>
      <c r="F1376" s="39">
        <f>F1381</f>
        <v>8136.37</v>
      </c>
      <c r="G1376" s="64">
        <f t="shared" si="473"/>
        <v>0.46300000000000002</v>
      </c>
      <c r="H1376" s="39">
        <f>H1381</f>
        <v>8136.37</v>
      </c>
      <c r="I1376" s="64">
        <f t="shared" si="481"/>
        <v>0.46300000000000002</v>
      </c>
      <c r="J1376" s="64">
        <f t="shared" si="482"/>
        <v>1</v>
      </c>
      <c r="K1376" s="39">
        <f>K1381</f>
        <v>10702.71</v>
      </c>
      <c r="L1376" s="39">
        <f>L1381</f>
        <v>6880.33</v>
      </c>
      <c r="M1376" s="28">
        <f t="shared" si="480"/>
        <v>0.61</v>
      </c>
      <c r="N1376" s="686"/>
      <c r="O1376" s="5" t="b">
        <f t="shared" si="472"/>
        <v>1</v>
      </c>
      <c r="P1376" s="6"/>
      <c r="Q1376" s="138"/>
      <c r="R1376" s="403" t="b">
        <f t="shared" si="479"/>
        <v>1</v>
      </c>
    </row>
    <row r="1377" spans="1:31" s="4" customFormat="1" ht="19.5" customHeight="1" x14ac:dyDescent="0.25">
      <c r="A1377" s="1018"/>
      <c r="B1377" s="231" t="s">
        <v>20</v>
      </c>
      <c r="C1377" s="230"/>
      <c r="D1377" s="39"/>
      <c r="E1377" s="39"/>
      <c r="F1377" s="39"/>
      <c r="G1377" s="68" t="e">
        <f t="shared" si="473"/>
        <v>#DIV/0!</v>
      </c>
      <c r="H1377" s="39"/>
      <c r="I1377" s="68" t="e">
        <f t="shared" si="481"/>
        <v>#DIV/0!</v>
      </c>
      <c r="J1377" s="68" t="e">
        <f t="shared" si="482"/>
        <v>#DIV/0!</v>
      </c>
      <c r="K1377" s="39"/>
      <c r="L1377" s="39"/>
      <c r="M1377" s="29" t="e">
        <f t="shared" si="480"/>
        <v>#DIV/0!</v>
      </c>
      <c r="N1377" s="687"/>
      <c r="O1377" s="5" t="b">
        <f t="shared" si="472"/>
        <v>1</v>
      </c>
      <c r="P1377" s="6"/>
      <c r="Q1377" s="138"/>
      <c r="R1377" s="403" t="b">
        <f t="shared" si="479"/>
        <v>1</v>
      </c>
    </row>
    <row r="1378" spans="1:31" s="6" customFormat="1" ht="75" x14ac:dyDescent="0.25">
      <c r="A1378" s="621" t="s">
        <v>851</v>
      </c>
      <c r="B1378" s="16" t="s">
        <v>848</v>
      </c>
      <c r="C1378" s="231" t="s">
        <v>330</v>
      </c>
      <c r="D1378" s="19">
        <f>SUM(D1379:D1382)</f>
        <v>321638.14</v>
      </c>
      <c r="E1378" s="19">
        <f>SUM(E1379:E1382)</f>
        <v>321638.14</v>
      </c>
      <c r="F1378" s="19">
        <f>SUM(F1379:F1382)</f>
        <v>121959.6</v>
      </c>
      <c r="G1378" s="91">
        <f t="shared" si="473"/>
        <v>0.379</v>
      </c>
      <c r="H1378" s="19">
        <f>SUM(H1379:H1382)</f>
        <v>121959.6</v>
      </c>
      <c r="I1378" s="64">
        <f t="shared" si="463"/>
        <v>0.379</v>
      </c>
      <c r="J1378" s="91">
        <f t="shared" si="476"/>
        <v>1</v>
      </c>
      <c r="K1378" s="19">
        <f>SUM(K1379:K1382)</f>
        <v>188066.11</v>
      </c>
      <c r="L1378" s="19">
        <f>E1378-K1378</f>
        <v>133572.03</v>
      </c>
      <c r="M1378" s="52">
        <f t="shared" si="480"/>
        <v>0.57999999999999996</v>
      </c>
      <c r="N1378" s="695"/>
      <c r="O1378" s="5" t="b">
        <f t="shared" si="472"/>
        <v>1</v>
      </c>
      <c r="Q1378" s="138"/>
      <c r="R1378" s="403" t="b">
        <f t="shared" si="479"/>
        <v>1</v>
      </c>
    </row>
    <row r="1379" spans="1:31" s="4" customFormat="1" ht="27" x14ac:dyDescent="0.25">
      <c r="A1379" s="621"/>
      <c r="B1379" s="561" t="s">
        <v>19</v>
      </c>
      <c r="C1379" s="561"/>
      <c r="D1379" s="39">
        <f t="shared" ref="D1379:L1382" si="485">D1384+D1389+D1394+D1399+D1404</f>
        <v>304055.09999999998</v>
      </c>
      <c r="E1379" s="39">
        <f t="shared" si="485"/>
        <v>304055.09999999998</v>
      </c>
      <c r="F1379" s="39">
        <f>F1384+F1389+F1394+F1399+F1404</f>
        <v>113823.23</v>
      </c>
      <c r="G1379" s="68">
        <f t="shared" si="473"/>
        <v>0.374</v>
      </c>
      <c r="H1379" s="39">
        <f t="shared" si="485"/>
        <v>113823.23</v>
      </c>
      <c r="I1379" s="68">
        <f t="shared" si="463"/>
        <v>0.374</v>
      </c>
      <c r="J1379" s="68">
        <f t="shared" si="476"/>
        <v>1</v>
      </c>
      <c r="K1379" s="39">
        <f t="shared" si="485"/>
        <v>177363.4</v>
      </c>
      <c r="L1379" s="39">
        <f t="shared" si="485"/>
        <v>126691.7</v>
      </c>
      <c r="M1379" s="28">
        <f>K1379/E1379</f>
        <v>0.57999999999999996</v>
      </c>
      <c r="N1379" s="695"/>
      <c r="O1379" s="5" t="b">
        <f t="shared" si="472"/>
        <v>1</v>
      </c>
      <c r="P1379" s="6"/>
      <c r="Q1379" s="138"/>
      <c r="R1379" s="403" t="b">
        <f t="shared" si="479"/>
        <v>1</v>
      </c>
    </row>
    <row r="1380" spans="1:31" s="4" customFormat="1" ht="27" x14ac:dyDescent="0.25">
      <c r="A1380" s="621"/>
      <c r="B1380" s="561" t="s">
        <v>18</v>
      </c>
      <c r="C1380" s="561"/>
      <c r="D1380" s="39">
        <f t="shared" si="485"/>
        <v>0</v>
      </c>
      <c r="E1380" s="39">
        <f t="shared" si="485"/>
        <v>0</v>
      </c>
      <c r="F1380" s="39">
        <f t="shared" si="485"/>
        <v>0</v>
      </c>
      <c r="G1380" s="68" t="e">
        <f t="shared" si="473"/>
        <v>#DIV/0!</v>
      </c>
      <c r="H1380" s="39">
        <f t="shared" si="485"/>
        <v>0</v>
      </c>
      <c r="I1380" s="68" t="e">
        <f t="shared" si="463"/>
        <v>#DIV/0!</v>
      </c>
      <c r="J1380" s="68" t="e">
        <f t="shared" si="476"/>
        <v>#DIV/0!</v>
      </c>
      <c r="K1380" s="39">
        <f t="shared" si="485"/>
        <v>0</v>
      </c>
      <c r="L1380" s="39">
        <f t="shared" si="485"/>
        <v>0</v>
      </c>
      <c r="M1380" s="29" t="e">
        <f t="shared" si="480"/>
        <v>#DIV/0!</v>
      </c>
      <c r="N1380" s="695"/>
      <c r="O1380" s="5" t="b">
        <f t="shared" si="472"/>
        <v>1</v>
      </c>
      <c r="P1380" s="6"/>
      <c r="Q1380" s="138"/>
      <c r="R1380" s="403" t="b">
        <f t="shared" si="479"/>
        <v>1</v>
      </c>
    </row>
    <row r="1381" spans="1:31" s="4" customFormat="1" ht="27" x14ac:dyDescent="0.25">
      <c r="A1381" s="621"/>
      <c r="B1381" s="561" t="s">
        <v>38</v>
      </c>
      <c r="C1381" s="561"/>
      <c r="D1381" s="39">
        <f>D1386+D1391+D1396+D1401+D1406</f>
        <v>17583.04</v>
      </c>
      <c r="E1381" s="39">
        <f t="shared" si="485"/>
        <v>17583.04</v>
      </c>
      <c r="F1381" s="39">
        <f t="shared" si="485"/>
        <v>8136.37</v>
      </c>
      <c r="G1381" s="64">
        <f t="shared" si="473"/>
        <v>0.46300000000000002</v>
      </c>
      <c r="H1381" s="39">
        <f t="shared" si="485"/>
        <v>8136.37</v>
      </c>
      <c r="I1381" s="64">
        <f t="shared" si="463"/>
        <v>0.46300000000000002</v>
      </c>
      <c r="J1381" s="64">
        <f t="shared" si="476"/>
        <v>1</v>
      </c>
      <c r="K1381" s="39">
        <f>K1386+K1391+K1396+K1401+K1406</f>
        <v>10702.71</v>
      </c>
      <c r="L1381" s="39">
        <f t="shared" si="485"/>
        <v>6880.33</v>
      </c>
      <c r="M1381" s="28">
        <f t="shared" si="480"/>
        <v>0.61</v>
      </c>
      <c r="N1381" s="695"/>
      <c r="O1381" s="5" t="b">
        <f t="shared" si="472"/>
        <v>1</v>
      </c>
      <c r="P1381" s="6"/>
      <c r="Q1381" s="138"/>
      <c r="R1381" s="403" t="b">
        <f t="shared" si="479"/>
        <v>1</v>
      </c>
    </row>
    <row r="1382" spans="1:31" s="4" customFormat="1" ht="27" x14ac:dyDescent="0.25">
      <c r="A1382" s="621"/>
      <c r="B1382" s="561" t="s">
        <v>20</v>
      </c>
      <c r="C1382" s="561"/>
      <c r="D1382" s="39">
        <f t="shared" si="485"/>
        <v>0</v>
      </c>
      <c r="E1382" s="39">
        <f t="shared" si="485"/>
        <v>0</v>
      </c>
      <c r="F1382" s="39">
        <f t="shared" si="485"/>
        <v>0</v>
      </c>
      <c r="G1382" s="68" t="e">
        <f t="shared" si="473"/>
        <v>#DIV/0!</v>
      </c>
      <c r="H1382" s="39">
        <f t="shared" si="485"/>
        <v>0</v>
      </c>
      <c r="I1382" s="68" t="e">
        <f t="shared" si="463"/>
        <v>#DIV/0!</v>
      </c>
      <c r="J1382" s="68" t="e">
        <f t="shared" si="476"/>
        <v>#DIV/0!</v>
      </c>
      <c r="K1382" s="39">
        <f t="shared" si="485"/>
        <v>0</v>
      </c>
      <c r="L1382" s="39">
        <f t="shared" si="485"/>
        <v>0</v>
      </c>
      <c r="M1382" s="29" t="e">
        <f t="shared" si="480"/>
        <v>#DIV/0!</v>
      </c>
      <c r="N1382" s="695"/>
      <c r="O1382" s="5" t="b">
        <f t="shared" si="472"/>
        <v>1</v>
      </c>
      <c r="P1382" s="6"/>
      <c r="Q1382" s="138"/>
      <c r="R1382" s="403" t="b">
        <f t="shared" si="479"/>
        <v>1</v>
      </c>
    </row>
    <row r="1383" spans="1:31" s="4" customFormat="1" ht="99" customHeight="1" x14ac:dyDescent="0.25">
      <c r="A1383" s="621" t="s">
        <v>1180</v>
      </c>
      <c r="B1383" s="16" t="s">
        <v>1135</v>
      </c>
      <c r="C1383" s="231" t="s">
        <v>172</v>
      </c>
      <c r="D1383" s="19">
        <f>SUM(D1384:D1387)</f>
        <v>538.27</v>
      </c>
      <c r="E1383" s="19">
        <f>SUM(E1384:E1387)</f>
        <v>538.27</v>
      </c>
      <c r="F1383" s="19">
        <f>SUM(F1384:F1387)</f>
        <v>0</v>
      </c>
      <c r="G1383" s="91">
        <f>F1383/E1383</f>
        <v>0</v>
      </c>
      <c r="H1383" s="19">
        <f>SUM(H1384:H1387)</f>
        <v>0</v>
      </c>
      <c r="I1383" s="64">
        <f>H1383/E1383</f>
        <v>0</v>
      </c>
      <c r="J1383" s="232">
        <v>0</v>
      </c>
      <c r="K1383" s="19">
        <f>E1383</f>
        <v>538.27</v>
      </c>
      <c r="L1383" s="19">
        <f>E1383-K1383</f>
        <v>0</v>
      </c>
      <c r="M1383" s="52">
        <f>K1383/E1383</f>
        <v>1</v>
      </c>
      <c r="N1383" s="695" t="s">
        <v>1443</v>
      </c>
      <c r="O1383" s="5" t="b">
        <f t="shared" si="472"/>
        <v>1</v>
      </c>
      <c r="P1383" s="419"/>
      <c r="Q1383" s="39"/>
      <c r="R1383" s="403" t="b">
        <f t="shared" si="479"/>
        <v>1</v>
      </c>
      <c r="S1383" s="39"/>
      <c r="T1383" s="68"/>
      <c r="U1383" s="357"/>
      <c r="V1383" s="68"/>
      <c r="W1383" s="68"/>
      <c r="X1383" s="39"/>
      <c r="Y1383" s="39"/>
      <c r="Z1383" s="29"/>
      <c r="AA1383" s="420"/>
      <c r="AB1383" s="6"/>
      <c r="AC1383" s="6"/>
      <c r="AD1383" s="138"/>
      <c r="AE1383" s="403"/>
    </row>
    <row r="1384" spans="1:31" s="4" customFormat="1" ht="27" x14ac:dyDescent="0.25">
      <c r="A1384" s="621"/>
      <c r="B1384" s="561" t="s">
        <v>19</v>
      </c>
      <c r="C1384" s="561"/>
      <c r="D1384" s="39"/>
      <c r="E1384" s="39"/>
      <c r="F1384" s="39"/>
      <c r="G1384" s="68"/>
      <c r="H1384" s="357"/>
      <c r="I1384" s="68"/>
      <c r="J1384" s="68"/>
      <c r="K1384" s="39"/>
      <c r="L1384" s="39"/>
      <c r="M1384" s="29"/>
      <c r="N1384" s="695"/>
      <c r="O1384" s="5" t="b">
        <f t="shared" si="472"/>
        <v>1</v>
      </c>
      <c r="P1384" s="419"/>
      <c r="Q1384" s="39"/>
      <c r="R1384" s="403" t="b">
        <f t="shared" si="479"/>
        <v>1</v>
      </c>
      <c r="S1384" s="39"/>
      <c r="T1384" s="68"/>
      <c r="U1384" s="357"/>
      <c r="V1384" s="68"/>
      <c r="W1384" s="68"/>
      <c r="X1384" s="39"/>
      <c r="Y1384" s="39"/>
      <c r="Z1384" s="29"/>
      <c r="AA1384" s="420"/>
      <c r="AB1384" s="6"/>
      <c r="AC1384" s="6"/>
      <c r="AD1384" s="138"/>
      <c r="AE1384" s="403"/>
    </row>
    <row r="1385" spans="1:31" s="4" customFormat="1" ht="43.5" customHeight="1" x14ac:dyDescent="0.25">
      <c r="A1385" s="621"/>
      <c r="B1385" s="561" t="s">
        <v>18</v>
      </c>
      <c r="C1385" s="561"/>
      <c r="D1385" s="39"/>
      <c r="E1385" s="39"/>
      <c r="F1385" s="39"/>
      <c r="G1385" s="68"/>
      <c r="H1385" s="372"/>
      <c r="I1385" s="68"/>
      <c r="J1385" s="68"/>
      <c r="K1385" s="39"/>
      <c r="L1385" s="39"/>
      <c r="M1385" s="29"/>
      <c r="N1385" s="695"/>
      <c r="O1385" s="5" t="b">
        <f t="shared" si="472"/>
        <v>1</v>
      </c>
      <c r="P1385" s="419"/>
      <c r="Q1385" s="39"/>
      <c r="R1385" s="403" t="b">
        <f t="shared" si="479"/>
        <v>1</v>
      </c>
      <c r="S1385" s="39"/>
      <c r="T1385" s="68"/>
      <c r="U1385" s="357"/>
      <c r="V1385" s="68"/>
      <c r="W1385" s="68"/>
      <c r="X1385" s="39"/>
      <c r="Y1385" s="39"/>
      <c r="Z1385" s="29"/>
      <c r="AA1385" s="420"/>
      <c r="AB1385" s="6"/>
      <c r="AC1385" s="6"/>
      <c r="AD1385" s="138"/>
      <c r="AE1385" s="403"/>
    </row>
    <row r="1386" spans="1:31" s="4" customFormat="1" ht="43.5" customHeight="1" x14ac:dyDescent="0.25">
      <c r="A1386" s="621"/>
      <c r="B1386" s="561" t="s">
        <v>38</v>
      </c>
      <c r="C1386" s="561"/>
      <c r="D1386" s="39">
        <v>538.27</v>
      </c>
      <c r="E1386" s="39">
        <v>538.27</v>
      </c>
      <c r="F1386" s="39">
        <f>H1386</f>
        <v>0</v>
      </c>
      <c r="G1386" s="64">
        <f>F1386/E1386</f>
        <v>0</v>
      </c>
      <c r="H1386" s="39">
        <v>0</v>
      </c>
      <c r="I1386" s="64">
        <f>H1386/E1386</f>
        <v>0</v>
      </c>
      <c r="J1386" s="68">
        <v>0</v>
      </c>
      <c r="K1386" s="39">
        <f>E1386</f>
        <v>538.27</v>
      </c>
      <c r="L1386" s="39">
        <f>E1386-K1386</f>
        <v>0</v>
      </c>
      <c r="M1386" s="28">
        <f>K1386/E1386</f>
        <v>1</v>
      </c>
      <c r="N1386" s="695"/>
      <c r="O1386" s="5" t="b">
        <f t="shared" si="472"/>
        <v>1</v>
      </c>
      <c r="P1386" s="419"/>
      <c r="Q1386" s="39"/>
      <c r="R1386" s="403" t="b">
        <f t="shared" si="479"/>
        <v>1</v>
      </c>
      <c r="S1386" s="39"/>
      <c r="T1386" s="68"/>
      <c r="U1386" s="357"/>
      <c r="V1386" s="68"/>
      <c r="W1386" s="68"/>
      <c r="X1386" s="39"/>
      <c r="Y1386" s="39"/>
      <c r="Z1386" s="29"/>
      <c r="AA1386" s="420"/>
      <c r="AB1386" s="6"/>
      <c r="AC1386" s="6"/>
      <c r="AD1386" s="138"/>
      <c r="AE1386" s="403"/>
    </row>
    <row r="1387" spans="1:31" s="4" customFormat="1" ht="70.5" customHeight="1" x14ac:dyDescent="0.25">
      <c r="A1387" s="621"/>
      <c r="B1387" s="561" t="s">
        <v>20</v>
      </c>
      <c r="C1387" s="561"/>
      <c r="D1387" s="39"/>
      <c r="E1387" s="39"/>
      <c r="F1387" s="39"/>
      <c r="G1387" s="68"/>
      <c r="H1387" s="357"/>
      <c r="I1387" s="68"/>
      <c r="J1387" s="68"/>
      <c r="K1387" s="39"/>
      <c r="L1387" s="39"/>
      <c r="M1387" s="29"/>
      <c r="N1387" s="695"/>
      <c r="O1387" s="5" t="b">
        <f t="shared" si="472"/>
        <v>1</v>
      </c>
      <c r="P1387" s="419"/>
      <c r="Q1387" s="39"/>
      <c r="R1387" s="403" t="b">
        <f t="shared" si="479"/>
        <v>1</v>
      </c>
      <c r="S1387" s="39"/>
      <c r="T1387" s="68"/>
      <c r="U1387" s="357"/>
      <c r="V1387" s="68"/>
      <c r="W1387" s="68"/>
      <c r="X1387" s="39"/>
      <c r="Y1387" s="39"/>
      <c r="Z1387" s="29"/>
      <c r="AA1387" s="420"/>
      <c r="AB1387" s="6"/>
      <c r="AC1387" s="6"/>
      <c r="AD1387" s="138"/>
      <c r="AE1387" s="403"/>
    </row>
    <row r="1388" spans="1:31" s="4" customFormat="1" ht="252.75" customHeight="1" x14ac:dyDescent="0.25">
      <c r="A1388" s="621" t="s">
        <v>1181</v>
      </c>
      <c r="B1388" s="16" t="s">
        <v>1136</v>
      </c>
      <c r="C1388" s="231" t="s">
        <v>172</v>
      </c>
      <c r="D1388" s="19">
        <f>SUM(D1389:D1392)</f>
        <v>320060.33</v>
      </c>
      <c r="E1388" s="19">
        <f>SUM(E1389:E1392)</f>
        <v>320060.33</v>
      </c>
      <c r="F1388" s="19">
        <f>SUM(F1389:F1392)</f>
        <v>121959.6</v>
      </c>
      <c r="G1388" s="91">
        <f>F1388/E1388</f>
        <v>0.38100000000000001</v>
      </c>
      <c r="H1388" s="19">
        <f>SUM(H1389:H1392)</f>
        <v>121959.6</v>
      </c>
      <c r="I1388" s="64">
        <f>H1388/E1388</f>
        <v>0.38100000000000001</v>
      </c>
      <c r="J1388" s="64">
        <f t="shared" si="476"/>
        <v>1</v>
      </c>
      <c r="K1388" s="19">
        <f>SUM(K1389:K1392)</f>
        <v>186698.3</v>
      </c>
      <c r="L1388" s="19">
        <f>SUM(L1389:L1392)</f>
        <v>133362.03</v>
      </c>
      <c r="M1388" s="52">
        <f>K1388/E1388</f>
        <v>0.57999999999999996</v>
      </c>
      <c r="N1388" s="695" t="s">
        <v>1589</v>
      </c>
      <c r="O1388" s="5" t="b">
        <f t="shared" si="472"/>
        <v>1</v>
      </c>
      <c r="P1388" s="419"/>
      <c r="Q1388" s="39"/>
      <c r="R1388" s="403" t="b">
        <f t="shared" si="479"/>
        <v>1</v>
      </c>
      <c r="S1388" s="39"/>
      <c r="T1388" s="68"/>
      <c r="U1388" s="357"/>
      <c r="V1388" s="68"/>
      <c r="W1388" s="68"/>
      <c r="X1388" s="39"/>
      <c r="Y1388" s="39"/>
      <c r="Z1388" s="29"/>
      <c r="AA1388" s="420"/>
      <c r="AB1388" s="6"/>
      <c r="AC1388" s="6"/>
      <c r="AD1388" s="138"/>
      <c r="AE1388" s="403"/>
    </row>
    <row r="1389" spans="1:31" s="4" customFormat="1" ht="36.75" customHeight="1" x14ac:dyDescent="0.25">
      <c r="A1389" s="621"/>
      <c r="B1389" s="561" t="s">
        <v>19</v>
      </c>
      <c r="C1389" s="561"/>
      <c r="D1389" s="39">
        <v>304055.09999999998</v>
      </c>
      <c r="E1389" s="39">
        <v>304055.09999999998</v>
      </c>
      <c r="F1389" s="39">
        <v>113823.23</v>
      </c>
      <c r="G1389" s="64">
        <f>F1389/E1389</f>
        <v>0.374</v>
      </c>
      <c r="H1389" s="39">
        <v>113823.23</v>
      </c>
      <c r="I1389" s="64">
        <f>H1389/E1389</f>
        <v>0.374</v>
      </c>
      <c r="J1389" s="64">
        <f t="shared" si="476"/>
        <v>1</v>
      </c>
      <c r="K1389" s="39">
        <v>177363.4</v>
      </c>
      <c r="L1389" s="19">
        <f>E1389-K1389</f>
        <v>126691.7</v>
      </c>
      <c r="M1389" s="28">
        <f>K1389/E1389</f>
        <v>0.57999999999999996</v>
      </c>
      <c r="N1389" s="695"/>
      <c r="O1389" s="5" t="b">
        <f t="shared" si="472"/>
        <v>1</v>
      </c>
      <c r="P1389" s="419"/>
      <c r="Q1389" s="39"/>
      <c r="R1389" s="403" t="b">
        <f t="shared" si="479"/>
        <v>1</v>
      </c>
      <c r="S1389" s="39"/>
      <c r="T1389" s="68"/>
      <c r="U1389" s="357"/>
      <c r="V1389" s="68"/>
      <c r="W1389" s="68"/>
      <c r="X1389" s="39"/>
      <c r="Y1389" s="39"/>
      <c r="Z1389" s="29"/>
      <c r="AA1389" s="420"/>
      <c r="AB1389" s="6"/>
      <c r="AC1389" s="6"/>
      <c r="AD1389" s="138"/>
      <c r="AE1389" s="403"/>
    </row>
    <row r="1390" spans="1:31" s="4" customFormat="1" ht="36.75" customHeight="1" x14ac:dyDescent="0.25">
      <c r="A1390" s="621"/>
      <c r="B1390" s="561" t="s">
        <v>18</v>
      </c>
      <c r="C1390" s="561"/>
      <c r="D1390" s="39"/>
      <c r="E1390" s="39"/>
      <c r="F1390" s="39"/>
      <c r="G1390" s="68"/>
      <c r="H1390" s="39"/>
      <c r="I1390" s="68"/>
      <c r="J1390" s="68"/>
      <c r="K1390" s="39"/>
      <c r="L1390" s="39"/>
      <c r="M1390" s="29"/>
      <c r="N1390" s="695"/>
      <c r="O1390" s="5" t="b">
        <f t="shared" si="472"/>
        <v>1</v>
      </c>
      <c r="P1390" s="419"/>
      <c r="Q1390" s="39"/>
      <c r="R1390" s="403" t="b">
        <f t="shared" si="479"/>
        <v>1</v>
      </c>
      <c r="S1390" s="39"/>
      <c r="T1390" s="68"/>
      <c r="U1390" s="357"/>
      <c r="V1390" s="68"/>
      <c r="W1390" s="68"/>
      <c r="X1390" s="39"/>
      <c r="Y1390" s="39"/>
      <c r="Z1390" s="29"/>
      <c r="AA1390" s="420"/>
      <c r="AB1390" s="6"/>
      <c r="AC1390" s="6"/>
      <c r="AD1390" s="138"/>
      <c r="AE1390" s="403"/>
    </row>
    <row r="1391" spans="1:31" s="4" customFormat="1" ht="36.75" customHeight="1" x14ac:dyDescent="0.25">
      <c r="A1391" s="621"/>
      <c r="B1391" s="561" t="s">
        <v>38</v>
      </c>
      <c r="C1391" s="561"/>
      <c r="D1391" s="39">
        <v>16005.23</v>
      </c>
      <c r="E1391" s="39">
        <v>16005.23</v>
      </c>
      <c r="F1391" s="39">
        <v>8136.37</v>
      </c>
      <c r="G1391" s="64">
        <f>F1391/E1391</f>
        <v>0.50800000000000001</v>
      </c>
      <c r="H1391" s="39">
        <v>8136.37</v>
      </c>
      <c r="I1391" s="64">
        <f>H1391/E1391</f>
        <v>0.50800000000000001</v>
      </c>
      <c r="J1391" s="64">
        <f t="shared" si="476"/>
        <v>1</v>
      </c>
      <c r="K1391" s="39">
        <v>9334.9</v>
      </c>
      <c r="L1391" s="39">
        <f>E1391-K1391</f>
        <v>6670.33</v>
      </c>
      <c r="M1391" s="28">
        <f>K1391/E1391</f>
        <v>0.57999999999999996</v>
      </c>
      <c r="N1391" s="695"/>
      <c r="O1391" s="5" t="b">
        <f t="shared" si="472"/>
        <v>1</v>
      </c>
      <c r="P1391" s="419"/>
      <c r="Q1391" s="39"/>
      <c r="R1391" s="403" t="b">
        <f t="shared" si="479"/>
        <v>1</v>
      </c>
      <c r="S1391" s="39"/>
      <c r="T1391" s="68"/>
      <c r="U1391" s="357"/>
      <c r="V1391" s="68"/>
      <c r="W1391" s="68"/>
      <c r="X1391" s="39"/>
      <c r="Y1391" s="39"/>
      <c r="Z1391" s="29"/>
      <c r="AA1391" s="420"/>
      <c r="AB1391" s="6"/>
      <c r="AC1391" s="6"/>
      <c r="AD1391" s="138"/>
      <c r="AE1391" s="403"/>
    </row>
    <row r="1392" spans="1:31" s="4" customFormat="1" ht="36.75" customHeight="1" x14ac:dyDescent="0.25">
      <c r="A1392" s="621"/>
      <c r="B1392" s="561" t="s">
        <v>20</v>
      </c>
      <c r="C1392" s="561"/>
      <c r="D1392" s="39"/>
      <c r="E1392" s="39"/>
      <c r="F1392" s="39"/>
      <c r="G1392" s="68"/>
      <c r="H1392" s="357"/>
      <c r="I1392" s="68"/>
      <c r="J1392" s="68"/>
      <c r="K1392" s="39"/>
      <c r="L1392" s="39"/>
      <c r="M1392" s="29"/>
      <c r="N1392" s="695"/>
      <c r="O1392" s="5" t="b">
        <f t="shared" si="472"/>
        <v>1</v>
      </c>
      <c r="P1392" s="419"/>
      <c r="Q1392" s="39"/>
      <c r="R1392" s="403" t="b">
        <f t="shared" si="479"/>
        <v>1</v>
      </c>
      <c r="S1392" s="39"/>
      <c r="T1392" s="68"/>
      <c r="U1392" s="357"/>
      <c r="V1392" s="68"/>
      <c r="W1392" s="68"/>
      <c r="X1392" s="39"/>
      <c r="Y1392" s="39"/>
      <c r="Z1392" s="29"/>
      <c r="AA1392" s="420"/>
      <c r="AB1392" s="6"/>
      <c r="AC1392" s="6"/>
      <c r="AD1392" s="138"/>
      <c r="AE1392" s="403"/>
    </row>
    <row r="1393" spans="1:31" s="4" customFormat="1" ht="131.25" customHeight="1" x14ac:dyDescent="0.25">
      <c r="A1393" s="621" t="s">
        <v>1182</v>
      </c>
      <c r="B1393" s="16" t="s">
        <v>1137</v>
      </c>
      <c r="C1393" s="231" t="s">
        <v>172</v>
      </c>
      <c r="D1393" s="19">
        <f>SUM(D1394:D1397)</f>
        <v>369.24</v>
      </c>
      <c r="E1393" s="19">
        <f>SUM(E1394:E1397)</f>
        <v>369.24</v>
      </c>
      <c r="F1393" s="19">
        <f>SUM(F1394:F1397)</f>
        <v>0</v>
      </c>
      <c r="G1393" s="91">
        <f>F1393/E1393</f>
        <v>0</v>
      </c>
      <c r="H1393" s="19">
        <f>SUM(H1394:H1397)</f>
        <v>0</v>
      </c>
      <c r="I1393" s="64">
        <f>H1393/E1393</f>
        <v>0</v>
      </c>
      <c r="J1393" s="232">
        <v>0</v>
      </c>
      <c r="K1393" s="19">
        <f>SUM(K1394:K1397)</f>
        <v>313.93</v>
      </c>
      <c r="L1393" s="19">
        <f>E1393-K1393</f>
        <v>55.31</v>
      </c>
      <c r="M1393" s="52">
        <f>K1393/E1393</f>
        <v>0.85</v>
      </c>
      <c r="N1393" s="695" t="s">
        <v>1589</v>
      </c>
      <c r="O1393" s="5" t="b">
        <f t="shared" si="472"/>
        <v>1</v>
      </c>
      <c r="P1393" s="419"/>
      <c r="Q1393" s="39"/>
      <c r="R1393" s="403" t="b">
        <f t="shared" si="479"/>
        <v>1</v>
      </c>
      <c r="S1393" s="39"/>
      <c r="T1393" s="68"/>
      <c r="U1393" s="357"/>
      <c r="V1393" s="68"/>
      <c r="W1393" s="68"/>
      <c r="X1393" s="39"/>
      <c r="Y1393" s="39"/>
      <c r="Z1393" s="29"/>
      <c r="AA1393" s="420"/>
      <c r="AB1393" s="6"/>
      <c r="AC1393" s="6"/>
      <c r="AD1393" s="138"/>
      <c r="AE1393" s="403"/>
    </row>
    <row r="1394" spans="1:31" s="4" customFormat="1" ht="27" customHeight="1" x14ac:dyDescent="0.25">
      <c r="A1394" s="621"/>
      <c r="B1394" s="561" t="s">
        <v>19</v>
      </c>
      <c r="C1394" s="561"/>
      <c r="D1394" s="39"/>
      <c r="E1394" s="39"/>
      <c r="F1394" s="39"/>
      <c r="G1394" s="68"/>
      <c r="H1394" s="357"/>
      <c r="I1394" s="68"/>
      <c r="J1394" s="68"/>
      <c r="K1394" s="39"/>
      <c r="L1394" s="39"/>
      <c r="M1394" s="29"/>
      <c r="N1394" s="695"/>
      <c r="O1394" s="5" t="b">
        <f t="shared" si="472"/>
        <v>1</v>
      </c>
      <c r="P1394" s="419"/>
      <c r="Q1394" s="39"/>
      <c r="R1394" s="403" t="b">
        <f t="shared" si="479"/>
        <v>1</v>
      </c>
      <c r="S1394" s="39"/>
      <c r="T1394" s="68"/>
      <c r="U1394" s="357"/>
      <c r="V1394" s="68"/>
      <c r="W1394" s="68"/>
      <c r="X1394" s="39"/>
      <c r="Y1394" s="39"/>
      <c r="Z1394" s="29"/>
      <c r="AA1394" s="420"/>
      <c r="AB1394" s="6"/>
      <c r="AC1394" s="6"/>
      <c r="AD1394" s="138"/>
      <c r="AE1394" s="403"/>
    </row>
    <row r="1395" spans="1:31" s="4" customFormat="1" ht="27" x14ac:dyDescent="0.25">
      <c r="A1395" s="621"/>
      <c r="B1395" s="561" t="s">
        <v>18</v>
      </c>
      <c r="C1395" s="561"/>
      <c r="D1395" s="39"/>
      <c r="E1395" s="39"/>
      <c r="F1395" s="39"/>
      <c r="G1395" s="68"/>
      <c r="H1395" s="39"/>
      <c r="I1395" s="68"/>
      <c r="J1395" s="68"/>
      <c r="K1395" s="39"/>
      <c r="L1395" s="39"/>
      <c r="M1395" s="29"/>
      <c r="N1395" s="695"/>
      <c r="O1395" s="5" t="b">
        <f t="shared" si="472"/>
        <v>1</v>
      </c>
      <c r="P1395" s="419"/>
      <c r="Q1395" s="39"/>
      <c r="R1395" s="403" t="b">
        <f t="shared" si="479"/>
        <v>1</v>
      </c>
      <c r="S1395" s="39"/>
      <c r="T1395" s="68"/>
      <c r="U1395" s="357"/>
      <c r="V1395" s="68"/>
      <c r="W1395" s="68"/>
      <c r="X1395" s="39"/>
      <c r="Y1395" s="39"/>
      <c r="Z1395" s="29"/>
      <c r="AA1395" s="420"/>
      <c r="AB1395" s="6"/>
      <c r="AC1395" s="6"/>
      <c r="AD1395" s="138"/>
      <c r="AE1395" s="403"/>
    </row>
    <row r="1396" spans="1:31" s="4" customFormat="1" ht="27" x14ac:dyDescent="0.25">
      <c r="A1396" s="621"/>
      <c r="B1396" s="561" t="s">
        <v>38</v>
      </c>
      <c r="C1396" s="561"/>
      <c r="D1396" s="39">
        <v>369.24</v>
      </c>
      <c r="E1396" s="39">
        <v>369.24</v>
      </c>
      <c r="F1396" s="39">
        <f>H1396</f>
        <v>0</v>
      </c>
      <c r="G1396" s="64">
        <f>F1396/E1396</f>
        <v>0</v>
      </c>
      <c r="H1396" s="39">
        <v>0</v>
      </c>
      <c r="I1396" s="64">
        <f>H1396/E1396</f>
        <v>0</v>
      </c>
      <c r="J1396" s="68">
        <v>0</v>
      </c>
      <c r="K1396" s="39">
        <v>313.93</v>
      </c>
      <c r="L1396" s="39">
        <f>E1396-K1396</f>
        <v>55.31</v>
      </c>
      <c r="M1396" s="28">
        <f>K1396/E1396</f>
        <v>0.85</v>
      </c>
      <c r="N1396" s="695"/>
      <c r="O1396" s="5" t="b">
        <f t="shared" si="472"/>
        <v>1</v>
      </c>
      <c r="P1396" s="419"/>
      <c r="Q1396" s="39"/>
      <c r="R1396" s="403" t="b">
        <f t="shared" si="479"/>
        <v>1</v>
      </c>
      <c r="S1396" s="39"/>
      <c r="T1396" s="68"/>
      <c r="U1396" s="357"/>
      <c r="V1396" s="68"/>
      <c r="W1396" s="68"/>
      <c r="X1396" s="39"/>
      <c r="Y1396" s="39"/>
      <c r="Z1396" s="29"/>
      <c r="AA1396" s="420"/>
      <c r="AB1396" s="6"/>
      <c r="AC1396" s="6"/>
      <c r="AD1396" s="138"/>
      <c r="AE1396" s="403"/>
    </row>
    <row r="1397" spans="1:31" s="4" customFormat="1" ht="27" x14ac:dyDescent="0.25">
      <c r="A1397" s="621"/>
      <c r="B1397" s="561" t="s">
        <v>20</v>
      </c>
      <c r="C1397" s="561"/>
      <c r="D1397" s="39"/>
      <c r="E1397" s="39"/>
      <c r="F1397" s="39"/>
      <c r="G1397" s="68"/>
      <c r="H1397" s="357"/>
      <c r="I1397" s="68"/>
      <c r="J1397" s="68"/>
      <c r="K1397" s="39"/>
      <c r="L1397" s="39"/>
      <c r="M1397" s="29"/>
      <c r="N1397" s="695"/>
      <c r="O1397" s="5" t="b">
        <f t="shared" si="472"/>
        <v>1</v>
      </c>
      <c r="P1397" s="419"/>
      <c r="Q1397" s="39"/>
      <c r="R1397" s="403" t="b">
        <f t="shared" si="479"/>
        <v>1</v>
      </c>
      <c r="S1397" s="39"/>
      <c r="T1397" s="68"/>
      <c r="U1397" s="357"/>
      <c r="V1397" s="68"/>
      <c r="W1397" s="68"/>
      <c r="X1397" s="39"/>
      <c r="Y1397" s="39"/>
      <c r="Z1397" s="29"/>
      <c r="AA1397" s="420"/>
      <c r="AB1397" s="6"/>
      <c r="AC1397" s="6"/>
      <c r="AD1397" s="138"/>
      <c r="AE1397" s="403"/>
    </row>
    <row r="1398" spans="1:31" s="4" customFormat="1" ht="93.75" customHeight="1" x14ac:dyDescent="0.25">
      <c r="A1398" s="621" t="s">
        <v>1183</v>
      </c>
      <c r="B1398" s="16" t="s">
        <v>1138</v>
      </c>
      <c r="C1398" s="231" t="s">
        <v>172</v>
      </c>
      <c r="D1398" s="19">
        <f>SUM(D1399:D1402)</f>
        <v>275.05</v>
      </c>
      <c r="E1398" s="19">
        <f>SUM(E1399:E1402)</f>
        <v>275.05</v>
      </c>
      <c r="F1398" s="19">
        <f>SUM(F1399:F1402)</f>
        <v>0</v>
      </c>
      <c r="G1398" s="91">
        <f>F1398/E1398</f>
        <v>0</v>
      </c>
      <c r="H1398" s="19">
        <f>SUM(H1399:H1402)</f>
        <v>0</v>
      </c>
      <c r="I1398" s="64">
        <f>H1398/E1398</f>
        <v>0</v>
      </c>
      <c r="J1398" s="232">
        <v>0</v>
      </c>
      <c r="K1398" s="19">
        <f>SUM(K1399:K1402)</f>
        <v>215.3</v>
      </c>
      <c r="L1398" s="19">
        <f>E1398-K1398</f>
        <v>59.75</v>
      </c>
      <c r="M1398" s="52">
        <f>K1398/E1398</f>
        <v>0.78</v>
      </c>
      <c r="N1398" s="695" t="s">
        <v>1444</v>
      </c>
      <c r="O1398" s="5" t="b">
        <f t="shared" si="472"/>
        <v>1</v>
      </c>
      <c r="P1398" s="419"/>
      <c r="Q1398" s="39"/>
      <c r="R1398" s="403" t="b">
        <f t="shared" si="479"/>
        <v>1</v>
      </c>
      <c r="S1398" s="39"/>
      <c r="T1398" s="68"/>
      <c r="U1398" s="357"/>
      <c r="V1398" s="68"/>
      <c r="W1398" s="68"/>
      <c r="X1398" s="39"/>
      <c r="Y1398" s="39"/>
      <c r="Z1398" s="29"/>
      <c r="AA1398" s="420"/>
      <c r="AB1398" s="6"/>
      <c r="AC1398" s="6"/>
      <c r="AD1398" s="138"/>
      <c r="AE1398" s="403"/>
    </row>
    <row r="1399" spans="1:31" s="4" customFormat="1" ht="38.25" customHeight="1" x14ac:dyDescent="0.25">
      <c r="A1399" s="621"/>
      <c r="B1399" s="561" t="s">
        <v>19</v>
      </c>
      <c r="C1399" s="561"/>
      <c r="D1399" s="39"/>
      <c r="E1399" s="39"/>
      <c r="F1399" s="39"/>
      <c r="G1399" s="68"/>
      <c r="H1399" s="357"/>
      <c r="I1399" s="68"/>
      <c r="J1399" s="68"/>
      <c r="K1399" s="39"/>
      <c r="L1399" s="39"/>
      <c r="M1399" s="29"/>
      <c r="N1399" s="695"/>
      <c r="O1399" s="5" t="b">
        <f t="shared" si="472"/>
        <v>1</v>
      </c>
      <c r="P1399" s="419"/>
      <c r="Q1399" s="39"/>
      <c r="R1399" s="403" t="b">
        <f t="shared" si="479"/>
        <v>1</v>
      </c>
      <c r="S1399" s="39"/>
      <c r="T1399" s="68"/>
      <c r="U1399" s="357"/>
      <c r="V1399" s="68"/>
      <c r="W1399" s="68"/>
      <c r="X1399" s="39"/>
      <c r="Y1399" s="39"/>
      <c r="Z1399" s="29"/>
      <c r="AA1399" s="420"/>
      <c r="AB1399" s="6"/>
      <c r="AC1399" s="6"/>
      <c r="AD1399" s="138"/>
      <c r="AE1399" s="403"/>
    </row>
    <row r="1400" spans="1:31" s="4" customFormat="1" ht="38.25" customHeight="1" x14ac:dyDescent="0.25">
      <c r="A1400" s="621"/>
      <c r="B1400" s="561" t="s">
        <v>18</v>
      </c>
      <c r="C1400" s="561"/>
      <c r="D1400" s="39"/>
      <c r="E1400" s="39"/>
      <c r="F1400" s="39"/>
      <c r="G1400" s="68"/>
      <c r="H1400" s="39"/>
      <c r="I1400" s="68"/>
      <c r="J1400" s="68"/>
      <c r="K1400" s="39"/>
      <c r="L1400" s="39"/>
      <c r="M1400" s="29"/>
      <c r="N1400" s="695"/>
      <c r="O1400" s="5" t="b">
        <f t="shared" si="472"/>
        <v>1</v>
      </c>
      <c r="P1400" s="419"/>
      <c r="Q1400" s="39"/>
      <c r="R1400" s="403" t="b">
        <f t="shared" si="479"/>
        <v>1</v>
      </c>
      <c r="S1400" s="39"/>
      <c r="T1400" s="68"/>
      <c r="U1400" s="357"/>
      <c r="V1400" s="68"/>
      <c r="W1400" s="68"/>
      <c r="X1400" s="39"/>
      <c r="Y1400" s="39"/>
      <c r="Z1400" s="29"/>
      <c r="AA1400" s="420"/>
      <c r="AB1400" s="6"/>
      <c r="AC1400" s="6"/>
      <c r="AD1400" s="138"/>
      <c r="AE1400" s="403"/>
    </row>
    <row r="1401" spans="1:31" s="4" customFormat="1" ht="38.25" customHeight="1" x14ac:dyDescent="0.25">
      <c r="A1401" s="621"/>
      <c r="B1401" s="561" t="s">
        <v>38</v>
      </c>
      <c r="C1401" s="561"/>
      <c r="D1401" s="39">
        <v>275.05</v>
      </c>
      <c r="E1401" s="39">
        <v>275.05</v>
      </c>
      <c r="F1401" s="39">
        <f>H1401</f>
        <v>0</v>
      </c>
      <c r="G1401" s="64">
        <f>F1401/E1401</f>
        <v>0</v>
      </c>
      <c r="H1401" s="39">
        <v>0</v>
      </c>
      <c r="I1401" s="64">
        <f>H1401/E1401</f>
        <v>0</v>
      </c>
      <c r="J1401" s="68">
        <v>0</v>
      </c>
      <c r="K1401" s="39">
        <v>215.3</v>
      </c>
      <c r="L1401" s="39">
        <f>E1401-K1401</f>
        <v>59.75</v>
      </c>
      <c r="M1401" s="28">
        <f>K1401/E1401</f>
        <v>0.78</v>
      </c>
      <c r="N1401" s="695"/>
      <c r="O1401" s="5" t="b">
        <f t="shared" si="472"/>
        <v>1</v>
      </c>
      <c r="P1401" s="419"/>
      <c r="Q1401" s="39"/>
      <c r="R1401" s="403" t="b">
        <f t="shared" si="479"/>
        <v>1</v>
      </c>
      <c r="S1401" s="39"/>
      <c r="T1401" s="68"/>
      <c r="U1401" s="357"/>
      <c r="V1401" s="68"/>
      <c r="W1401" s="68"/>
      <c r="X1401" s="39"/>
      <c r="Y1401" s="39"/>
      <c r="Z1401" s="29"/>
      <c r="AA1401" s="420"/>
      <c r="AB1401" s="6"/>
      <c r="AC1401" s="6"/>
      <c r="AD1401" s="138"/>
      <c r="AE1401" s="403"/>
    </row>
    <row r="1402" spans="1:31" s="4" customFormat="1" ht="38.25" customHeight="1" x14ac:dyDescent="0.25">
      <c r="A1402" s="621"/>
      <c r="B1402" s="561" t="s">
        <v>20</v>
      </c>
      <c r="C1402" s="561"/>
      <c r="D1402" s="39"/>
      <c r="E1402" s="39"/>
      <c r="F1402" s="39"/>
      <c r="G1402" s="68"/>
      <c r="H1402" s="357"/>
      <c r="I1402" s="68"/>
      <c r="J1402" s="68"/>
      <c r="K1402" s="39"/>
      <c r="L1402" s="39"/>
      <c r="M1402" s="29"/>
      <c r="N1402" s="695"/>
      <c r="O1402" s="5" t="b">
        <f t="shared" si="472"/>
        <v>1</v>
      </c>
      <c r="P1402" s="419"/>
      <c r="Q1402" s="39"/>
      <c r="R1402" s="403" t="b">
        <f t="shared" si="479"/>
        <v>1</v>
      </c>
      <c r="S1402" s="39"/>
      <c r="T1402" s="68"/>
      <c r="U1402" s="357"/>
      <c r="V1402" s="68"/>
      <c r="W1402" s="68"/>
      <c r="X1402" s="39"/>
      <c r="Y1402" s="39"/>
      <c r="Z1402" s="29"/>
      <c r="AA1402" s="420"/>
      <c r="AB1402" s="6"/>
      <c r="AC1402" s="6"/>
      <c r="AD1402" s="138"/>
      <c r="AE1402" s="403"/>
    </row>
    <row r="1403" spans="1:31" s="4" customFormat="1" ht="93.75" customHeight="1" x14ac:dyDescent="0.25">
      <c r="A1403" s="621" t="s">
        <v>1184</v>
      </c>
      <c r="B1403" s="16" t="s">
        <v>1139</v>
      </c>
      <c r="C1403" s="231" t="s">
        <v>172</v>
      </c>
      <c r="D1403" s="19">
        <f>SUM(D1404:D1407)</f>
        <v>395.25</v>
      </c>
      <c r="E1403" s="19">
        <f>SUM(E1404:E1407)</f>
        <v>395.25</v>
      </c>
      <c r="F1403" s="19">
        <f>SUM(F1404:F1407)</f>
        <v>0</v>
      </c>
      <c r="G1403" s="91">
        <f>F1403/E1403</f>
        <v>0</v>
      </c>
      <c r="H1403" s="19">
        <f>SUM(H1404:H1407)</f>
        <v>0</v>
      </c>
      <c r="I1403" s="64">
        <f>H1403/E1403</f>
        <v>0</v>
      </c>
      <c r="J1403" s="232">
        <v>0</v>
      </c>
      <c r="K1403" s="19">
        <f>SUM(K1404:K1407)</f>
        <v>300.31</v>
      </c>
      <c r="L1403" s="19">
        <f>E1403-K1403</f>
        <v>94.94</v>
      </c>
      <c r="M1403" s="52">
        <f>K1403/E1403</f>
        <v>0.76</v>
      </c>
      <c r="N1403" s="695" t="s">
        <v>1445</v>
      </c>
      <c r="O1403" s="5" t="b">
        <f t="shared" si="472"/>
        <v>1</v>
      </c>
      <c r="P1403" s="419"/>
      <c r="Q1403" s="39"/>
      <c r="R1403" s="403" t="b">
        <f t="shared" si="479"/>
        <v>1</v>
      </c>
      <c r="S1403" s="39"/>
      <c r="T1403" s="68"/>
      <c r="U1403" s="357"/>
      <c r="V1403" s="68"/>
      <c r="W1403" s="68"/>
      <c r="X1403" s="39"/>
      <c r="Y1403" s="39"/>
      <c r="Z1403" s="29"/>
      <c r="AA1403" s="420"/>
      <c r="AB1403" s="6"/>
      <c r="AC1403" s="6"/>
      <c r="AD1403" s="138"/>
      <c r="AE1403" s="403"/>
    </row>
    <row r="1404" spans="1:31" s="4" customFormat="1" ht="27" customHeight="1" x14ac:dyDescent="0.25">
      <c r="A1404" s="621"/>
      <c r="B1404" s="561" t="s">
        <v>19</v>
      </c>
      <c r="C1404" s="561"/>
      <c r="D1404" s="39"/>
      <c r="E1404" s="39"/>
      <c r="F1404" s="39"/>
      <c r="G1404" s="68"/>
      <c r="H1404" s="357"/>
      <c r="I1404" s="68"/>
      <c r="J1404" s="68"/>
      <c r="K1404" s="39"/>
      <c r="L1404" s="39"/>
      <c r="M1404" s="29"/>
      <c r="N1404" s="695"/>
      <c r="O1404" s="5" t="b">
        <f t="shared" si="472"/>
        <v>1</v>
      </c>
      <c r="P1404" s="419"/>
      <c r="Q1404" s="39"/>
      <c r="R1404" s="403" t="b">
        <f t="shared" si="479"/>
        <v>1</v>
      </c>
      <c r="S1404" s="39"/>
      <c r="T1404" s="68"/>
      <c r="U1404" s="357"/>
      <c r="V1404" s="68"/>
      <c r="W1404" s="68"/>
      <c r="X1404" s="39"/>
      <c r="Y1404" s="39"/>
      <c r="Z1404" s="29"/>
      <c r="AA1404" s="420"/>
      <c r="AB1404" s="6"/>
      <c r="AC1404" s="6"/>
      <c r="AD1404" s="138"/>
      <c r="AE1404" s="403"/>
    </row>
    <row r="1405" spans="1:31" s="4" customFormat="1" ht="27" x14ac:dyDescent="0.25">
      <c r="A1405" s="621"/>
      <c r="B1405" s="561" t="s">
        <v>18</v>
      </c>
      <c r="C1405" s="561"/>
      <c r="D1405" s="39"/>
      <c r="E1405" s="39"/>
      <c r="F1405" s="39"/>
      <c r="G1405" s="68"/>
      <c r="H1405" s="39"/>
      <c r="I1405" s="68"/>
      <c r="J1405" s="68"/>
      <c r="K1405" s="39"/>
      <c r="L1405" s="39"/>
      <c r="M1405" s="29"/>
      <c r="N1405" s="695"/>
      <c r="O1405" s="5" t="b">
        <f t="shared" si="472"/>
        <v>1</v>
      </c>
      <c r="P1405" s="419"/>
      <c r="Q1405" s="39"/>
      <c r="R1405" s="403" t="b">
        <f t="shared" si="479"/>
        <v>1</v>
      </c>
      <c r="S1405" s="39"/>
      <c r="T1405" s="68"/>
      <c r="U1405" s="357"/>
      <c r="V1405" s="68"/>
      <c r="W1405" s="68"/>
      <c r="X1405" s="39"/>
      <c r="Y1405" s="39"/>
      <c r="Z1405" s="29"/>
      <c r="AA1405" s="420"/>
      <c r="AB1405" s="6"/>
      <c r="AC1405" s="6"/>
      <c r="AD1405" s="138"/>
      <c r="AE1405" s="403"/>
    </row>
    <row r="1406" spans="1:31" s="4" customFormat="1" ht="27" x14ac:dyDescent="0.25">
      <c r="A1406" s="621"/>
      <c r="B1406" s="561" t="s">
        <v>38</v>
      </c>
      <c r="C1406" s="561"/>
      <c r="D1406" s="39">
        <v>395.25</v>
      </c>
      <c r="E1406" s="39">
        <v>395.25</v>
      </c>
      <c r="F1406" s="39">
        <f>H1406</f>
        <v>0</v>
      </c>
      <c r="G1406" s="64">
        <f>F1406/E1406</f>
        <v>0</v>
      </c>
      <c r="H1406" s="39">
        <v>0</v>
      </c>
      <c r="I1406" s="64">
        <f>H1406/E1406</f>
        <v>0</v>
      </c>
      <c r="J1406" s="68">
        <v>0</v>
      </c>
      <c r="K1406" s="39">
        <v>300.31</v>
      </c>
      <c r="L1406" s="39">
        <f>E1406-K1406</f>
        <v>94.94</v>
      </c>
      <c r="M1406" s="28">
        <f>K1406/E1406</f>
        <v>0.76</v>
      </c>
      <c r="N1406" s="695"/>
      <c r="O1406" s="5" t="b">
        <f t="shared" ref="O1406:O1469" si="486">K1406+L1406=E1406</f>
        <v>1</v>
      </c>
      <c r="P1406" s="419"/>
      <c r="Q1406" s="39"/>
      <c r="R1406" s="403" t="b">
        <f t="shared" si="479"/>
        <v>1</v>
      </c>
      <c r="S1406" s="39"/>
      <c r="T1406" s="68"/>
      <c r="U1406" s="357"/>
      <c r="V1406" s="68"/>
      <c r="W1406" s="68"/>
      <c r="X1406" s="39"/>
      <c r="Y1406" s="39"/>
      <c r="Z1406" s="29"/>
      <c r="AA1406" s="420"/>
      <c r="AB1406" s="6"/>
      <c r="AC1406" s="6"/>
      <c r="AD1406" s="138"/>
      <c r="AE1406" s="403"/>
    </row>
    <row r="1407" spans="1:31" s="4" customFormat="1" ht="27" x14ac:dyDescent="0.25">
      <c r="A1407" s="621"/>
      <c r="B1407" s="561" t="s">
        <v>20</v>
      </c>
      <c r="C1407" s="561"/>
      <c r="D1407" s="39"/>
      <c r="E1407" s="39"/>
      <c r="F1407" s="39"/>
      <c r="G1407" s="68"/>
      <c r="H1407" s="357"/>
      <c r="I1407" s="68"/>
      <c r="J1407" s="68"/>
      <c r="K1407" s="39"/>
      <c r="L1407" s="39"/>
      <c r="M1407" s="29"/>
      <c r="N1407" s="695"/>
      <c r="O1407" s="5" t="b">
        <f t="shared" si="486"/>
        <v>1</v>
      </c>
      <c r="P1407" s="419"/>
      <c r="Q1407" s="39"/>
      <c r="R1407" s="403" t="b">
        <f t="shared" si="479"/>
        <v>1</v>
      </c>
      <c r="S1407" s="39"/>
      <c r="T1407" s="68"/>
      <c r="U1407" s="357"/>
      <c r="V1407" s="68"/>
      <c r="W1407" s="68"/>
      <c r="X1407" s="39"/>
      <c r="Y1407" s="39"/>
      <c r="Z1407" s="29"/>
      <c r="AA1407" s="420"/>
      <c r="AB1407" s="6"/>
      <c r="AC1407" s="6"/>
      <c r="AD1407" s="138"/>
      <c r="AE1407" s="403"/>
    </row>
    <row r="1408" spans="1:31" s="53" customFormat="1" ht="75.75" customHeight="1" x14ac:dyDescent="0.25">
      <c r="A1408" s="621" t="s">
        <v>158</v>
      </c>
      <c r="B1408" s="16" t="s">
        <v>850</v>
      </c>
      <c r="C1408" s="231" t="s">
        <v>330</v>
      </c>
      <c r="D1408" s="19">
        <f>SUM(D1409:D1412)</f>
        <v>30876.53</v>
      </c>
      <c r="E1408" s="19">
        <f>SUM(E1409:E1412)</f>
        <v>30876.53</v>
      </c>
      <c r="F1408" s="19">
        <f>SUM(F1409:F1412)</f>
        <v>17361.73</v>
      </c>
      <c r="G1408" s="91">
        <f t="shared" si="473"/>
        <v>0.56200000000000006</v>
      </c>
      <c r="H1408" s="19">
        <f t="shared" ref="H1408" si="487">SUM(H1409:H1412)</f>
        <v>17361.73</v>
      </c>
      <c r="I1408" s="91">
        <f t="shared" ref="I1408:I1462" si="488">H1408/E1408</f>
        <v>0.56200000000000006</v>
      </c>
      <c r="J1408" s="232">
        <f t="shared" si="476"/>
        <v>1</v>
      </c>
      <c r="K1408" s="19">
        <f>SUM(K1409:K1412)</f>
        <v>30876.53</v>
      </c>
      <c r="L1408" s="19">
        <f>E1408-K1408</f>
        <v>0</v>
      </c>
      <c r="M1408" s="52">
        <f t="shared" si="480"/>
        <v>1</v>
      </c>
      <c r="N1408" s="688"/>
      <c r="O1408" s="5" t="b">
        <f t="shared" si="486"/>
        <v>1</v>
      </c>
      <c r="P1408" s="6"/>
      <c r="Q1408" s="138"/>
      <c r="R1408" s="403" t="b">
        <f t="shared" si="479"/>
        <v>1</v>
      </c>
    </row>
    <row r="1409" spans="1:18" s="4" customFormat="1" ht="27" x14ac:dyDescent="0.25">
      <c r="A1409" s="621"/>
      <c r="B1409" s="561" t="s">
        <v>19</v>
      </c>
      <c r="C1409" s="561"/>
      <c r="D1409" s="39"/>
      <c r="E1409" s="39"/>
      <c r="F1409" s="39">
        <f t="shared" ref="F1409:L1412" si="489">F1414+F1419+F1424</f>
        <v>0</v>
      </c>
      <c r="G1409" s="68" t="e">
        <f t="shared" si="473"/>
        <v>#DIV/0!</v>
      </c>
      <c r="H1409" s="39">
        <f t="shared" si="489"/>
        <v>0</v>
      </c>
      <c r="I1409" s="21" t="e">
        <f t="shared" si="489"/>
        <v>#DIV/0!</v>
      </c>
      <c r="J1409" s="21" t="e">
        <f t="shared" si="489"/>
        <v>#DIV/0!</v>
      </c>
      <c r="K1409" s="39">
        <f t="shared" si="489"/>
        <v>0</v>
      </c>
      <c r="L1409" s="39">
        <f t="shared" si="489"/>
        <v>0</v>
      </c>
      <c r="M1409" s="29" t="e">
        <f t="shared" si="480"/>
        <v>#DIV/0!</v>
      </c>
      <c r="N1409" s="688"/>
      <c r="O1409" s="5" t="b">
        <f t="shared" si="486"/>
        <v>1</v>
      </c>
      <c r="P1409" s="6"/>
      <c r="Q1409" s="138"/>
      <c r="R1409" s="403" t="b">
        <f t="shared" si="479"/>
        <v>1</v>
      </c>
    </row>
    <row r="1410" spans="1:18" s="4" customFormat="1" ht="27" x14ac:dyDescent="0.25">
      <c r="A1410" s="621"/>
      <c r="B1410" s="561" t="s">
        <v>18</v>
      </c>
      <c r="C1410" s="561"/>
      <c r="D1410" s="39">
        <v>0</v>
      </c>
      <c r="E1410" s="39">
        <v>0</v>
      </c>
      <c r="F1410" s="39">
        <f t="shared" si="489"/>
        <v>0</v>
      </c>
      <c r="G1410" s="68" t="e">
        <f t="shared" si="473"/>
        <v>#DIV/0!</v>
      </c>
      <c r="H1410" s="39">
        <f t="shared" si="489"/>
        <v>0</v>
      </c>
      <c r="I1410" s="68" t="e">
        <f t="shared" si="488"/>
        <v>#DIV/0!</v>
      </c>
      <c r="J1410" s="68" t="e">
        <f t="shared" si="476"/>
        <v>#DIV/0!</v>
      </c>
      <c r="K1410" s="39">
        <f t="shared" si="489"/>
        <v>0</v>
      </c>
      <c r="L1410" s="39">
        <f t="shared" ref="L1410:L1422" si="490">E1410-K1410</f>
        <v>0</v>
      </c>
      <c r="M1410" s="29" t="e">
        <f t="shared" si="480"/>
        <v>#DIV/0!</v>
      </c>
      <c r="N1410" s="688"/>
      <c r="O1410" s="5" t="b">
        <f t="shared" si="486"/>
        <v>1</v>
      </c>
      <c r="P1410" s="6"/>
      <c r="Q1410" s="138"/>
      <c r="R1410" s="403" t="b">
        <f t="shared" si="479"/>
        <v>1</v>
      </c>
    </row>
    <row r="1411" spans="1:18" s="4" customFormat="1" ht="27" x14ac:dyDescent="0.25">
      <c r="A1411" s="621"/>
      <c r="B1411" s="561" t="s">
        <v>38</v>
      </c>
      <c r="C1411" s="561"/>
      <c r="D1411" s="39">
        <f>D1416+D1421+D1426</f>
        <v>30876.53</v>
      </c>
      <c r="E1411" s="39">
        <f>E1416+E1421+E1426</f>
        <v>30876.53</v>
      </c>
      <c r="F1411" s="39">
        <f>F1416+F1421+F1426</f>
        <v>17361.73</v>
      </c>
      <c r="G1411" s="64">
        <f t="shared" si="473"/>
        <v>0.56200000000000006</v>
      </c>
      <c r="H1411" s="39">
        <f t="shared" si="489"/>
        <v>17361.73</v>
      </c>
      <c r="I1411" s="64">
        <f t="shared" si="488"/>
        <v>0.56200000000000006</v>
      </c>
      <c r="J1411" s="68">
        <f t="shared" si="476"/>
        <v>1</v>
      </c>
      <c r="K1411" s="39">
        <f t="shared" si="489"/>
        <v>30876.53</v>
      </c>
      <c r="L1411" s="39">
        <f>E1411-K1411</f>
        <v>0</v>
      </c>
      <c r="M1411" s="28">
        <f t="shared" si="480"/>
        <v>1</v>
      </c>
      <c r="N1411" s="688"/>
      <c r="O1411" s="5" t="b">
        <f t="shared" si="486"/>
        <v>1</v>
      </c>
      <c r="P1411" s="6"/>
      <c r="Q1411" s="138"/>
      <c r="R1411" s="403" t="b">
        <f t="shared" si="479"/>
        <v>1</v>
      </c>
    </row>
    <row r="1412" spans="1:18" s="4" customFormat="1" ht="27" x14ac:dyDescent="0.25">
      <c r="A1412" s="621"/>
      <c r="B1412" s="561" t="s">
        <v>20</v>
      </c>
      <c r="C1412" s="561"/>
      <c r="D1412" s="39"/>
      <c r="E1412" s="39"/>
      <c r="F1412" s="39"/>
      <c r="G1412" s="68" t="e">
        <f t="shared" si="473"/>
        <v>#DIV/0!</v>
      </c>
      <c r="H1412" s="39">
        <f t="shared" si="489"/>
        <v>0</v>
      </c>
      <c r="I1412" s="68" t="e">
        <f t="shared" si="488"/>
        <v>#DIV/0!</v>
      </c>
      <c r="J1412" s="68" t="e">
        <f t="shared" si="476"/>
        <v>#DIV/0!</v>
      </c>
      <c r="K1412" s="39">
        <f t="shared" si="489"/>
        <v>0</v>
      </c>
      <c r="L1412" s="39">
        <f t="shared" si="490"/>
        <v>0</v>
      </c>
      <c r="M1412" s="29" t="e">
        <f t="shared" si="480"/>
        <v>#DIV/0!</v>
      </c>
      <c r="N1412" s="688"/>
      <c r="O1412" s="5" t="b">
        <f t="shared" si="486"/>
        <v>1</v>
      </c>
      <c r="P1412" s="6"/>
      <c r="Q1412" s="138"/>
      <c r="R1412" s="403" t="b">
        <f t="shared" si="479"/>
        <v>1</v>
      </c>
    </row>
    <row r="1413" spans="1:18" s="53" customFormat="1" ht="69.75" customHeight="1" x14ac:dyDescent="0.25">
      <c r="A1413" s="621" t="s">
        <v>1116</v>
      </c>
      <c r="B1413" s="16" t="s">
        <v>1032</v>
      </c>
      <c r="C1413" s="231" t="s">
        <v>330</v>
      </c>
      <c r="D1413" s="19">
        <f>SUM(D1414:D1417)</f>
        <v>17361.73</v>
      </c>
      <c r="E1413" s="19">
        <f>SUM(E1414:E1417)</f>
        <v>17361.73</v>
      </c>
      <c r="F1413" s="19">
        <f>SUM(F1414:F1417)</f>
        <v>17361.73</v>
      </c>
      <c r="G1413" s="91">
        <f t="shared" si="473"/>
        <v>1</v>
      </c>
      <c r="H1413" s="19">
        <f>SUM(H1414:H1417)</f>
        <v>17361.73</v>
      </c>
      <c r="I1413" s="91">
        <f t="shared" si="488"/>
        <v>1</v>
      </c>
      <c r="J1413" s="91">
        <f t="shared" si="476"/>
        <v>1</v>
      </c>
      <c r="K1413" s="19">
        <f>SUM(K1414:K1417)</f>
        <v>17361.73</v>
      </c>
      <c r="L1413" s="19">
        <f t="shared" si="490"/>
        <v>0</v>
      </c>
      <c r="M1413" s="52">
        <f t="shared" si="480"/>
        <v>1</v>
      </c>
      <c r="N1413" s="688" t="s">
        <v>1179</v>
      </c>
      <c r="O1413" s="5" t="b">
        <f t="shared" si="486"/>
        <v>1</v>
      </c>
      <c r="P1413" s="6"/>
      <c r="Q1413" s="138"/>
      <c r="R1413" s="403" t="b">
        <f t="shared" si="479"/>
        <v>1</v>
      </c>
    </row>
    <row r="1414" spans="1:18" s="4" customFormat="1" ht="27" x14ac:dyDescent="0.25">
      <c r="A1414" s="621"/>
      <c r="B1414" s="561" t="s">
        <v>19</v>
      </c>
      <c r="C1414" s="561"/>
      <c r="D1414" s="39"/>
      <c r="E1414" s="39"/>
      <c r="F1414" s="39"/>
      <c r="G1414" s="68" t="e">
        <f t="shared" si="473"/>
        <v>#DIV/0!</v>
      </c>
      <c r="H1414" s="39"/>
      <c r="I1414" s="68" t="e">
        <f t="shared" si="488"/>
        <v>#DIV/0!</v>
      </c>
      <c r="J1414" s="68" t="e">
        <f t="shared" si="476"/>
        <v>#DIV/0!</v>
      </c>
      <c r="K1414" s="39">
        <f t="shared" ref="K1414:K1422" si="491">E1414</f>
        <v>0</v>
      </c>
      <c r="L1414" s="39">
        <f t="shared" si="490"/>
        <v>0</v>
      </c>
      <c r="M1414" s="29" t="e">
        <f t="shared" si="480"/>
        <v>#DIV/0!</v>
      </c>
      <c r="N1414" s="688"/>
      <c r="O1414" s="5" t="b">
        <f t="shared" si="486"/>
        <v>1</v>
      </c>
      <c r="P1414" s="6"/>
      <c r="Q1414" s="138"/>
      <c r="R1414" s="403" t="b">
        <f t="shared" si="479"/>
        <v>1</v>
      </c>
    </row>
    <row r="1415" spans="1:18" s="4" customFormat="1" ht="27" x14ac:dyDescent="0.25">
      <c r="A1415" s="621"/>
      <c r="B1415" s="561" t="s">
        <v>18</v>
      </c>
      <c r="C1415" s="561"/>
      <c r="D1415" s="39">
        <v>0</v>
      </c>
      <c r="E1415" s="39">
        <v>0</v>
      </c>
      <c r="F1415" s="39">
        <v>0</v>
      </c>
      <c r="G1415" s="68" t="e">
        <f t="shared" si="473"/>
        <v>#DIV/0!</v>
      </c>
      <c r="H1415" s="39"/>
      <c r="I1415" s="68" t="e">
        <f t="shared" si="488"/>
        <v>#DIV/0!</v>
      </c>
      <c r="J1415" s="68" t="e">
        <f t="shared" si="476"/>
        <v>#DIV/0!</v>
      </c>
      <c r="K1415" s="39">
        <f t="shared" si="491"/>
        <v>0</v>
      </c>
      <c r="L1415" s="39">
        <f t="shared" si="490"/>
        <v>0</v>
      </c>
      <c r="M1415" s="29" t="e">
        <f t="shared" si="480"/>
        <v>#DIV/0!</v>
      </c>
      <c r="N1415" s="688"/>
      <c r="O1415" s="5" t="b">
        <f t="shared" si="486"/>
        <v>1</v>
      </c>
      <c r="P1415" s="6"/>
      <c r="Q1415" s="138"/>
      <c r="R1415" s="403" t="b">
        <f t="shared" si="479"/>
        <v>1</v>
      </c>
    </row>
    <row r="1416" spans="1:18" s="4" customFormat="1" ht="27" x14ac:dyDescent="0.25">
      <c r="A1416" s="621"/>
      <c r="B1416" s="561" t="s">
        <v>38</v>
      </c>
      <c r="C1416" s="561"/>
      <c r="D1416" s="39">
        <v>17361.73</v>
      </c>
      <c r="E1416" s="39">
        <v>17361.73</v>
      </c>
      <c r="F1416" s="39">
        <v>17361.73</v>
      </c>
      <c r="G1416" s="64">
        <f t="shared" si="473"/>
        <v>1</v>
      </c>
      <c r="H1416" s="39">
        <v>17361.73</v>
      </c>
      <c r="I1416" s="64">
        <f t="shared" si="488"/>
        <v>1</v>
      </c>
      <c r="J1416" s="64">
        <f t="shared" si="476"/>
        <v>1</v>
      </c>
      <c r="K1416" s="39">
        <v>17361.73</v>
      </c>
      <c r="L1416" s="39">
        <f t="shared" si="490"/>
        <v>0</v>
      </c>
      <c r="M1416" s="28">
        <f t="shared" si="480"/>
        <v>1</v>
      </c>
      <c r="N1416" s="688"/>
      <c r="O1416" s="5" t="b">
        <f t="shared" si="486"/>
        <v>1</v>
      </c>
      <c r="P1416" s="6"/>
      <c r="Q1416" s="138"/>
      <c r="R1416" s="403" t="b">
        <f t="shared" ref="R1416:R1479" si="492">F1416=H1416</f>
        <v>1</v>
      </c>
    </row>
    <row r="1417" spans="1:18" s="4" customFormat="1" ht="27" x14ac:dyDescent="0.25">
      <c r="A1417" s="621"/>
      <c r="B1417" s="561" t="s">
        <v>20</v>
      </c>
      <c r="C1417" s="561"/>
      <c r="D1417" s="39"/>
      <c r="E1417" s="39"/>
      <c r="F1417" s="39"/>
      <c r="G1417" s="68" t="e">
        <f t="shared" si="473"/>
        <v>#DIV/0!</v>
      </c>
      <c r="H1417" s="563"/>
      <c r="I1417" s="68" t="e">
        <f t="shared" si="488"/>
        <v>#DIV/0!</v>
      </c>
      <c r="J1417" s="68" t="e">
        <f t="shared" si="476"/>
        <v>#DIV/0!</v>
      </c>
      <c r="K1417" s="39">
        <f t="shared" si="491"/>
        <v>0</v>
      </c>
      <c r="L1417" s="39">
        <f t="shared" si="490"/>
        <v>0</v>
      </c>
      <c r="M1417" s="29" t="e">
        <f t="shared" si="480"/>
        <v>#DIV/0!</v>
      </c>
      <c r="N1417" s="688"/>
      <c r="O1417" s="5" t="b">
        <f t="shared" si="486"/>
        <v>1</v>
      </c>
      <c r="P1417" s="6"/>
      <c r="Q1417" s="138"/>
      <c r="R1417" s="403" t="b">
        <f t="shared" si="492"/>
        <v>1</v>
      </c>
    </row>
    <row r="1418" spans="1:18" s="53" customFormat="1" ht="85.5" customHeight="1" x14ac:dyDescent="0.25">
      <c r="A1418" s="621" t="s">
        <v>1117</v>
      </c>
      <c r="B1418" s="16" t="s">
        <v>852</v>
      </c>
      <c r="C1418" s="231" t="s">
        <v>330</v>
      </c>
      <c r="D1418" s="19">
        <f>SUM(D1419:D1422)</f>
        <v>0</v>
      </c>
      <c r="E1418" s="19">
        <f>SUM(E1419:E1422)</f>
        <v>0</v>
      </c>
      <c r="F1418" s="19">
        <f>SUM(F1419:F1422)</f>
        <v>0</v>
      </c>
      <c r="G1418" s="232" t="e">
        <f t="shared" si="473"/>
        <v>#DIV/0!</v>
      </c>
      <c r="H1418" s="469">
        <f>SUM(H1419:H1422)</f>
        <v>0</v>
      </c>
      <c r="I1418" s="68" t="e">
        <f t="shared" si="488"/>
        <v>#DIV/0!</v>
      </c>
      <c r="J1418" s="232" t="e">
        <f t="shared" si="476"/>
        <v>#DIV/0!</v>
      </c>
      <c r="K1418" s="39"/>
      <c r="L1418" s="39">
        <f>SUM(L1419:L1422)</f>
        <v>0</v>
      </c>
      <c r="M1418" s="29" t="e">
        <f t="shared" si="480"/>
        <v>#DIV/0!</v>
      </c>
      <c r="N1418" s="694" t="s">
        <v>1237</v>
      </c>
      <c r="O1418" s="5" t="b">
        <f t="shared" si="486"/>
        <v>1</v>
      </c>
      <c r="P1418" s="6"/>
      <c r="Q1418" s="138"/>
      <c r="R1418" s="403" t="b">
        <f t="shared" si="492"/>
        <v>1</v>
      </c>
    </row>
    <row r="1419" spans="1:18" s="4" customFormat="1" ht="38.25" customHeight="1" x14ac:dyDescent="0.25">
      <c r="A1419" s="621"/>
      <c r="B1419" s="561" t="s">
        <v>19</v>
      </c>
      <c r="C1419" s="561"/>
      <c r="D1419" s="39"/>
      <c r="E1419" s="39"/>
      <c r="F1419" s="39"/>
      <c r="G1419" s="68" t="e">
        <f t="shared" si="473"/>
        <v>#DIV/0!</v>
      </c>
      <c r="H1419" s="236"/>
      <c r="I1419" s="68" t="e">
        <f t="shared" si="488"/>
        <v>#DIV/0!</v>
      </c>
      <c r="J1419" s="68" t="e">
        <f t="shared" si="476"/>
        <v>#DIV/0!</v>
      </c>
      <c r="K1419" s="39"/>
      <c r="L1419" s="39">
        <f t="shared" si="490"/>
        <v>0</v>
      </c>
      <c r="M1419" s="29" t="e">
        <f t="shared" si="480"/>
        <v>#DIV/0!</v>
      </c>
      <c r="N1419" s="694"/>
      <c r="O1419" s="5" t="b">
        <f t="shared" si="486"/>
        <v>1</v>
      </c>
      <c r="P1419" s="6"/>
      <c r="Q1419" s="138"/>
      <c r="R1419" s="403" t="b">
        <f t="shared" si="492"/>
        <v>1</v>
      </c>
    </row>
    <row r="1420" spans="1:18" s="4" customFormat="1" ht="41.25" customHeight="1" x14ac:dyDescent="0.25">
      <c r="A1420" s="621"/>
      <c r="B1420" s="561" t="s">
        <v>18</v>
      </c>
      <c r="C1420" s="561"/>
      <c r="D1420" s="39">
        <v>0</v>
      </c>
      <c r="E1420" s="39">
        <v>0</v>
      </c>
      <c r="F1420" s="39">
        <v>0</v>
      </c>
      <c r="G1420" s="68" t="e">
        <f t="shared" si="473"/>
        <v>#DIV/0!</v>
      </c>
      <c r="H1420" s="236"/>
      <c r="I1420" s="68" t="e">
        <f t="shared" si="488"/>
        <v>#DIV/0!</v>
      </c>
      <c r="J1420" s="68" t="e">
        <f t="shared" si="476"/>
        <v>#DIV/0!</v>
      </c>
      <c r="K1420" s="39">
        <v>0</v>
      </c>
      <c r="L1420" s="39">
        <f t="shared" si="490"/>
        <v>0</v>
      </c>
      <c r="M1420" s="29" t="e">
        <f t="shared" si="480"/>
        <v>#DIV/0!</v>
      </c>
      <c r="N1420" s="694"/>
      <c r="O1420" s="5" t="b">
        <f t="shared" si="486"/>
        <v>1</v>
      </c>
      <c r="P1420" s="6"/>
      <c r="Q1420" s="138"/>
      <c r="R1420" s="403" t="b">
        <f t="shared" si="492"/>
        <v>1</v>
      </c>
    </row>
    <row r="1421" spans="1:18" s="4" customFormat="1" ht="38.25" customHeight="1" x14ac:dyDescent="0.25">
      <c r="A1421" s="621"/>
      <c r="B1421" s="561" t="s">
        <v>38</v>
      </c>
      <c r="C1421" s="561"/>
      <c r="D1421" s="39"/>
      <c r="E1421" s="39"/>
      <c r="F1421" s="39"/>
      <c r="G1421" s="68" t="e">
        <f t="shared" si="473"/>
        <v>#DIV/0!</v>
      </c>
      <c r="H1421" s="21"/>
      <c r="I1421" s="68" t="e">
        <f t="shared" si="488"/>
        <v>#DIV/0!</v>
      </c>
      <c r="J1421" s="68" t="e">
        <f t="shared" si="476"/>
        <v>#DIV/0!</v>
      </c>
      <c r="K1421" s="39"/>
      <c r="L1421" s="39">
        <f>E1421-K1421</f>
        <v>0</v>
      </c>
      <c r="M1421" s="29" t="e">
        <f t="shared" si="480"/>
        <v>#DIV/0!</v>
      </c>
      <c r="N1421" s="694"/>
      <c r="O1421" s="5" t="b">
        <f t="shared" si="486"/>
        <v>1</v>
      </c>
      <c r="P1421" s="6"/>
      <c r="Q1421" s="138"/>
      <c r="R1421" s="403" t="b">
        <f t="shared" si="492"/>
        <v>1</v>
      </c>
    </row>
    <row r="1422" spans="1:18" s="4" customFormat="1" ht="50.25" customHeight="1" x14ac:dyDescent="0.25">
      <c r="A1422" s="621"/>
      <c r="B1422" s="561" t="s">
        <v>20</v>
      </c>
      <c r="C1422" s="561"/>
      <c r="D1422" s="39"/>
      <c r="E1422" s="39"/>
      <c r="F1422" s="39"/>
      <c r="G1422" s="68" t="e">
        <f t="shared" si="473"/>
        <v>#DIV/0!</v>
      </c>
      <c r="H1422" s="563"/>
      <c r="I1422" s="68" t="e">
        <f t="shared" si="488"/>
        <v>#DIV/0!</v>
      </c>
      <c r="J1422" s="68" t="e">
        <f t="shared" si="476"/>
        <v>#DIV/0!</v>
      </c>
      <c r="K1422" s="39">
        <f t="shared" si="491"/>
        <v>0</v>
      </c>
      <c r="L1422" s="39">
        <f t="shared" si="490"/>
        <v>0</v>
      </c>
      <c r="M1422" s="29" t="e">
        <f t="shared" si="480"/>
        <v>#DIV/0!</v>
      </c>
      <c r="N1422" s="694"/>
      <c r="O1422" s="5" t="b">
        <f t="shared" si="486"/>
        <v>1</v>
      </c>
      <c r="P1422" s="6"/>
      <c r="Q1422" s="138"/>
      <c r="R1422" s="403" t="b">
        <f t="shared" si="492"/>
        <v>1</v>
      </c>
    </row>
    <row r="1423" spans="1:18" s="4" customFormat="1" ht="39.75" customHeight="1" x14ac:dyDescent="0.25">
      <c r="A1423" s="648" t="s">
        <v>1118</v>
      </c>
      <c r="B1423" s="16" t="s">
        <v>1121</v>
      </c>
      <c r="C1423" s="231" t="s">
        <v>172</v>
      </c>
      <c r="D1423" s="19">
        <f t="shared" ref="D1423:I1423" si="493">SUM(D1424:D1427)</f>
        <v>13514.8</v>
      </c>
      <c r="E1423" s="19">
        <f t="shared" si="493"/>
        <v>13514.8</v>
      </c>
      <c r="F1423" s="19">
        <f t="shared" si="493"/>
        <v>0</v>
      </c>
      <c r="G1423" s="91">
        <f t="shared" si="493"/>
        <v>0</v>
      </c>
      <c r="H1423" s="19">
        <f t="shared" si="493"/>
        <v>0</v>
      </c>
      <c r="I1423" s="64">
        <f t="shared" si="493"/>
        <v>0</v>
      </c>
      <c r="J1423" s="232">
        <f>I1423/E1423</f>
        <v>0</v>
      </c>
      <c r="K1423" s="39">
        <f>SUM(K1424:K1427)</f>
        <v>13514.8</v>
      </c>
      <c r="L1423" s="39">
        <f>E1423-K1423</f>
        <v>0</v>
      </c>
      <c r="M1423" s="28">
        <f>K1423/E1423</f>
        <v>1</v>
      </c>
      <c r="N1423" s="694" t="s">
        <v>1446</v>
      </c>
      <c r="O1423" s="5" t="b">
        <f t="shared" si="486"/>
        <v>1</v>
      </c>
      <c r="P1423" s="138"/>
      <c r="Q1423" s="403"/>
      <c r="R1423" s="403" t="b">
        <f t="shared" si="492"/>
        <v>1</v>
      </c>
    </row>
    <row r="1424" spans="1:18" s="4" customFormat="1" ht="39.75" customHeight="1" x14ac:dyDescent="0.25">
      <c r="A1424" s="649"/>
      <c r="B1424" s="561" t="s">
        <v>19</v>
      </c>
      <c r="C1424" s="561"/>
      <c r="D1424" s="39"/>
      <c r="E1424" s="39"/>
      <c r="F1424" s="39"/>
      <c r="G1424" s="68"/>
      <c r="H1424" s="563"/>
      <c r="I1424" s="68"/>
      <c r="J1424" s="68"/>
      <c r="K1424" s="39"/>
      <c r="L1424" s="39"/>
      <c r="M1424" s="29"/>
      <c r="N1424" s="694"/>
      <c r="O1424" s="5" t="b">
        <f t="shared" si="486"/>
        <v>1</v>
      </c>
      <c r="P1424" s="138"/>
      <c r="Q1424" s="403"/>
      <c r="R1424" s="403" t="b">
        <f t="shared" si="492"/>
        <v>1</v>
      </c>
    </row>
    <row r="1425" spans="1:18" s="4" customFormat="1" ht="39.75" customHeight="1" x14ac:dyDescent="0.25">
      <c r="A1425" s="649"/>
      <c r="B1425" s="561" t="s">
        <v>18</v>
      </c>
      <c r="C1425" s="561"/>
      <c r="D1425" s="39"/>
      <c r="E1425" s="39"/>
      <c r="F1425" s="39"/>
      <c r="G1425" s="68"/>
      <c r="H1425" s="563"/>
      <c r="I1425" s="68"/>
      <c r="J1425" s="68"/>
      <c r="K1425" s="39"/>
      <c r="L1425" s="39"/>
      <c r="M1425" s="29"/>
      <c r="N1425" s="694"/>
      <c r="O1425" s="5" t="b">
        <f t="shared" si="486"/>
        <v>1</v>
      </c>
      <c r="P1425" s="138"/>
      <c r="Q1425" s="403"/>
      <c r="R1425" s="403" t="b">
        <f t="shared" si="492"/>
        <v>1</v>
      </c>
    </row>
    <row r="1426" spans="1:18" s="4" customFormat="1" ht="39.75" customHeight="1" x14ac:dyDescent="0.25">
      <c r="A1426" s="649"/>
      <c r="B1426" s="561" t="s">
        <v>38</v>
      </c>
      <c r="C1426" s="561"/>
      <c r="D1426" s="39">
        <v>13514.8</v>
      </c>
      <c r="E1426" s="39">
        <v>13514.8</v>
      </c>
      <c r="F1426" s="39">
        <v>0</v>
      </c>
      <c r="G1426" s="64">
        <f>I1426</f>
        <v>0</v>
      </c>
      <c r="H1426" s="39">
        <v>0</v>
      </c>
      <c r="I1426" s="64">
        <v>0</v>
      </c>
      <c r="J1426" s="68">
        <f>I1426/E1426</f>
        <v>0</v>
      </c>
      <c r="K1426" s="39">
        <f>E1426</f>
        <v>13514.8</v>
      </c>
      <c r="L1426" s="39">
        <f>E1426-K1426</f>
        <v>0</v>
      </c>
      <c r="M1426" s="28">
        <f>K1426/E1426</f>
        <v>1</v>
      </c>
      <c r="N1426" s="694"/>
      <c r="O1426" s="5" t="b">
        <f t="shared" si="486"/>
        <v>1</v>
      </c>
      <c r="P1426" s="138"/>
      <c r="Q1426" s="403"/>
      <c r="R1426" s="403" t="b">
        <f t="shared" si="492"/>
        <v>1</v>
      </c>
    </row>
    <row r="1427" spans="1:18" s="4" customFormat="1" ht="39.75" customHeight="1" x14ac:dyDescent="0.25">
      <c r="A1427" s="650"/>
      <c r="B1427" s="561" t="s">
        <v>20</v>
      </c>
      <c r="C1427" s="561"/>
      <c r="D1427" s="407"/>
      <c r="E1427" s="407"/>
      <c r="F1427" s="114"/>
      <c r="G1427" s="114"/>
      <c r="H1427" s="405"/>
      <c r="I1427" s="114"/>
      <c r="J1427" s="405"/>
      <c r="K1427" s="114"/>
      <c r="L1427" s="39"/>
      <c r="M1427" s="29"/>
      <c r="N1427" s="694"/>
      <c r="O1427" s="5" t="b">
        <f t="shared" si="486"/>
        <v>1</v>
      </c>
      <c r="P1427" s="138"/>
      <c r="Q1427" s="403"/>
      <c r="R1427" s="403" t="b">
        <f t="shared" si="492"/>
        <v>1</v>
      </c>
    </row>
    <row r="1428" spans="1:18" s="4" customFormat="1" ht="408.75" customHeight="1" x14ac:dyDescent="0.25">
      <c r="A1428" s="948" t="s">
        <v>159</v>
      </c>
      <c r="B1428" s="16" t="s">
        <v>853</v>
      </c>
      <c r="C1428" s="231" t="s">
        <v>330</v>
      </c>
      <c r="D1428" s="19">
        <f>SUM(D1429:D1432)</f>
        <v>346023.22</v>
      </c>
      <c r="E1428" s="19">
        <f>SUM(E1429:E1432)</f>
        <v>346023.22</v>
      </c>
      <c r="F1428" s="19">
        <f>SUM(F1429:F1432)</f>
        <v>328856.33</v>
      </c>
      <c r="G1428" s="233">
        <f t="shared" si="473"/>
        <v>0.95040000000000002</v>
      </c>
      <c r="H1428" s="566">
        <f>SUM(H1429:H1432)</f>
        <v>328856.33</v>
      </c>
      <c r="I1428" s="234">
        <f t="shared" si="488"/>
        <v>0.95040000000000002</v>
      </c>
      <c r="J1428" s="91">
        <f t="shared" si="476"/>
        <v>1</v>
      </c>
      <c r="K1428" s="19">
        <f>SUM(K1429:K1432)</f>
        <v>339306.31</v>
      </c>
      <c r="L1428" s="19">
        <f>SUM(L1429:L1432)</f>
        <v>6716.91</v>
      </c>
      <c r="M1428" s="52">
        <f t="shared" si="480"/>
        <v>0.98</v>
      </c>
      <c r="N1428" s="635" t="s">
        <v>1373</v>
      </c>
      <c r="O1428" s="5" t="b">
        <f t="shared" si="486"/>
        <v>1</v>
      </c>
      <c r="P1428" s="6"/>
      <c r="Q1428" s="138"/>
      <c r="R1428" s="403" t="b">
        <f t="shared" si="492"/>
        <v>1</v>
      </c>
    </row>
    <row r="1429" spans="1:18" s="4" customFormat="1" ht="249" customHeight="1" x14ac:dyDescent="0.25">
      <c r="A1429" s="949"/>
      <c r="B1429" s="561" t="s">
        <v>19</v>
      </c>
      <c r="C1429" s="561"/>
      <c r="D1429" s="39"/>
      <c r="E1429" s="39"/>
      <c r="F1429" s="39"/>
      <c r="G1429" s="68"/>
      <c r="H1429" s="563"/>
      <c r="I1429" s="68"/>
      <c r="J1429" s="68"/>
      <c r="K1429" s="39">
        <f t="shared" ref="K1429:K1437" si="494">E1429</f>
        <v>0</v>
      </c>
      <c r="L1429" s="39"/>
      <c r="M1429" s="29" t="e">
        <f t="shared" si="480"/>
        <v>#DIV/0!</v>
      </c>
      <c r="N1429" s="636"/>
      <c r="O1429" s="5" t="b">
        <f t="shared" si="486"/>
        <v>1</v>
      </c>
      <c r="P1429" s="6"/>
      <c r="Q1429" s="138"/>
      <c r="R1429" s="403" t="b">
        <f t="shared" si="492"/>
        <v>1</v>
      </c>
    </row>
    <row r="1430" spans="1:18" s="4" customFormat="1" ht="234.75" customHeight="1" x14ac:dyDescent="0.25">
      <c r="A1430" s="949"/>
      <c r="B1430" s="561" t="s">
        <v>18</v>
      </c>
      <c r="C1430" s="561"/>
      <c r="D1430" s="39">
        <v>197121.7</v>
      </c>
      <c r="E1430" s="39">
        <v>197121.7</v>
      </c>
      <c r="F1430" s="39">
        <v>181654.14</v>
      </c>
      <c r="G1430" s="234">
        <f t="shared" si="473"/>
        <v>0.92149999999999999</v>
      </c>
      <c r="H1430" s="39">
        <f>F1430</f>
        <v>181654.14</v>
      </c>
      <c r="I1430" s="234">
        <f t="shared" ref="I1430" si="495">H1430/E1430</f>
        <v>0.92149999999999999</v>
      </c>
      <c r="J1430" s="64">
        <f t="shared" ref="J1430" si="496">H1430/F1430</f>
        <v>1</v>
      </c>
      <c r="K1430" s="39">
        <v>191868.14</v>
      </c>
      <c r="L1430" s="39">
        <f>E1430-K1430</f>
        <v>5253.56</v>
      </c>
      <c r="M1430" s="28">
        <f t="shared" si="480"/>
        <v>0.97</v>
      </c>
      <c r="N1430" s="636"/>
      <c r="O1430" s="5" t="b">
        <f t="shared" si="486"/>
        <v>1</v>
      </c>
      <c r="P1430" s="6"/>
      <c r="Q1430" s="138"/>
      <c r="R1430" s="403" t="b">
        <f t="shared" si="492"/>
        <v>1</v>
      </c>
    </row>
    <row r="1431" spans="1:18" s="4" customFormat="1" ht="196.5" customHeight="1" x14ac:dyDescent="0.25">
      <c r="A1431" s="949"/>
      <c r="B1431" s="561" t="s">
        <v>38</v>
      </c>
      <c r="C1431" s="561"/>
      <c r="D1431" s="39">
        <v>148901.51999999999</v>
      </c>
      <c r="E1431" s="39">
        <v>148901.51999999999</v>
      </c>
      <c r="F1431" s="39">
        <v>147202.19</v>
      </c>
      <c r="G1431" s="234">
        <f t="shared" si="473"/>
        <v>0.98860000000000003</v>
      </c>
      <c r="H1431" s="39">
        <f>F1431</f>
        <v>147202.19</v>
      </c>
      <c r="I1431" s="234">
        <f t="shared" si="488"/>
        <v>0.98860000000000003</v>
      </c>
      <c r="J1431" s="64">
        <f t="shared" si="476"/>
        <v>1</v>
      </c>
      <c r="K1431" s="39">
        <v>147438.17000000001</v>
      </c>
      <c r="L1431" s="39">
        <f>E1431-K1431</f>
        <v>1463.35</v>
      </c>
      <c r="M1431" s="28">
        <f t="shared" ref="M1431:M1494" si="497">K1431/E1431</f>
        <v>0.99</v>
      </c>
      <c r="N1431" s="636"/>
      <c r="O1431" s="5" t="b">
        <f t="shared" si="486"/>
        <v>1</v>
      </c>
      <c r="P1431" s="6"/>
      <c r="Q1431" s="138"/>
      <c r="R1431" s="403" t="b">
        <f t="shared" si="492"/>
        <v>1</v>
      </c>
    </row>
    <row r="1432" spans="1:18" s="4" customFormat="1" ht="230.25" customHeight="1" x14ac:dyDescent="0.25">
      <c r="A1432" s="950"/>
      <c r="B1432" s="561" t="s">
        <v>20</v>
      </c>
      <c r="C1432" s="561"/>
      <c r="D1432" s="39"/>
      <c r="E1432" s="39"/>
      <c r="F1432" s="39"/>
      <c r="G1432" s="68"/>
      <c r="H1432" s="563"/>
      <c r="I1432" s="68"/>
      <c r="J1432" s="68"/>
      <c r="K1432" s="39">
        <f t="shared" si="494"/>
        <v>0</v>
      </c>
      <c r="L1432" s="39"/>
      <c r="M1432" s="29" t="e">
        <f t="shared" si="497"/>
        <v>#DIV/0!</v>
      </c>
      <c r="N1432" s="637"/>
      <c r="O1432" s="5" t="b">
        <f t="shared" si="486"/>
        <v>1</v>
      </c>
      <c r="P1432" s="6"/>
      <c r="Q1432" s="138"/>
      <c r="R1432" s="403" t="b">
        <f t="shared" si="492"/>
        <v>1</v>
      </c>
    </row>
    <row r="1433" spans="1:18" s="4" customFormat="1" ht="53.25" customHeight="1" x14ac:dyDescent="0.25">
      <c r="A1433" s="648" t="s">
        <v>682</v>
      </c>
      <c r="B1433" s="16" t="s">
        <v>854</v>
      </c>
      <c r="C1433" s="231" t="s">
        <v>330</v>
      </c>
      <c r="D1433" s="19">
        <f>SUM(D1434:D1437)</f>
        <v>0</v>
      </c>
      <c r="E1433" s="19">
        <f>SUM(E1434:E1437)</f>
        <v>0</v>
      </c>
      <c r="F1433" s="39"/>
      <c r="G1433" s="68"/>
      <c r="H1433" s="563"/>
      <c r="I1433" s="68"/>
      <c r="J1433" s="68"/>
      <c r="K1433" s="19">
        <f>SUM(K1434:K1437)</f>
        <v>0</v>
      </c>
      <c r="L1433" s="39">
        <f t="shared" ref="L1433" si="498">E1433-K1433</f>
        <v>0</v>
      </c>
      <c r="M1433" s="125" t="e">
        <f t="shared" si="497"/>
        <v>#DIV/0!</v>
      </c>
      <c r="N1433" s="635" t="s">
        <v>1238</v>
      </c>
      <c r="O1433" s="5" t="b">
        <f t="shared" si="486"/>
        <v>1</v>
      </c>
      <c r="P1433" s="6"/>
      <c r="Q1433" s="138"/>
      <c r="R1433" s="403" t="b">
        <f t="shared" si="492"/>
        <v>1</v>
      </c>
    </row>
    <row r="1434" spans="1:18" s="4" customFormat="1" ht="27" x14ac:dyDescent="0.25">
      <c r="A1434" s="649"/>
      <c r="B1434" s="561" t="s">
        <v>19</v>
      </c>
      <c r="C1434" s="561"/>
      <c r="D1434" s="39"/>
      <c r="E1434" s="39"/>
      <c r="F1434" s="39"/>
      <c r="G1434" s="68"/>
      <c r="H1434" s="563"/>
      <c r="I1434" s="68"/>
      <c r="J1434" s="68"/>
      <c r="K1434" s="39">
        <f t="shared" si="494"/>
        <v>0</v>
      </c>
      <c r="L1434" s="39"/>
      <c r="M1434" s="29" t="e">
        <f t="shared" si="497"/>
        <v>#DIV/0!</v>
      </c>
      <c r="N1434" s="636"/>
      <c r="O1434" s="5" t="b">
        <f t="shared" si="486"/>
        <v>1</v>
      </c>
      <c r="P1434" s="6"/>
      <c r="Q1434" s="138"/>
      <c r="R1434" s="403" t="b">
        <f t="shared" si="492"/>
        <v>1</v>
      </c>
    </row>
    <row r="1435" spans="1:18" s="4" customFormat="1" ht="27" x14ac:dyDescent="0.25">
      <c r="A1435" s="649"/>
      <c r="B1435" s="561" t="s">
        <v>18</v>
      </c>
      <c r="C1435" s="561"/>
      <c r="D1435" s="39"/>
      <c r="E1435" s="39"/>
      <c r="F1435" s="39"/>
      <c r="G1435" s="68"/>
      <c r="H1435" s="563"/>
      <c r="I1435" s="68"/>
      <c r="J1435" s="68"/>
      <c r="K1435" s="39">
        <f t="shared" si="494"/>
        <v>0</v>
      </c>
      <c r="L1435" s="39"/>
      <c r="M1435" s="29" t="e">
        <f t="shared" si="497"/>
        <v>#DIV/0!</v>
      </c>
      <c r="N1435" s="636"/>
      <c r="O1435" s="5" t="b">
        <f t="shared" si="486"/>
        <v>1</v>
      </c>
      <c r="P1435" s="6"/>
      <c r="Q1435" s="138"/>
      <c r="R1435" s="403" t="b">
        <f t="shared" si="492"/>
        <v>1</v>
      </c>
    </row>
    <row r="1436" spans="1:18" s="4" customFormat="1" ht="27" x14ac:dyDescent="0.25">
      <c r="A1436" s="649"/>
      <c r="B1436" s="561" t="s">
        <v>38</v>
      </c>
      <c r="C1436" s="561"/>
      <c r="D1436" s="39"/>
      <c r="E1436" s="39"/>
      <c r="F1436" s="39"/>
      <c r="G1436" s="68"/>
      <c r="H1436" s="563"/>
      <c r="I1436" s="68"/>
      <c r="J1436" s="68"/>
      <c r="K1436" s="39">
        <v>0</v>
      </c>
      <c r="L1436" s="39">
        <f t="shared" ref="L1436" si="499">E1436-K1436</f>
        <v>0</v>
      </c>
      <c r="M1436" s="29" t="e">
        <f t="shared" si="497"/>
        <v>#DIV/0!</v>
      </c>
      <c r="N1436" s="636"/>
      <c r="O1436" s="5" t="b">
        <f t="shared" si="486"/>
        <v>1</v>
      </c>
      <c r="P1436" s="6"/>
      <c r="Q1436" s="138"/>
      <c r="R1436" s="403" t="b">
        <f t="shared" si="492"/>
        <v>1</v>
      </c>
    </row>
    <row r="1437" spans="1:18" s="4" customFormat="1" ht="27" x14ac:dyDescent="0.25">
      <c r="A1437" s="650"/>
      <c r="B1437" s="561" t="s">
        <v>20</v>
      </c>
      <c r="C1437" s="561"/>
      <c r="D1437" s="39"/>
      <c r="E1437" s="39"/>
      <c r="F1437" s="39"/>
      <c r="G1437" s="68"/>
      <c r="H1437" s="563"/>
      <c r="I1437" s="68"/>
      <c r="J1437" s="68"/>
      <c r="K1437" s="39">
        <f t="shared" si="494"/>
        <v>0</v>
      </c>
      <c r="L1437" s="39"/>
      <c r="M1437" s="29" t="e">
        <f t="shared" si="497"/>
        <v>#DIV/0!</v>
      </c>
      <c r="N1437" s="637"/>
      <c r="O1437" s="5" t="b">
        <f t="shared" si="486"/>
        <v>1</v>
      </c>
      <c r="P1437" s="6"/>
      <c r="Q1437" s="138"/>
      <c r="R1437" s="403" t="b">
        <f t="shared" si="492"/>
        <v>1</v>
      </c>
    </row>
    <row r="1438" spans="1:18" s="53" customFormat="1" ht="96.75" customHeight="1" x14ac:dyDescent="0.25">
      <c r="A1438" s="621" t="s">
        <v>1119</v>
      </c>
      <c r="B1438" s="16" t="s">
        <v>855</v>
      </c>
      <c r="C1438" s="231" t="s">
        <v>330</v>
      </c>
      <c r="D1438" s="19">
        <f>SUM(D1439:D1442)</f>
        <v>1104076.48</v>
      </c>
      <c r="E1438" s="19">
        <f>SUM(E1439:E1442)</f>
        <v>1103897.73</v>
      </c>
      <c r="F1438" s="19">
        <f>SUM(F1439:F1442)</f>
        <v>846266.41</v>
      </c>
      <c r="G1438" s="233">
        <f t="shared" si="473"/>
        <v>0.76659999999999995</v>
      </c>
      <c r="H1438" s="19">
        <f>SUM(H1439:H1442)</f>
        <v>846266.41</v>
      </c>
      <c r="I1438" s="233">
        <f t="shared" si="488"/>
        <v>0.76659999999999995</v>
      </c>
      <c r="J1438" s="91">
        <f t="shared" si="476"/>
        <v>1</v>
      </c>
      <c r="K1438" s="19">
        <f>SUM(K1439:K1442)</f>
        <v>1101417.56</v>
      </c>
      <c r="L1438" s="19">
        <f>E1438-K1438</f>
        <v>2480.17</v>
      </c>
      <c r="M1438" s="52">
        <f t="shared" si="497"/>
        <v>1</v>
      </c>
      <c r="N1438" s="628" t="s">
        <v>1447</v>
      </c>
      <c r="O1438" s="5" t="b">
        <f t="shared" si="486"/>
        <v>1</v>
      </c>
      <c r="P1438" s="6"/>
      <c r="Q1438" s="138"/>
      <c r="R1438" s="403" t="b">
        <f t="shared" si="492"/>
        <v>1</v>
      </c>
    </row>
    <row r="1439" spans="1:18" s="4" customFormat="1" ht="27.75" customHeight="1" x14ac:dyDescent="0.25">
      <c r="A1439" s="621"/>
      <c r="B1439" s="561" t="s">
        <v>19</v>
      </c>
      <c r="C1439" s="561"/>
      <c r="D1439" s="39"/>
      <c r="E1439" s="39"/>
      <c r="F1439" s="39"/>
      <c r="G1439" s="68" t="e">
        <f t="shared" si="473"/>
        <v>#DIV/0!</v>
      </c>
      <c r="H1439" s="357"/>
      <c r="I1439" s="68" t="e">
        <f t="shared" si="488"/>
        <v>#DIV/0!</v>
      </c>
      <c r="J1439" s="68" t="e">
        <f t="shared" si="476"/>
        <v>#DIV/0!</v>
      </c>
      <c r="K1439" s="39">
        <f t="shared" ref="K1439" si="500">E1439</f>
        <v>0</v>
      </c>
      <c r="L1439" s="39">
        <f t="shared" ref="L1439" si="501">E1439-K1439</f>
        <v>0</v>
      </c>
      <c r="M1439" s="29" t="e">
        <f t="shared" si="497"/>
        <v>#DIV/0!</v>
      </c>
      <c r="N1439" s="628"/>
      <c r="O1439" s="5" t="b">
        <f t="shared" si="486"/>
        <v>1</v>
      </c>
      <c r="P1439" s="6"/>
      <c r="Q1439" s="138"/>
      <c r="R1439" s="403" t="b">
        <f t="shared" si="492"/>
        <v>1</v>
      </c>
    </row>
    <row r="1440" spans="1:18" s="4" customFormat="1" ht="29.25" customHeight="1" x14ac:dyDescent="0.25">
      <c r="A1440" s="621"/>
      <c r="B1440" s="561" t="s">
        <v>18</v>
      </c>
      <c r="C1440" s="561"/>
      <c r="D1440" s="39"/>
      <c r="E1440" s="39"/>
      <c r="F1440" s="39"/>
      <c r="G1440" s="68" t="e">
        <f t="shared" si="473"/>
        <v>#DIV/0!</v>
      </c>
      <c r="H1440" s="21">
        <f>F1440</f>
        <v>0</v>
      </c>
      <c r="I1440" s="68" t="e">
        <f t="shared" si="488"/>
        <v>#DIV/0!</v>
      </c>
      <c r="J1440" s="68" t="e">
        <f t="shared" si="476"/>
        <v>#DIV/0!</v>
      </c>
      <c r="K1440" s="39"/>
      <c r="L1440" s="39">
        <f>E1440-K1440</f>
        <v>0</v>
      </c>
      <c r="M1440" s="29" t="e">
        <f t="shared" si="497"/>
        <v>#DIV/0!</v>
      </c>
      <c r="N1440" s="628"/>
      <c r="O1440" s="5" t="b">
        <f t="shared" si="486"/>
        <v>1</v>
      </c>
      <c r="P1440" s="6"/>
      <c r="Q1440" s="138"/>
      <c r="R1440" s="403" t="b">
        <f t="shared" si="492"/>
        <v>1</v>
      </c>
    </row>
    <row r="1441" spans="1:18" s="4" customFormat="1" ht="25.5" customHeight="1" x14ac:dyDescent="0.25">
      <c r="A1441" s="621"/>
      <c r="B1441" s="561" t="s">
        <v>38</v>
      </c>
      <c r="C1441" s="561"/>
      <c r="D1441" s="39">
        <v>1104076.48</v>
      </c>
      <c r="E1441" s="39">
        <v>1103897.73</v>
      </c>
      <c r="F1441" s="39">
        <v>846266.41</v>
      </c>
      <c r="G1441" s="234">
        <f t="shared" si="473"/>
        <v>0.76659999999999995</v>
      </c>
      <c r="H1441" s="39">
        <f>F1441</f>
        <v>846266.41</v>
      </c>
      <c r="I1441" s="234">
        <f t="shared" si="488"/>
        <v>0.76659999999999995</v>
      </c>
      <c r="J1441" s="64">
        <f t="shared" si="476"/>
        <v>1</v>
      </c>
      <c r="K1441" s="39">
        <v>1101417.56</v>
      </c>
      <c r="L1441" s="39">
        <f>E1441-K1441</f>
        <v>2480.17</v>
      </c>
      <c r="M1441" s="28">
        <f t="shared" si="497"/>
        <v>1</v>
      </c>
      <c r="N1441" s="628"/>
      <c r="O1441" s="5" t="b">
        <f t="shared" si="486"/>
        <v>1</v>
      </c>
      <c r="P1441" s="6"/>
      <c r="Q1441" s="138"/>
      <c r="R1441" s="403" t="b">
        <f t="shared" si="492"/>
        <v>1</v>
      </c>
    </row>
    <row r="1442" spans="1:18" s="4" customFormat="1" ht="27" x14ac:dyDescent="0.25">
      <c r="A1442" s="621"/>
      <c r="B1442" s="561" t="s">
        <v>20</v>
      </c>
      <c r="C1442" s="561"/>
      <c r="D1442" s="39"/>
      <c r="E1442" s="39"/>
      <c r="F1442" s="39"/>
      <c r="G1442" s="68" t="e">
        <f t="shared" si="473"/>
        <v>#DIV/0!</v>
      </c>
      <c r="H1442" s="236"/>
      <c r="I1442" s="68" t="e">
        <f t="shared" si="488"/>
        <v>#DIV/0!</v>
      </c>
      <c r="J1442" s="68" t="e">
        <f t="shared" si="476"/>
        <v>#DIV/0!</v>
      </c>
      <c r="K1442" s="39">
        <f t="shared" ref="K1442:K1462" si="502">E1442</f>
        <v>0</v>
      </c>
      <c r="L1442" s="39">
        <f t="shared" ref="L1442:L1462" si="503">E1442-K1442</f>
        <v>0</v>
      </c>
      <c r="M1442" s="29" t="e">
        <f t="shared" si="497"/>
        <v>#DIV/0!</v>
      </c>
      <c r="N1442" s="628"/>
      <c r="O1442" s="5" t="b">
        <f t="shared" si="486"/>
        <v>1</v>
      </c>
      <c r="P1442" s="6"/>
      <c r="Q1442" s="138"/>
      <c r="R1442" s="403" t="b">
        <f t="shared" si="492"/>
        <v>1</v>
      </c>
    </row>
    <row r="1443" spans="1:18" s="53" customFormat="1" ht="42.75" customHeight="1" x14ac:dyDescent="0.25">
      <c r="A1443" s="935" t="s">
        <v>160</v>
      </c>
      <c r="B1443" s="228" t="s">
        <v>608</v>
      </c>
      <c r="C1443" s="235" t="s">
        <v>329</v>
      </c>
      <c r="D1443" s="58">
        <f>SUM(D1444:D1447)</f>
        <v>737812.04</v>
      </c>
      <c r="E1443" s="58">
        <f t="shared" ref="E1443:F1443" si="504">SUM(E1444:E1447)</f>
        <v>737266.32</v>
      </c>
      <c r="F1443" s="58">
        <f t="shared" si="504"/>
        <v>586611.1</v>
      </c>
      <c r="G1443" s="92">
        <f t="shared" si="473"/>
        <v>0.79600000000000004</v>
      </c>
      <c r="H1443" s="58">
        <f>SUM(H1444:H1446)</f>
        <v>586611.1</v>
      </c>
      <c r="I1443" s="92">
        <f t="shared" si="488"/>
        <v>0.79600000000000004</v>
      </c>
      <c r="J1443" s="92">
        <f t="shared" si="476"/>
        <v>1</v>
      </c>
      <c r="K1443" s="58">
        <f>SUM(K1444:K1447)</f>
        <v>737266.32</v>
      </c>
      <c r="L1443" s="58">
        <f>SUM(L1444:L1447)</f>
        <v>0</v>
      </c>
      <c r="M1443" s="55">
        <f t="shared" si="497"/>
        <v>1</v>
      </c>
      <c r="N1443" s="661"/>
      <c r="O1443" s="5" t="b">
        <f t="shared" si="486"/>
        <v>1</v>
      </c>
      <c r="P1443" s="6"/>
      <c r="Q1443" s="138"/>
      <c r="R1443" s="403" t="b">
        <f t="shared" si="492"/>
        <v>1</v>
      </c>
    </row>
    <row r="1444" spans="1:18" s="4" customFormat="1" ht="27" x14ac:dyDescent="0.25">
      <c r="A1444" s="935"/>
      <c r="B1444" s="230" t="s">
        <v>19</v>
      </c>
      <c r="C1444" s="230"/>
      <c r="D1444" s="39">
        <f>D1449+D1454+D1459</f>
        <v>0</v>
      </c>
      <c r="E1444" s="39">
        <f t="shared" ref="E1444:F1444" si="505">E1449+E1454+E1459</f>
        <v>0</v>
      </c>
      <c r="F1444" s="39">
        <f t="shared" si="505"/>
        <v>0</v>
      </c>
      <c r="G1444" s="68" t="e">
        <f t="shared" si="473"/>
        <v>#DIV/0!</v>
      </c>
      <c r="H1444" s="39">
        <f t="shared" ref="H1444:H1447" si="506">H1449+H1454+H1459</f>
        <v>0</v>
      </c>
      <c r="I1444" s="68" t="e">
        <f t="shared" si="488"/>
        <v>#DIV/0!</v>
      </c>
      <c r="J1444" s="68" t="e">
        <f t="shared" si="476"/>
        <v>#DIV/0!</v>
      </c>
      <c r="K1444" s="39">
        <f t="shared" si="502"/>
        <v>0</v>
      </c>
      <c r="L1444" s="39">
        <f t="shared" si="503"/>
        <v>0</v>
      </c>
      <c r="M1444" s="29" t="e">
        <f t="shared" si="497"/>
        <v>#DIV/0!</v>
      </c>
      <c r="N1444" s="661"/>
      <c r="O1444" s="5" t="b">
        <f t="shared" si="486"/>
        <v>1</v>
      </c>
      <c r="P1444" s="6"/>
      <c r="Q1444" s="138"/>
      <c r="R1444" s="403" t="b">
        <f t="shared" si="492"/>
        <v>1</v>
      </c>
    </row>
    <row r="1445" spans="1:18" s="4" customFormat="1" ht="27" x14ac:dyDescent="0.25">
      <c r="A1445" s="935"/>
      <c r="B1445" s="230" t="s">
        <v>18</v>
      </c>
      <c r="C1445" s="230"/>
      <c r="D1445" s="39">
        <f t="shared" ref="D1445:F1447" si="507">D1450+D1455+D1460</f>
        <v>0</v>
      </c>
      <c r="E1445" s="39">
        <f t="shared" si="507"/>
        <v>0</v>
      </c>
      <c r="F1445" s="39">
        <f t="shared" si="507"/>
        <v>0</v>
      </c>
      <c r="G1445" s="68" t="e">
        <f t="shared" si="473"/>
        <v>#DIV/0!</v>
      </c>
      <c r="H1445" s="39">
        <f t="shared" si="506"/>
        <v>0</v>
      </c>
      <c r="I1445" s="68" t="e">
        <f t="shared" si="488"/>
        <v>#DIV/0!</v>
      </c>
      <c r="J1445" s="68" t="e">
        <f t="shared" si="476"/>
        <v>#DIV/0!</v>
      </c>
      <c r="K1445" s="39">
        <f t="shared" si="502"/>
        <v>0</v>
      </c>
      <c r="L1445" s="39">
        <f t="shared" si="503"/>
        <v>0</v>
      </c>
      <c r="M1445" s="29" t="e">
        <f t="shared" si="497"/>
        <v>#DIV/0!</v>
      </c>
      <c r="N1445" s="661"/>
      <c r="O1445" s="5" t="b">
        <f t="shared" si="486"/>
        <v>1</v>
      </c>
      <c r="P1445" s="6"/>
      <c r="Q1445" s="138"/>
      <c r="R1445" s="403" t="b">
        <f t="shared" si="492"/>
        <v>1</v>
      </c>
    </row>
    <row r="1446" spans="1:18" s="4" customFormat="1" ht="27" x14ac:dyDescent="0.25">
      <c r="A1446" s="935"/>
      <c r="B1446" s="230" t="s">
        <v>38</v>
      </c>
      <c r="C1446" s="230"/>
      <c r="D1446" s="39">
        <f t="shared" si="507"/>
        <v>737812.04</v>
      </c>
      <c r="E1446" s="39">
        <f t="shared" si="507"/>
        <v>737266.32</v>
      </c>
      <c r="F1446" s="39">
        <f>F1451+F1456+F1461</f>
        <v>586611.1</v>
      </c>
      <c r="G1446" s="64">
        <f t="shared" si="473"/>
        <v>0.79600000000000004</v>
      </c>
      <c r="H1446" s="39">
        <f>H1451+H1456+H1461</f>
        <v>586611.1</v>
      </c>
      <c r="I1446" s="64">
        <f t="shared" si="488"/>
        <v>0.79600000000000004</v>
      </c>
      <c r="J1446" s="91">
        <f t="shared" si="476"/>
        <v>1</v>
      </c>
      <c r="K1446" s="39">
        <f>K1451+K1456+K1461</f>
        <v>737266.32</v>
      </c>
      <c r="L1446" s="39">
        <f>L1451+L1456+L1461</f>
        <v>0</v>
      </c>
      <c r="M1446" s="28">
        <f t="shared" si="497"/>
        <v>1</v>
      </c>
      <c r="N1446" s="661"/>
      <c r="O1446" s="5" t="b">
        <f t="shared" si="486"/>
        <v>1</v>
      </c>
      <c r="P1446" s="6"/>
      <c r="Q1446" s="138"/>
      <c r="R1446" s="403" t="b">
        <f t="shared" si="492"/>
        <v>1</v>
      </c>
    </row>
    <row r="1447" spans="1:18" s="4" customFormat="1" ht="18.75" customHeight="1" x14ac:dyDescent="0.25">
      <c r="A1447" s="935"/>
      <c r="B1447" s="230" t="s">
        <v>20</v>
      </c>
      <c r="C1447" s="230"/>
      <c r="D1447" s="39">
        <f t="shared" si="507"/>
        <v>0</v>
      </c>
      <c r="E1447" s="39">
        <f t="shared" si="507"/>
        <v>0</v>
      </c>
      <c r="F1447" s="39">
        <f t="shared" si="507"/>
        <v>0</v>
      </c>
      <c r="G1447" s="68" t="e">
        <f t="shared" si="473"/>
        <v>#DIV/0!</v>
      </c>
      <c r="H1447" s="21">
        <f t="shared" si="506"/>
        <v>0</v>
      </c>
      <c r="I1447" s="68" t="e">
        <f t="shared" si="488"/>
        <v>#DIV/0!</v>
      </c>
      <c r="J1447" s="68" t="e">
        <f t="shared" si="476"/>
        <v>#DIV/0!</v>
      </c>
      <c r="K1447" s="39">
        <f t="shared" si="502"/>
        <v>0</v>
      </c>
      <c r="L1447" s="39">
        <f t="shared" si="503"/>
        <v>0</v>
      </c>
      <c r="M1447" s="29" t="e">
        <f t="shared" si="497"/>
        <v>#DIV/0!</v>
      </c>
      <c r="N1447" s="661"/>
      <c r="O1447" s="5" t="b">
        <f t="shared" si="486"/>
        <v>1</v>
      </c>
      <c r="P1447" s="6"/>
      <c r="Q1447" s="138"/>
      <c r="R1447" s="403" t="b">
        <f t="shared" si="492"/>
        <v>1</v>
      </c>
    </row>
    <row r="1448" spans="1:18" s="53" customFormat="1" ht="93.75" customHeight="1" x14ac:dyDescent="0.25">
      <c r="A1448" s="621" t="s">
        <v>161</v>
      </c>
      <c r="B1448" s="16" t="s">
        <v>336</v>
      </c>
      <c r="C1448" s="231" t="s">
        <v>330</v>
      </c>
      <c r="D1448" s="19">
        <f>SUM(D1449:D1452)</f>
        <v>736660.85</v>
      </c>
      <c r="E1448" s="19">
        <f>SUM(E1449:E1452)</f>
        <v>736115.13</v>
      </c>
      <c r="F1448" s="19">
        <f>SUM(F1449:F1452)</f>
        <v>585459.91</v>
      </c>
      <c r="G1448" s="91">
        <f t="shared" si="473"/>
        <v>0.79500000000000004</v>
      </c>
      <c r="H1448" s="39">
        <f>SUM(H1449:H1452)</f>
        <v>585459.91</v>
      </c>
      <c r="I1448" s="64">
        <f t="shared" si="488"/>
        <v>0.79500000000000004</v>
      </c>
      <c r="J1448" s="91">
        <f t="shared" si="476"/>
        <v>1</v>
      </c>
      <c r="K1448" s="39">
        <f t="shared" si="502"/>
        <v>736115.13</v>
      </c>
      <c r="L1448" s="39">
        <f t="shared" si="503"/>
        <v>0</v>
      </c>
      <c r="M1448" s="28">
        <f t="shared" si="497"/>
        <v>1</v>
      </c>
      <c r="N1448" s="644" t="s">
        <v>1448</v>
      </c>
      <c r="O1448" s="5" t="b">
        <f t="shared" si="486"/>
        <v>1</v>
      </c>
      <c r="P1448" s="6"/>
      <c r="Q1448" s="138"/>
      <c r="R1448" s="403" t="b">
        <f t="shared" si="492"/>
        <v>1</v>
      </c>
    </row>
    <row r="1449" spans="1:18" s="4" customFormat="1" ht="57" customHeight="1" x14ac:dyDescent="0.25">
      <c r="A1449" s="621"/>
      <c r="B1449" s="561" t="s">
        <v>19</v>
      </c>
      <c r="C1449" s="561"/>
      <c r="D1449" s="39"/>
      <c r="E1449" s="39"/>
      <c r="F1449" s="39"/>
      <c r="G1449" s="68" t="e">
        <f t="shared" si="473"/>
        <v>#DIV/0!</v>
      </c>
      <c r="H1449" s="563"/>
      <c r="I1449" s="68" t="e">
        <f t="shared" si="488"/>
        <v>#DIV/0!</v>
      </c>
      <c r="J1449" s="68" t="e">
        <f t="shared" si="476"/>
        <v>#DIV/0!</v>
      </c>
      <c r="K1449" s="39">
        <f t="shared" si="502"/>
        <v>0</v>
      </c>
      <c r="L1449" s="39">
        <f t="shared" si="503"/>
        <v>0</v>
      </c>
      <c r="M1449" s="29" t="e">
        <f t="shared" si="497"/>
        <v>#DIV/0!</v>
      </c>
      <c r="N1449" s="644"/>
      <c r="O1449" s="5" t="b">
        <f t="shared" si="486"/>
        <v>1</v>
      </c>
      <c r="P1449" s="6"/>
      <c r="Q1449" s="138"/>
      <c r="R1449" s="403" t="b">
        <f t="shared" si="492"/>
        <v>1</v>
      </c>
    </row>
    <row r="1450" spans="1:18" s="4" customFormat="1" ht="60.75" customHeight="1" x14ac:dyDescent="0.25">
      <c r="A1450" s="621"/>
      <c r="B1450" s="561" t="s">
        <v>18</v>
      </c>
      <c r="C1450" s="561"/>
      <c r="D1450" s="39">
        <v>0</v>
      </c>
      <c r="E1450" s="39">
        <v>0</v>
      </c>
      <c r="F1450" s="39">
        <v>0</v>
      </c>
      <c r="G1450" s="68" t="e">
        <f t="shared" si="473"/>
        <v>#DIV/0!</v>
      </c>
      <c r="H1450" s="563"/>
      <c r="I1450" s="68" t="e">
        <f t="shared" si="488"/>
        <v>#DIV/0!</v>
      </c>
      <c r="J1450" s="68" t="e">
        <f t="shared" si="476"/>
        <v>#DIV/0!</v>
      </c>
      <c r="K1450" s="39">
        <f t="shared" si="502"/>
        <v>0</v>
      </c>
      <c r="L1450" s="39">
        <f t="shared" si="503"/>
        <v>0</v>
      </c>
      <c r="M1450" s="29" t="e">
        <f t="shared" si="497"/>
        <v>#DIV/0!</v>
      </c>
      <c r="N1450" s="644"/>
      <c r="O1450" s="5" t="b">
        <f t="shared" si="486"/>
        <v>1</v>
      </c>
      <c r="P1450" s="6"/>
      <c r="Q1450" s="138"/>
      <c r="R1450" s="403" t="b">
        <f t="shared" si="492"/>
        <v>1</v>
      </c>
    </row>
    <row r="1451" spans="1:18" s="4" customFormat="1" ht="45.75" customHeight="1" x14ac:dyDescent="0.25">
      <c r="A1451" s="621"/>
      <c r="B1451" s="561" t="s">
        <v>38</v>
      </c>
      <c r="C1451" s="561"/>
      <c r="D1451" s="39">
        <v>736660.85</v>
      </c>
      <c r="E1451" s="39">
        <v>736115.13</v>
      </c>
      <c r="F1451" s="39">
        <v>585459.91</v>
      </c>
      <c r="G1451" s="64">
        <f t="shared" si="473"/>
        <v>0.79500000000000004</v>
      </c>
      <c r="H1451" s="39">
        <v>585459.91</v>
      </c>
      <c r="I1451" s="64">
        <f t="shared" si="488"/>
        <v>0.79500000000000004</v>
      </c>
      <c r="J1451" s="64">
        <f t="shared" si="476"/>
        <v>1</v>
      </c>
      <c r="K1451" s="39">
        <f t="shared" si="502"/>
        <v>736115.13</v>
      </c>
      <c r="L1451" s="39">
        <f t="shared" si="503"/>
        <v>0</v>
      </c>
      <c r="M1451" s="28">
        <f t="shared" si="497"/>
        <v>1</v>
      </c>
      <c r="N1451" s="644"/>
      <c r="O1451" s="5" t="b">
        <f t="shared" si="486"/>
        <v>1</v>
      </c>
      <c r="P1451" s="6"/>
      <c r="Q1451" s="138"/>
      <c r="R1451" s="403" t="b">
        <f t="shared" si="492"/>
        <v>1</v>
      </c>
    </row>
    <row r="1452" spans="1:18" s="4" customFormat="1" ht="40.5" customHeight="1" x14ac:dyDescent="0.25">
      <c r="A1452" s="621"/>
      <c r="B1452" s="561" t="s">
        <v>20</v>
      </c>
      <c r="C1452" s="561"/>
      <c r="D1452" s="39"/>
      <c r="E1452" s="39"/>
      <c r="F1452" s="39"/>
      <c r="G1452" s="68"/>
      <c r="H1452" s="563"/>
      <c r="I1452" s="68"/>
      <c r="J1452" s="68"/>
      <c r="K1452" s="39"/>
      <c r="L1452" s="39">
        <f t="shared" si="503"/>
        <v>0</v>
      </c>
      <c r="M1452" s="29" t="e">
        <f t="shared" si="497"/>
        <v>#DIV/0!</v>
      </c>
      <c r="N1452" s="644"/>
      <c r="O1452" s="5" t="b">
        <f t="shared" si="486"/>
        <v>1</v>
      </c>
      <c r="P1452" s="6"/>
      <c r="Q1452" s="138"/>
      <c r="R1452" s="403" t="b">
        <f t="shared" si="492"/>
        <v>1</v>
      </c>
    </row>
    <row r="1453" spans="1:18" s="6" customFormat="1" ht="37.5" customHeight="1" x14ac:dyDescent="0.25">
      <c r="A1453" s="621" t="s">
        <v>337</v>
      </c>
      <c r="B1453" s="16" t="s">
        <v>856</v>
      </c>
      <c r="C1453" s="231" t="s">
        <v>330</v>
      </c>
      <c r="D1453" s="19">
        <f>SUM(D1454:D1457)</f>
        <v>697.22</v>
      </c>
      <c r="E1453" s="19">
        <f>SUM(E1454:E1457)</f>
        <v>859.02</v>
      </c>
      <c r="F1453" s="19">
        <f>SUM(F1454:F1457)</f>
        <v>859.02</v>
      </c>
      <c r="G1453" s="91">
        <f t="shared" si="473"/>
        <v>1</v>
      </c>
      <c r="H1453" s="566">
        <f>SUM(H1454:H1457)</f>
        <v>859.02</v>
      </c>
      <c r="I1453" s="64">
        <f t="shared" si="488"/>
        <v>1</v>
      </c>
      <c r="J1453" s="91">
        <f t="shared" si="476"/>
        <v>1</v>
      </c>
      <c r="K1453" s="39">
        <f>SUM(K1454:K1457)</f>
        <v>859.02</v>
      </c>
      <c r="L1453" s="39">
        <f t="shared" si="503"/>
        <v>0</v>
      </c>
      <c r="M1453" s="28">
        <f t="shared" si="497"/>
        <v>1</v>
      </c>
      <c r="N1453" s="625" t="s">
        <v>1449</v>
      </c>
      <c r="O1453" s="5" t="b">
        <f t="shared" si="486"/>
        <v>1</v>
      </c>
      <c r="Q1453" s="138"/>
      <c r="R1453" s="403" t="b">
        <f t="shared" si="492"/>
        <v>1</v>
      </c>
    </row>
    <row r="1454" spans="1:18" s="4" customFormat="1" ht="27" x14ac:dyDescent="0.25">
      <c r="A1454" s="621"/>
      <c r="B1454" s="561" t="s">
        <v>19</v>
      </c>
      <c r="C1454" s="561"/>
      <c r="D1454" s="39"/>
      <c r="E1454" s="39"/>
      <c r="F1454" s="39"/>
      <c r="G1454" s="68" t="e">
        <f t="shared" si="473"/>
        <v>#DIV/0!</v>
      </c>
      <c r="H1454" s="563"/>
      <c r="I1454" s="68" t="e">
        <f t="shared" si="488"/>
        <v>#DIV/0!</v>
      </c>
      <c r="J1454" s="68" t="e">
        <f t="shared" si="476"/>
        <v>#DIV/0!</v>
      </c>
      <c r="K1454" s="39">
        <f t="shared" si="502"/>
        <v>0</v>
      </c>
      <c r="L1454" s="39">
        <f t="shared" si="503"/>
        <v>0</v>
      </c>
      <c r="M1454" s="29" t="e">
        <f t="shared" si="497"/>
        <v>#DIV/0!</v>
      </c>
      <c r="N1454" s="626"/>
      <c r="O1454" s="5" t="b">
        <f t="shared" si="486"/>
        <v>1</v>
      </c>
      <c r="P1454" s="6"/>
      <c r="Q1454" s="138"/>
      <c r="R1454" s="403" t="b">
        <f t="shared" si="492"/>
        <v>1</v>
      </c>
    </row>
    <row r="1455" spans="1:18" s="4" customFormat="1" ht="27" x14ac:dyDescent="0.25">
      <c r="A1455" s="621"/>
      <c r="B1455" s="561" t="s">
        <v>18</v>
      </c>
      <c r="C1455" s="561"/>
      <c r="D1455" s="39">
        <v>0</v>
      </c>
      <c r="E1455" s="39">
        <v>0</v>
      </c>
      <c r="F1455" s="39">
        <v>0</v>
      </c>
      <c r="G1455" s="68" t="e">
        <f t="shared" si="473"/>
        <v>#DIV/0!</v>
      </c>
      <c r="H1455" s="563"/>
      <c r="I1455" s="68" t="e">
        <f t="shared" si="488"/>
        <v>#DIV/0!</v>
      </c>
      <c r="J1455" s="68" t="e">
        <f t="shared" si="476"/>
        <v>#DIV/0!</v>
      </c>
      <c r="K1455" s="39">
        <f t="shared" si="502"/>
        <v>0</v>
      </c>
      <c r="L1455" s="39">
        <f t="shared" si="503"/>
        <v>0</v>
      </c>
      <c r="M1455" s="29" t="e">
        <f t="shared" si="497"/>
        <v>#DIV/0!</v>
      </c>
      <c r="N1455" s="626"/>
      <c r="O1455" s="5" t="b">
        <f t="shared" si="486"/>
        <v>1</v>
      </c>
      <c r="P1455" s="6"/>
      <c r="Q1455" s="138"/>
      <c r="R1455" s="403" t="b">
        <f t="shared" si="492"/>
        <v>1</v>
      </c>
    </row>
    <row r="1456" spans="1:18" s="4" customFormat="1" ht="27" x14ac:dyDescent="0.25">
      <c r="A1456" s="621"/>
      <c r="B1456" s="561" t="s">
        <v>38</v>
      </c>
      <c r="C1456" s="561"/>
      <c r="D1456" s="39">
        <v>697.22</v>
      </c>
      <c r="E1456" s="39">
        <v>859.02</v>
      </c>
      <c r="F1456" s="39">
        <v>859.02</v>
      </c>
      <c r="G1456" s="64">
        <f t="shared" si="473"/>
        <v>1</v>
      </c>
      <c r="H1456" s="39">
        <v>859.02</v>
      </c>
      <c r="I1456" s="64">
        <f t="shared" si="488"/>
        <v>1</v>
      </c>
      <c r="J1456" s="64">
        <f t="shared" si="476"/>
        <v>1</v>
      </c>
      <c r="K1456" s="39">
        <v>859.02</v>
      </c>
      <c r="L1456" s="39">
        <f t="shared" si="503"/>
        <v>0</v>
      </c>
      <c r="M1456" s="28">
        <f t="shared" si="497"/>
        <v>1</v>
      </c>
      <c r="N1456" s="626"/>
      <c r="O1456" s="5" t="b">
        <f t="shared" si="486"/>
        <v>1</v>
      </c>
      <c r="P1456" s="6"/>
      <c r="Q1456" s="138"/>
      <c r="R1456" s="403" t="b">
        <f t="shared" si="492"/>
        <v>1</v>
      </c>
    </row>
    <row r="1457" spans="1:18" s="4" customFormat="1" ht="51.75" customHeight="1" x14ac:dyDescent="0.25">
      <c r="A1457" s="621"/>
      <c r="B1457" s="561" t="s">
        <v>20</v>
      </c>
      <c r="C1457" s="561"/>
      <c r="D1457" s="39"/>
      <c r="E1457" s="39"/>
      <c r="F1457" s="39"/>
      <c r="G1457" s="68" t="e">
        <f t="shared" si="473"/>
        <v>#DIV/0!</v>
      </c>
      <c r="H1457" s="563"/>
      <c r="I1457" s="68" t="e">
        <f t="shared" si="488"/>
        <v>#DIV/0!</v>
      </c>
      <c r="J1457" s="68" t="e">
        <f t="shared" si="476"/>
        <v>#DIV/0!</v>
      </c>
      <c r="K1457" s="39">
        <f t="shared" si="502"/>
        <v>0</v>
      </c>
      <c r="L1457" s="39">
        <f t="shared" si="503"/>
        <v>0</v>
      </c>
      <c r="M1457" s="29" t="e">
        <f t="shared" si="497"/>
        <v>#DIV/0!</v>
      </c>
      <c r="N1457" s="627"/>
      <c r="O1457" s="5" t="b">
        <f t="shared" si="486"/>
        <v>1</v>
      </c>
      <c r="P1457" s="6"/>
      <c r="Q1457" s="138"/>
      <c r="R1457" s="403" t="b">
        <f t="shared" si="492"/>
        <v>1</v>
      </c>
    </row>
    <row r="1458" spans="1:18" s="53" customFormat="1" ht="56.25" customHeight="1" x14ac:dyDescent="0.25">
      <c r="A1458" s="621" t="s">
        <v>338</v>
      </c>
      <c r="B1458" s="16" t="s">
        <v>857</v>
      </c>
      <c r="C1458" s="231" t="s">
        <v>330</v>
      </c>
      <c r="D1458" s="19">
        <f>SUM(D1459:D1462)</f>
        <v>453.97</v>
      </c>
      <c r="E1458" s="19">
        <f>SUM(E1459:E1462)</f>
        <v>292.17</v>
      </c>
      <c r="F1458" s="19">
        <f>SUM(F1459:F1462)</f>
        <v>292.17</v>
      </c>
      <c r="G1458" s="91">
        <f t="shared" si="473"/>
        <v>1</v>
      </c>
      <c r="H1458" s="19">
        <f>SUM(H1459:H1462)</f>
        <v>292.17</v>
      </c>
      <c r="I1458" s="64">
        <f t="shared" si="488"/>
        <v>1</v>
      </c>
      <c r="J1458" s="91">
        <f t="shared" si="476"/>
        <v>1</v>
      </c>
      <c r="K1458" s="19">
        <f>SUM(K1459:K1462)</f>
        <v>292.17</v>
      </c>
      <c r="L1458" s="39">
        <f t="shared" si="503"/>
        <v>0</v>
      </c>
      <c r="M1458" s="28">
        <f t="shared" si="497"/>
        <v>1</v>
      </c>
      <c r="N1458" s="625" t="s">
        <v>1374</v>
      </c>
      <c r="O1458" s="5" t="b">
        <f t="shared" si="486"/>
        <v>1</v>
      </c>
      <c r="P1458" s="6"/>
      <c r="Q1458" s="138"/>
      <c r="R1458" s="403" t="b">
        <f t="shared" si="492"/>
        <v>1</v>
      </c>
    </row>
    <row r="1459" spans="1:18" s="4" customFormat="1" ht="39.75" customHeight="1" x14ac:dyDescent="0.25">
      <c r="A1459" s="621"/>
      <c r="B1459" s="561" t="s">
        <v>19</v>
      </c>
      <c r="C1459" s="561"/>
      <c r="D1459" s="39"/>
      <c r="E1459" s="39"/>
      <c r="F1459" s="39"/>
      <c r="G1459" s="68" t="e">
        <f t="shared" si="473"/>
        <v>#DIV/0!</v>
      </c>
      <c r="H1459" s="236"/>
      <c r="I1459" s="68" t="e">
        <f t="shared" si="488"/>
        <v>#DIV/0!</v>
      </c>
      <c r="J1459" s="68" t="e">
        <f t="shared" si="476"/>
        <v>#DIV/0!</v>
      </c>
      <c r="K1459" s="39">
        <f t="shared" si="502"/>
        <v>0</v>
      </c>
      <c r="L1459" s="39">
        <f t="shared" si="503"/>
        <v>0</v>
      </c>
      <c r="M1459" s="29" t="e">
        <f t="shared" si="497"/>
        <v>#DIV/0!</v>
      </c>
      <c r="N1459" s="626"/>
      <c r="O1459" s="5" t="b">
        <f t="shared" si="486"/>
        <v>1</v>
      </c>
      <c r="P1459" s="6"/>
      <c r="Q1459" s="138"/>
      <c r="R1459" s="403" t="b">
        <f t="shared" si="492"/>
        <v>1</v>
      </c>
    </row>
    <row r="1460" spans="1:18" s="4" customFormat="1" ht="39.75" customHeight="1" x14ac:dyDescent="0.25">
      <c r="A1460" s="621"/>
      <c r="B1460" s="561" t="s">
        <v>18</v>
      </c>
      <c r="C1460" s="561"/>
      <c r="D1460" s="39">
        <v>0</v>
      </c>
      <c r="E1460" s="39">
        <v>0</v>
      </c>
      <c r="F1460" s="39">
        <v>0</v>
      </c>
      <c r="G1460" s="68" t="e">
        <f t="shared" si="473"/>
        <v>#DIV/0!</v>
      </c>
      <c r="H1460" s="236"/>
      <c r="I1460" s="68" t="e">
        <f t="shared" si="488"/>
        <v>#DIV/0!</v>
      </c>
      <c r="J1460" s="68" t="e">
        <f t="shared" si="476"/>
        <v>#DIV/0!</v>
      </c>
      <c r="K1460" s="39">
        <f t="shared" si="502"/>
        <v>0</v>
      </c>
      <c r="L1460" s="39">
        <f t="shared" si="503"/>
        <v>0</v>
      </c>
      <c r="M1460" s="29" t="e">
        <f t="shared" si="497"/>
        <v>#DIV/0!</v>
      </c>
      <c r="N1460" s="626"/>
      <c r="O1460" s="5" t="b">
        <f t="shared" si="486"/>
        <v>1</v>
      </c>
      <c r="P1460" s="6"/>
      <c r="Q1460" s="138"/>
      <c r="R1460" s="403" t="b">
        <f t="shared" si="492"/>
        <v>1</v>
      </c>
    </row>
    <row r="1461" spans="1:18" s="4" customFormat="1" ht="39.75" customHeight="1" x14ac:dyDescent="0.25">
      <c r="A1461" s="621"/>
      <c r="B1461" s="561" t="s">
        <v>38</v>
      </c>
      <c r="C1461" s="561"/>
      <c r="D1461" s="39">
        <v>453.97</v>
      </c>
      <c r="E1461" s="39">
        <v>292.17</v>
      </c>
      <c r="F1461" s="39">
        <v>292.17</v>
      </c>
      <c r="G1461" s="64">
        <f t="shared" si="473"/>
        <v>1</v>
      </c>
      <c r="H1461" s="39">
        <v>292.17</v>
      </c>
      <c r="I1461" s="64">
        <f t="shared" si="488"/>
        <v>1</v>
      </c>
      <c r="J1461" s="64">
        <f t="shared" si="476"/>
        <v>1</v>
      </c>
      <c r="K1461" s="39">
        <v>292.17</v>
      </c>
      <c r="L1461" s="39">
        <f t="shared" si="503"/>
        <v>0</v>
      </c>
      <c r="M1461" s="28">
        <f t="shared" si="497"/>
        <v>1</v>
      </c>
      <c r="N1461" s="626"/>
      <c r="O1461" s="5" t="b">
        <f t="shared" si="486"/>
        <v>1</v>
      </c>
      <c r="P1461" s="6"/>
      <c r="Q1461" s="138"/>
      <c r="R1461" s="403" t="b">
        <f t="shared" si="492"/>
        <v>1</v>
      </c>
    </row>
    <row r="1462" spans="1:18" s="4" customFormat="1" ht="39.75" customHeight="1" x14ac:dyDescent="0.25">
      <c r="A1462" s="621"/>
      <c r="B1462" s="561" t="s">
        <v>20</v>
      </c>
      <c r="C1462" s="561"/>
      <c r="D1462" s="39"/>
      <c r="E1462" s="39"/>
      <c r="F1462" s="39"/>
      <c r="G1462" s="68" t="e">
        <f t="shared" ref="G1462" si="508">F1462/E1462</f>
        <v>#DIV/0!</v>
      </c>
      <c r="H1462" s="236"/>
      <c r="I1462" s="68" t="e">
        <f t="shared" si="488"/>
        <v>#DIV/0!</v>
      </c>
      <c r="J1462" s="68" t="e">
        <f t="shared" ref="J1462" si="509">H1462/F1462</f>
        <v>#DIV/0!</v>
      </c>
      <c r="K1462" s="39">
        <f t="shared" si="502"/>
        <v>0</v>
      </c>
      <c r="L1462" s="39">
        <f t="shared" si="503"/>
        <v>0</v>
      </c>
      <c r="M1462" s="29" t="e">
        <f t="shared" si="497"/>
        <v>#DIV/0!</v>
      </c>
      <c r="N1462" s="627"/>
      <c r="O1462" s="5" t="b">
        <f t="shared" si="486"/>
        <v>1</v>
      </c>
      <c r="P1462" s="6"/>
      <c r="Q1462" s="138"/>
      <c r="R1462" s="403" t="b">
        <f t="shared" si="492"/>
        <v>1</v>
      </c>
    </row>
    <row r="1463" spans="1:18" s="67" customFormat="1" ht="72.75" customHeight="1" x14ac:dyDescent="0.25">
      <c r="A1463" s="1015" t="s">
        <v>42</v>
      </c>
      <c r="B1463" s="165" t="s">
        <v>339</v>
      </c>
      <c r="C1463" s="163" t="s">
        <v>328</v>
      </c>
      <c r="D1463" s="31">
        <f>SUM(D1464:D1467)</f>
        <v>1518499.83</v>
      </c>
      <c r="E1463" s="31">
        <f>SUM(E1464:E1467)</f>
        <v>1527024.14</v>
      </c>
      <c r="F1463" s="31">
        <f>SUM(F1464:F1467)</f>
        <v>610378.25</v>
      </c>
      <c r="G1463" s="398">
        <f>F1463/E1463</f>
        <v>0.39972000000000002</v>
      </c>
      <c r="H1463" s="31">
        <f t="shared" ref="H1463" si="510">SUM(H1464:H1467)</f>
        <v>606561.93999999994</v>
      </c>
      <c r="I1463" s="398">
        <f>H1463/E1463</f>
        <v>0.39722000000000002</v>
      </c>
      <c r="J1463" s="101">
        <f>H1463/F1463</f>
        <v>0.99399999999999999</v>
      </c>
      <c r="K1463" s="31">
        <f>SUM(K1464:K1467)</f>
        <v>1502899.47</v>
      </c>
      <c r="L1463" s="31">
        <f>SUM(L1464:L1467)</f>
        <v>24124.67</v>
      </c>
      <c r="M1463" s="32">
        <f t="shared" si="497"/>
        <v>0.98</v>
      </c>
      <c r="N1463" s="697"/>
      <c r="O1463" s="5" t="b">
        <f t="shared" si="486"/>
        <v>1</v>
      </c>
      <c r="P1463" s="6"/>
      <c r="Q1463" s="138"/>
      <c r="R1463" s="403"/>
    </row>
    <row r="1464" spans="1:18" s="66" customFormat="1" ht="27" x14ac:dyDescent="0.25">
      <c r="A1464" s="1015"/>
      <c r="B1464" s="164" t="s">
        <v>19</v>
      </c>
      <c r="C1464" s="194"/>
      <c r="D1464" s="33"/>
      <c r="E1464" s="33">
        <f>E1469+E1509+E1519</f>
        <v>0</v>
      </c>
      <c r="F1464" s="33">
        <f>F1469+F1509+F1519</f>
        <v>0</v>
      </c>
      <c r="G1464" s="103" t="e">
        <f>F1464/E1464</f>
        <v>#DIV/0!</v>
      </c>
      <c r="H1464" s="33">
        <f>H1469+H1509+H1519</f>
        <v>0</v>
      </c>
      <c r="I1464" s="103" t="e">
        <f t="shared" ref="I1464:I1527" si="511">H1464/E1464</f>
        <v>#DIV/0!</v>
      </c>
      <c r="J1464" s="103" t="e">
        <f>H1464/F1464</f>
        <v>#DIV/0!</v>
      </c>
      <c r="K1464" s="33">
        <f>K1469+K1509+K1519</f>
        <v>0</v>
      </c>
      <c r="L1464" s="33">
        <f>L1469+L1509+L1519</f>
        <v>0</v>
      </c>
      <c r="M1464" s="117" t="e">
        <f t="shared" si="497"/>
        <v>#DIV/0!</v>
      </c>
      <c r="N1464" s="697"/>
      <c r="O1464" s="5" t="b">
        <f t="shared" si="486"/>
        <v>1</v>
      </c>
      <c r="P1464" s="6"/>
      <c r="Q1464" s="138"/>
      <c r="R1464" s="403" t="b">
        <f t="shared" si="492"/>
        <v>1</v>
      </c>
    </row>
    <row r="1465" spans="1:18" s="66" customFormat="1" ht="27" x14ac:dyDescent="0.25">
      <c r="A1465" s="1015"/>
      <c r="B1465" s="164" t="s">
        <v>18</v>
      </c>
      <c r="C1465" s="194"/>
      <c r="D1465" s="33">
        <f>D1470+D1510+D1520</f>
        <v>1343415.41</v>
      </c>
      <c r="E1465" s="33">
        <f>E1470+E1510+E1520</f>
        <v>1351972.91</v>
      </c>
      <c r="F1465" s="33">
        <f>F1470+F1510+F1520</f>
        <v>541515.13</v>
      </c>
      <c r="G1465" s="104">
        <f>F1465/E1465</f>
        <v>0.40100000000000002</v>
      </c>
      <c r="H1465" s="33">
        <f>H1470+H1510+H1520</f>
        <v>537698.81999999995</v>
      </c>
      <c r="I1465" s="104">
        <f t="shared" si="511"/>
        <v>0.39800000000000002</v>
      </c>
      <c r="J1465" s="104">
        <f>H1465/F1465</f>
        <v>0.99299999999999999</v>
      </c>
      <c r="K1465" s="33">
        <f>K1470+K1510+K1520</f>
        <v>1349829.93</v>
      </c>
      <c r="L1465" s="33">
        <f>L1470+L1510+L1520</f>
        <v>2142.98</v>
      </c>
      <c r="M1465" s="116">
        <f t="shared" si="497"/>
        <v>1</v>
      </c>
      <c r="N1465" s="697"/>
      <c r="O1465" s="5" t="b">
        <f t="shared" si="486"/>
        <v>1</v>
      </c>
      <c r="P1465" s="6"/>
      <c r="Q1465" s="138"/>
      <c r="R1465" s="403"/>
    </row>
    <row r="1466" spans="1:18" s="66" customFormat="1" ht="27" x14ac:dyDescent="0.25">
      <c r="A1466" s="1015"/>
      <c r="B1466" s="164" t="s">
        <v>38</v>
      </c>
      <c r="C1466" s="194"/>
      <c r="D1466" s="33">
        <f t="shared" ref="D1466:E1467" si="512">D1471+D1511+D1521</f>
        <v>175084.42</v>
      </c>
      <c r="E1466" s="33">
        <f t="shared" si="512"/>
        <v>175051.23</v>
      </c>
      <c r="F1466" s="33">
        <f t="shared" ref="F1466:H1466" si="513">F1471+F1511+F1521</f>
        <v>68863.12</v>
      </c>
      <c r="G1466" s="340">
        <f>F1466/E1466</f>
        <v>0.39339000000000002</v>
      </c>
      <c r="H1466" s="33">
        <f t="shared" si="513"/>
        <v>68863.12</v>
      </c>
      <c r="I1466" s="340">
        <f t="shared" si="511"/>
        <v>0.39339000000000002</v>
      </c>
      <c r="J1466" s="104">
        <f>H1466/F1466</f>
        <v>1</v>
      </c>
      <c r="K1466" s="33">
        <f t="shared" ref="K1466:L1466" si="514">K1471+K1511+K1521</f>
        <v>153069.54</v>
      </c>
      <c r="L1466" s="33">
        <f t="shared" si="514"/>
        <v>21981.69</v>
      </c>
      <c r="M1466" s="116">
        <f t="shared" si="497"/>
        <v>0.87</v>
      </c>
      <c r="N1466" s="697"/>
      <c r="O1466" s="5" t="b">
        <f t="shared" si="486"/>
        <v>1</v>
      </c>
      <c r="P1466" s="6"/>
      <c r="Q1466" s="138"/>
      <c r="R1466" s="403" t="b">
        <f t="shared" si="492"/>
        <v>1</v>
      </c>
    </row>
    <row r="1467" spans="1:18" s="66" customFormat="1" ht="27" x14ac:dyDescent="0.25">
      <c r="A1467" s="1015"/>
      <c r="B1467" s="164" t="s">
        <v>20</v>
      </c>
      <c r="C1467" s="194"/>
      <c r="D1467" s="33">
        <f t="shared" si="512"/>
        <v>0</v>
      </c>
      <c r="E1467" s="33">
        <f t="shared" si="512"/>
        <v>0</v>
      </c>
      <c r="F1467" s="33">
        <f t="shared" ref="F1467:H1467" si="515">F1472+F1512+F1522</f>
        <v>0</v>
      </c>
      <c r="G1467" s="104"/>
      <c r="H1467" s="33">
        <f t="shared" si="515"/>
        <v>0</v>
      </c>
      <c r="I1467" s="103" t="e">
        <f t="shared" si="511"/>
        <v>#DIV/0!</v>
      </c>
      <c r="J1467" s="103"/>
      <c r="K1467" s="33">
        <f t="shared" ref="K1467:L1467" si="516">K1472+K1512+K1522</f>
        <v>0</v>
      </c>
      <c r="L1467" s="33">
        <f t="shared" si="516"/>
        <v>0</v>
      </c>
      <c r="M1467" s="117" t="e">
        <f t="shared" si="497"/>
        <v>#DIV/0!</v>
      </c>
      <c r="N1467" s="697"/>
      <c r="O1467" s="5" t="b">
        <f t="shared" si="486"/>
        <v>1</v>
      </c>
      <c r="P1467" s="6"/>
      <c r="Q1467" s="138"/>
      <c r="R1467" s="403" t="b">
        <f t="shared" si="492"/>
        <v>1</v>
      </c>
    </row>
    <row r="1468" spans="1:18" s="67" customFormat="1" ht="99.75" customHeight="1" x14ac:dyDescent="0.25">
      <c r="A1468" s="808" t="s">
        <v>240</v>
      </c>
      <c r="B1468" s="168" t="s">
        <v>241</v>
      </c>
      <c r="C1468" s="158" t="s">
        <v>329</v>
      </c>
      <c r="D1468" s="59">
        <f>SUM(D1469:D1472)</f>
        <v>950456.17</v>
      </c>
      <c r="E1468" s="59">
        <f>SUM(E1469:E1472)</f>
        <v>950422.98</v>
      </c>
      <c r="F1468" s="59">
        <f>SUM(F1469:F1472)</f>
        <v>421742.81</v>
      </c>
      <c r="G1468" s="216">
        <f>F1468/E1468</f>
        <v>0.44369999999999998</v>
      </c>
      <c r="H1468" s="59">
        <f>SUM(H1469:H1472)</f>
        <v>421742.81</v>
      </c>
      <c r="I1468" s="216">
        <f t="shared" si="511"/>
        <v>0.44369999999999998</v>
      </c>
      <c r="J1468" s="96">
        <f>H1468/F1468</f>
        <v>1</v>
      </c>
      <c r="K1468" s="59">
        <f>SUM(K1469:K1472)</f>
        <v>943569.46</v>
      </c>
      <c r="L1468" s="59">
        <f>SUM(L1469:L1472)</f>
        <v>6853.52</v>
      </c>
      <c r="M1468" s="57">
        <f t="shared" si="497"/>
        <v>0.99</v>
      </c>
      <c r="N1468" s="696"/>
      <c r="O1468" s="5" t="b">
        <f t="shared" si="486"/>
        <v>1</v>
      </c>
      <c r="P1468" s="6"/>
      <c r="Q1468" s="138"/>
      <c r="R1468" s="403" t="b">
        <f t="shared" si="492"/>
        <v>1</v>
      </c>
    </row>
    <row r="1469" spans="1:18" s="66" customFormat="1" ht="27" x14ac:dyDescent="0.25">
      <c r="A1469" s="808"/>
      <c r="B1469" s="159" t="s">
        <v>19</v>
      </c>
      <c r="C1469" s="470"/>
      <c r="D1469" s="24"/>
      <c r="E1469" s="24"/>
      <c r="F1469" s="24">
        <f>F1474+F1479+F1484+F1489+F1494+F1499</f>
        <v>0</v>
      </c>
      <c r="G1469" s="81" t="e">
        <f>F1469/E1469</f>
        <v>#DIV/0!</v>
      </c>
      <c r="H1469" s="36">
        <f t="shared" ref="H1469:L1472" si="517">H1474+H1479+H1484+H1489+H1494+H1499</f>
        <v>0</v>
      </c>
      <c r="I1469" s="81" t="e">
        <f t="shared" si="511"/>
        <v>#DIV/0!</v>
      </c>
      <c r="J1469" s="81" t="e">
        <f>H1469/F1469</f>
        <v>#DIV/0!</v>
      </c>
      <c r="K1469" s="24">
        <f t="shared" si="517"/>
        <v>0</v>
      </c>
      <c r="L1469" s="24">
        <f t="shared" si="517"/>
        <v>0</v>
      </c>
      <c r="M1469" s="120" t="e">
        <f t="shared" si="497"/>
        <v>#DIV/0!</v>
      </c>
      <c r="N1469" s="696"/>
      <c r="O1469" s="5" t="b">
        <f t="shared" si="486"/>
        <v>1</v>
      </c>
      <c r="P1469" s="6"/>
      <c r="Q1469" s="138"/>
      <c r="R1469" s="403" t="b">
        <f t="shared" si="492"/>
        <v>1</v>
      </c>
    </row>
    <row r="1470" spans="1:18" s="66" customFormat="1" ht="27" x14ac:dyDescent="0.25">
      <c r="A1470" s="808"/>
      <c r="B1470" s="159" t="s">
        <v>18</v>
      </c>
      <c r="C1470" s="159"/>
      <c r="D1470" s="24">
        <f>D1475+D1480+D1485+D1490+D1505</f>
        <v>833781.1</v>
      </c>
      <c r="E1470" s="24">
        <f>E1475+E1480+E1485+E1490+E1495+E1500</f>
        <v>833781.1</v>
      </c>
      <c r="F1470" s="24">
        <f>F1475+F1480+F1485+F1490+F1495+F1500</f>
        <v>369551.26</v>
      </c>
      <c r="G1470" s="100">
        <f>F1470/E1470</f>
        <v>0.443</v>
      </c>
      <c r="H1470" s="24">
        <f t="shared" si="517"/>
        <v>369551.26</v>
      </c>
      <c r="I1470" s="100">
        <f t="shared" si="511"/>
        <v>0.443</v>
      </c>
      <c r="J1470" s="100">
        <f>H1470/F1470</f>
        <v>1</v>
      </c>
      <c r="K1470" s="24">
        <f t="shared" si="517"/>
        <v>833326.48</v>
      </c>
      <c r="L1470" s="24">
        <f t="shared" si="517"/>
        <v>454.62</v>
      </c>
      <c r="M1470" s="47">
        <f t="shared" si="497"/>
        <v>1</v>
      </c>
      <c r="N1470" s="696"/>
      <c r="O1470" s="5" t="b">
        <f t="shared" ref="O1470:O1533" si="518">K1470+L1470=E1470</f>
        <v>1</v>
      </c>
      <c r="P1470" s="6"/>
      <c r="Q1470" s="138"/>
      <c r="R1470" s="403" t="b">
        <f t="shared" si="492"/>
        <v>1</v>
      </c>
    </row>
    <row r="1471" spans="1:18" s="66" customFormat="1" ht="27" x14ac:dyDescent="0.25">
      <c r="A1471" s="808"/>
      <c r="B1471" s="159" t="s">
        <v>38</v>
      </c>
      <c r="C1471" s="159"/>
      <c r="D1471" s="24">
        <f>D1476+D1481+D1486+D1491+D1506+D1496</f>
        <v>116675.07</v>
      </c>
      <c r="E1471" s="24">
        <f>E1476+E1481+E1486+E1491+E1496+E1501</f>
        <v>116641.88</v>
      </c>
      <c r="F1471" s="24">
        <f>F1476+F1481+F1486+F1491+F1496+F1501</f>
        <v>52191.55</v>
      </c>
      <c r="G1471" s="100">
        <f>F1471/E1471</f>
        <v>0.44700000000000001</v>
      </c>
      <c r="H1471" s="24">
        <f t="shared" si="517"/>
        <v>52191.55</v>
      </c>
      <c r="I1471" s="100">
        <f t="shared" si="511"/>
        <v>0.44700000000000001</v>
      </c>
      <c r="J1471" s="100">
        <f>H1471/F1471</f>
        <v>1</v>
      </c>
      <c r="K1471" s="24">
        <f>K1476+K1481+K1486+K1491+K1496+K1501</f>
        <v>110242.98</v>
      </c>
      <c r="L1471" s="24">
        <f t="shared" si="517"/>
        <v>6398.9</v>
      </c>
      <c r="M1471" s="47">
        <f t="shared" si="497"/>
        <v>0.95</v>
      </c>
      <c r="N1471" s="696"/>
      <c r="O1471" s="5" t="b">
        <f t="shared" si="518"/>
        <v>1</v>
      </c>
      <c r="P1471" s="6"/>
      <c r="Q1471" s="138"/>
      <c r="R1471" s="403" t="b">
        <f t="shared" si="492"/>
        <v>1</v>
      </c>
    </row>
    <row r="1472" spans="1:18" s="66" customFormat="1" ht="27" x14ac:dyDescent="0.25">
      <c r="A1472" s="808"/>
      <c r="B1472" s="159" t="s">
        <v>20</v>
      </c>
      <c r="C1472" s="159"/>
      <c r="D1472" s="24"/>
      <c r="E1472" s="24"/>
      <c r="F1472" s="24"/>
      <c r="G1472" s="100"/>
      <c r="H1472" s="24">
        <f t="shared" si="517"/>
        <v>0</v>
      </c>
      <c r="I1472" s="81" t="e">
        <f t="shared" si="511"/>
        <v>#DIV/0!</v>
      </c>
      <c r="J1472" s="81"/>
      <c r="K1472" s="24">
        <f t="shared" ref="K1472:L1472" si="519">K1477+K1482+K1487+K1492+K1497+K1502</f>
        <v>0</v>
      </c>
      <c r="L1472" s="24">
        <f t="shared" si="519"/>
        <v>0</v>
      </c>
      <c r="M1472" s="120" t="e">
        <f t="shared" si="497"/>
        <v>#DIV/0!</v>
      </c>
      <c r="N1472" s="696"/>
      <c r="O1472" s="5" t="b">
        <f t="shared" si="518"/>
        <v>1</v>
      </c>
      <c r="P1472" s="6"/>
      <c r="Q1472" s="138"/>
      <c r="R1472" s="403" t="b">
        <f t="shared" si="492"/>
        <v>1</v>
      </c>
    </row>
    <row r="1473" spans="1:18" s="45" customFormat="1" ht="157.5" customHeight="1" x14ac:dyDescent="0.25">
      <c r="A1473" s="591" t="s">
        <v>242</v>
      </c>
      <c r="B1473" s="162" t="s">
        <v>340</v>
      </c>
      <c r="C1473" s="160" t="s">
        <v>330</v>
      </c>
      <c r="D1473" s="51">
        <f>SUM(D1474:D1477)</f>
        <v>319.75</v>
      </c>
      <c r="E1473" s="51">
        <f>SUM(E1474:E1477)</f>
        <v>319.75</v>
      </c>
      <c r="F1473" s="51">
        <f>SUM(F1474:F1477)</f>
        <v>146.44999999999999</v>
      </c>
      <c r="G1473" s="105">
        <f>F1473/E1473</f>
        <v>0.45800000000000002</v>
      </c>
      <c r="H1473" s="51">
        <f>SUM(H1474:H1477)</f>
        <v>146.44999999999999</v>
      </c>
      <c r="I1473" s="100">
        <f t="shared" si="511"/>
        <v>0.45800000000000002</v>
      </c>
      <c r="J1473" s="105">
        <f>H1473/F1473</f>
        <v>1</v>
      </c>
      <c r="K1473" s="51">
        <f>SUM(K1474:K1477)</f>
        <v>210.86</v>
      </c>
      <c r="L1473" s="51">
        <f t="shared" ref="L1473:L1507" si="520">E1473-K1473</f>
        <v>108.89</v>
      </c>
      <c r="M1473" s="140">
        <f t="shared" si="497"/>
        <v>0.66</v>
      </c>
      <c r="N1473" s="659" t="s">
        <v>1480</v>
      </c>
      <c r="O1473" s="5" t="b">
        <f t="shared" si="518"/>
        <v>1</v>
      </c>
      <c r="P1473" s="6"/>
      <c r="Q1473" s="138"/>
      <c r="R1473" s="403" t="b">
        <f t="shared" si="492"/>
        <v>1</v>
      </c>
    </row>
    <row r="1474" spans="1:18" s="44" customFormat="1" ht="27" x14ac:dyDescent="0.25">
      <c r="A1474" s="591"/>
      <c r="B1474" s="161" t="s">
        <v>19</v>
      </c>
      <c r="C1474" s="161"/>
      <c r="D1474" s="24"/>
      <c r="E1474" s="24"/>
      <c r="F1474" s="24"/>
      <c r="G1474" s="100"/>
      <c r="H1474" s="24"/>
      <c r="I1474" s="81" t="e">
        <f t="shared" si="511"/>
        <v>#DIV/0!</v>
      </c>
      <c r="J1474" s="81"/>
      <c r="K1474" s="24">
        <f t="shared" ref="K1474:K1507" si="521">E1474</f>
        <v>0</v>
      </c>
      <c r="L1474" s="24">
        <f t="shared" si="520"/>
        <v>0</v>
      </c>
      <c r="M1474" s="120" t="e">
        <f t="shared" si="497"/>
        <v>#DIV/0!</v>
      </c>
      <c r="N1474" s="659"/>
      <c r="O1474" s="5" t="b">
        <f t="shared" si="518"/>
        <v>1</v>
      </c>
      <c r="P1474" s="6"/>
      <c r="Q1474" s="138"/>
      <c r="R1474" s="403" t="b">
        <f t="shared" si="492"/>
        <v>1</v>
      </c>
    </row>
    <row r="1475" spans="1:18" s="44" customFormat="1" ht="27" x14ac:dyDescent="0.25">
      <c r="A1475" s="591"/>
      <c r="B1475" s="161" t="s">
        <v>18</v>
      </c>
      <c r="C1475" s="161"/>
      <c r="D1475" s="24"/>
      <c r="E1475" s="24"/>
      <c r="F1475" s="24"/>
      <c r="G1475" s="100"/>
      <c r="H1475" s="24"/>
      <c r="I1475" s="81" t="e">
        <f t="shared" si="511"/>
        <v>#DIV/0!</v>
      </c>
      <c r="J1475" s="81"/>
      <c r="K1475" s="24">
        <f t="shared" si="521"/>
        <v>0</v>
      </c>
      <c r="L1475" s="24">
        <f t="shared" si="520"/>
        <v>0</v>
      </c>
      <c r="M1475" s="120" t="e">
        <f t="shared" si="497"/>
        <v>#DIV/0!</v>
      </c>
      <c r="N1475" s="659"/>
      <c r="O1475" s="5" t="b">
        <f t="shared" si="518"/>
        <v>1</v>
      </c>
      <c r="P1475" s="6"/>
      <c r="Q1475" s="138"/>
      <c r="R1475" s="403" t="b">
        <f t="shared" si="492"/>
        <v>1</v>
      </c>
    </row>
    <row r="1476" spans="1:18" s="44" customFormat="1" ht="27" x14ac:dyDescent="0.25">
      <c r="A1476" s="591"/>
      <c r="B1476" s="161" t="s">
        <v>38</v>
      </c>
      <c r="C1476" s="161"/>
      <c r="D1476" s="24">
        <v>319.75</v>
      </c>
      <c r="E1476" s="24">
        <f>D1476</f>
        <v>319.75</v>
      </c>
      <c r="F1476" s="24">
        <v>146.44999999999999</v>
      </c>
      <c r="G1476" s="100">
        <f>F1476/E1476</f>
        <v>0.45800000000000002</v>
      </c>
      <c r="H1476" s="24">
        <f>F1476</f>
        <v>146.44999999999999</v>
      </c>
      <c r="I1476" s="100">
        <f t="shared" si="511"/>
        <v>0.45800000000000002</v>
      </c>
      <c r="J1476" s="100">
        <f>H1476/F1476</f>
        <v>1</v>
      </c>
      <c r="K1476" s="24">
        <v>210.86</v>
      </c>
      <c r="L1476" s="24">
        <f>E1476-K1476</f>
        <v>108.89</v>
      </c>
      <c r="M1476" s="47">
        <f t="shared" si="497"/>
        <v>0.66</v>
      </c>
      <c r="N1476" s="659"/>
      <c r="O1476" s="5" t="b">
        <f t="shared" si="518"/>
        <v>1</v>
      </c>
      <c r="P1476" s="6"/>
      <c r="Q1476" s="138"/>
      <c r="R1476" s="403" t="b">
        <f t="shared" si="492"/>
        <v>1</v>
      </c>
    </row>
    <row r="1477" spans="1:18" s="44" customFormat="1" ht="27" x14ac:dyDescent="0.25">
      <c r="A1477" s="591"/>
      <c r="B1477" s="161" t="s">
        <v>20</v>
      </c>
      <c r="C1477" s="161"/>
      <c r="D1477" s="24"/>
      <c r="E1477" s="24"/>
      <c r="F1477" s="24"/>
      <c r="G1477" s="100"/>
      <c r="H1477" s="24"/>
      <c r="I1477" s="81" t="e">
        <f t="shared" si="511"/>
        <v>#DIV/0!</v>
      </c>
      <c r="J1477" s="81"/>
      <c r="K1477" s="24">
        <f t="shared" si="521"/>
        <v>0</v>
      </c>
      <c r="L1477" s="24">
        <f t="shared" si="520"/>
        <v>0</v>
      </c>
      <c r="M1477" s="120" t="e">
        <f t="shared" si="497"/>
        <v>#DIV/0!</v>
      </c>
      <c r="N1477" s="659"/>
      <c r="O1477" s="5" t="b">
        <f t="shared" si="518"/>
        <v>1</v>
      </c>
      <c r="P1477" s="6"/>
      <c r="Q1477" s="138"/>
      <c r="R1477" s="403" t="b">
        <f t="shared" si="492"/>
        <v>1</v>
      </c>
    </row>
    <row r="1478" spans="1:18" s="65" customFormat="1" ht="92.25" customHeight="1" x14ac:dyDescent="0.25">
      <c r="A1478" s="591" t="s">
        <v>243</v>
      </c>
      <c r="B1478" s="162" t="s">
        <v>341</v>
      </c>
      <c r="C1478" s="160" t="s">
        <v>330</v>
      </c>
      <c r="D1478" s="51">
        <f>SUM(D1479:D1482)</f>
        <v>121</v>
      </c>
      <c r="E1478" s="51">
        <f>SUM(E1479:E1482)</f>
        <v>693.49</v>
      </c>
      <c r="F1478" s="51">
        <v>30</v>
      </c>
      <c r="G1478" s="105">
        <f>F1478/E1478</f>
        <v>4.2999999999999997E-2</v>
      </c>
      <c r="H1478" s="51">
        <v>30</v>
      </c>
      <c r="I1478" s="100">
        <f t="shared" si="511"/>
        <v>4.2999999999999997E-2</v>
      </c>
      <c r="J1478" s="105">
        <f>H1478/F1478</f>
        <v>1</v>
      </c>
      <c r="K1478" s="51">
        <f>SUM(K1479:K1482)</f>
        <v>181.8</v>
      </c>
      <c r="L1478" s="51">
        <f t="shared" si="520"/>
        <v>511.69</v>
      </c>
      <c r="M1478" s="47">
        <f t="shared" si="497"/>
        <v>0.26</v>
      </c>
      <c r="N1478" s="659" t="s">
        <v>1481</v>
      </c>
      <c r="O1478" s="5" t="b">
        <f t="shared" si="518"/>
        <v>1</v>
      </c>
      <c r="P1478" s="6"/>
      <c r="Q1478" s="138"/>
      <c r="R1478" s="403" t="b">
        <f t="shared" si="492"/>
        <v>1</v>
      </c>
    </row>
    <row r="1479" spans="1:18" s="66" customFormat="1" ht="32.25" customHeight="1" x14ac:dyDescent="0.25">
      <c r="A1479" s="591"/>
      <c r="B1479" s="161" t="s">
        <v>19</v>
      </c>
      <c r="C1479" s="161"/>
      <c r="D1479" s="24"/>
      <c r="E1479" s="24"/>
      <c r="F1479" s="24"/>
      <c r="G1479" s="100"/>
      <c r="H1479" s="24"/>
      <c r="I1479" s="81" t="e">
        <f t="shared" si="511"/>
        <v>#DIV/0!</v>
      </c>
      <c r="J1479" s="81"/>
      <c r="K1479" s="24">
        <f t="shared" si="521"/>
        <v>0</v>
      </c>
      <c r="L1479" s="24">
        <f t="shared" si="520"/>
        <v>0</v>
      </c>
      <c r="M1479" s="120" t="e">
        <f t="shared" si="497"/>
        <v>#DIV/0!</v>
      </c>
      <c r="N1479" s="659"/>
      <c r="O1479" s="5" t="b">
        <f t="shared" si="518"/>
        <v>1</v>
      </c>
      <c r="P1479" s="6"/>
      <c r="Q1479" s="138"/>
      <c r="R1479" s="403" t="b">
        <f t="shared" si="492"/>
        <v>1</v>
      </c>
    </row>
    <row r="1480" spans="1:18" s="66" customFormat="1" ht="32.25" customHeight="1" x14ac:dyDescent="0.25">
      <c r="A1480" s="591"/>
      <c r="B1480" s="161" t="s">
        <v>18</v>
      </c>
      <c r="C1480" s="161"/>
      <c r="D1480" s="24"/>
      <c r="E1480" s="24"/>
      <c r="F1480" s="24"/>
      <c r="G1480" s="100"/>
      <c r="H1480" s="24"/>
      <c r="I1480" s="81" t="e">
        <f t="shared" si="511"/>
        <v>#DIV/0!</v>
      </c>
      <c r="J1480" s="81"/>
      <c r="K1480" s="24">
        <f t="shared" si="521"/>
        <v>0</v>
      </c>
      <c r="L1480" s="24">
        <f t="shared" si="520"/>
        <v>0</v>
      </c>
      <c r="M1480" s="120" t="e">
        <f t="shared" si="497"/>
        <v>#DIV/0!</v>
      </c>
      <c r="N1480" s="659"/>
      <c r="O1480" s="5" t="b">
        <f t="shared" si="518"/>
        <v>1</v>
      </c>
      <c r="P1480" s="6"/>
      <c r="Q1480" s="138"/>
      <c r="R1480" s="403" t="b">
        <f t="shared" ref="R1480:R1543" si="522">F1480=H1480</f>
        <v>1</v>
      </c>
    </row>
    <row r="1481" spans="1:18" s="66" customFormat="1" ht="29.25" customHeight="1" x14ac:dyDescent="0.25">
      <c r="A1481" s="591"/>
      <c r="B1481" s="161" t="s">
        <v>38</v>
      </c>
      <c r="C1481" s="161"/>
      <c r="D1481" s="24">
        <v>121</v>
      </c>
      <c r="E1481" s="24">
        <v>693.49</v>
      </c>
      <c r="F1481" s="24">
        <v>30</v>
      </c>
      <c r="G1481" s="100">
        <f>F1481/E1481</f>
        <v>4.2999999999999997E-2</v>
      </c>
      <c r="H1481" s="24">
        <v>30</v>
      </c>
      <c r="I1481" s="100">
        <f t="shared" si="511"/>
        <v>4.2999999999999997E-2</v>
      </c>
      <c r="J1481" s="100">
        <f>H1481/F1481</f>
        <v>1</v>
      </c>
      <c r="K1481" s="24">
        <v>181.8</v>
      </c>
      <c r="L1481" s="24">
        <f t="shared" si="520"/>
        <v>511.69</v>
      </c>
      <c r="M1481" s="47">
        <f t="shared" si="497"/>
        <v>0.26</v>
      </c>
      <c r="N1481" s="659"/>
      <c r="O1481" s="5" t="b">
        <f t="shared" si="518"/>
        <v>1</v>
      </c>
      <c r="P1481" s="6"/>
      <c r="Q1481" s="138"/>
      <c r="R1481" s="403" t="b">
        <f t="shared" si="522"/>
        <v>1</v>
      </c>
    </row>
    <row r="1482" spans="1:18" s="66" customFormat="1" ht="47.25" customHeight="1" x14ac:dyDescent="0.25">
      <c r="A1482" s="591"/>
      <c r="B1482" s="161" t="s">
        <v>20</v>
      </c>
      <c r="C1482" s="161"/>
      <c r="D1482" s="24"/>
      <c r="E1482" s="24"/>
      <c r="F1482" s="24"/>
      <c r="G1482" s="100"/>
      <c r="H1482" s="24"/>
      <c r="I1482" s="81" t="e">
        <f t="shared" si="511"/>
        <v>#DIV/0!</v>
      </c>
      <c r="J1482" s="81"/>
      <c r="K1482" s="24">
        <f t="shared" si="521"/>
        <v>0</v>
      </c>
      <c r="L1482" s="24">
        <f t="shared" si="520"/>
        <v>0</v>
      </c>
      <c r="M1482" s="120" t="e">
        <f t="shared" si="497"/>
        <v>#DIV/0!</v>
      </c>
      <c r="N1482" s="659"/>
      <c r="O1482" s="5" t="b">
        <f t="shared" si="518"/>
        <v>1</v>
      </c>
      <c r="P1482" s="6"/>
      <c r="Q1482" s="138"/>
      <c r="R1482" s="403" t="b">
        <f t="shared" si="522"/>
        <v>1</v>
      </c>
    </row>
    <row r="1483" spans="1:18" s="67" customFormat="1" ht="37.5" customHeight="1" x14ac:dyDescent="0.25">
      <c r="A1483" s="591" t="s">
        <v>244</v>
      </c>
      <c r="B1483" s="50" t="s">
        <v>342</v>
      </c>
      <c r="C1483" s="160" t="s">
        <v>330</v>
      </c>
      <c r="D1483" s="51">
        <f>SUM(D1484:D1487)</f>
        <v>9263</v>
      </c>
      <c r="E1483" s="51">
        <f>SUM(E1484:E1487)</f>
        <v>9263</v>
      </c>
      <c r="F1483" s="51">
        <f>SUM(F1484:F1487)</f>
        <v>7543</v>
      </c>
      <c r="G1483" s="105">
        <f>F1483/E1483</f>
        <v>0.81399999999999995</v>
      </c>
      <c r="H1483" s="51">
        <f>SUM(H1484:H1487)</f>
        <v>7543</v>
      </c>
      <c r="I1483" s="100">
        <f t="shared" si="511"/>
        <v>0.81399999999999995</v>
      </c>
      <c r="J1483" s="105">
        <f>H1483/F1483</f>
        <v>1</v>
      </c>
      <c r="K1483" s="51">
        <f>SUM(K1484:K1487)</f>
        <v>9263</v>
      </c>
      <c r="L1483" s="24">
        <f t="shared" si="520"/>
        <v>0</v>
      </c>
      <c r="M1483" s="47">
        <f t="shared" si="497"/>
        <v>1</v>
      </c>
      <c r="N1483" s="659" t="s">
        <v>1482</v>
      </c>
      <c r="O1483" s="5" t="b">
        <f t="shared" si="518"/>
        <v>1</v>
      </c>
      <c r="P1483" s="6"/>
      <c r="Q1483" s="138"/>
      <c r="R1483" s="403" t="b">
        <f t="shared" si="522"/>
        <v>1</v>
      </c>
    </row>
    <row r="1484" spans="1:18" s="66" customFormat="1" ht="30" customHeight="1" x14ac:dyDescent="0.25">
      <c r="A1484" s="591"/>
      <c r="B1484" s="161" t="s">
        <v>19</v>
      </c>
      <c r="C1484" s="161"/>
      <c r="D1484" s="24"/>
      <c r="E1484" s="24"/>
      <c r="F1484" s="24"/>
      <c r="G1484" s="100"/>
      <c r="H1484" s="24"/>
      <c r="I1484" s="81" t="e">
        <f t="shared" si="511"/>
        <v>#DIV/0!</v>
      </c>
      <c r="J1484" s="81"/>
      <c r="K1484" s="24">
        <f t="shared" si="521"/>
        <v>0</v>
      </c>
      <c r="L1484" s="24">
        <f t="shared" si="520"/>
        <v>0</v>
      </c>
      <c r="M1484" s="120" t="e">
        <f t="shared" si="497"/>
        <v>#DIV/0!</v>
      </c>
      <c r="N1484" s="659"/>
      <c r="O1484" s="5" t="b">
        <f t="shared" si="518"/>
        <v>1</v>
      </c>
      <c r="P1484" s="6"/>
      <c r="Q1484" s="138"/>
      <c r="R1484" s="403" t="b">
        <f t="shared" si="522"/>
        <v>1</v>
      </c>
    </row>
    <row r="1485" spans="1:18" s="66" customFormat="1" ht="27" x14ac:dyDescent="0.25">
      <c r="A1485" s="591"/>
      <c r="B1485" s="161" t="s">
        <v>18</v>
      </c>
      <c r="C1485" s="161"/>
      <c r="D1485" s="24"/>
      <c r="E1485" s="24"/>
      <c r="F1485" s="24"/>
      <c r="G1485" s="100"/>
      <c r="H1485" s="24"/>
      <c r="I1485" s="81" t="e">
        <f t="shared" si="511"/>
        <v>#DIV/0!</v>
      </c>
      <c r="J1485" s="81"/>
      <c r="K1485" s="24">
        <f t="shared" si="521"/>
        <v>0</v>
      </c>
      <c r="L1485" s="24">
        <f t="shared" si="520"/>
        <v>0</v>
      </c>
      <c r="M1485" s="120" t="e">
        <f t="shared" si="497"/>
        <v>#DIV/0!</v>
      </c>
      <c r="N1485" s="659"/>
      <c r="O1485" s="5" t="b">
        <f t="shared" si="518"/>
        <v>1</v>
      </c>
      <c r="P1485" s="6"/>
      <c r="Q1485" s="138"/>
      <c r="R1485" s="403" t="b">
        <f t="shared" si="522"/>
        <v>1</v>
      </c>
    </row>
    <row r="1486" spans="1:18" s="66" customFormat="1" ht="27" x14ac:dyDescent="0.25">
      <c r="A1486" s="591"/>
      <c r="B1486" s="161" t="s">
        <v>38</v>
      </c>
      <c r="C1486" s="161"/>
      <c r="D1486" s="24">
        <v>9263</v>
      </c>
      <c r="E1486" s="24">
        <f>D1486</f>
        <v>9263</v>
      </c>
      <c r="F1486" s="24">
        <v>7543</v>
      </c>
      <c r="G1486" s="100">
        <f>F1486/E1486</f>
        <v>0.81399999999999995</v>
      </c>
      <c r="H1486" s="24">
        <v>7543</v>
      </c>
      <c r="I1486" s="100">
        <f t="shared" si="511"/>
        <v>0.81399999999999995</v>
      </c>
      <c r="J1486" s="100">
        <f>H1486/F1486</f>
        <v>1</v>
      </c>
      <c r="K1486" s="24">
        <v>9263</v>
      </c>
      <c r="L1486" s="24">
        <f t="shared" si="520"/>
        <v>0</v>
      </c>
      <c r="M1486" s="47">
        <f t="shared" si="497"/>
        <v>1</v>
      </c>
      <c r="N1486" s="659"/>
      <c r="O1486" s="5" t="b">
        <f t="shared" si="518"/>
        <v>1</v>
      </c>
      <c r="P1486" s="6"/>
      <c r="Q1486" s="138"/>
      <c r="R1486" s="403" t="b">
        <f t="shared" si="522"/>
        <v>1</v>
      </c>
    </row>
    <row r="1487" spans="1:18" s="66" customFormat="1" ht="36.75" customHeight="1" x14ac:dyDescent="0.25">
      <c r="A1487" s="591"/>
      <c r="B1487" s="161" t="s">
        <v>20</v>
      </c>
      <c r="C1487" s="161"/>
      <c r="D1487" s="24"/>
      <c r="E1487" s="24"/>
      <c r="F1487" s="24"/>
      <c r="G1487" s="100"/>
      <c r="H1487" s="24"/>
      <c r="I1487" s="81" t="e">
        <f t="shared" si="511"/>
        <v>#DIV/0!</v>
      </c>
      <c r="J1487" s="81"/>
      <c r="K1487" s="24">
        <f t="shared" si="521"/>
        <v>0</v>
      </c>
      <c r="L1487" s="24">
        <f t="shared" si="520"/>
        <v>0</v>
      </c>
      <c r="M1487" s="120" t="e">
        <f t="shared" si="497"/>
        <v>#DIV/0!</v>
      </c>
      <c r="N1487" s="659"/>
      <c r="O1487" s="5" t="b">
        <f t="shared" si="518"/>
        <v>1</v>
      </c>
      <c r="P1487" s="6"/>
      <c r="Q1487" s="138"/>
      <c r="R1487" s="403" t="b">
        <f t="shared" si="522"/>
        <v>1</v>
      </c>
    </row>
    <row r="1488" spans="1:18" s="67" customFormat="1" ht="234.75" customHeight="1" x14ac:dyDescent="0.25">
      <c r="A1488" s="591" t="s">
        <v>245</v>
      </c>
      <c r="B1488" s="162" t="s">
        <v>343</v>
      </c>
      <c r="C1488" s="160" t="s">
        <v>330</v>
      </c>
      <c r="D1488" s="51">
        <f>SUM(D1489:D1492)</f>
        <v>14229.64</v>
      </c>
      <c r="E1488" s="51">
        <f>SUM(E1489:E1492)</f>
        <v>13623.96</v>
      </c>
      <c r="F1488" s="51">
        <f>SUM(F1489:F1492)</f>
        <v>3311.52</v>
      </c>
      <c r="G1488" s="105">
        <f>F1488/E1488</f>
        <v>0.24299999999999999</v>
      </c>
      <c r="H1488" s="51">
        <f>SUM(H1489:H1492)</f>
        <v>3311.52</v>
      </c>
      <c r="I1488" s="100">
        <f t="shared" si="511"/>
        <v>0.24299999999999999</v>
      </c>
      <c r="J1488" s="99">
        <f>H1488/F1488</f>
        <v>1</v>
      </c>
      <c r="K1488" s="24">
        <f>SUM(K1489:K1492)</f>
        <v>7896.16</v>
      </c>
      <c r="L1488" s="24">
        <f t="shared" si="520"/>
        <v>5727.8</v>
      </c>
      <c r="M1488" s="47">
        <f t="shared" si="497"/>
        <v>0.57999999999999996</v>
      </c>
      <c r="N1488" s="659" t="s">
        <v>1483</v>
      </c>
      <c r="O1488" s="5" t="b">
        <f t="shared" si="518"/>
        <v>1</v>
      </c>
      <c r="P1488" s="6"/>
      <c r="Q1488" s="138"/>
      <c r="R1488" s="403" t="b">
        <f t="shared" si="522"/>
        <v>1</v>
      </c>
    </row>
    <row r="1489" spans="1:18" s="66" customFormat="1" ht="32.25" customHeight="1" x14ac:dyDescent="0.25">
      <c r="A1489" s="591"/>
      <c r="B1489" s="161" t="s">
        <v>19</v>
      </c>
      <c r="C1489" s="161"/>
      <c r="D1489" s="24"/>
      <c r="E1489" s="24"/>
      <c r="F1489" s="24"/>
      <c r="G1489" s="100"/>
      <c r="H1489" s="24"/>
      <c r="I1489" s="81" t="e">
        <f t="shared" si="511"/>
        <v>#DIV/0!</v>
      </c>
      <c r="J1489" s="81"/>
      <c r="K1489" s="24">
        <f t="shared" si="521"/>
        <v>0</v>
      </c>
      <c r="L1489" s="24">
        <f t="shared" si="520"/>
        <v>0</v>
      </c>
      <c r="M1489" s="120" t="e">
        <f t="shared" si="497"/>
        <v>#DIV/0!</v>
      </c>
      <c r="N1489" s="659"/>
      <c r="O1489" s="5" t="b">
        <f t="shared" si="518"/>
        <v>1</v>
      </c>
      <c r="P1489" s="6"/>
      <c r="Q1489" s="138"/>
      <c r="R1489" s="403" t="b">
        <f t="shared" si="522"/>
        <v>1</v>
      </c>
    </row>
    <row r="1490" spans="1:18" s="66" customFormat="1" ht="32.25" customHeight="1" x14ac:dyDescent="0.25">
      <c r="A1490" s="591"/>
      <c r="B1490" s="161" t="s">
        <v>18</v>
      </c>
      <c r="C1490" s="161"/>
      <c r="D1490" s="24"/>
      <c r="E1490" s="24"/>
      <c r="F1490" s="24"/>
      <c r="G1490" s="100"/>
      <c r="H1490" s="24"/>
      <c r="I1490" s="81" t="e">
        <f t="shared" si="511"/>
        <v>#DIV/0!</v>
      </c>
      <c r="J1490" s="81"/>
      <c r="K1490" s="24">
        <f t="shared" si="521"/>
        <v>0</v>
      </c>
      <c r="L1490" s="24">
        <f t="shared" si="520"/>
        <v>0</v>
      </c>
      <c r="M1490" s="120" t="e">
        <f t="shared" si="497"/>
        <v>#DIV/0!</v>
      </c>
      <c r="N1490" s="659"/>
      <c r="O1490" s="5" t="b">
        <f t="shared" si="518"/>
        <v>1</v>
      </c>
      <c r="P1490" s="6"/>
      <c r="Q1490" s="138"/>
      <c r="R1490" s="403" t="b">
        <f t="shared" si="522"/>
        <v>1</v>
      </c>
    </row>
    <row r="1491" spans="1:18" s="66" customFormat="1" ht="30.75" customHeight="1" x14ac:dyDescent="0.25">
      <c r="A1491" s="591"/>
      <c r="B1491" s="161" t="s">
        <v>38</v>
      </c>
      <c r="C1491" s="161"/>
      <c r="D1491" s="24">
        <v>14229.64</v>
      </c>
      <c r="E1491" s="24">
        <v>13623.96</v>
      </c>
      <c r="F1491" s="24">
        <v>3311.52</v>
      </c>
      <c r="G1491" s="100">
        <f>F1491/E1491</f>
        <v>0.24299999999999999</v>
      </c>
      <c r="H1491" s="24">
        <f>F1491</f>
        <v>3311.52</v>
      </c>
      <c r="I1491" s="100">
        <f t="shared" si="511"/>
        <v>0.24299999999999999</v>
      </c>
      <c r="J1491" s="81">
        <f>H1491/F1491</f>
        <v>1</v>
      </c>
      <c r="K1491" s="24">
        <v>7896.16</v>
      </c>
      <c r="L1491" s="24">
        <f t="shared" si="520"/>
        <v>5727.8</v>
      </c>
      <c r="M1491" s="47">
        <f t="shared" si="497"/>
        <v>0.57999999999999996</v>
      </c>
      <c r="N1491" s="659"/>
      <c r="O1491" s="5" t="b">
        <f t="shared" si="518"/>
        <v>1</v>
      </c>
      <c r="P1491" s="6"/>
      <c r="Q1491" s="138"/>
      <c r="R1491" s="403" t="b">
        <f t="shared" si="522"/>
        <v>1</v>
      </c>
    </row>
    <row r="1492" spans="1:18" s="66" customFormat="1" ht="32.25" customHeight="1" x14ac:dyDescent="0.25">
      <c r="A1492" s="591"/>
      <c r="B1492" s="161" t="s">
        <v>20</v>
      </c>
      <c r="C1492" s="161"/>
      <c r="D1492" s="24"/>
      <c r="E1492" s="24"/>
      <c r="F1492" s="24"/>
      <c r="G1492" s="100"/>
      <c r="H1492" s="24"/>
      <c r="I1492" s="81" t="e">
        <f t="shared" si="511"/>
        <v>#DIV/0!</v>
      </c>
      <c r="J1492" s="81"/>
      <c r="K1492" s="24">
        <f t="shared" si="521"/>
        <v>0</v>
      </c>
      <c r="L1492" s="24">
        <f t="shared" si="520"/>
        <v>0</v>
      </c>
      <c r="M1492" s="120" t="e">
        <f t="shared" si="497"/>
        <v>#DIV/0!</v>
      </c>
      <c r="N1492" s="659"/>
      <c r="O1492" s="5" t="b">
        <f t="shared" si="518"/>
        <v>1</v>
      </c>
      <c r="P1492" s="6"/>
      <c r="Q1492" s="138"/>
      <c r="R1492" s="403" t="b">
        <f t="shared" si="522"/>
        <v>1</v>
      </c>
    </row>
    <row r="1493" spans="1:18" s="67" customFormat="1" ht="75" customHeight="1" x14ac:dyDescent="0.25">
      <c r="A1493" s="612" t="s">
        <v>246</v>
      </c>
      <c r="B1493" s="162" t="s">
        <v>1143</v>
      </c>
      <c r="C1493" s="160" t="s">
        <v>330</v>
      </c>
      <c r="D1493" s="51">
        <f>SUM(D1494:D1497)</f>
        <v>99.33</v>
      </c>
      <c r="E1493" s="51">
        <f>SUM(E1494:E1497)</f>
        <v>99.33</v>
      </c>
      <c r="F1493" s="51">
        <f>SUM(F1494:F1497)</f>
        <v>99.33</v>
      </c>
      <c r="G1493" s="105">
        <f>F1493/E1493</f>
        <v>1</v>
      </c>
      <c r="H1493" s="51">
        <f>SUM(H1494:H1497)</f>
        <v>99.33</v>
      </c>
      <c r="I1493" s="100">
        <f t="shared" si="511"/>
        <v>1</v>
      </c>
      <c r="J1493" s="105">
        <f>H1493/F1493</f>
        <v>1</v>
      </c>
      <c r="K1493" s="24">
        <f t="shared" si="521"/>
        <v>99.33</v>
      </c>
      <c r="L1493" s="24">
        <f t="shared" si="520"/>
        <v>0</v>
      </c>
      <c r="M1493" s="47">
        <f t="shared" si="497"/>
        <v>1</v>
      </c>
      <c r="N1493" s="790" t="s">
        <v>1144</v>
      </c>
      <c r="O1493" s="5" t="b">
        <f t="shared" si="518"/>
        <v>1</v>
      </c>
      <c r="P1493" s="6"/>
      <c r="Q1493" s="138"/>
      <c r="R1493" s="403" t="b">
        <f t="shared" si="522"/>
        <v>1</v>
      </c>
    </row>
    <row r="1494" spans="1:18" s="66" customFormat="1" ht="18.75" customHeight="1" x14ac:dyDescent="0.25">
      <c r="A1494" s="613"/>
      <c r="B1494" s="161" t="s">
        <v>19</v>
      </c>
      <c r="C1494" s="161"/>
      <c r="D1494" s="24"/>
      <c r="E1494" s="24"/>
      <c r="F1494" s="24"/>
      <c r="G1494" s="100"/>
      <c r="H1494" s="24"/>
      <c r="I1494" s="81" t="e">
        <f t="shared" si="511"/>
        <v>#DIV/0!</v>
      </c>
      <c r="J1494" s="81"/>
      <c r="K1494" s="24">
        <f t="shared" si="521"/>
        <v>0</v>
      </c>
      <c r="L1494" s="24">
        <f t="shared" si="520"/>
        <v>0</v>
      </c>
      <c r="M1494" s="120" t="e">
        <f t="shared" si="497"/>
        <v>#DIV/0!</v>
      </c>
      <c r="N1494" s="791"/>
      <c r="O1494" s="5" t="b">
        <f t="shared" si="518"/>
        <v>1</v>
      </c>
      <c r="P1494" s="6"/>
      <c r="Q1494" s="138"/>
      <c r="R1494" s="403" t="b">
        <f t="shared" si="522"/>
        <v>1</v>
      </c>
    </row>
    <row r="1495" spans="1:18" s="66" customFormat="1" ht="27" x14ac:dyDescent="0.25">
      <c r="A1495" s="613"/>
      <c r="B1495" s="161" t="s">
        <v>18</v>
      </c>
      <c r="C1495" s="161"/>
      <c r="D1495" s="24"/>
      <c r="E1495" s="24"/>
      <c r="F1495" s="24"/>
      <c r="G1495" s="100"/>
      <c r="H1495" s="24"/>
      <c r="I1495" s="81" t="e">
        <f t="shared" si="511"/>
        <v>#DIV/0!</v>
      </c>
      <c r="J1495" s="81"/>
      <c r="K1495" s="24">
        <f t="shared" si="521"/>
        <v>0</v>
      </c>
      <c r="L1495" s="24">
        <f t="shared" si="520"/>
        <v>0</v>
      </c>
      <c r="M1495" s="120" t="e">
        <f t="shared" ref="M1495:M1558" si="523">K1495/E1495</f>
        <v>#DIV/0!</v>
      </c>
      <c r="N1495" s="791"/>
      <c r="O1495" s="5" t="b">
        <f t="shared" si="518"/>
        <v>1</v>
      </c>
      <c r="P1495" s="6"/>
      <c r="Q1495" s="138"/>
      <c r="R1495" s="403" t="b">
        <f t="shared" si="522"/>
        <v>1</v>
      </c>
    </row>
    <row r="1496" spans="1:18" s="66" customFormat="1" ht="27" x14ac:dyDescent="0.25">
      <c r="A1496" s="613"/>
      <c r="B1496" s="161" t="s">
        <v>38</v>
      </c>
      <c r="C1496" s="161"/>
      <c r="D1496" s="24">
        <v>99.33</v>
      </c>
      <c r="E1496" s="24">
        <f>D1496</f>
        <v>99.33</v>
      </c>
      <c r="F1496" s="24">
        <v>99.33</v>
      </c>
      <c r="G1496" s="100">
        <f>F1496/E1496</f>
        <v>1</v>
      </c>
      <c r="H1496" s="24">
        <f>F1496</f>
        <v>99.33</v>
      </c>
      <c r="I1496" s="100">
        <f t="shared" si="511"/>
        <v>1</v>
      </c>
      <c r="J1496" s="100">
        <f>H1496/F1496</f>
        <v>1</v>
      </c>
      <c r="K1496" s="24">
        <f t="shared" si="521"/>
        <v>99.33</v>
      </c>
      <c r="L1496" s="24">
        <f t="shared" si="520"/>
        <v>0</v>
      </c>
      <c r="M1496" s="47">
        <f t="shared" si="523"/>
        <v>1</v>
      </c>
      <c r="N1496" s="791"/>
      <c r="O1496" s="5" t="b">
        <f t="shared" si="518"/>
        <v>1</v>
      </c>
      <c r="P1496" s="6"/>
      <c r="Q1496" s="138"/>
      <c r="R1496" s="403" t="b">
        <f t="shared" si="522"/>
        <v>1</v>
      </c>
    </row>
    <row r="1497" spans="1:18" s="66" customFormat="1" ht="27" x14ac:dyDescent="0.25">
      <c r="A1497" s="594"/>
      <c r="B1497" s="161" t="s">
        <v>20</v>
      </c>
      <c r="C1497" s="161"/>
      <c r="D1497" s="24"/>
      <c r="E1497" s="24"/>
      <c r="F1497" s="24"/>
      <c r="G1497" s="100"/>
      <c r="H1497" s="24"/>
      <c r="I1497" s="81" t="e">
        <f t="shared" si="511"/>
        <v>#DIV/0!</v>
      </c>
      <c r="J1497" s="81"/>
      <c r="K1497" s="24">
        <f t="shared" si="521"/>
        <v>0</v>
      </c>
      <c r="L1497" s="24">
        <f t="shared" si="520"/>
        <v>0</v>
      </c>
      <c r="M1497" s="120" t="e">
        <f t="shared" si="523"/>
        <v>#DIV/0!</v>
      </c>
      <c r="N1497" s="792"/>
      <c r="O1497" s="5" t="b">
        <f t="shared" si="518"/>
        <v>1</v>
      </c>
      <c r="P1497" s="6"/>
      <c r="Q1497" s="138"/>
      <c r="R1497" s="403" t="b">
        <f t="shared" si="522"/>
        <v>1</v>
      </c>
    </row>
    <row r="1498" spans="1:18" s="67" customFormat="1" ht="66" customHeight="1" x14ac:dyDescent="0.25">
      <c r="A1498" s="591" t="s">
        <v>787</v>
      </c>
      <c r="B1498" s="162" t="s">
        <v>786</v>
      </c>
      <c r="C1498" s="160" t="s">
        <v>330</v>
      </c>
      <c r="D1498" s="51">
        <f>SUM(D1499:D1502)</f>
        <v>926423.45</v>
      </c>
      <c r="E1498" s="51">
        <f>SUM(E1499:E1502)</f>
        <v>926423.45</v>
      </c>
      <c r="F1498" s="51">
        <f>SUM(F1499:F1502)</f>
        <v>410612.51</v>
      </c>
      <c r="G1498" s="105">
        <f>F1498/E1498</f>
        <v>0.443</v>
      </c>
      <c r="H1498" s="51">
        <f>SUM(H1499:H1502)</f>
        <v>410612.51</v>
      </c>
      <c r="I1498" s="100">
        <f t="shared" si="511"/>
        <v>0.443</v>
      </c>
      <c r="J1498" s="100">
        <f>H1498/F1498</f>
        <v>1</v>
      </c>
      <c r="K1498" s="24">
        <f t="shared" si="521"/>
        <v>926423.45</v>
      </c>
      <c r="L1498" s="24">
        <f t="shared" si="520"/>
        <v>0</v>
      </c>
      <c r="M1498" s="47">
        <f t="shared" si="523"/>
        <v>1</v>
      </c>
      <c r="N1498" s="675"/>
      <c r="O1498" s="5" t="b">
        <f t="shared" si="518"/>
        <v>1</v>
      </c>
      <c r="P1498" s="6"/>
      <c r="Q1498" s="138"/>
      <c r="R1498" s="403" t="b">
        <f t="shared" si="522"/>
        <v>1</v>
      </c>
    </row>
    <row r="1499" spans="1:18" s="66" customFormat="1" ht="23.25" customHeight="1" x14ac:dyDescent="0.25">
      <c r="A1499" s="591"/>
      <c r="B1499" s="161" t="s">
        <v>19</v>
      </c>
      <c r="C1499" s="161"/>
      <c r="D1499" s="24"/>
      <c r="E1499" s="24"/>
      <c r="F1499" s="24"/>
      <c r="G1499" s="100"/>
      <c r="H1499" s="24"/>
      <c r="I1499" s="81" t="e">
        <f t="shared" si="511"/>
        <v>#DIV/0!</v>
      </c>
      <c r="J1499" s="81"/>
      <c r="K1499" s="24">
        <f t="shared" si="521"/>
        <v>0</v>
      </c>
      <c r="L1499" s="24">
        <f t="shared" si="520"/>
        <v>0</v>
      </c>
      <c r="M1499" s="120" t="e">
        <f t="shared" si="523"/>
        <v>#DIV/0!</v>
      </c>
      <c r="N1499" s="676"/>
      <c r="O1499" s="5" t="b">
        <f t="shared" si="518"/>
        <v>1</v>
      </c>
      <c r="P1499" s="6"/>
      <c r="Q1499" s="138"/>
      <c r="R1499" s="403" t="b">
        <f t="shared" si="522"/>
        <v>1</v>
      </c>
    </row>
    <row r="1500" spans="1:18" s="66" customFormat="1" ht="23.25" customHeight="1" x14ac:dyDescent="0.25">
      <c r="A1500" s="591"/>
      <c r="B1500" s="161" t="s">
        <v>18</v>
      </c>
      <c r="C1500" s="161"/>
      <c r="D1500" s="24">
        <f t="shared" ref="D1500:F1501" si="524">D1505</f>
        <v>833781.1</v>
      </c>
      <c r="E1500" s="24">
        <f t="shared" si="524"/>
        <v>833781.1</v>
      </c>
      <c r="F1500" s="24">
        <f t="shared" si="524"/>
        <v>369551.26</v>
      </c>
      <c r="G1500" s="100">
        <f>F1500/E1500</f>
        <v>0.443</v>
      </c>
      <c r="H1500" s="24">
        <f t="shared" ref="H1500:H1501" si="525">H1505</f>
        <v>369551.26</v>
      </c>
      <c r="I1500" s="100">
        <f t="shared" si="511"/>
        <v>0.443</v>
      </c>
      <c r="J1500" s="100">
        <f t="shared" ref="J1500:J1501" si="526">H1500/F1500</f>
        <v>1</v>
      </c>
      <c r="K1500" s="24">
        <f t="shared" ref="K1500:K1501" si="527">K1505</f>
        <v>833326.48</v>
      </c>
      <c r="L1500" s="24">
        <f t="shared" si="520"/>
        <v>454.62</v>
      </c>
      <c r="M1500" s="47">
        <f t="shared" si="523"/>
        <v>1</v>
      </c>
      <c r="N1500" s="676"/>
      <c r="O1500" s="5" t="b">
        <f t="shared" si="518"/>
        <v>1</v>
      </c>
      <c r="P1500" s="6"/>
      <c r="Q1500" s="138"/>
      <c r="R1500" s="403" t="b">
        <f t="shared" si="522"/>
        <v>1</v>
      </c>
    </row>
    <row r="1501" spans="1:18" s="66" customFormat="1" ht="23.25" customHeight="1" x14ac:dyDescent="0.25">
      <c r="A1501" s="591"/>
      <c r="B1501" s="161" t="s">
        <v>38</v>
      </c>
      <c r="C1501" s="161"/>
      <c r="D1501" s="24">
        <f t="shared" si="524"/>
        <v>92642.35</v>
      </c>
      <c r="E1501" s="24">
        <f t="shared" si="524"/>
        <v>92642.35</v>
      </c>
      <c r="F1501" s="24">
        <f t="shared" si="524"/>
        <v>41061.25</v>
      </c>
      <c r="G1501" s="100">
        <f>F1501/E1501</f>
        <v>0.443</v>
      </c>
      <c r="H1501" s="24">
        <f t="shared" si="525"/>
        <v>41061.25</v>
      </c>
      <c r="I1501" s="100">
        <f t="shared" si="511"/>
        <v>0.443</v>
      </c>
      <c r="J1501" s="100">
        <f t="shared" si="526"/>
        <v>1</v>
      </c>
      <c r="K1501" s="24">
        <f t="shared" si="527"/>
        <v>92591.83</v>
      </c>
      <c r="L1501" s="24">
        <f t="shared" si="520"/>
        <v>50.52</v>
      </c>
      <c r="M1501" s="47">
        <f t="shared" si="523"/>
        <v>1</v>
      </c>
      <c r="N1501" s="676"/>
      <c r="O1501" s="5" t="b">
        <f t="shared" si="518"/>
        <v>1</v>
      </c>
      <c r="P1501" s="6"/>
      <c r="Q1501" s="138"/>
      <c r="R1501" s="403" t="b">
        <f t="shared" si="522"/>
        <v>1</v>
      </c>
    </row>
    <row r="1502" spans="1:18" s="66" customFormat="1" ht="23.25" customHeight="1" x14ac:dyDescent="0.25">
      <c r="A1502" s="591"/>
      <c r="B1502" s="161" t="s">
        <v>20</v>
      </c>
      <c r="C1502" s="161"/>
      <c r="D1502" s="24"/>
      <c r="E1502" s="24"/>
      <c r="F1502" s="24"/>
      <c r="G1502" s="81" t="e">
        <f t="shared" ref="G1502" si="528">F1502/E1502</f>
        <v>#DIV/0!</v>
      </c>
      <c r="H1502" s="24"/>
      <c r="I1502" s="81" t="e">
        <f t="shared" si="511"/>
        <v>#DIV/0!</v>
      </c>
      <c r="J1502" s="81"/>
      <c r="K1502" s="24">
        <f t="shared" si="521"/>
        <v>0</v>
      </c>
      <c r="L1502" s="24">
        <f t="shared" si="520"/>
        <v>0</v>
      </c>
      <c r="M1502" s="120" t="e">
        <f t="shared" si="523"/>
        <v>#DIV/0!</v>
      </c>
      <c r="N1502" s="677"/>
      <c r="O1502" s="5" t="b">
        <f t="shared" si="518"/>
        <v>1</v>
      </c>
      <c r="P1502" s="6"/>
      <c r="Q1502" s="138"/>
      <c r="R1502" s="403" t="b">
        <f t="shared" si="522"/>
        <v>1</v>
      </c>
    </row>
    <row r="1503" spans="1:18" s="67" customFormat="1" ht="123" customHeight="1" x14ac:dyDescent="0.25">
      <c r="A1503" s="591" t="s">
        <v>797</v>
      </c>
      <c r="B1503" s="162" t="s">
        <v>607</v>
      </c>
      <c r="C1503" s="160" t="s">
        <v>330</v>
      </c>
      <c r="D1503" s="51">
        <f>SUM(D1504:D1507)</f>
        <v>926423.45</v>
      </c>
      <c r="E1503" s="51">
        <f>SUM(E1504:E1507)</f>
        <v>926423.45</v>
      </c>
      <c r="F1503" s="51">
        <f>SUM(F1504:F1507)</f>
        <v>410612.51</v>
      </c>
      <c r="G1503" s="105">
        <f>F1503/E1503</f>
        <v>0.443</v>
      </c>
      <c r="H1503" s="51">
        <f>SUM(H1504:H1507)</f>
        <v>410612.51</v>
      </c>
      <c r="I1503" s="100">
        <f t="shared" si="511"/>
        <v>0.443</v>
      </c>
      <c r="J1503" s="100">
        <f>H1503/F1503</f>
        <v>1</v>
      </c>
      <c r="K1503" s="24">
        <f t="shared" si="521"/>
        <v>926423.45</v>
      </c>
      <c r="L1503" s="24">
        <f t="shared" si="520"/>
        <v>0</v>
      </c>
      <c r="M1503" s="47">
        <f t="shared" si="523"/>
        <v>1</v>
      </c>
      <c r="N1503" s="675" t="s">
        <v>1485</v>
      </c>
      <c r="O1503" s="5" t="b">
        <f t="shared" si="518"/>
        <v>1</v>
      </c>
      <c r="P1503" s="6"/>
      <c r="Q1503" s="138"/>
      <c r="R1503" s="403" t="b">
        <f t="shared" si="522"/>
        <v>1</v>
      </c>
    </row>
    <row r="1504" spans="1:18" s="66" customFormat="1" ht="39.75" customHeight="1" x14ac:dyDescent="0.25">
      <c r="A1504" s="591"/>
      <c r="B1504" s="161" t="s">
        <v>19</v>
      </c>
      <c r="C1504" s="161"/>
      <c r="D1504" s="24"/>
      <c r="E1504" s="24"/>
      <c r="F1504" s="24"/>
      <c r="G1504" s="100"/>
      <c r="H1504" s="24"/>
      <c r="I1504" s="81" t="e">
        <f t="shared" si="511"/>
        <v>#DIV/0!</v>
      </c>
      <c r="J1504" s="81"/>
      <c r="K1504" s="24">
        <f t="shared" si="521"/>
        <v>0</v>
      </c>
      <c r="L1504" s="24">
        <f t="shared" si="520"/>
        <v>0</v>
      </c>
      <c r="M1504" s="120" t="e">
        <f t="shared" si="523"/>
        <v>#DIV/0!</v>
      </c>
      <c r="N1504" s="676"/>
      <c r="O1504" s="5" t="b">
        <f t="shared" si="518"/>
        <v>1</v>
      </c>
      <c r="P1504" s="6"/>
      <c r="Q1504" s="138"/>
      <c r="R1504" s="403" t="b">
        <f t="shared" si="522"/>
        <v>1</v>
      </c>
    </row>
    <row r="1505" spans="1:18" s="66" customFormat="1" ht="39.75" customHeight="1" x14ac:dyDescent="0.25">
      <c r="A1505" s="591"/>
      <c r="B1505" s="161" t="s">
        <v>18</v>
      </c>
      <c r="C1505" s="161"/>
      <c r="D1505" s="24">
        <v>833781.1</v>
      </c>
      <c r="E1505" s="39">
        <v>833781.1</v>
      </c>
      <c r="F1505" s="24">
        <v>369551.26</v>
      </c>
      <c r="G1505" s="100">
        <f>F1505/E1505</f>
        <v>0.443</v>
      </c>
      <c r="H1505" s="24">
        <v>369551.26</v>
      </c>
      <c r="I1505" s="100">
        <f t="shared" si="511"/>
        <v>0.443</v>
      </c>
      <c r="J1505" s="141">
        <f>H1505/F1505</f>
        <v>1</v>
      </c>
      <c r="K1505" s="24">
        <v>833326.48</v>
      </c>
      <c r="L1505" s="24">
        <f t="shared" si="520"/>
        <v>454.62</v>
      </c>
      <c r="M1505" s="47">
        <f t="shared" si="523"/>
        <v>1</v>
      </c>
      <c r="N1505" s="676"/>
      <c r="O1505" s="5" t="b">
        <f t="shared" si="518"/>
        <v>1</v>
      </c>
      <c r="P1505" s="6"/>
      <c r="Q1505" s="138"/>
      <c r="R1505" s="403" t="b">
        <f t="shared" si="522"/>
        <v>1</v>
      </c>
    </row>
    <row r="1506" spans="1:18" s="66" customFormat="1" ht="39.75" customHeight="1" x14ac:dyDescent="0.25">
      <c r="A1506" s="591"/>
      <c r="B1506" s="161" t="s">
        <v>38</v>
      </c>
      <c r="C1506" s="161"/>
      <c r="D1506" s="24">
        <v>92642.35</v>
      </c>
      <c r="E1506" s="24">
        <f>D1506</f>
        <v>92642.35</v>
      </c>
      <c r="F1506" s="24">
        <v>41061.25</v>
      </c>
      <c r="G1506" s="100">
        <f>F1506/E1506</f>
        <v>0.443</v>
      </c>
      <c r="H1506" s="24">
        <v>41061.25</v>
      </c>
      <c r="I1506" s="100">
        <f t="shared" si="511"/>
        <v>0.443</v>
      </c>
      <c r="J1506" s="141">
        <f>H1506/F1506</f>
        <v>1</v>
      </c>
      <c r="K1506" s="24">
        <v>92591.83</v>
      </c>
      <c r="L1506" s="24">
        <f t="shared" si="520"/>
        <v>50.52</v>
      </c>
      <c r="M1506" s="47">
        <f t="shared" si="523"/>
        <v>1</v>
      </c>
      <c r="N1506" s="676"/>
      <c r="O1506" s="5" t="b">
        <f t="shared" si="518"/>
        <v>1</v>
      </c>
      <c r="P1506" s="6"/>
      <c r="Q1506" s="138"/>
      <c r="R1506" s="403" t="b">
        <f t="shared" si="522"/>
        <v>1</v>
      </c>
    </row>
    <row r="1507" spans="1:18" s="66" customFormat="1" ht="39.75" customHeight="1" x14ac:dyDescent="0.25">
      <c r="A1507" s="591"/>
      <c r="B1507" s="161" t="s">
        <v>20</v>
      </c>
      <c r="C1507" s="161"/>
      <c r="D1507" s="24"/>
      <c r="E1507" s="24"/>
      <c r="F1507" s="24"/>
      <c r="G1507" s="81" t="e">
        <f t="shared" ref="G1507:G1570" si="529">F1507/E1507</f>
        <v>#DIV/0!</v>
      </c>
      <c r="H1507" s="24"/>
      <c r="I1507" s="81" t="e">
        <f t="shared" si="511"/>
        <v>#DIV/0!</v>
      </c>
      <c r="J1507" s="81"/>
      <c r="K1507" s="24">
        <f t="shared" si="521"/>
        <v>0</v>
      </c>
      <c r="L1507" s="24">
        <f t="shared" si="520"/>
        <v>0</v>
      </c>
      <c r="M1507" s="120" t="e">
        <f t="shared" si="523"/>
        <v>#DIV/0!</v>
      </c>
      <c r="N1507" s="677"/>
      <c r="O1507" s="5" t="b">
        <f t="shared" si="518"/>
        <v>1</v>
      </c>
      <c r="P1507" s="6"/>
      <c r="Q1507" s="138"/>
      <c r="R1507" s="403" t="b">
        <f t="shared" si="522"/>
        <v>1</v>
      </c>
    </row>
    <row r="1508" spans="1:18" s="66" customFormat="1" ht="64.5" customHeight="1" x14ac:dyDescent="0.25">
      <c r="A1508" s="698" t="s">
        <v>247</v>
      </c>
      <c r="B1508" s="393" t="s">
        <v>1056</v>
      </c>
      <c r="C1508" s="393" t="s">
        <v>329</v>
      </c>
      <c r="D1508" s="25">
        <f>SUM(D1509:D1512)</f>
        <v>485254.39</v>
      </c>
      <c r="E1508" s="25">
        <f t="shared" ref="E1508:F1508" si="530">SUM(E1509:E1512)</f>
        <v>485254.39</v>
      </c>
      <c r="F1508" s="25">
        <f t="shared" si="530"/>
        <v>147778.57999999999</v>
      </c>
      <c r="G1508" s="97">
        <f t="shared" si="529"/>
        <v>0.30499999999999999</v>
      </c>
      <c r="H1508" s="25">
        <f>SUM(H1509:H1512)</f>
        <v>143962.26999999999</v>
      </c>
      <c r="I1508" s="97">
        <f t="shared" si="511"/>
        <v>0.29699999999999999</v>
      </c>
      <c r="J1508" s="97">
        <f>H1508/F1508</f>
        <v>0.97399999999999998</v>
      </c>
      <c r="K1508" s="25">
        <f>SUM(K1509:K1512)</f>
        <v>485254.39</v>
      </c>
      <c r="L1508" s="24"/>
      <c r="M1508" s="430">
        <f t="shared" si="523"/>
        <v>1</v>
      </c>
      <c r="N1508" s="392"/>
      <c r="O1508" s="5" t="b">
        <f t="shared" si="518"/>
        <v>1</v>
      </c>
      <c r="P1508" s="6"/>
      <c r="Q1508" s="138"/>
      <c r="R1508" s="403"/>
    </row>
    <row r="1509" spans="1:18" s="66" customFormat="1" ht="24" customHeight="1" x14ac:dyDescent="0.25">
      <c r="A1509" s="699"/>
      <c r="B1509" s="161" t="s">
        <v>19</v>
      </c>
      <c r="C1509" s="161"/>
      <c r="D1509" s="24"/>
      <c r="E1509" s="24"/>
      <c r="F1509" s="25"/>
      <c r="G1509" s="98"/>
      <c r="H1509" s="25"/>
      <c r="I1509" s="98"/>
      <c r="J1509" s="98"/>
      <c r="K1509" s="25"/>
      <c r="L1509" s="24"/>
      <c r="M1509" s="120" t="e">
        <f t="shared" si="523"/>
        <v>#DIV/0!</v>
      </c>
      <c r="N1509" s="392"/>
      <c r="O1509" s="5" t="b">
        <f t="shared" si="518"/>
        <v>1</v>
      </c>
      <c r="P1509" s="6"/>
      <c r="Q1509" s="138"/>
      <c r="R1509" s="403" t="b">
        <f t="shared" si="522"/>
        <v>1</v>
      </c>
    </row>
    <row r="1510" spans="1:18" s="66" customFormat="1" ht="25.5" customHeight="1" x14ac:dyDescent="0.25">
      <c r="A1510" s="699"/>
      <c r="B1510" s="161" t="s">
        <v>18</v>
      </c>
      <c r="C1510" s="161"/>
      <c r="D1510" s="24">
        <f>D1515</f>
        <v>456652.9</v>
      </c>
      <c r="E1510" s="24">
        <f t="shared" ref="E1510:F1511" si="531">E1515</f>
        <v>456652.9</v>
      </c>
      <c r="F1510" s="24">
        <f t="shared" si="531"/>
        <v>136995.85</v>
      </c>
      <c r="G1510" s="100">
        <f t="shared" ref="G1510:G1517" si="532">F1510/E1510</f>
        <v>0.3</v>
      </c>
      <c r="H1510" s="24">
        <f t="shared" ref="H1510:H1511" si="533">H1515</f>
        <v>133179.54</v>
      </c>
      <c r="I1510" s="100">
        <f t="shared" ref="I1510:I1517" si="534">H1510/E1510</f>
        <v>0.29199999999999998</v>
      </c>
      <c r="J1510" s="100">
        <f>H1510/F1510</f>
        <v>0.97199999999999998</v>
      </c>
      <c r="K1510" s="24">
        <f t="shared" ref="K1510:K1511" si="535">K1515</f>
        <v>456652.9</v>
      </c>
      <c r="L1510" s="24">
        <f>E1510-K1510</f>
        <v>0</v>
      </c>
      <c r="M1510" s="47">
        <f t="shared" si="523"/>
        <v>1</v>
      </c>
      <c r="N1510" s="392"/>
      <c r="O1510" s="5" t="b">
        <f t="shared" si="518"/>
        <v>1</v>
      </c>
      <c r="P1510" s="6"/>
      <c r="Q1510" s="138"/>
      <c r="R1510" s="403"/>
    </row>
    <row r="1511" spans="1:18" s="66" customFormat="1" ht="25.5" customHeight="1" x14ac:dyDescent="0.25">
      <c r="A1511" s="699"/>
      <c r="B1511" s="161" t="s">
        <v>38</v>
      </c>
      <c r="C1511" s="161"/>
      <c r="D1511" s="24">
        <f>D1516</f>
        <v>28601.49</v>
      </c>
      <c r="E1511" s="24">
        <f t="shared" si="531"/>
        <v>28601.49</v>
      </c>
      <c r="F1511" s="24">
        <f t="shared" si="531"/>
        <v>10782.73</v>
      </c>
      <c r="G1511" s="100">
        <f t="shared" si="532"/>
        <v>0.377</v>
      </c>
      <c r="H1511" s="24">
        <f t="shared" si="533"/>
        <v>10782.73</v>
      </c>
      <c r="I1511" s="100">
        <f t="shared" si="534"/>
        <v>0.377</v>
      </c>
      <c r="J1511" s="100">
        <f>H1511/F1511</f>
        <v>1</v>
      </c>
      <c r="K1511" s="24">
        <f t="shared" si="535"/>
        <v>28601.49</v>
      </c>
      <c r="L1511" s="24">
        <f t="shared" ref="L1511" si="536">L1519</f>
        <v>0</v>
      </c>
      <c r="M1511" s="47">
        <f t="shared" si="523"/>
        <v>1</v>
      </c>
      <c r="N1511" s="392"/>
      <c r="O1511" s="5" t="b">
        <f t="shared" si="518"/>
        <v>1</v>
      </c>
      <c r="P1511" s="6"/>
      <c r="Q1511" s="138"/>
      <c r="R1511" s="403" t="b">
        <f t="shared" si="522"/>
        <v>1</v>
      </c>
    </row>
    <row r="1512" spans="1:18" s="66" customFormat="1" ht="24" customHeight="1" x14ac:dyDescent="0.25">
      <c r="A1512" s="700"/>
      <c r="B1512" s="161" t="s">
        <v>20</v>
      </c>
      <c r="C1512" s="161"/>
      <c r="D1512" s="24"/>
      <c r="E1512" s="24"/>
      <c r="F1512" s="24"/>
      <c r="G1512" s="81" t="e">
        <f t="shared" si="532"/>
        <v>#DIV/0!</v>
      </c>
      <c r="H1512" s="24"/>
      <c r="I1512" s="81" t="e">
        <f t="shared" si="534"/>
        <v>#DIV/0!</v>
      </c>
      <c r="J1512" s="81" t="e">
        <f t="shared" ref="J1512:J1517" si="537">H1512/F1512</f>
        <v>#DIV/0!</v>
      </c>
      <c r="K1512" s="24"/>
      <c r="L1512" s="24"/>
      <c r="M1512" s="120" t="e">
        <f t="shared" si="523"/>
        <v>#DIV/0!</v>
      </c>
      <c r="N1512" s="392"/>
      <c r="O1512" s="5" t="b">
        <f t="shared" si="518"/>
        <v>1</v>
      </c>
      <c r="P1512" s="6"/>
      <c r="Q1512" s="138"/>
      <c r="R1512" s="403" t="b">
        <f t="shared" si="522"/>
        <v>1</v>
      </c>
    </row>
    <row r="1513" spans="1:18" s="66" customFormat="1" ht="111.75" customHeight="1" x14ac:dyDescent="0.25">
      <c r="A1513" s="1025" t="s">
        <v>798</v>
      </c>
      <c r="B1513" s="161" t="s">
        <v>1057</v>
      </c>
      <c r="C1513" s="161" t="s">
        <v>330</v>
      </c>
      <c r="D1513" s="24">
        <f>SUM(D1514:D1517)</f>
        <v>485254.39</v>
      </c>
      <c r="E1513" s="24">
        <f t="shared" ref="E1513:F1513" si="538">SUM(E1514:E1517)</f>
        <v>485254.39</v>
      </c>
      <c r="F1513" s="24">
        <f t="shared" si="538"/>
        <v>147778.57999999999</v>
      </c>
      <c r="G1513" s="100">
        <f t="shared" si="532"/>
        <v>0.30499999999999999</v>
      </c>
      <c r="H1513" s="24">
        <f>SUM(H1514:H1517)</f>
        <v>143962.26999999999</v>
      </c>
      <c r="I1513" s="100">
        <f t="shared" si="534"/>
        <v>0.29699999999999999</v>
      </c>
      <c r="J1513" s="100">
        <f t="shared" si="537"/>
        <v>0.97399999999999998</v>
      </c>
      <c r="K1513" s="24">
        <f>E1513</f>
        <v>485254.39</v>
      </c>
      <c r="L1513" s="24"/>
      <c r="M1513" s="47">
        <f t="shared" si="523"/>
        <v>1</v>
      </c>
      <c r="N1513" s="656" t="s">
        <v>1484</v>
      </c>
      <c r="O1513" s="5" t="b">
        <f t="shared" si="518"/>
        <v>1</v>
      </c>
      <c r="P1513" s="6"/>
      <c r="Q1513" s="138"/>
      <c r="R1513" s="403"/>
    </row>
    <row r="1514" spans="1:18" s="66" customFormat="1" ht="24" customHeight="1" x14ac:dyDescent="0.25">
      <c r="A1514" s="1026"/>
      <c r="B1514" s="161" t="s">
        <v>19</v>
      </c>
      <c r="C1514" s="161"/>
      <c r="D1514" s="24"/>
      <c r="E1514" s="24"/>
      <c r="F1514" s="24"/>
      <c r="G1514" s="81" t="e">
        <f t="shared" si="532"/>
        <v>#DIV/0!</v>
      </c>
      <c r="H1514" s="24"/>
      <c r="I1514" s="81" t="e">
        <f t="shared" si="534"/>
        <v>#DIV/0!</v>
      </c>
      <c r="J1514" s="81" t="e">
        <f t="shared" si="537"/>
        <v>#DIV/0!</v>
      </c>
      <c r="K1514" s="24">
        <f>E1514</f>
        <v>0</v>
      </c>
      <c r="L1514" s="24"/>
      <c r="M1514" s="120" t="e">
        <f t="shared" si="523"/>
        <v>#DIV/0!</v>
      </c>
      <c r="N1514" s="657"/>
      <c r="O1514" s="5" t="b">
        <f t="shared" si="518"/>
        <v>1</v>
      </c>
      <c r="P1514" s="6"/>
      <c r="Q1514" s="138"/>
      <c r="R1514" s="403" t="b">
        <f t="shared" si="522"/>
        <v>1</v>
      </c>
    </row>
    <row r="1515" spans="1:18" s="66" customFormat="1" ht="22.5" customHeight="1" x14ac:dyDescent="0.25">
      <c r="A1515" s="1026"/>
      <c r="B1515" s="161" t="s">
        <v>18</v>
      </c>
      <c r="C1515" s="161"/>
      <c r="D1515" s="24">
        <v>456652.9</v>
      </c>
      <c r="E1515" s="24">
        <v>456652.9</v>
      </c>
      <c r="F1515" s="24">
        <v>136995.85</v>
      </c>
      <c r="G1515" s="100">
        <f t="shared" si="532"/>
        <v>0.3</v>
      </c>
      <c r="H1515" s="24">
        <v>133179.54</v>
      </c>
      <c r="I1515" s="100">
        <f t="shared" si="534"/>
        <v>0.29199999999999998</v>
      </c>
      <c r="J1515" s="100">
        <f t="shared" si="537"/>
        <v>0.97199999999999998</v>
      </c>
      <c r="K1515" s="24">
        <f>E1515</f>
        <v>456652.9</v>
      </c>
      <c r="L1515" s="24"/>
      <c r="M1515" s="47">
        <f t="shared" si="523"/>
        <v>1</v>
      </c>
      <c r="N1515" s="657"/>
      <c r="O1515" s="5" t="b">
        <f t="shared" si="518"/>
        <v>1</v>
      </c>
      <c r="P1515" s="6"/>
      <c r="Q1515" s="138"/>
      <c r="R1515" s="403"/>
    </row>
    <row r="1516" spans="1:18" s="66" customFormat="1" ht="25.5" customHeight="1" x14ac:dyDescent="0.25">
      <c r="A1516" s="1026"/>
      <c r="B1516" s="161" t="s">
        <v>38</v>
      </c>
      <c r="C1516" s="161"/>
      <c r="D1516" s="24">
        <v>28601.49</v>
      </c>
      <c r="E1516" s="24">
        <f>D1516</f>
        <v>28601.49</v>
      </c>
      <c r="F1516" s="24">
        <v>10782.73</v>
      </c>
      <c r="G1516" s="100">
        <f t="shared" si="532"/>
        <v>0.377</v>
      </c>
      <c r="H1516" s="24">
        <v>10782.73</v>
      </c>
      <c r="I1516" s="100">
        <f t="shared" si="534"/>
        <v>0.377</v>
      </c>
      <c r="J1516" s="100">
        <f t="shared" si="537"/>
        <v>1</v>
      </c>
      <c r="K1516" s="24">
        <f>E1516</f>
        <v>28601.49</v>
      </c>
      <c r="L1516" s="24"/>
      <c r="M1516" s="47">
        <f t="shared" si="523"/>
        <v>1</v>
      </c>
      <c r="N1516" s="657"/>
      <c r="O1516" s="5" t="b">
        <f t="shared" si="518"/>
        <v>1</v>
      </c>
      <c r="P1516" s="6"/>
      <c r="Q1516" s="138"/>
      <c r="R1516" s="403" t="b">
        <f t="shared" si="522"/>
        <v>1</v>
      </c>
    </row>
    <row r="1517" spans="1:18" s="66" customFormat="1" ht="24" customHeight="1" x14ac:dyDescent="0.25">
      <c r="A1517" s="1027"/>
      <c r="B1517" s="161" t="s">
        <v>20</v>
      </c>
      <c r="C1517" s="161"/>
      <c r="D1517" s="24"/>
      <c r="E1517" s="24"/>
      <c r="F1517" s="24"/>
      <c r="G1517" s="81" t="e">
        <f t="shared" si="532"/>
        <v>#DIV/0!</v>
      </c>
      <c r="H1517" s="24"/>
      <c r="I1517" s="81" t="e">
        <f t="shared" si="534"/>
        <v>#DIV/0!</v>
      </c>
      <c r="J1517" s="81" t="e">
        <f t="shared" si="537"/>
        <v>#DIV/0!</v>
      </c>
      <c r="K1517" s="24"/>
      <c r="L1517" s="24"/>
      <c r="M1517" s="120" t="e">
        <f t="shared" si="523"/>
        <v>#DIV/0!</v>
      </c>
      <c r="N1517" s="658"/>
      <c r="O1517" s="5" t="b">
        <f t="shared" si="518"/>
        <v>1</v>
      </c>
      <c r="P1517" s="6"/>
      <c r="Q1517" s="138"/>
      <c r="R1517" s="403" t="b">
        <f t="shared" si="522"/>
        <v>1</v>
      </c>
    </row>
    <row r="1518" spans="1:18" s="67" customFormat="1" ht="57" customHeight="1" x14ac:dyDescent="0.25">
      <c r="A1518" s="808" t="s">
        <v>595</v>
      </c>
      <c r="B1518" s="168" t="s">
        <v>1055</v>
      </c>
      <c r="C1518" s="158" t="s">
        <v>329</v>
      </c>
      <c r="D1518" s="59">
        <f>SUM(D1519:D1522)</f>
        <v>82789.27</v>
      </c>
      <c r="E1518" s="59">
        <f t="shared" ref="E1518:F1518" si="539">SUM(E1519:E1522)</f>
        <v>91346.77</v>
      </c>
      <c r="F1518" s="59">
        <f t="shared" si="539"/>
        <v>40856.86</v>
      </c>
      <c r="G1518" s="218">
        <f t="shared" si="529"/>
        <v>0.44700000000000001</v>
      </c>
      <c r="H1518" s="59">
        <f>SUM(H1519:H1522)</f>
        <v>40856.86</v>
      </c>
      <c r="I1518" s="96">
        <f t="shared" si="511"/>
        <v>0.44700000000000001</v>
      </c>
      <c r="J1518" s="218">
        <f>H1518/F1518</f>
        <v>1</v>
      </c>
      <c r="K1518" s="59">
        <f>SUM(K1519:K1522)</f>
        <v>74075.62</v>
      </c>
      <c r="L1518" s="59">
        <f>SUM(L1519:L1522)</f>
        <v>17271.150000000001</v>
      </c>
      <c r="M1518" s="57">
        <f t="shared" si="523"/>
        <v>0.81</v>
      </c>
      <c r="N1518" s="678" t="s">
        <v>1266</v>
      </c>
      <c r="O1518" s="5" t="b">
        <f t="shared" si="518"/>
        <v>1</v>
      </c>
      <c r="P1518" s="6"/>
      <c r="Q1518" s="138"/>
      <c r="R1518" s="403" t="b">
        <f t="shared" si="522"/>
        <v>1</v>
      </c>
    </row>
    <row r="1519" spans="1:18" s="66" customFormat="1" ht="27" x14ac:dyDescent="0.25">
      <c r="A1519" s="808"/>
      <c r="B1519" s="159" t="s">
        <v>19</v>
      </c>
      <c r="C1519" s="159"/>
      <c r="D1519" s="24">
        <f>D1524</f>
        <v>0</v>
      </c>
      <c r="E1519" s="24">
        <f t="shared" ref="E1519:H1519" si="540">E1524</f>
        <v>0</v>
      </c>
      <c r="F1519" s="24">
        <f t="shared" si="540"/>
        <v>0</v>
      </c>
      <c r="G1519" s="81" t="e">
        <f t="shared" si="529"/>
        <v>#DIV/0!</v>
      </c>
      <c r="H1519" s="24">
        <f t="shared" si="540"/>
        <v>0</v>
      </c>
      <c r="I1519" s="81" t="e">
        <f t="shared" si="511"/>
        <v>#DIV/0!</v>
      </c>
      <c r="J1519" s="81"/>
      <c r="K1519" s="24">
        <f>K1524</f>
        <v>0</v>
      </c>
      <c r="L1519" s="24">
        <f>L1524</f>
        <v>0</v>
      </c>
      <c r="M1519" s="120" t="e">
        <f t="shared" si="523"/>
        <v>#DIV/0!</v>
      </c>
      <c r="N1519" s="679"/>
      <c r="O1519" s="5" t="b">
        <f t="shared" si="518"/>
        <v>1</v>
      </c>
      <c r="P1519" s="6"/>
      <c r="Q1519" s="138"/>
      <c r="R1519" s="403" t="b">
        <f t="shared" si="522"/>
        <v>1</v>
      </c>
    </row>
    <row r="1520" spans="1:18" s="66" customFormat="1" ht="27" x14ac:dyDescent="0.25">
      <c r="A1520" s="808"/>
      <c r="B1520" s="159" t="s">
        <v>18</v>
      </c>
      <c r="C1520" s="159"/>
      <c r="D1520" s="24">
        <f t="shared" ref="D1520:F1521" si="541">D1525+D1540+D1550+D1565+D1580+D1595+D1610+D1625+D1640</f>
        <v>52981.41</v>
      </c>
      <c r="E1520" s="24">
        <f t="shared" si="541"/>
        <v>61538.91</v>
      </c>
      <c r="F1520" s="24">
        <f t="shared" si="541"/>
        <v>34968.019999999997</v>
      </c>
      <c r="G1520" s="141">
        <f t="shared" si="529"/>
        <v>0.56799999999999995</v>
      </c>
      <c r="H1520" s="24">
        <f>H1525+H1540+H1550+H1565+H1580+H1595+H1610+H1625+H1640</f>
        <v>34968.019999999997</v>
      </c>
      <c r="I1520" s="100">
        <f t="shared" si="511"/>
        <v>0.56799999999999995</v>
      </c>
      <c r="J1520" s="141">
        <f>H1520/F1520</f>
        <v>1</v>
      </c>
      <c r="K1520" s="24">
        <f>K1525+K1540+K1550+K1565+K1580+K1595+K1610+K1625+K1640</f>
        <v>59850.55</v>
      </c>
      <c r="L1520" s="24">
        <f>E1520-K1520</f>
        <v>1688.36</v>
      </c>
      <c r="M1520" s="347">
        <f t="shared" si="523"/>
        <v>0.97</v>
      </c>
      <c r="N1520" s="679"/>
      <c r="O1520" s="5" t="b">
        <f t="shared" si="518"/>
        <v>1</v>
      </c>
      <c r="P1520" s="6"/>
      <c r="Q1520" s="138"/>
      <c r="R1520" s="403" t="b">
        <f t="shared" si="522"/>
        <v>1</v>
      </c>
    </row>
    <row r="1521" spans="1:18" s="66" customFormat="1" ht="27" x14ac:dyDescent="0.25">
      <c r="A1521" s="808"/>
      <c r="B1521" s="159" t="s">
        <v>38</v>
      </c>
      <c r="C1521" s="159"/>
      <c r="D1521" s="24">
        <f t="shared" si="541"/>
        <v>29807.86</v>
      </c>
      <c r="E1521" s="24">
        <f t="shared" si="541"/>
        <v>29807.86</v>
      </c>
      <c r="F1521" s="24">
        <f t="shared" si="541"/>
        <v>5888.84</v>
      </c>
      <c r="G1521" s="141">
        <f t="shared" si="529"/>
        <v>0.19800000000000001</v>
      </c>
      <c r="H1521" s="24">
        <f>H1526+H1541+H1551+H1566+H1581+H1596+H1611+H1626+H1641</f>
        <v>5888.84</v>
      </c>
      <c r="I1521" s="100">
        <f t="shared" si="511"/>
        <v>0.19800000000000001</v>
      </c>
      <c r="J1521" s="141">
        <f>H1521/F1521</f>
        <v>1</v>
      </c>
      <c r="K1521" s="24">
        <f>K1526+K1541+K1551+K1566+K1581+K1596+K1611+K1626+K1641</f>
        <v>14225.07</v>
      </c>
      <c r="L1521" s="24">
        <f>L1526+L1541+L1551+L1566+L1581+L1596+L1611+L1626+L1641</f>
        <v>15582.79</v>
      </c>
      <c r="M1521" s="347">
        <f t="shared" si="523"/>
        <v>0.48</v>
      </c>
      <c r="N1521" s="679"/>
      <c r="O1521" s="5" t="b">
        <f t="shared" si="518"/>
        <v>1</v>
      </c>
      <c r="P1521" s="6"/>
      <c r="Q1521" s="138"/>
      <c r="R1521" s="403" t="b">
        <f t="shared" si="522"/>
        <v>1</v>
      </c>
    </row>
    <row r="1522" spans="1:18" s="66" customFormat="1" ht="27" x14ac:dyDescent="0.25">
      <c r="A1522" s="808"/>
      <c r="B1522" s="159" t="s">
        <v>20</v>
      </c>
      <c r="C1522" s="159"/>
      <c r="D1522" s="24">
        <f t="shared" ref="D1522:F1522" si="542">D1527</f>
        <v>0</v>
      </c>
      <c r="E1522" s="24">
        <f t="shared" si="542"/>
        <v>0</v>
      </c>
      <c r="F1522" s="24">
        <f t="shared" si="542"/>
        <v>0</v>
      </c>
      <c r="G1522" s="81" t="e">
        <f t="shared" si="529"/>
        <v>#DIV/0!</v>
      </c>
      <c r="H1522" s="24">
        <f t="shared" ref="H1522" si="543">H1527</f>
        <v>0</v>
      </c>
      <c r="I1522" s="81" t="e">
        <f t="shared" si="511"/>
        <v>#DIV/0!</v>
      </c>
      <c r="J1522" s="81"/>
      <c r="K1522" s="24">
        <f t="shared" ref="K1522:L1522" si="544">K1527</f>
        <v>0</v>
      </c>
      <c r="L1522" s="24">
        <f t="shared" si="544"/>
        <v>0</v>
      </c>
      <c r="M1522" s="120" t="e">
        <f t="shared" si="523"/>
        <v>#DIV/0!</v>
      </c>
      <c r="N1522" s="680"/>
      <c r="O1522" s="5" t="b">
        <f t="shared" si="518"/>
        <v>1</v>
      </c>
      <c r="P1522" s="6"/>
      <c r="Q1522" s="138"/>
      <c r="R1522" s="403" t="b">
        <f t="shared" si="522"/>
        <v>1</v>
      </c>
    </row>
    <row r="1523" spans="1:18" s="66" customFormat="1" ht="37.5" x14ac:dyDescent="0.25">
      <c r="A1523" s="617" t="s">
        <v>612</v>
      </c>
      <c r="B1523" s="168" t="s">
        <v>788</v>
      </c>
      <c r="C1523" s="160" t="s">
        <v>330</v>
      </c>
      <c r="D1523" s="51">
        <f>SUM(D1524:D1527)</f>
        <v>2418.7600000000002</v>
      </c>
      <c r="E1523" s="51">
        <f t="shared" ref="E1523:F1523" si="545">SUM(E1524:E1527)</f>
        <v>2418.7600000000002</v>
      </c>
      <c r="F1523" s="51">
        <f t="shared" si="545"/>
        <v>0</v>
      </c>
      <c r="G1523" s="99">
        <f t="shared" si="529"/>
        <v>0</v>
      </c>
      <c r="H1523" s="51">
        <f>SUM(H1524:H1527)</f>
        <v>0</v>
      </c>
      <c r="I1523" s="99">
        <f t="shared" si="511"/>
        <v>0</v>
      </c>
      <c r="J1523" s="99" t="e">
        <f t="shared" ref="J1523:J1586" si="546">H1523/F1523</f>
        <v>#DIV/0!</v>
      </c>
      <c r="K1523" s="51">
        <f t="shared" ref="K1523" si="547">SUM(K1524:K1527)</f>
        <v>0</v>
      </c>
      <c r="L1523" s="51">
        <f>SUM(L1524:L1527)</f>
        <v>2418.7600000000002</v>
      </c>
      <c r="M1523" s="140">
        <f t="shared" si="523"/>
        <v>0</v>
      </c>
      <c r="N1523" s="620"/>
      <c r="O1523" s="5" t="b">
        <f t="shared" si="518"/>
        <v>1</v>
      </c>
      <c r="P1523" s="6"/>
      <c r="Q1523" s="138"/>
      <c r="R1523" s="403" t="b">
        <f t="shared" si="522"/>
        <v>1</v>
      </c>
    </row>
    <row r="1524" spans="1:18" s="66" customFormat="1" ht="27" x14ac:dyDescent="0.25">
      <c r="A1524" s="618"/>
      <c r="B1524" s="161" t="s">
        <v>19</v>
      </c>
      <c r="C1524" s="161"/>
      <c r="D1524" s="24">
        <f>D1529+D1534</f>
        <v>0</v>
      </c>
      <c r="E1524" s="24">
        <f t="shared" ref="D1524:F1527" si="548">E1529+E1534</f>
        <v>0</v>
      </c>
      <c r="F1524" s="24">
        <f t="shared" si="548"/>
        <v>0</v>
      </c>
      <c r="G1524" s="81" t="e">
        <f t="shared" si="529"/>
        <v>#DIV/0!</v>
      </c>
      <c r="H1524" s="24">
        <f>H1529+H1534</f>
        <v>0</v>
      </c>
      <c r="I1524" s="81" t="e">
        <f t="shared" si="511"/>
        <v>#DIV/0!</v>
      </c>
      <c r="J1524" s="81" t="e">
        <f t="shared" si="546"/>
        <v>#DIV/0!</v>
      </c>
      <c r="K1524" s="24"/>
      <c r="L1524" s="24"/>
      <c r="M1524" s="120" t="e">
        <f t="shared" si="523"/>
        <v>#DIV/0!</v>
      </c>
      <c r="N1524" s="620"/>
      <c r="O1524" s="5" t="b">
        <f t="shared" si="518"/>
        <v>1</v>
      </c>
      <c r="P1524" s="6"/>
      <c r="Q1524" s="138"/>
      <c r="R1524" s="403" t="b">
        <f t="shared" si="522"/>
        <v>1</v>
      </c>
    </row>
    <row r="1525" spans="1:18" s="66" customFormat="1" ht="27" x14ac:dyDescent="0.25">
      <c r="A1525" s="618"/>
      <c r="B1525" s="161" t="s">
        <v>18</v>
      </c>
      <c r="C1525" s="161"/>
      <c r="D1525" s="24">
        <f>D1530+D1535</f>
        <v>0</v>
      </c>
      <c r="E1525" s="24">
        <f>E1530+E1535</f>
        <v>0</v>
      </c>
      <c r="F1525" s="24">
        <f t="shared" si="548"/>
        <v>0</v>
      </c>
      <c r="G1525" s="81" t="e">
        <f t="shared" si="529"/>
        <v>#DIV/0!</v>
      </c>
      <c r="H1525" s="24">
        <f t="shared" ref="H1525:H1527" si="549">H1530+H1535</f>
        <v>0</v>
      </c>
      <c r="I1525" s="81" t="e">
        <f t="shared" si="511"/>
        <v>#DIV/0!</v>
      </c>
      <c r="J1525" s="81" t="e">
        <f t="shared" si="546"/>
        <v>#DIV/0!</v>
      </c>
      <c r="K1525" s="24"/>
      <c r="L1525" s="24"/>
      <c r="M1525" s="120" t="e">
        <f t="shared" si="523"/>
        <v>#DIV/0!</v>
      </c>
      <c r="N1525" s="620"/>
      <c r="O1525" s="5" t="b">
        <f t="shared" si="518"/>
        <v>1</v>
      </c>
      <c r="P1525" s="6"/>
      <c r="Q1525" s="138"/>
      <c r="R1525" s="403" t="b">
        <f t="shared" si="522"/>
        <v>1</v>
      </c>
    </row>
    <row r="1526" spans="1:18" s="66" customFormat="1" ht="27" x14ac:dyDescent="0.25">
      <c r="A1526" s="618"/>
      <c r="B1526" s="161" t="s">
        <v>38</v>
      </c>
      <c r="C1526" s="161"/>
      <c r="D1526" s="24">
        <f>D1531+D1536</f>
        <v>2418.7600000000002</v>
      </c>
      <c r="E1526" s="24">
        <f>E1531+E1536</f>
        <v>2418.7600000000002</v>
      </c>
      <c r="F1526" s="24">
        <f t="shared" si="548"/>
        <v>0</v>
      </c>
      <c r="G1526" s="81">
        <f t="shared" si="529"/>
        <v>0</v>
      </c>
      <c r="H1526" s="24">
        <f t="shared" si="549"/>
        <v>0</v>
      </c>
      <c r="I1526" s="81">
        <f t="shared" si="511"/>
        <v>0</v>
      </c>
      <c r="J1526" s="81" t="e">
        <f t="shared" si="546"/>
        <v>#DIV/0!</v>
      </c>
      <c r="K1526" s="24">
        <f>K1531+K1536</f>
        <v>0</v>
      </c>
      <c r="L1526" s="24">
        <f>L1531+L1536</f>
        <v>2418.7600000000002</v>
      </c>
      <c r="M1526" s="47">
        <f t="shared" si="523"/>
        <v>0</v>
      </c>
      <c r="N1526" s="620"/>
      <c r="O1526" s="5" t="b">
        <f t="shared" si="518"/>
        <v>1</v>
      </c>
      <c r="P1526" s="6"/>
      <c r="Q1526" s="138"/>
      <c r="R1526" s="403" t="b">
        <f t="shared" si="522"/>
        <v>1</v>
      </c>
    </row>
    <row r="1527" spans="1:18" s="66" customFormat="1" ht="27" x14ac:dyDescent="0.25">
      <c r="A1527" s="619"/>
      <c r="B1527" s="161" t="s">
        <v>20</v>
      </c>
      <c r="C1527" s="161"/>
      <c r="D1527" s="24">
        <f t="shared" si="548"/>
        <v>0</v>
      </c>
      <c r="E1527" s="24">
        <f t="shared" si="548"/>
        <v>0</v>
      </c>
      <c r="F1527" s="24">
        <f t="shared" si="548"/>
        <v>0</v>
      </c>
      <c r="G1527" s="81" t="e">
        <f t="shared" si="529"/>
        <v>#DIV/0!</v>
      </c>
      <c r="H1527" s="24">
        <f t="shared" si="549"/>
        <v>0</v>
      </c>
      <c r="I1527" s="81" t="e">
        <f t="shared" si="511"/>
        <v>#DIV/0!</v>
      </c>
      <c r="J1527" s="81" t="e">
        <f t="shared" si="546"/>
        <v>#DIV/0!</v>
      </c>
      <c r="K1527" s="24">
        <f t="shared" ref="K1527:K1537" si="550">E1527</f>
        <v>0</v>
      </c>
      <c r="L1527" s="24"/>
      <c r="M1527" s="120" t="e">
        <f t="shared" si="523"/>
        <v>#DIV/0!</v>
      </c>
      <c r="N1527" s="620"/>
      <c r="O1527" s="5" t="b">
        <f t="shared" si="518"/>
        <v>1</v>
      </c>
      <c r="P1527" s="6"/>
      <c r="Q1527" s="138"/>
      <c r="R1527" s="403" t="b">
        <f t="shared" si="522"/>
        <v>1</v>
      </c>
    </row>
    <row r="1528" spans="1:18" s="66" customFormat="1" ht="86.25" customHeight="1" x14ac:dyDescent="0.25">
      <c r="A1528" s="617" t="s">
        <v>1239</v>
      </c>
      <c r="B1528" s="162" t="s">
        <v>248</v>
      </c>
      <c r="C1528" s="160" t="s">
        <v>330</v>
      </c>
      <c r="D1528" s="51">
        <f>SUM(D1529:D1532)</f>
        <v>0</v>
      </c>
      <c r="E1528" s="51">
        <f t="shared" ref="E1528:F1528" si="551">SUM(E1529:E1532)</f>
        <v>0</v>
      </c>
      <c r="F1528" s="51">
        <f t="shared" si="551"/>
        <v>0</v>
      </c>
      <c r="G1528" s="99" t="e">
        <f t="shared" si="529"/>
        <v>#DIV/0!</v>
      </c>
      <c r="H1528" s="51"/>
      <c r="I1528" s="99" t="e">
        <f t="shared" ref="I1528:I1642" si="552">H1528/E1528</f>
        <v>#DIV/0!</v>
      </c>
      <c r="J1528" s="99" t="e">
        <f t="shared" si="546"/>
        <v>#DIV/0!</v>
      </c>
      <c r="K1528" s="51">
        <f>SUM(K1529:K1532)</f>
        <v>0</v>
      </c>
      <c r="L1528" s="51"/>
      <c r="M1528" s="142" t="e">
        <f t="shared" si="523"/>
        <v>#DIV/0!</v>
      </c>
      <c r="N1528" s="620"/>
      <c r="O1528" s="5" t="b">
        <f t="shared" si="518"/>
        <v>1</v>
      </c>
      <c r="P1528" s="6"/>
      <c r="Q1528" s="138"/>
      <c r="R1528" s="403" t="b">
        <f t="shared" si="522"/>
        <v>1</v>
      </c>
    </row>
    <row r="1529" spans="1:18" s="66" customFormat="1" ht="27" x14ac:dyDescent="0.25">
      <c r="A1529" s="618"/>
      <c r="B1529" s="161" t="s">
        <v>19</v>
      </c>
      <c r="C1529" s="161"/>
      <c r="D1529" s="24"/>
      <c r="E1529" s="24"/>
      <c r="F1529" s="24"/>
      <c r="G1529" s="81" t="e">
        <f t="shared" si="529"/>
        <v>#DIV/0!</v>
      </c>
      <c r="H1529" s="24"/>
      <c r="I1529" s="81" t="e">
        <f t="shared" si="552"/>
        <v>#DIV/0!</v>
      </c>
      <c r="J1529" s="81" t="e">
        <f t="shared" si="546"/>
        <v>#DIV/0!</v>
      </c>
      <c r="K1529" s="24">
        <f t="shared" si="550"/>
        <v>0</v>
      </c>
      <c r="L1529" s="24"/>
      <c r="M1529" s="120" t="e">
        <f t="shared" si="523"/>
        <v>#DIV/0!</v>
      </c>
      <c r="N1529" s="620"/>
      <c r="O1529" s="5" t="b">
        <f t="shared" si="518"/>
        <v>1</v>
      </c>
      <c r="P1529" s="6"/>
      <c r="Q1529" s="138"/>
      <c r="R1529" s="403" t="b">
        <f t="shared" si="522"/>
        <v>1</v>
      </c>
    </row>
    <row r="1530" spans="1:18" s="66" customFormat="1" ht="27" x14ac:dyDescent="0.25">
      <c r="A1530" s="618"/>
      <c r="B1530" s="161" t="s">
        <v>18</v>
      </c>
      <c r="C1530" s="161"/>
      <c r="D1530" s="24"/>
      <c r="E1530" s="24"/>
      <c r="F1530" s="24"/>
      <c r="G1530" s="81" t="e">
        <f t="shared" si="529"/>
        <v>#DIV/0!</v>
      </c>
      <c r="H1530" s="24"/>
      <c r="I1530" s="81" t="e">
        <f t="shared" si="552"/>
        <v>#DIV/0!</v>
      </c>
      <c r="J1530" s="81" t="e">
        <f t="shared" si="546"/>
        <v>#DIV/0!</v>
      </c>
      <c r="K1530" s="24">
        <f t="shared" si="550"/>
        <v>0</v>
      </c>
      <c r="L1530" s="24"/>
      <c r="M1530" s="120" t="e">
        <f t="shared" si="523"/>
        <v>#DIV/0!</v>
      </c>
      <c r="N1530" s="620"/>
      <c r="O1530" s="5" t="b">
        <f t="shared" si="518"/>
        <v>1</v>
      </c>
      <c r="P1530" s="6"/>
      <c r="Q1530" s="138"/>
      <c r="R1530" s="403" t="b">
        <f t="shared" si="522"/>
        <v>1</v>
      </c>
    </row>
    <row r="1531" spans="1:18" s="66" customFormat="1" ht="27" x14ac:dyDescent="0.25">
      <c r="A1531" s="618"/>
      <c r="B1531" s="161" t="s">
        <v>38</v>
      </c>
      <c r="C1531" s="161"/>
      <c r="D1531" s="24"/>
      <c r="E1531" s="24">
        <f>D1531</f>
        <v>0</v>
      </c>
      <c r="F1531" s="24"/>
      <c r="G1531" s="81" t="e">
        <f t="shared" si="529"/>
        <v>#DIV/0!</v>
      </c>
      <c r="H1531" s="24"/>
      <c r="I1531" s="81" t="e">
        <f t="shared" si="552"/>
        <v>#DIV/0!</v>
      </c>
      <c r="J1531" s="81" t="e">
        <f t="shared" si="546"/>
        <v>#DIV/0!</v>
      </c>
      <c r="K1531" s="24">
        <f t="shared" si="550"/>
        <v>0</v>
      </c>
      <c r="L1531" s="24"/>
      <c r="M1531" s="120" t="e">
        <f t="shared" si="523"/>
        <v>#DIV/0!</v>
      </c>
      <c r="N1531" s="620"/>
      <c r="O1531" s="5" t="b">
        <f t="shared" si="518"/>
        <v>1</v>
      </c>
      <c r="P1531" s="6"/>
      <c r="Q1531" s="138"/>
      <c r="R1531" s="403" t="b">
        <f t="shared" si="522"/>
        <v>1</v>
      </c>
    </row>
    <row r="1532" spans="1:18" s="66" customFormat="1" ht="27" x14ac:dyDescent="0.25">
      <c r="A1532" s="619"/>
      <c r="B1532" s="161" t="s">
        <v>20</v>
      </c>
      <c r="C1532" s="161"/>
      <c r="D1532" s="24"/>
      <c r="E1532" s="24"/>
      <c r="F1532" s="24"/>
      <c r="G1532" s="81" t="e">
        <f t="shared" si="529"/>
        <v>#DIV/0!</v>
      </c>
      <c r="H1532" s="24"/>
      <c r="I1532" s="81" t="e">
        <f t="shared" si="552"/>
        <v>#DIV/0!</v>
      </c>
      <c r="J1532" s="81" t="e">
        <f t="shared" si="546"/>
        <v>#DIV/0!</v>
      </c>
      <c r="K1532" s="24">
        <f t="shared" si="550"/>
        <v>0</v>
      </c>
      <c r="L1532" s="24"/>
      <c r="M1532" s="120" t="e">
        <f t="shared" si="523"/>
        <v>#DIV/0!</v>
      </c>
      <c r="N1532" s="620"/>
      <c r="O1532" s="5" t="b">
        <f t="shared" si="518"/>
        <v>1</v>
      </c>
      <c r="P1532" s="6"/>
      <c r="Q1532" s="138"/>
      <c r="R1532" s="403" t="b">
        <f t="shared" si="522"/>
        <v>1</v>
      </c>
    </row>
    <row r="1533" spans="1:18" s="66" customFormat="1" ht="56.25" x14ac:dyDescent="0.25">
      <c r="A1533" s="617" t="s">
        <v>1240</v>
      </c>
      <c r="B1533" s="162" t="s">
        <v>789</v>
      </c>
      <c r="C1533" s="160" t="s">
        <v>330</v>
      </c>
      <c r="D1533" s="51">
        <f>SUM(D1534:D1537)</f>
        <v>2418.7600000000002</v>
      </c>
      <c r="E1533" s="51">
        <f t="shared" ref="E1533:F1533" si="553">SUM(E1534:E1537)</f>
        <v>2418.7600000000002</v>
      </c>
      <c r="F1533" s="51">
        <f t="shared" si="553"/>
        <v>0</v>
      </c>
      <c r="G1533" s="99">
        <f t="shared" si="529"/>
        <v>0</v>
      </c>
      <c r="H1533" s="51"/>
      <c r="I1533" s="99">
        <f t="shared" si="552"/>
        <v>0</v>
      </c>
      <c r="J1533" s="99" t="e">
        <f t="shared" si="546"/>
        <v>#DIV/0!</v>
      </c>
      <c r="K1533" s="51">
        <f>SUM(K1534:K1537)</f>
        <v>0</v>
      </c>
      <c r="L1533" s="51">
        <f t="shared" ref="L1533" si="554">SUM(L1534:L1537)</f>
        <v>2418.7600000000002</v>
      </c>
      <c r="M1533" s="140">
        <f t="shared" si="523"/>
        <v>0</v>
      </c>
      <c r="N1533" s="620"/>
      <c r="O1533" s="5" t="b">
        <f t="shared" si="518"/>
        <v>1</v>
      </c>
      <c r="P1533" s="6"/>
      <c r="Q1533" s="138"/>
      <c r="R1533" s="403" t="b">
        <f t="shared" si="522"/>
        <v>1</v>
      </c>
    </row>
    <row r="1534" spans="1:18" s="66" customFormat="1" ht="27" x14ac:dyDescent="0.25">
      <c r="A1534" s="618"/>
      <c r="B1534" s="161" t="s">
        <v>19</v>
      </c>
      <c r="C1534" s="161"/>
      <c r="D1534" s="24"/>
      <c r="E1534" s="24"/>
      <c r="F1534" s="24"/>
      <c r="G1534" s="81" t="e">
        <f t="shared" si="529"/>
        <v>#DIV/0!</v>
      </c>
      <c r="H1534" s="24"/>
      <c r="I1534" s="81" t="e">
        <f t="shared" si="552"/>
        <v>#DIV/0!</v>
      </c>
      <c r="J1534" s="81" t="e">
        <f t="shared" si="546"/>
        <v>#DIV/0!</v>
      </c>
      <c r="K1534" s="24">
        <f t="shared" si="550"/>
        <v>0</v>
      </c>
      <c r="L1534" s="24"/>
      <c r="M1534" s="120" t="e">
        <f t="shared" si="523"/>
        <v>#DIV/0!</v>
      </c>
      <c r="N1534" s="620"/>
      <c r="O1534" s="5" t="b">
        <f t="shared" ref="O1534:O1597" si="555">K1534+L1534=E1534</f>
        <v>1</v>
      </c>
      <c r="P1534" s="6"/>
      <c r="Q1534" s="138"/>
      <c r="R1534" s="403" t="b">
        <f t="shared" si="522"/>
        <v>1</v>
      </c>
    </row>
    <row r="1535" spans="1:18" s="66" customFormat="1" ht="27" x14ac:dyDescent="0.25">
      <c r="A1535" s="618"/>
      <c r="B1535" s="161" t="s">
        <v>18</v>
      </c>
      <c r="C1535" s="161"/>
      <c r="D1535" s="24"/>
      <c r="E1535" s="24"/>
      <c r="F1535" s="24"/>
      <c r="G1535" s="81" t="e">
        <f t="shared" si="529"/>
        <v>#DIV/0!</v>
      </c>
      <c r="H1535" s="24"/>
      <c r="I1535" s="81" t="e">
        <f t="shared" si="552"/>
        <v>#DIV/0!</v>
      </c>
      <c r="J1535" s="81" t="e">
        <f t="shared" si="546"/>
        <v>#DIV/0!</v>
      </c>
      <c r="K1535" s="24">
        <f t="shared" si="550"/>
        <v>0</v>
      </c>
      <c r="L1535" s="24"/>
      <c r="M1535" s="120" t="e">
        <f t="shared" si="523"/>
        <v>#DIV/0!</v>
      </c>
      <c r="N1535" s="620"/>
      <c r="O1535" s="5" t="b">
        <f t="shared" si="555"/>
        <v>1</v>
      </c>
      <c r="P1535" s="6"/>
      <c r="Q1535" s="138"/>
      <c r="R1535" s="403" t="b">
        <f t="shared" si="522"/>
        <v>1</v>
      </c>
    </row>
    <row r="1536" spans="1:18" s="66" customFormat="1" ht="27" x14ac:dyDescent="0.25">
      <c r="A1536" s="618"/>
      <c r="B1536" s="161" t="s">
        <v>38</v>
      </c>
      <c r="C1536" s="161"/>
      <c r="D1536" s="24">
        <v>2418.7600000000002</v>
      </c>
      <c r="E1536" s="24">
        <f>D1536</f>
        <v>2418.7600000000002</v>
      </c>
      <c r="F1536" s="24"/>
      <c r="G1536" s="81">
        <f t="shared" si="529"/>
        <v>0</v>
      </c>
      <c r="H1536" s="24"/>
      <c r="I1536" s="81">
        <f t="shared" si="552"/>
        <v>0</v>
      </c>
      <c r="J1536" s="81" t="e">
        <f t="shared" si="546"/>
        <v>#DIV/0!</v>
      </c>
      <c r="K1536" s="24">
        <v>0</v>
      </c>
      <c r="L1536" s="24">
        <f>E1536-K1536</f>
        <v>2418.7600000000002</v>
      </c>
      <c r="M1536" s="47">
        <f t="shared" si="523"/>
        <v>0</v>
      </c>
      <c r="N1536" s="620"/>
      <c r="O1536" s="5" t="b">
        <f t="shared" si="555"/>
        <v>1</v>
      </c>
      <c r="P1536" s="6"/>
      <c r="Q1536" s="138"/>
      <c r="R1536" s="403" t="b">
        <f t="shared" si="522"/>
        <v>1</v>
      </c>
    </row>
    <row r="1537" spans="1:18" s="66" customFormat="1" ht="27" x14ac:dyDescent="0.25">
      <c r="A1537" s="619"/>
      <c r="B1537" s="161" t="s">
        <v>20</v>
      </c>
      <c r="C1537" s="161"/>
      <c r="D1537" s="24"/>
      <c r="E1537" s="24"/>
      <c r="F1537" s="24"/>
      <c r="G1537" s="81" t="e">
        <f t="shared" si="529"/>
        <v>#DIV/0!</v>
      </c>
      <c r="H1537" s="24"/>
      <c r="I1537" s="81" t="e">
        <f t="shared" si="552"/>
        <v>#DIV/0!</v>
      </c>
      <c r="J1537" s="81" t="e">
        <f t="shared" si="546"/>
        <v>#DIV/0!</v>
      </c>
      <c r="K1537" s="24">
        <f t="shared" si="550"/>
        <v>0</v>
      </c>
      <c r="L1537" s="24"/>
      <c r="M1537" s="120" t="e">
        <f t="shared" si="523"/>
        <v>#DIV/0!</v>
      </c>
      <c r="N1537" s="620"/>
      <c r="O1537" s="5" t="b">
        <f t="shared" si="555"/>
        <v>1</v>
      </c>
      <c r="P1537" s="6"/>
      <c r="Q1537" s="138"/>
      <c r="R1537" s="403" t="b">
        <f t="shared" si="522"/>
        <v>1</v>
      </c>
    </row>
    <row r="1538" spans="1:18" s="66" customFormat="1" ht="37.5" x14ac:dyDescent="0.25">
      <c r="A1538" s="617" t="s">
        <v>1241</v>
      </c>
      <c r="B1538" s="168" t="s">
        <v>790</v>
      </c>
      <c r="C1538" s="160" t="s">
        <v>330</v>
      </c>
      <c r="D1538" s="51">
        <f>SUM(D1539:D1542)</f>
        <v>1910.87</v>
      </c>
      <c r="E1538" s="51">
        <f t="shared" ref="E1538:F1538" si="556">SUM(E1539:E1542)</f>
        <v>1910.87</v>
      </c>
      <c r="F1538" s="51">
        <f t="shared" si="556"/>
        <v>0</v>
      </c>
      <c r="G1538" s="99">
        <f t="shared" si="529"/>
        <v>0</v>
      </c>
      <c r="H1538" s="51">
        <f>SUM(H1539:H1542)</f>
        <v>0</v>
      </c>
      <c r="I1538" s="99">
        <f t="shared" si="552"/>
        <v>0</v>
      </c>
      <c r="J1538" s="99" t="e">
        <f t="shared" si="546"/>
        <v>#DIV/0!</v>
      </c>
      <c r="K1538" s="51">
        <f>SUM(K1539:K1542)</f>
        <v>0</v>
      </c>
      <c r="L1538" s="51">
        <f>SUM(L1539:L1542)</f>
        <v>1910.87</v>
      </c>
      <c r="M1538" s="140">
        <f t="shared" si="523"/>
        <v>0</v>
      </c>
      <c r="N1538" s="620"/>
      <c r="O1538" s="5" t="b">
        <f t="shared" si="555"/>
        <v>1</v>
      </c>
      <c r="P1538" s="6"/>
      <c r="Q1538" s="138"/>
      <c r="R1538" s="403" t="b">
        <f t="shared" si="522"/>
        <v>1</v>
      </c>
    </row>
    <row r="1539" spans="1:18" s="66" customFormat="1" ht="27" x14ac:dyDescent="0.25">
      <c r="A1539" s="618"/>
      <c r="B1539" s="161" t="s">
        <v>19</v>
      </c>
      <c r="C1539" s="161"/>
      <c r="D1539" s="24">
        <f t="shared" ref="D1539:F1541" si="557">D1544</f>
        <v>0</v>
      </c>
      <c r="E1539" s="24">
        <f t="shared" si="557"/>
        <v>0</v>
      </c>
      <c r="F1539" s="24">
        <f t="shared" si="557"/>
        <v>0</v>
      </c>
      <c r="G1539" s="81" t="e">
        <f t="shared" si="529"/>
        <v>#DIV/0!</v>
      </c>
      <c r="H1539" s="24">
        <f t="shared" ref="H1539:H1542" si="558">H1544</f>
        <v>0</v>
      </c>
      <c r="I1539" s="81" t="e">
        <f t="shared" si="552"/>
        <v>#DIV/0!</v>
      </c>
      <c r="J1539" s="81" t="e">
        <f t="shared" si="546"/>
        <v>#DIV/0!</v>
      </c>
      <c r="K1539" s="24">
        <f t="shared" ref="K1539:K1542" si="559">K1544</f>
        <v>0</v>
      </c>
      <c r="L1539" s="24"/>
      <c r="M1539" s="120" t="e">
        <f t="shared" si="523"/>
        <v>#DIV/0!</v>
      </c>
      <c r="N1539" s="620"/>
      <c r="O1539" s="5" t="b">
        <f t="shared" si="555"/>
        <v>1</v>
      </c>
      <c r="P1539" s="6"/>
      <c r="Q1539" s="138"/>
      <c r="R1539" s="403" t="b">
        <f t="shared" si="522"/>
        <v>1</v>
      </c>
    </row>
    <row r="1540" spans="1:18" s="66" customFormat="1" ht="27" x14ac:dyDescent="0.25">
      <c r="A1540" s="618"/>
      <c r="B1540" s="161" t="s">
        <v>18</v>
      </c>
      <c r="C1540" s="161"/>
      <c r="D1540" s="24">
        <f t="shared" si="557"/>
        <v>0</v>
      </c>
      <c r="E1540" s="24">
        <f t="shared" si="557"/>
        <v>0</v>
      </c>
      <c r="F1540" s="24">
        <f t="shared" si="557"/>
        <v>0</v>
      </c>
      <c r="G1540" s="81" t="e">
        <f t="shared" si="529"/>
        <v>#DIV/0!</v>
      </c>
      <c r="H1540" s="24">
        <f t="shared" si="558"/>
        <v>0</v>
      </c>
      <c r="I1540" s="81" t="e">
        <f t="shared" si="552"/>
        <v>#DIV/0!</v>
      </c>
      <c r="J1540" s="81" t="e">
        <f t="shared" si="546"/>
        <v>#DIV/0!</v>
      </c>
      <c r="K1540" s="24">
        <f t="shared" si="559"/>
        <v>0</v>
      </c>
      <c r="L1540" s="24"/>
      <c r="M1540" s="120" t="e">
        <f t="shared" si="523"/>
        <v>#DIV/0!</v>
      </c>
      <c r="N1540" s="620"/>
      <c r="O1540" s="5" t="b">
        <f t="shared" si="555"/>
        <v>1</v>
      </c>
      <c r="P1540" s="6"/>
      <c r="Q1540" s="138"/>
      <c r="R1540" s="403" t="b">
        <f t="shared" si="522"/>
        <v>1</v>
      </c>
    </row>
    <row r="1541" spans="1:18" s="66" customFormat="1" ht="27" x14ac:dyDescent="0.25">
      <c r="A1541" s="618"/>
      <c r="B1541" s="161" t="s">
        <v>38</v>
      </c>
      <c r="C1541" s="161"/>
      <c r="D1541" s="24">
        <f>D1546</f>
        <v>1910.87</v>
      </c>
      <c r="E1541" s="24">
        <f>E1546</f>
        <v>1910.87</v>
      </c>
      <c r="F1541" s="24">
        <f t="shared" si="557"/>
        <v>0</v>
      </c>
      <c r="G1541" s="81">
        <f t="shared" si="529"/>
        <v>0</v>
      </c>
      <c r="H1541" s="24">
        <f t="shared" si="558"/>
        <v>0</v>
      </c>
      <c r="I1541" s="81">
        <f t="shared" si="552"/>
        <v>0</v>
      </c>
      <c r="J1541" s="81" t="e">
        <f t="shared" si="546"/>
        <v>#DIV/0!</v>
      </c>
      <c r="K1541" s="24">
        <f>K1546</f>
        <v>0</v>
      </c>
      <c r="L1541" s="24">
        <f>L1546</f>
        <v>1910.87</v>
      </c>
      <c r="M1541" s="47">
        <f t="shared" si="523"/>
        <v>0</v>
      </c>
      <c r="N1541" s="620"/>
      <c r="O1541" s="5" t="b">
        <f t="shared" si="555"/>
        <v>1</v>
      </c>
      <c r="P1541" s="6"/>
      <c r="Q1541" s="138"/>
      <c r="R1541" s="403" t="b">
        <f t="shared" si="522"/>
        <v>1</v>
      </c>
    </row>
    <row r="1542" spans="1:18" s="66" customFormat="1" ht="27" x14ac:dyDescent="0.25">
      <c r="A1542" s="619"/>
      <c r="B1542" s="161" t="s">
        <v>20</v>
      </c>
      <c r="C1542" s="161"/>
      <c r="D1542" s="24">
        <f>D1547</f>
        <v>0</v>
      </c>
      <c r="E1542" s="24">
        <f t="shared" ref="E1542:F1542" si="560">E1547</f>
        <v>0</v>
      </c>
      <c r="F1542" s="24">
        <f t="shared" si="560"/>
        <v>0</v>
      </c>
      <c r="G1542" s="81" t="e">
        <f t="shared" si="529"/>
        <v>#DIV/0!</v>
      </c>
      <c r="H1542" s="24">
        <f t="shared" si="558"/>
        <v>0</v>
      </c>
      <c r="I1542" s="81" t="e">
        <f t="shared" si="552"/>
        <v>#DIV/0!</v>
      </c>
      <c r="J1542" s="81" t="e">
        <f t="shared" si="546"/>
        <v>#DIV/0!</v>
      </c>
      <c r="K1542" s="24">
        <f t="shared" si="559"/>
        <v>0</v>
      </c>
      <c r="L1542" s="24"/>
      <c r="M1542" s="120" t="e">
        <f t="shared" si="523"/>
        <v>#DIV/0!</v>
      </c>
      <c r="N1542" s="620"/>
      <c r="O1542" s="5" t="b">
        <f t="shared" si="555"/>
        <v>1</v>
      </c>
      <c r="P1542" s="6"/>
      <c r="Q1542" s="138"/>
      <c r="R1542" s="403" t="b">
        <f t="shared" si="522"/>
        <v>1</v>
      </c>
    </row>
    <row r="1543" spans="1:18" s="66" customFormat="1" ht="56.25" x14ac:dyDescent="0.25">
      <c r="A1543" s="617" t="s">
        <v>1242</v>
      </c>
      <c r="B1543" s="162" t="s">
        <v>789</v>
      </c>
      <c r="C1543" s="160" t="s">
        <v>330</v>
      </c>
      <c r="D1543" s="51">
        <f>SUM(D1544:D1547)</f>
        <v>1910.87</v>
      </c>
      <c r="E1543" s="51">
        <f t="shared" ref="E1543:F1543" si="561">SUM(E1544:E1547)</f>
        <v>1910.87</v>
      </c>
      <c r="F1543" s="51">
        <f t="shared" si="561"/>
        <v>0</v>
      </c>
      <c r="G1543" s="99">
        <f t="shared" si="529"/>
        <v>0</v>
      </c>
      <c r="H1543" s="51"/>
      <c r="I1543" s="99">
        <f t="shared" si="552"/>
        <v>0</v>
      </c>
      <c r="J1543" s="99" t="e">
        <f t="shared" si="546"/>
        <v>#DIV/0!</v>
      </c>
      <c r="K1543" s="51">
        <f>SUM(K1544:K1547)</f>
        <v>0</v>
      </c>
      <c r="L1543" s="51">
        <f t="shared" ref="L1543" si="562">SUM(L1544:L1547)</f>
        <v>1910.87</v>
      </c>
      <c r="M1543" s="140">
        <f t="shared" si="523"/>
        <v>0</v>
      </c>
      <c r="N1543" s="620"/>
      <c r="O1543" s="5" t="b">
        <f t="shared" si="555"/>
        <v>1</v>
      </c>
      <c r="P1543" s="6"/>
      <c r="Q1543" s="138"/>
      <c r="R1543" s="403" t="b">
        <f t="shared" si="522"/>
        <v>1</v>
      </c>
    </row>
    <row r="1544" spans="1:18" s="66" customFormat="1" ht="27" x14ac:dyDescent="0.25">
      <c r="A1544" s="618"/>
      <c r="B1544" s="161" t="s">
        <v>19</v>
      </c>
      <c r="C1544" s="161"/>
      <c r="D1544" s="24"/>
      <c r="E1544" s="24"/>
      <c r="F1544" s="24"/>
      <c r="G1544" s="81" t="e">
        <f t="shared" si="529"/>
        <v>#DIV/0!</v>
      </c>
      <c r="H1544" s="24"/>
      <c r="I1544" s="81" t="e">
        <f t="shared" si="552"/>
        <v>#DIV/0!</v>
      </c>
      <c r="J1544" s="81" t="e">
        <f t="shared" si="546"/>
        <v>#DIV/0!</v>
      </c>
      <c r="K1544" s="24">
        <f t="shared" ref="K1544:K1547" si="563">E1544</f>
        <v>0</v>
      </c>
      <c r="L1544" s="24"/>
      <c r="M1544" s="120" t="e">
        <f t="shared" si="523"/>
        <v>#DIV/0!</v>
      </c>
      <c r="N1544" s="620"/>
      <c r="O1544" s="5" t="b">
        <f t="shared" si="555"/>
        <v>1</v>
      </c>
      <c r="P1544" s="6"/>
      <c r="Q1544" s="138"/>
      <c r="R1544" s="403" t="b">
        <f t="shared" ref="R1544:R1607" si="564">F1544=H1544</f>
        <v>1</v>
      </c>
    </row>
    <row r="1545" spans="1:18" s="66" customFormat="1" ht="27" x14ac:dyDescent="0.25">
      <c r="A1545" s="618"/>
      <c r="B1545" s="161" t="s">
        <v>18</v>
      </c>
      <c r="C1545" s="161"/>
      <c r="D1545" s="24"/>
      <c r="E1545" s="24"/>
      <c r="F1545" s="24"/>
      <c r="G1545" s="81" t="e">
        <f t="shared" si="529"/>
        <v>#DIV/0!</v>
      </c>
      <c r="H1545" s="24"/>
      <c r="I1545" s="81" t="e">
        <f t="shared" si="552"/>
        <v>#DIV/0!</v>
      </c>
      <c r="J1545" s="81" t="e">
        <f t="shared" si="546"/>
        <v>#DIV/0!</v>
      </c>
      <c r="K1545" s="24">
        <f t="shared" si="563"/>
        <v>0</v>
      </c>
      <c r="L1545" s="24"/>
      <c r="M1545" s="120" t="e">
        <f t="shared" si="523"/>
        <v>#DIV/0!</v>
      </c>
      <c r="N1545" s="620"/>
      <c r="O1545" s="5" t="b">
        <f t="shared" si="555"/>
        <v>1</v>
      </c>
      <c r="P1545" s="6"/>
      <c r="Q1545" s="138"/>
      <c r="R1545" s="403" t="b">
        <f t="shared" si="564"/>
        <v>1</v>
      </c>
    </row>
    <row r="1546" spans="1:18" s="66" customFormat="1" ht="27" x14ac:dyDescent="0.25">
      <c r="A1546" s="618"/>
      <c r="B1546" s="161" t="s">
        <v>38</v>
      </c>
      <c r="C1546" s="161"/>
      <c r="D1546" s="24">
        <v>1910.87</v>
      </c>
      <c r="E1546" s="24">
        <v>1910.87</v>
      </c>
      <c r="F1546" s="24"/>
      <c r="G1546" s="81">
        <f t="shared" si="529"/>
        <v>0</v>
      </c>
      <c r="H1546" s="24"/>
      <c r="I1546" s="81">
        <f t="shared" si="552"/>
        <v>0</v>
      </c>
      <c r="J1546" s="81" t="e">
        <f t="shared" si="546"/>
        <v>#DIV/0!</v>
      </c>
      <c r="K1546" s="24">
        <v>0</v>
      </c>
      <c r="L1546" s="24">
        <f>E1546-K1546</f>
        <v>1910.87</v>
      </c>
      <c r="M1546" s="47">
        <f t="shared" si="523"/>
        <v>0</v>
      </c>
      <c r="N1546" s="620"/>
      <c r="O1546" s="5" t="b">
        <f t="shared" si="555"/>
        <v>1</v>
      </c>
      <c r="P1546" s="6"/>
      <c r="Q1546" s="138"/>
      <c r="R1546" s="403" t="b">
        <f t="shared" si="564"/>
        <v>1</v>
      </c>
    </row>
    <row r="1547" spans="1:18" s="66" customFormat="1" ht="27" x14ac:dyDescent="0.25">
      <c r="A1547" s="619"/>
      <c r="B1547" s="161" t="s">
        <v>20</v>
      </c>
      <c r="C1547" s="161"/>
      <c r="D1547" s="24"/>
      <c r="E1547" s="24"/>
      <c r="F1547" s="24"/>
      <c r="G1547" s="81" t="e">
        <f t="shared" si="529"/>
        <v>#DIV/0!</v>
      </c>
      <c r="H1547" s="24"/>
      <c r="I1547" s="81" t="e">
        <f t="shared" si="552"/>
        <v>#DIV/0!</v>
      </c>
      <c r="J1547" s="81" t="e">
        <f t="shared" si="546"/>
        <v>#DIV/0!</v>
      </c>
      <c r="K1547" s="24">
        <f t="shared" si="563"/>
        <v>0</v>
      </c>
      <c r="L1547" s="24"/>
      <c r="M1547" s="120" t="e">
        <f t="shared" si="523"/>
        <v>#DIV/0!</v>
      </c>
      <c r="N1547" s="620"/>
      <c r="O1547" s="5" t="b">
        <f t="shared" si="555"/>
        <v>1</v>
      </c>
      <c r="P1547" s="6"/>
      <c r="Q1547" s="138"/>
      <c r="R1547" s="403" t="b">
        <f t="shared" si="564"/>
        <v>1</v>
      </c>
    </row>
    <row r="1548" spans="1:18" s="66" customFormat="1" ht="39" x14ac:dyDescent="0.25">
      <c r="A1548" s="617" t="s">
        <v>1243</v>
      </c>
      <c r="B1548" s="168" t="s">
        <v>791</v>
      </c>
      <c r="C1548" s="160" t="s">
        <v>330</v>
      </c>
      <c r="D1548" s="51">
        <f>SUM(D1549:D1552)</f>
        <v>1257.1500000000001</v>
      </c>
      <c r="E1548" s="51">
        <f t="shared" ref="E1548:F1548" si="565">SUM(E1549:E1552)</f>
        <v>1257.1500000000001</v>
      </c>
      <c r="F1548" s="51">
        <f t="shared" si="565"/>
        <v>0</v>
      </c>
      <c r="G1548" s="99">
        <f t="shared" si="529"/>
        <v>0</v>
      </c>
      <c r="H1548" s="51">
        <f>SUM(H1549:H1552)</f>
        <v>0</v>
      </c>
      <c r="I1548" s="99">
        <f t="shared" si="552"/>
        <v>0</v>
      </c>
      <c r="J1548" s="99" t="e">
        <f t="shared" si="546"/>
        <v>#DIV/0!</v>
      </c>
      <c r="K1548" s="51">
        <f>SUM(K1549:K1552)</f>
        <v>0</v>
      </c>
      <c r="L1548" s="51">
        <f>SUM(L1549:L1552)</f>
        <v>1257.1500000000001</v>
      </c>
      <c r="M1548" s="140">
        <f t="shared" si="523"/>
        <v>0</v>
      </c>
      <c r="N1548" s="620"/>
      <c r="O1548" s="5" t="b">
        <f t="shared" si="555"/>
        <v>1</v>
      </c>
      <c r="P1548" s="6"/>
      <c r="Q1548" s="138"/>
      <c r="R1548" s="403" t="b">
        <f t="shared" si="564"/>
        <v>1</v>
      </c>
    </row>
    <row r="1549" spans="1:18" s="66" customFormat="1" ht="27" x14ac:dyDescent="0.25">
      <c r="A1549" s="618"/>
      <c r="B1549" s="161" t="s">
        <v>19</v>
      </c>
      <c r="C1549" s="161"/>
      <c r="D1549" s="24">
        <f>D1554+D1559</f>
        <v>0</v>
      </c>
      <c r="E1549" s="24">
        <f t="shared" ref="E1549:F1551" si="566">E1554+E1559</f>
        <v>0</v>
      </c>
      <c r="F1549" s="24">
        <f t="shared" si="566"/>
        <v>0</v>
      </c>
      <c r="G1549" s="81" t="e">
        <f t="shared" si="529"/>
        <v>#DIV/0!</v>
      </c>
      <c r="H1549" s="24">
        <f>H1554+H1559</f>
        <v>0</v>
      </c>
      <c r="I1549" s="81" t="e">
        <f t="shared" si="552"/>
        <v>#DIV/0!</v>
      </c>
      <c r="J1549" s="81" t="e">
        <f t="shared" si="546"/>
        <v>#DIV/0!</v>
      </c>
      <c r="K1549" s="24"/>
      <c r="L1549" s="24"/>
      <c r="M1549" s="120" t="e">
        <f t="shared" si="523"/>
        <v>#DIV/0!</v>
      </c>
      <c r="N1549" s="620"/>
      <c r="O1549" s="5" t="b">
        <f t="shared" si="555"/>
        <v>1</v>
      </c>
      <c r="P1549" s="6"/>
      <c r="Q1549" s="138"/>
      <c r="R1549" s="403" t="b">
        <f t="shared" si="564"/>
        <v>1</v>
      </c>
    </row>
    <row r="1550" spans="1:18" s="66" customFormat="1" ht="27" x14ac:dyDescent="0.25">
      <c r="A1550" s="618"/>
      <c r="B1550" s="161" t="s">
        <v>18</v>
      </c>
      <c r="C1550" s="161"/>
      <c r="D1550" s="24">
        <f>D1555+D1560</f>
        <v>0</v>
      </c>
      <c r="E1550" s="24">
        <f>E1555+E1560</f>
        <v>0</v>
      </c>
      <c r="F1550" s="24">
        <f t="shared" si="566"/>
        <v>0</v>
      </c>
      <c r="G1550" s="81" t="e">
        <f t="shared" si="529"/>
        <v>#DIV/0!</v>
      </c>
      <c r="H1550" s="24">
        <f t="shared" ref="H1550:H1552" si="567">H1555+H1560</f>
        <v>0</v>
      </c>
      <c r="I1550" s="81" t="e">
        <f t="shared" si="552"/>
        <v>#DIV/0!</v>
      </c>
      <c r="J1550" s="81" t="e">
        <f t="shared" si="546"/>
        <v>#DIV/0!</v>
      </c>
      <c r="K1550" s="24"/>
      <c r="L1550" s="24"/>
      <c r="M1550" s="120" t="e">
        <f t="shared" si="523"/>
        <v>#DIV/0!</v>
      </c>
      <c r="N1550" s="620"/>
      <c r="O1550" s="5" t="b">
        <f t="shared" si="555"/>
        <v>1</v>
      </c>
      <c r="P1550" s="6"/>
      <c r="Q1550" s="138"/>
      <c r="R1550" s="403" t="b">
        <f t="shared" si="564"/>
        <v>1</v>
      </c>
    </row>
    <row r="1551" spans="1:18" s="66" customFormat="1" ht="27" x14ac:dyDescent="0.25">
      <c r="A1551" s="618"/>
      <c r="B1551" s="161" t="s">
        <v>38</v>
      </c>
      <c r="C1551" s="161"/>
      <c r="D1551" s="24">
        <f>D1556+D1561</f>
        <v>1257.1500000000001</v>
      </c>
      <c r="E1551" s="24">
        <f>E1556+E1561</f>
        <v>1257.1500000000001</v>
      </c>
      <c r="F1551" s="24">
        <f t="shared" si="566"/>
        <v>0</v>
      </c>
      <c r="G1551" s="81">
        <f t="shared" si="529"/>
        <v>0</v>
      </c>
      <c r="H1551" s="24">
        <f t="shared" si="567"/>
        <v>0</v>
      </c>
      <c r="I1551" s="81">
        <f t="shared" si="552"/>
        <v>0</v>
      </c>
      <c r="J1551" s="81" t="e">
        <f t="shared" si="546"/>
        <v>#DIV/0!</v>
      </c>
      <c r="K1551" s="24">
        <f>K1556+K1561</f>
        <v>0</v>
      </c>
      <c r="L1551" s="24">
        <f>L1556+L1561</f>
        <v>1257.1500000000001</v>
      </c>
      <c r="M1551" s="47">
        <f t="shared" si="523"/>
        <v>0</v>
      </c>
      <c r="N1551" s="620"/>
      <c r="O1551" s="5" t="b">
        <f t="shared" si="555"/>
        <v>1</v>
      </c>
      <c r="P1551" s="6"/>
      <c r="Q1551" s="138"/>
      <c r="R1551" s="403" t="b">
        <f t="shared" si="564"/>
        <v>1</v>
      </c>
    </row>
    <row r="1552" spans="1:18" s="66" customFormat="1" ht="27" x14ac:dyDescent="0.25">
      <c r="A1552" s="619"/>
      <c r="B1552" s="161" t="s">
        <v>20</v>
      </c>
      <c r="C1552" s="161"/>
      <c r="D1552" s="24">
        <f t="shared" ref="D1552:F1552" si="568">D1557+D1562</f>
        <v>0</v>
      </c>
      <c r="E1552" s="24">
        <f t="shared" si="568"/>
        <v>0</v>
      </c>
      <c r="F1552" s="24">
        <f t="shared" si="568"/>
        <v>0</v>
      </c>
      <c r="G1552" s="81" t="e">
        <f t="shared" si="529"/>
        <v>#DIV/0!</v>
      </c>
      <c r="H1552" s="24">
        <f t="shared" si="567"/>
        <v>0</v>
      </c>
      <c r="I1552" s="81" t="e">
        <f t="shared" si="552"/>
        <v>#DIV/0!</v>
      </c>
      <c r="J1552" s="81" t="e">
        <f t="shared" si="546"/>
        <v>#DIV/0!</v>
      </c>
      <c r="K1552" s="24">
        <f t="shared" ref="K1552" si="569">E1552</f>
        <v>0</v>
      </c>
      <c r="L1552" s="24"/>
      <c r="M1552" s="120" t="e">
        <f t="shared" si="523"/>
        <v>#DIV/0!</v>
      </c>
      <c r="N1552" s="620"/>
      <c r="O1552" s="5" t="b">
        <f t="shared" si="555"/>
        <v>1</v>
      </c>
      <c r="P1552" s="6"/>
      <c r="Q1552" s="138"/>
      <c r="R1552" s="403" t="b">
        <f t="shared" si="564"/>
        <v>1</v>
      </c>
    </row>
    <row r="1553" spans="1:18" s="66" customFormat="1" ht="75" x14ac:dyDescent="0.25">
      <c r="A1553" s="617" t="s">
        <v>1244</v>
      </c>
      <c r="B1553" s="162" t="s">
        <v>248</v>
      </c>
      <c r="C1553" s="160" t="s">
        <v>330</v>
      </c>
      <c r="D1553" s="51">
        <f>SUM(D1554:D1557)</f>
        <v>0</v>
      </c>
      <c r="E1553" s="51">
        <f t="shared" ref="E1553:F1553" si="570">SUM(E1554:E1557)</f>
        <v>0</v>
      </c>
      <c r="F1553" s="51">
        <f t="shared" si="570"/>
        <v>0</v>
      </c>
      <c r="G1553" s="99" t="e">
        <f t="shared" si="529"/>
        <v>#DIV/0!</v>
      </c>
      <c r="H1553" s="51"/>
      <c r="I1553" s="99" t="e">
        <f t="shared" si="552"/>
        <v>#DIV/0!</v>
      </c>
      <c r="J1553" s="99" t="e">
        <f t="shared" si="546"/>
        <v>#DIV/0!</v>
      </c>
      <c r="K1553" s="51">
        <f>SUM(K1554:K1557)</f>
        <v>0</v>
      </c>
      <c r="L1553" s="51"/>
      <c r="M1553" s="142" t="e">
        <f t="shared" si="523"/>
        <v>#DIV/0!</v>
      </c>
      <c r="N1553" s="620"/>
      <c r="O1553" s="5" t="b">
        <f t="shared" si="555"/>
        <v>1</v>
      </c>
      <c r="P1553" s="6"/>
      <c r="Q1553" s="138"/>
      <c r="R1553" s="403" t="b">
        <f t="shared" si="564"/>
        <v>1</v>
      </c>
    </row>
    <row r="1554" spans="1:18" s="66" customFormat="1" ht="27" x14ac:dyDescent="0.25">
      <c r="A1554" s="618"/>
      <c r="B1554" s="161" t="s">
        <v>19</v>
      </c>
      <c r="C1554" s="161"/>
      <c r="D1554" s="24"/>
      <c r="E1554" s="24"/>
      <c r="F1554" s="24"/>
      <c r="G1554" s="81" t="e">
        <f t="shared" si="529"/>
        <v>#DIV/0!</v>
      </c>
      <c r="H1554" s="24"/>
      <c r="I1554" s="81" t="e">
        <f t="shared" si="552"/>
        <v>#DIV/0!</v>
      </c>
      <c r="J1554" s="81" t="e">
        <f t="shared" si="546"/>
        <v>#DIV/0!</v>
      </c>
      <c r="K1554" s="24">
        <f t="shared" ref="K1554:K1557" si="571">E1554</f>
        <v>0</v>
      </c>
      <c r="L1554" s="24"/>
      <c r="M1554" s="120" t="e">
        <f t="shared" si="523"/>
        <v>#DIV/0!</v>
      </c>
      <c r="N1554" s="620"/>
      <c r="O1554" s="5" t="b">
        <f t="shared" si="555"/>
        <v>1</v>
      </c>
      <c r="P1554" s="6"/>
      <c r="Q1554" s="138"/>
      <c r="R1554" s="403" t="b">
        <f t="shared" si="564"/>
        <v>1</v>
      </c>
    </row>
    <row r="1555" spans="1:18" s="66" customFormat="1" ht="27" x14ac:dyDescent="0.25">
      <c r="A1555" s="618"/>
      <c r="B1555" s="161" t="s">
        <v>18</v>
      </c>
      <c r="C1555" s="161"/>
      <c r="D1555" s="24"/>
      <c r="E1555" s="24"/>
      <c r="F1555" s="24"/>
      <c r="G1555" s="81" t="e">
        <f t="shared" si="529"/>
        <v>#DIV/0!</v>
      </c>
      <c r="H1555" s="24"/>
      <c r="I1555" s="81" t="e">
        <f t="shared" si="552"/>
        <v>#DIV/0!</v>
      </c>
      <c r="J1555" s="81" t="e">
        <f t="shared" si="546"/>
        <v>#DIV/0!</v>
      </c>
      <c r="K1555" s="24">
        <f t="shared" si="571"/>
        <v>0</v>
      </c>
      <c r="L1555" s="24"/>
      <c r="M1555" s="120" t="e">
        <f t="shared" si="523"/>
        <v>#DIV/0!</v>
      </c>
      <c r="N1555" s="620"/>
      <c r="O1555" s="5" t="b">
        <f t="shared" si="555"/>
        <v>1</v>
      </c>
      <c r="P1555" s="6"/>
      <c r="Q1555" s="138"/>
      <c r="R1555" s="403" t="b">
        <f t="shared" si="564"/>
        <v>1</v>
      </c>
    </row>
    <row r="1556" spans="1:18" s="66" customFormat="1" ht="27" x14ac:dyDescent="0.25">
      <c r="A1556" s="618"/>
      <c r="B1556" s="161" t="s">
        <v>38</v>
      </c>
      <c r="C1556" s="161"/>
      <c r="D1556" s="24"/>
      <c r="E1556" s="24">
        <f>D1556</f>
        <v>0</v>
      </c>
      <c r="F1556" s="24"/>
      <c r="G1556" s="81" t="e">
        <f t="shared" si="529"/>
        <v>#DIV/0!</v>
      </c>
      <c r="H1556" s="24"/>
      <c r="I1556" s="81" t="e">
        <f t="shared" si="552"/>
        <v>#DIV/0!</v>
      </c>
      <c r="J1556" s="81" t="e">
        <f t="shared" si="546"/>
        <v>#DIV/0!</v>
      </c>
      <c r="K1556" s="24">
        <f t="shared" si="571"/>
        <v>0</v>
      </c>
      <c r="L1556" s="24"/>
      <c r="M1556" s="120" t="e">
        <f t="shared" si="523"/>
        <v>#DIV/0!</v>
      </c>
      <c r="N1556" s="620"/>
      <c r="O1556" s="5" t="b">
        <f t="shared" si="555"/>
        <v>1</v>
      </c>
      <c r="P1556" s="6"/>
      <c r="Q1556" s="138"/>
      <c r="R1556" s="403" t="b">
        <f t="shared" si="564"/>
        <v>1</v>
      </c>
    </row>
    <row r="1557" spans="1:18" s="66" customFormat="1" ht="27" x14ac:dyDescent="0.25">
      <c r="A1557" s="619"/>
      <c r="B1557" s="161" t="s">
        <v>20</v>
      </c>
      <c r="C1557" s="161"/>
      <c r="D1557" s="24"/>
      <c r="E1557" s="24"/>
      <c r="F1557" s="24"/>
      <c r="G1557" s="81" t="e">
        <f t="shared" si="529"/>
        <v>#DIV/0!</v>
      </c>
      <c r="H1557" s="24"/>
      <c r="I1557" s="81" t="e">
        <f t="shared" si="552"/>
        <v>#DIV/0!</v>
      </c>
      <c r="J1557" s="81" t="e">
        <f t="shared" si="546"/>
        <v>#DIV/0!</v>
      </c>
      <c r="K1557" s="24">
        <f t="shared" si="571"/>
        <v>0</v>
      </c>
      <c r="L1557" s="24"/>
      <c r="M1557" s="120" t="e">
        <f t="shared" si="523"/>
        <v>#DIV/0!</v>
      </c>
      <c r="N1557" s="620"/>
      <c r="O1557" s="5" t="b">
        <f t="shared" si="555"/>
        <v>1</v>
      </c>
      <c r="P1557" s="6"/>
      <c r="Q1557" s="138"/>
      <c r="R1557" s="403" t="b">
        <f t="shared" si="564"/>
        <v>1</v>
      </c>
    </row>
    <row r="1558" spans="1:18" s="66" customFormat="1" ht="56.25" x14ac:dyDescent="0.25">
      <c r="A1558" s="617" t="s">
        <v>1245</v>
      </c>
      <c r="B1558" s="162" t="s">
        <v>789</v>
      </c>
      <c r="C1558" s="160" t="s">
        <v>330</v>
      </c>
      <c r="D1558" s="51">
        <f>SUM(D1559:D1562)</f>
        <v>1257.1500000000001</v>
      </c>
      <c r="E1558" s="51">
        <f t="shared" ref="E1558:F1558" si="572">SUM(E1559:E1562)</f>
        <v>1257.1500000000001</v>
      </c>
      <c r="F1558" s="51">
        <f t="shared" si="572"/>
        <v>0</v>
      </c>
      <c r="G1558" s="99">
        <f t="shared" si="529"/>
        <v>0</v>
      </c>
      <c r="H1558" s="51"/>
      <c r="I1558" s="99">
        <f t="shared" si="552"/>
        <v>0</v>
      </c>
      <c r="J1558" s="99" t="e">
        <f t="shared" si="546"/>
        <v>#DIV/0!</v>
      </c>
      <c r="K1558" s="51">
        <f>SUM(K1559:K1562)</f>
        <v>0</v>
      </c>
      <c r="L1558" s="51">
        <f>SUM(L1559:L1562)</f>
        <v>1257.1500000000001</v>
      </c>
      <c r="M1558" s="140">
        <f t="shared" si="523"/>
        <v>0</v>
      </c>
      <c r="N1558" s="620"/>
      <c r="O1558" s="5" t="b">
        <f t="shared" si="555"/>
        <v>1</v>
      </c>
      <c r="P1558" s="6"/>
      <c r="Q1558" s="138"/>
      <c r="R1558" s="403" t="b">
        <f t="shared" si="564"/>
        <v>1</v>
      </c>
    </row>
    <row r="1559" spans="1:18" s="66" customFormat="1" ht="27" x14ac:dyDescent="0.25">
      <c r="A1559" s="618"/>
      <c r="B1559" s="161" t="s">
        <v>19</v>
      </c>
      <c r="C1559" s="161"/>
      <c r="D1559" s="24"/>
      <c r="E1559" s="24"/>
      <c r="F1559" s="24"/>
      <c r="G1559" s="81" t="e">
        <f t="shared" si="529"/>
        <v>#DIV/0!</v>
      </c>
      <c r="H1559" s="24"/>
      <c r="I1559" s="81" t="e">
        <f t="shared" si="552"/>
        <v>#DIV/0!</v>
      </c>
      <c r="J1559" s="81" t="e">
        <f t="shared" si="546"/>
        <v>#DIV/0!</v>
      </c>
      <c r="K1559" s="24">
        <f t="shared" ref="K1559:K1562" si="573">E1559</f>
        <v>0</v>
      </c>
      <c r="L1559" s="24"/>
      <c r="M1559" s="120" t="e">
        <f t="shared" ref="M1559:M1622" si="574">K1559/E1559</f>
        <v>#DIV/0!</v>
      </c>
      <c r="N1559" s="620"/>
      <c r="O1559" s="5" t="b">
        <f t="shared" si="555"/>
        <v>1</v>
      </c>
      <c r="P1559" s="6"/>
      <c r="Q1559" s="138"/>
      <c r="R1559" s="403" t="b">
        <f t="shared" si="564"/>
        <v>1</v>
      </c>
    </row>
    <row r="1560" spans="1:18" s="66" customFormat="1" ht="27" x14ac:dyDescent="0.25">
      <c r="A1560" s="618"/>
      <c r="B1560" s="161" t="s">
        <v>18</v>
      </c>
      <c r="C1560" s="161"/>
      <c r="D1560" s="24"/>
      <c r="E1560" s="24"/>
      <c r="F1560" s="24"/>
      <c r="G1560" s="81" t="e">
        <f t="shared" si="529"/>
        <v>#DIV/0!</v>
      </c>
      <c r="H1560" s="24"/>
      <c r="I1560" s="81" t="e">
        <f t="shared" si="552"/>
        <v>#DIV/0!</v>
      </c>
      <c r="J1560" s="81" t="e">
        <f t="shared" si="546"/>
        <v>#DIV/0!</v>
      </c>
      <c r="K1560" s="24">
        <f t="shared" si="573"/>
        <v>0</v>
      </c>
      <c r="L1560" s="24"/>
      <c r="M1560" s="120" t="e">
        <f t="shared" si="574"/>
        <v>#DIV/0!</v>
      </c>
      <c r="N1560" s="620"/>
      <c r="O1560" s="5" t="b">
        <f t="shared" si="555"/>
        <v>1</v>
      </c>
      <c r="P1560" s="6"/>
      <c r="Q1560" s="138"/>
      <c r="R1560" s="403" t="b">
        <f t="shared" si="564"/>
        <v>1</v>
      </c>
    </row>
    <row r="1561" spans="1:18" s="66" customFormat="1" ht="27" x14ac:dyDescent="0.25">
      <c r="A1561" s="618"/>
      <c r="B1561" s="161" t="s">
        <v>38</v>
      </c>
      <c r="C1561" s="161"/>
      <c r="D1561" s="24">
        <v>1257.1500000000001</v>
      </c>
      <c r="E1561" s="24">
        <f>D1561</f>
        <v>1257.1500000000001</v>
      </c>
      <c r="F1561" s="24"/>
      <c r="G1561" s="81">
        <f t="shared" si="529"/>
        <v>0</v>
      </c>
      <c r="H1561" s="24"/>
      <c r="I1561" s="81">
        <f t="shared" si="552"/>
        <v>0</v>
      </c>
      <c r="J1561" s="81" t="e">
        <f t="shared" si="546"/>
        <v>#DIV/0!</v>
      </c>
      <c r="K1561" s="24">
        <v>0</v>
      </c>
      <c r="L1561" s="24">
        <f>E1561-K1561</f>
        <v>1257.1500000000001</v>
      </c>
      <c r="M1561" s="47">
        <f t="shared" si="574"/>
        <v>0</v>
      </c>
      <c r="N1561" s="620"/>
      <c r="O1561" s="5" t="b">
        <f t="shared" si="555"/>
        <v>1</v>
      </c>
      <c r="P1561" s="6"/>
      <c r="Q1561" s="138"/>
      <c r="R1561" s="403" t="b">
        <f t="shared" si="564"/>
        <v>1</v>
      </c>
    </row>
    <row r="1562" spans="1:18" s="66" customFormat="1" ht="27" x14ac:dyDescent="0.25">
      <c r="A1562" s="619"/>
      <c r="B1562" s="161" t="s">
        <v>20</v>
      </c>
      <c r="C1562" s="161"/>
      <c r="D1562" s="24"/>
      <c r="E1562" s="24"/>
      <c r="F1562" s="24"/>
      <c r="G1562" s="81" t="e">
        <f t="shared" si="529"/>
        <v>#DIV/0!</v>
      </c>
      <c r="H1562" s="24"/>
      <c r="I1562" s="81" t="e">
        <f t="shared" si="552"/>
        <v>#DIV/0!</v>
      </c>
      <c r="J1562" s="81" t="e">
        <f t="shared" si="546"/>
        <v>#DIV/0!</v>
      </c>
      <c r="K1562" s="24">
        <f t="shared" si="573"/>
        <v>0</v>
      </c>
      <c r="L1562" s="24"/>
      <c r="M1562" s="120" t="e">
        <f t="shared" si="574"/>
        <v>#DIV/0!</v>
      </c>
      <c r="N1562" s="620"/>
      <c r="O1562" s="5" t="b">
        <f t="shared" si="555"/>
        <v>1</v>
      </c>
      <c r="P1562" s="6"/>
      <c r="Q1562" s="138"/>
      <c r="R1562" s="403" t="b">
        <f t="shared" si="564"/>
        <v>1</v>
      </c>
    </row>
    <row r="1563" spans="1:18" s="66" customFormat="1" ht="37.5" x14ac:dyDescent="0.25">
      <c r="A1563" s="617" t="s">
        <v>1246</v>
      </c>
      <c r="B1563" s="168" t="s">
        <v>792</v>
      </c>
      <c r="C1563" s="160" t="s">
        <v>330</v>
      </c>
      <c r="D1563" s="51">
        <f>SUM(D1564:D1567)</f>
        <v>2986.99</v>
      </c>
      <c r="E1563" s="51">
        <f t="shared" ref="E1563:F1563" si="575">SUM(E1564:E1567)</f>
        <v>1578.98</v>
      </c>
      <c r="F1563" s="51">
        <f t="shared" si="575"/>
        <v>0</v>
      </c>
      <c r="G1563" s="99">
        <f t="shared" si="529"/>
        <v>0</v>
      </c>
      <c r="H1563" s="51">
        <f>SUM(H1564:H1567)</f>
        <v>0</v>
      </c>
      <c r="I1563" s="99">
        <f t="shared" si="552"/>
        <v>0</v>
      </c>
      <c r="J1563" s="99" t="e">
        <f t="shared" si="546"/>
        <v>#DIV/0!</v>
      </c>
      <c r="K1563" s="51">
        <f>SUM(K1564:K1567)</f>
        <v>0</v>
      </c>
      <c r="L1563" s="51">
        <f>SUM(L1564:L1567)</f>
        <v>1578.98</v>
      </c>
      <c r="M1563" s="140">
        <f t="shared" si="574"/>
        <v>0</v>
      </c>
      <c r="N1563" s="620"/>
      <c r="O1563" s="5" t="b">
        <f t="shared" si="555"/>
        <v>1</v>
      </c>
      <c r="P1563" s="6"/>
      <c r="Q1563" s="138"/>
      <c r="R1563" s="403" t="b">
        <f t="shared" si="564"/>
        <v>1</v>
      </c>
    </row>
    <row r="1564" spans="1:18" s="66" customFormat="1" ht="27" x14ac:dyDescent="0.25">
      <c r="A1564" s="618"/>
      <c r="B1564" s="161" t="s">
        <v>19</v>
      </c>
      <c r="C1564" s="161"/>
      <c r="D1564" s="24">
        <f>D1569+D1574</f>
        <v>0</v>
      </c>
      <c r="E1564" s="24">
        <f t="shared" ref="E1564:F1566" si="576">E1569+E1574</f>
        <v>0</v>
      </c>
      <c r="F1564" s="24">
        <f t="shared" si="576"/>
        <v>0</v>
      </c>
      <c r="G1564" s="81" t="e">
        <f t="shared" si="529"/>
        <v>#DIV/0!</v>
      </c>
      <c r="H1564" s="24">
        <f>H1569+H1574</f>
        <v>0</v>
      </c>
      <c r="I1564" s="81" t="e">
        <f t="shared" si="552"/>
        <v>#DIV/0!</v>
      </c>
      <c r="J1564" s="81" t="e">
        <f t="shared" si="546"/>
        <v>#DIV/0!</v>
      </c>
      <c r="K1564" s="24"/>
      <c r="L1564" s="24"/>
      <c r="M1564" s="120" t="e">
        <f t="shared" si="574"/>
        <v>#DIV/0!</v>
      </c>
      <c r="N1564" s="620"/>
      <c r="O1564" s="5" t="b">
        <f t="shared" si="555"/>
        <v>1</v>
      </c>
      <c r="P1564" s="6"/>
      <c r="Q1564" s="138"/>
      <c r="R1564" s="403" t="b">
        <f t="shared" si="564"/>
        <v>1</v>
      </c>
    </row>
    <row r="1565" spans="1:18" s="66" customFormat="1" ht="27" x14ac:dyDescent="0.25">
      <c r="A1565" s="618"/>
      <c r="B1565" s="161" t="s">
        <v>18</v>
      </c>
      <c r="C1565" s="161"/>
      <c r="D1565" s="24">
        <f>D1570+D1575</f>
        <v>0</v>
      </c>
      <c r="E1565" s="24">
        <f>E1570+E1575</f>
        <v>0</v>
      </c>
      <c r="F1565" s="24">
        <f t="shared" si="576"/>
        <v>0</v>
      </c>
      <c r="G1565" s="81" t="e">
        <f t="shared" si="529"/>
        <v>#DIV/0!</v>
      </c>
      <c r="H1565" s="24">
        <f t="shared" ref="H1565:H1567" si="577">H1570+H1575</f>
        <v>0</v>
      </c>
      <c r="I1565" s="81" t="e">
        <f t="shared" si="552"/>
        <v>#DIV/0!</v>
      </c>
      <c r="J1565" s="81" t="e">
        <f t="shared" si="546"/>
        <v>#DIV/0!</v>
      </c>
      <c r="K1565" s="24"/>
      <c r="L1565" s="24"/>
      <c r="M1565" s="120" t="e">
        <f t="shared" si="574"/>
        <v>#DIV/0!</v>
      </c>
      <c r="N1565" s="620"/>
      <c r="O1565" s="5" t="b">
        <f t="shared" si="555"/>
        <v>1</v>
      </c>
      <c r="P1565" s="6"/>
      <c r="Q1565" s="138"/>
      <c r="R1565" s="403" t="b">
        <f t="shared" si="564"/>
        <v>1</v>
      </c>
    </row>
    <row r="1566" spans="1:18" s="66" customFormat="1" ht="27" x14ac:dyDescent="0.25">
      <c r="A1566" s="618"/>
      <c r="B1566" s="161" t="s">
        <v>38</v>
      </c>
      <c r="C1566" s="161"/>
      <c r="D1566" s="24">
        <f>D1571+D1576</f>
        <v>2986.99</v>
      </c>
      <c r="E1566" s="24">
        <f>E1571+E1576</f>
        <v>1578.98</v>
      </c>
      <c r="F1566" s="24">
        <f t="shared" si="576"/>
        <v>0</v>
      </c>
      <c r="G1566" s="81">
        <f t="shared" si="529"/>
        <v>0</v>
      </c>
      <c r="H1566" s="24">
        <f t="shared" si="577"/>
        <v>0</v>
      </c>
      <c r="I1566" s="81">
        <f t="shared" si="552"/>
        <v>0</v>
      </c>
      <c r="J1566" s="81" t="e">
        <f t="shared" si="546"/>
        <v>#DIV/0!</v>
      </c>
      <c r="K1566" s="24">
        <f>K1571+K1576</f>
        <v>0</v>
      </c>
      <c r="L1566" s="24">
        <f>L1571+L1576</f>
        <v>1578.98</v>
      </c>
      <c r="M1566" s="47">
        <f t="shared" si="574"/>
        <v>0</v>
      </c>
      <c r="N1566" s="620"/>
      <c r="O1566" s="5" t="b">
        <f t="shared" si="555"/>
        <v>1</v>
      </c>
      <c r="P1566" s="6"/>
      <c r="Q1566" s="138"/>
      <c r="R1566" s="403" t="b">
        <f t="shared" si="564"/>
        <v>1</v>
      </c>
    </row>
    <row r="1567" spans="1:18" s="66" customFormat="1" ht="27" x14ac:dyDescent="0.25">
      <c r="A1567" s="619"/>
      <c r="B1567" s="161" t="s">
        <v>20</v>
      </c>
      <c r="C1567" s="161"/>
      <c r="D1567" s="24">
        <f t="shared" ref="D1567:F1567" si="578">D1572+D1577</f>
        <v>0</v>
      </c>
      <c r="E1567" s="24">
        <f t="shared" si="578"/>
        <v>0</v>
      </c>
      <c r="F1567" s="24">
        <f t="shared" si="578"/>
        <v>0</v>
      </c>
      <c r="G1567" s="81" t="e">
        <f t="shared" si="529"/>
        <v>#DIV/0!</v>
      </c>
      <c r="H1567" s="24">
        <f t="shared" si="577"/>
        <v>0</v>
      </c>
      <c r="I1567" s="81" t="e">
        <f t="shared" si="552"/>
        <v>#DIV/0!</v>
      </c>
      <c r="J1567" s="81" t="e">
        <f t="shared" si="546"/>
        <v>#DIV/0!</v>
      </c>
      <c r="K1567" s="24">
        <f t="shared" ref="K1567" si="579">E1567</f>
        <v>0</v>
      </c>
      <c r="L1567" s="24"/>
      <c r="M1567" s="120" t="e">
        <f t="shared" si="574"/>
        <v>#DIV/0!</v>
      </c>
      <c r="N1567" s="620"/>
      <c r="O1567" s="5" t="b">
        <f t="shared" si="555"/>
        <v>1</v>
      </c>
      <c r="P1567" s="6"/>
      <c r="Q1567" s="138"/>
      <c r="R1567" s="403" t="b">
        <f t="shared" si="564"/>
        <v>1</v>
      </c>
    </row>
    <row r="1568" spans="1:18" s="66" customFormat="1" ht="75" x14ac:dyDescent="0.25">
      <c r="A1568" s="617" t="s">
        <v>1247</v>
      </c>
      <c r="B1568" s="162" t="s">
        <v>248</v>
      </c>
      <c r="C1568" s="160" t="s">
        <v>330</v>
      </c>
      <c r="D1568" s="51">
        <f>SUM(D1569:D1572)</f>
        <v>1408.01</v>
      </c>
      <c r="E1568" s="51">
        <f t="shared" ref="E1568:F1568" si="580">SUM(E1569:E1572)</f>
        <v>0</v>
      </c>
      <c r="F1568" s="51">
        <f t="shared" si="580"/>
        <v>0</v>
      </c>
      <c r="G1568" s="99" t="e">
        <f t="shared" si="529"/>
        <v>#DIV/0!</v>
      </c>
      <c r="H1568" s="51"/>
      <c r="I1568" s="99" t="e">
        <f t="shared" si="552"/>
        <v>#DIV/0!</v>
      </c>
      <c r="J1568" s="99" t="e">
        <f t="shared" si="546"/>
        <v>#DIV/0!</v>
      </c>
      <c r="K1568" s="51">
        <f>SUM(K1569:K1572)</f>
        <v>0</v>
      </c>
      <c r="L1568" s="51"/>
      <c r="M1568" s="142" t="e">
        <f t="shared" si="574"/>
        <v>#DIV/0!</v>
      </c>
      <c r="N1568" s="620"/>
      <c r="O1568" s="5" t="b">
        <f t="shared" si="555"/>
        <v>1</v>
      </c>
      <c r="P1568" s="6"/>
      <c r="Q1568" s="138"/>
      <c r="R1568" s="403" t="b">
        <f t="shared" si="564"/>
        <v>1</v>
      </c>
    </row>
    <row r="1569" spans="1:18" s="66" customFormat="1" ht="27" x14ac:dyDescent="0.25">
      <c r="A1569" s="618"/>
      <c r="B1569" s="161" t="s">
        <v>19</v>
      </c>
      <c r="C1569" s="161"/>
      <c r="D1569" s="24"/>
      <c r="E1569" s="24"/>
      <c r="F1569" s="24"/>
      <c r="G1569" s="81" t="e">
        <f t="shared" si="529"/>
        <v>#DIV/0!</v>
      </c>
      <c r="H1569" s="24"/>
      <c r="I1569" s="81" t="e">
        <f t="shared" si="552"/>
        <v>#DIV/0!</v>
      </c>
      <c r="J1569" s="81" t="e">
        <f t="shared" si="546"/>
        <v>#DIV/0!</v>
      </c>
      <c r="K1569" s="24">
        <f t="shared" ref="K1569:K1572" si="581">E1569</f>
        <v>0</v>
      </c>
      <c r="L1569" s="24"/>
      <c r="M1569" s="120" t="e">
        <f t="shared" si="574"/>
        <v>#DIV/0!</v>
      </c>
      <c r="N1569" s="620"/>
      <c r="O1569" s="5" t="b">
        <f t="shared" si="555"/>
        <v>1</v>
      </c>
      <c r="P1569" s="6"/>
      <c r="Q1569" s="138"/>
      <c r="R1569" s="403" t="b">
        <f t="shared" si="564"/>
        <v>1</v>
      </c>
    </row>
    <row r="1570" spans="1:18" s="66" customFormat="1" ht="27" x14ac:dyDescent="0.25">
      <c r="A1570" s="618"/>
      <c r="B1570" s="161" t="s">
        <v>18</v>
      </c>
      <c r="C1570" s="161"/>
      <c r="D1570" s="24"/>
      <c r="E1570" s="24"/>
      <c r="F1570" s="24"/>
      <c r="G1570" s="81" t="e">
        <f t="shared" si="529"/>
        <v>#DIV/0!</v>
      </c>
      <c r="H1570" s="24"/>
      <c r="I1570" s="81" t="e">
        <f t="shared" si="552"/>
        <v>#DIV/0!</v>
      </c>
      <c r="J1570" s="81" t="e">
        <f t="shared" si="546"/>
        <v>#DIV/0!</v>
      </c>
      <c r="K1570" s="24">
        <f t="shared" si="581"/>
        <v>0</v>
      </c>
      <c r="L1570" s="24"/>
      <c r="M1570" s="120" t="e">
        <f t="shared" si="574"/>
        <v>#DIV/0!</v>
      </c>
      <c r="N1570" s="620"/>
      <c r="O1570" s="5" t="b">
        <f t="shared" si="555"/>
        <v>1</v>
      </c>
      <c r="P1570" s="6"/>
      <c r="Q1570" s="138"/>
      <c r="R1570" s="403" t="b">
        <f t="shared" si="564"/>
        <v>1</v>
      </c>
    </row>
    <row r="1571" spans="1:18" s="66" customFormat="1" ht="27" x14ac:dyDescent="0.25">
      <c r="A1571" s="618"/>
      <c r="B1571" s="161" t="s">
        <v>38</v>
      </c>
      <c r="C1571" s="161"/>
      <c r="D1571" s="24">
        <v>1408.01</v>
      </c>
      <c r="E1571" s="24">
        <v>0</v>
      </c>
      <c r="F1571" s="24"/>
      <c r="G1571" s="81" t="e">
        <f t="shared" ref="G1571:G1634" si="582">F1571/E1571</f>
        <v>#DIV/0!</v>
      </c>
      <c r="H1571" s="24"/>
      <c r="I1571" s="81" t="e">
        <f t="shared" si="552"/>
        <v>#DIV/0!</v>
      </c>
      <c r="J1571" s="81" t="e">
        <f t="shared" si="546"/>
        <v>#DIV/0!</v>
      </c>
      <c r="K1571" s="24">
        <f t="shared" si="581"/>
        <v>0</v>
      </c>
      <c r="L1571" s="24"/>
      <c r="M1571" s="120" t="e">
        <f t="shared" si="574"/>
        <v>#DIV/0!</v>
      </c>
      <c r="N1571" s="620"/>
      <c r="O1571" s="5" t="b">
        <f t="shared" si="555"/>
        <v>1</v>
      </c>
      <c r="P1571" s="6"/>
      <c r="Q1571" s="138"/>
      <c r="R1571" s="403" t="b">
        <f t="shared" si="564"/>
        <v>1</v>
      </c>
    </row>
    <row r="1572" spans="1:18" s="66" customFormat="1" ht="27" x14ac:dyDescent="0.25">
      <c r="A1572" s="619"/>
      <c r="B1572" s="161" t="s">
        <v>20</v>
      </c>
      <c r="C1572" s="161"/>
      <c r="D1572" s="24"/>
      <c r="E1572" s="24"/>
      <c r="F1572" s="24"/>
      <c r="G1572" s="81" t="e">
        <f t="shared" si="582"/>
        <v>#DIV/0!</v>
      </c>
      <c r="H1572" s="24"/>
      <c r="I1572" s="81" t="e">
        <f t="shared" si="552"/>
        <v>#DIV/0!</v>
      </c>
      <c r="J1572" s="81" t="e">
        <f t="shared" si="546"/>
        <v>#DIV/0!</v>
      </c>
      <c r="K1572" s="24">
        <f t="shared" si="581"/>
        <v>0</v>
      </c>
      <c r="L1572" s="24"/>
      <c r="M1572" s="120" t="e">
        <f t="shared" si="574"/>
        <v>#DIV/0!</v>
      </c>
      <c r="N1572" s="620"/>
      <c r="O1572" s="5" t="b">
        <f t="shared" si="555"/>
        <v>1</v>
      </c>
      <c r="P1572" s="6"/>
      <c r="Q1572" s="138"/>
      <c r="R1572" s="403" t="b">
        <f t="shared" si="564"/>
        <v>1</v>
      </c>
    </row>
    <row r="1573" spans="1:18" s="66" customFormat="1" ht="56.25" x14ac:dyDescent="0.25">
      <c r="A1573" s="617" t="s">
        <v>1248</v>
      </c>
      <c r="B1573" s="162" t="s">
        <v>789</v>
      </c>
      <c r="C1573" s="160" t="s">
        <v>330</v>
      </c>
      <c r="D1573" s="51">
        <f>SUM(D1574:D1577)</f>
        <v>1578.98</v>
      </c>
      <c r="E1573" s="51">
        <f t="shared" ref="E1573:F1573" si="583">SUM(E1574:E1577)</f>
        <v>1578.98</v>
      </c>
      <c r="F1573" s="51">
        <f t="shared" si="583"/>
        <v>0</v>
      </c>
      <c r="G1573" s="99">
        <f t="shared" si="582"/>
        <v>0</v>
      </c>
      <c r="H1573" s="51"/>
      <c r="I1573" s="99">
        <f t="shared" si="552"/>
        <v>0</v>
      </c>
      <c r="J1573" s="99" t="e">
        <f t="shared" si="546"/>
        <v>#DIV/0!</v>
      </c>
      <c r="K1573" s="51">
        <f>SUM(K1574:K1577)</f>
        <v>0</v>
      </c>
      <c r="L1573" s="51">
        <f>SUM(L1574:L1577)</f>
        <v>1578.98</v>
      </c>
      <c r="M1573" s="140">
        <f t="shared" si="574"/>
        <v>0</v>
      </c>
      <c r="N1573" s="620"/>
      <c r="O1573" s="5" t="b">
        <f t="shared" si="555"/>
        <v>1</v>
      </c>
      <c r="P1573" s="6"/>
      <c r="Q1573" s="138"/>
      <c r="R1573" s="403" t="b">
        <f t="shared" si="564"/>
        <v>1</v>
      </c>
    </row>
    <row r="1574" spans="1:18" s="66" customFormat="1" ht="27" x14ac:dyDescent="0.25">
      <c r="A1574" s="618"/>
      <c r="B1574" s="161" t="s">
        <v>19</v>
      </c>
      <c r="C1574" s="161"/>
      <c r="D1574" s="24"/>
      <c r="E1574" s="24"/>
      <c r="F1574" s="24"/>
      <c r="G1574" s="81" t="e">
        <f t="shared" si="582"/>
        <v>#DIV/0!</v>
      </c>
      <c r="H1574" s="24"/>
      <c r="I1574" s="81" t="e">
        <f t="shared" si="552"/>
        <v>#DIV/0!</v>
      </c>
      <c r="J1574" s="81" t="e">
        <f t="shared" si="546"/>
        <v>#DIV/0!</v>
      </c>
      <c r="K1574" s="24">
        <f t="shared" ref="K1574:K1577" si="584">E1574</f>
        <v>0</v>
      </c>
      <c r="L1574" s="24"/>
      <c r="M1574" s="120" t="e">
        <f t="shared" si="574"/>
        <v>#DIV/0!</v>
      </c>
      <c r="N1574" s="620"/>
      <c r="O1574" s="5" t="b">
        <f t="shared" si="555"/>
        <v>1</v>
      </c>
      <c r="P1574" s="6"/>
      <c r="Q1574" s="138"/>
      <c r="R1574" s="403" t="b">
        <f t="shared" si="564"/>
        <v>1</v>
      </c>
    </row>
    <row r="1575" spans="1:18" s="66" customFormat="1" ht="27" x14ac:dyDescent="0.25">
      <c r="A1575" s="618"/>
      <c r="B1575" s="161" t="s">
        <v>18</v>
      </c>
      <c r="C1575" s="161"/>
      <c r="D1575" s="24"/>
      <c r="E1575" s="24"/>
      <c r="F1575" s="24"/>
      <c r="G1575" s="81" t="e">
        <f t="shared" si="582"/>
        <v>#DIV/0!</v>
      </c>
      <c r="H1575" s="24"/>
      <c r="I1575" s="81" t="e">
        <f t="shared" si="552"/>
        <v>#DIV/0!</v>
      </c>
      <c r="J1575" s="81" t="e">
        <f t="shared" si="546"/>
        <v>#DIV/0!</v>
      </c>
      <c r="K1575" s="24">
        <f t="shared" si="584"/>
        <v>0</v>
      </c>
      <c r="L1575" s="24"/>
      <c r="M1575" s="120" t="e">
        <f t="shared" si="574"/>
        <v>#DIV/0!</v>
      </c>
      <c r="N1575" s="620"/>
      <c r="O1575" s="5" t="b">
        <f t="shared" si="555"/>
        <v>1</v>
      </c>
      <c r="P1575" s="6"/>
      <c r="Q1575" s="138"/>
      <c r="R1575" s="403" t="b">
        <f t="shared" si="564"/>
        <v>1</v>
      </c>
    </row>
    <row r="1576" spans="1:18" s="66" customFormat="1" ht="27" x14ac:dyDescent="0.25">
      <c r="A1576" s="618"/>
      <c r="B1576" s="161" t="s">
        <v>38</v>
      </c>
      <c r="C1576" s="161"/>
      <c r="D1576" s="24">
        <v>1578.98</v>
      </c>
      <c r="E1576" s="24">
        <f>D1576</f>
        <v>1578.98</v>
      </c>
      <c r="F1576" s="24"/>
      <c r="G1576" s="81">
        <f t="shared" si="582"/>
        <v>0</v>
      </c>
      <c r="H1576" s="24"/>
      <c r="I1576" s="81">
        <f t="shared" si="552"/>
        <v>0</v>
      </c>
      <c r="J1576" s="81" t="e">
        <f t="shared" si="546"/>
        <v>#DIV/0!</v>
      </c>
      <c r="K1576" s="24">
        <v>0</v>
      </c>
      <c r="L1576" s="24">
        <f>E1576-K1576</f>
        <v>1578.98</v>
      </c>
      <c r="M1576" s="47">
        <f t="shared" si="574"/>
        <v>0</v>
      </c>
      <c r="N1576" s="620"/>
      <c r="O1576" s="5" t="b">
        <f t="shared" si="555"/>
        <v>1</v>
      </c>
      <c r="P1576" s="6"/>
      <c r="Q1576" s="138"/>
      <c r="R1576" s="403" t="b">
        <f t="shared" si="564"/>
        <v>1</v>
      </c>
    </row>
    <row r="1577" spans="1:18" s="66" customFormat="1" ht="27" x14ac:dyDescent="0.25">
      <c r="A1577" s="619"/>
      <c r="B1577" s="161" t="s">
        <v>20</v>
      </c>
      <c r="C1577" s="161"/>
      <c r="D1577" s="24"/>
      <c r="E1577" s="24"/>
      <c r="F1577" s="24"/>
      <c r="G1577" s="81" t="e">
        <f t="shared" si="582"/>
        <v>#DIV/0!</v>
      </c>
      <c r="H1577" s="24"/>
      <c r="I1577" s="81" t="e">
        <f t="shared" si="552"/>
        <v>#DIV/0!</v>
      </c>
      <c r="J1577" s="81" t="e">
        <f t="shared" si="546"/>
        <v>#DIV/0!</v>
      </c>
      <c r="K1577" s="24">
        <f t="shared" si="584"/>
        <v>0</v>
      </c>
      <c r="L1577" s="24"/>
      <c r="M1577" s="120" t="e">
        <f t="shared" si="574"/>
        <v>#DIV/0!</v>
      </c>
      <c r="N1577" s="620"/>
      <c r="O1577" s="5" t="b">
        <f t="shared" si="555"/>
        <v>1</v>
      </c>
      <c r="P1577" s="6"/>
      <c r="Q1577" s="138"/>
      <c r="R1577" s="403" t="b">
        <f t="shared" si="564"/>
        <v>1</v>
      </c>
    </row>
    <row r="1578" spans="1:18" s="66" customFormat="1" ht="37.5" customHeight="1" x14ac:dyDescent="0.25">
      <c r="A1578" s="617" t="s">
        <v>1249</v>
      </c>
      <c r="B1578" s="168" t="s">
        <v>793</v>
      </c>
      <c r="C1578" s="160" t="s">
        <v>330</v>
      </c>
      <c r="D1578" s="51">
        <f>SUM(D1579:D1582)</f>
        <v>27691.45</v>
      </c>
      <c r="E1578" s="51">
        <f t="shared" ref="E1578" si="585">SUM(E1579:E1582)</f>
        <v>29535.88</v>
      </c>
      <c r="F1578" s="51">
        <f>SUM(F1579:F1582)</f>
        <v>25449.94</v>
      </c>
      <c r="G1578" s="143">
        <f t="shared" si="582"/>
        <v>0.86199999999999999</v>
      </c>
      <c r="H1578" s="51">
        <f>SUM(H1579:H1582)</f>
        <v>25449.94</v>
      </c>
      <c r="I1578" s="143">
        <f t="shared" si="552"/>
        <v>0.86199999999999999</v>
      </c>
      <c r="J1578" s="143">
        <f t="shared" si="546"/>
        <v>1</v>
      </c>
      <c r="K1578" s="51">
        <f>SUM(K1579:K1582)</f>
        <v>25449.94</v>
      </c>
      <c r="L1578" s="51">
        <f>SUM(L1579:L1582)</f>
        <v>4085.94</v>
      </c>
      <c r="M1578" s="140">
        <f t="shared" si="574"/>
        <v>0.86</v>
      </c>
      <c r="N1578" s="620" t="s">
        <v>1265</v>
      </c>
      <c r="O1578" s="5" t="b">
        <f t="shared" si="555"/>
        <v>1</v>
      </c>
      <c r="P1578" s="6"/>
      <c r="Q1578" s="138"/>
      <c r="R1578" s="403" t="b">
        <f t="shared" si="564"/>
        <v>1</v>
      </c>
    </row>
    <row r="1579" spans="1:18" s="66" customFormat="1" ht="32.25" customHeight="1" x14ac:dyDescent="0.25">
      <c r="A1579" s="618"/>
      <c r="B1579" s="161" t="s">
        <v>19</v>
      </c>
      <c r="C1579" s="161"/>
      <c r="D1579" s="24">
        <f>D1584+D1589</f>
        <v>0</v>
      </c>
      <c r="E1579" s="24">
        <f t="shared" ref="E1579:H1582" si="586">E1584+E1589</f>
        <v>0</v>
      </c>
      <c r="F1579" s="24">
        <f t="shared" si="586"/>
        <v>0</v>
      </c>
      <c r="G1579" s="81" t="e">
        <f t="shared" si="582"/>
        <v>#DIV/0!</v>
      </c>
      <c r="H1579" s="24">
        <f>H1584+H1589</f>
        <v>0</v>
      </c>
      <c r="I1579" s="81" t="e">
        <f t="shared" si="552"/>
        <v>#DIV/0!</v>
      </c>
      <c r="J1579" s="81" t="e">
        <f t="shared" si="546"/>
        <v>#DIV/0!</v>
      </c>
      <c r="K1579" s="24"/>
      <c r="L1579" s="24"/>
      <c r="M1579" s="120" t="e">
        <f t="shared" si="574"/>
        <v>#DIV/0!</v>
      </c>
      <c r="N1579" s="620"/>
      <c r="O1579" s="5" t="b">
        <f t="shared" si="555"/>
        <v>1</v>
      </c>
      <c r="P1579" s="6"/>
      <c r="Q1579" s="138"/>
      <c r="R1579" s="403" t="b">
        <f t="shared" si="564"/>
        <v>1</v>
      </c>
    </row>
    <row r="1580" spans="1:18" s="66" customFormat="1" ht="32.25" customHeight="1" x14ac:dyDescent="0.25">
      <c r="A1580" s="618"/>
      <c r="B1580" s="161" t="s">
        <v>18</v>
      </c>
      <c r="C1580" s="161"/>
      <c r="D1580" s="24">
        <f>D1585+D1590</f>
        <v>22930.42</v>
      </c>
      <c r="E1580" s="24">
        <f t="shared" si="586"/>
        <v>22930.42</v>
      </c>
      <c r="F1580" s="24">
        <f t="shared" si="586"/>
        <v>21242.06</v>
      </c>
      <c r="G1580" s="141">
        <f t="shared" si="582"/>
        <v>0.92600000000000005</v>
      </c>
      <c r="H1580" s="24">
        <f t="shared" si="586"/>
        <v>21242.06</v>
      </c>
      <c r="I1580" s="141">
        <f t="shared" si="552"/>
        <v>0.92600000000000005</v>
      </c>
      <c r="J1580" s="141">
        <f t="shared" si="546"/>
        <v>1</v>
      </c>
      <c r="K1580" s="24">
        <f>K1585+K1590</f>
        <v>21242.06</v>
      </c>
      <c r="L1580" s="24">
        <f>E1580-K1580</f>
        <v>1688.36</v>
      </c>
      <c r="M1580" s="347">
        <f t="shared" si="574"/>
        <v>0.93</v>
      </c>
      <c r="N1580" s="620"/>
      <c r="O1580" s="5" t="b">
        <f t="shared" si="555"/>
        <v>1</v>
      </c>
      <c r="P1580" s="6"/>
      <c r="Q1580" s="138"/>
      <c r="R1580" s="403" t="b">
        <f t="shared" si="564"/>
        <v>1</v>
      </c>
    </row>
    <row r="1581" spans="1:18" s="66" customFormat="1" ht="33.75" customHeight="1" x14ac:dyDescent="0.25">
      <c r="A1581" s="618"/>
      <c r="B1581" s="161" t="s">
        <v>38</v>
      </c>
      <c r="C1581" s="161"/>
      <c r="D1581" s="24">
        <f>D1586+D1591</f>
        <v>4761.03</v>
      </c>
      <c r="E1581" s="24">
        <f t="shared" si="586"/>
        <v>6605.46</v>
      </c>
      <c r="F1581" s="24">
        <f t="shared" si="586"/>
        <v>4207.88</v>
      </c>
      <c r="G1581" s="141">
        <f t="shared" si="582"/>
        <v>0.63700000000000001</v>
      </c>
      <c r="H1581" s="24">
        <f t="shared" si="586"/>
        <v>4207.88</v>
      </c>
      <c r="I1581" s="141">
        <f t="shared" si="552"/>
        <v>0.63700000000000001</v>
      </c>
      <c r="J1581" s="141">
        <f t="shared" si="546"/>
        <v>1</v>
      </c>
      <c r="K1581" s="24">
        <f>K1586+K1591</f>
        <v>4207.88</v>
      </c>
      <c r="L1581" s="24">
        <f>E1581-K1581</f>
        <v>2397.58</v>
      </c>
      <c r="M1581" s="47">
        <f t="shared" si="574"/>
        <v>0.64</v>
      </c>
      <c r="N1581" s="620"/>
      <c r="O1581" s="5" t="b">
        <f t="shared" si="555"/>
        <v>1</v>
      </c>
      <c r="P1581" s="6"/>
      <c r="Q1581" s="138"/>
      <c r="R1581" s="403" t="b">
        <f t="shared" si="564"/>
        <v>1</v>
      </c>
    </row>
    <row r="1582" spans="1:18" s="66" customFormat="1" ht="27" x14ac:dyDescent="0.25">
      <c r="A1582" s="619"/>
      <c r="B1582" s="161" t="s">
        <v>20</v>
      </c>
      <c r="C1582" s="161"/>
      <c r="D1582" s="24">
        <f t="shared" ref="D1582:F1582" si="587">D1587+D1592</f>
        <v>0</v>
      </c>
      <c r="E1582" s="24">
        <f t="shared" si="587"/>
        <v>0</v>
      </c>
      <c r="F1582" s="24">
        <f t="shared" si="587"/>
        <v>0</v>
      </c>
      <c r="G1582" s="81" t="e">
        <f t="shared" si="582"/>
        <v>#DIV/0!</v>
      </c>
      <c r="H1582" s="24">
        <f t="shared" si="586"/>
        <v>0</v>
      </c>
      <c r="I1582" s="81" t="e">
        <f t="shared" si="552"/>
        <v>#DIV/0!</v>
      </c>
      <c r="J1582" s="81" t="e">
        <f t="shared" si="546"/>
        <v>#DIV/0!</v>
      </c>
      <c r="K1582" s="24">
        <f t="shared" ref="K1582" si="588">E1582</f>
        <v>0</v>
      </c>
      <c r="L1582" s="24"/>
      <c r="M1582" s="120" t="e">
        <f t="shared" si="574"/>
        <v>#DIV/0!</v>
      </c>
      <c r="N1582" s="620"/>
      <c r="O1582" s="5" t="b">
        <f t="shared" si="555"/>
        <v>1</v>
      </c>
      <c r="P1582" s="6"/>
      <c r="Q1582" s="138"/>
      <c r="R1582" s="403" t="b">
        <f t="shared" si="564"/>
        <v>1</v>
      </c>
    </row>
    <row r="1583" spans="1:18" s="66" customFormat="1" ht="75" x14ac:dyDescent="0.25">
      <c r="A1583" s="617" t="s">
        <v>1250</v>
      </c>
      <c r="B1583" s="162" t="s">
        <v>248</v>
      </c>
      <c r="C1583" s="160" t="s">
        <v>330</v>
      </c>
      <c r="D1583" s="51">
        <f>SUM(D1584:D1587)</f>
        <v>25478.86</v>
      </c>
      <c r="E1583" s="51">
        <f t="shared" ref="E1583" si="589">SUM(E1584:E1587)</f>
        <v>27323.29</v>
      </c>
      <c r="F1583" s="51">
        <f>SUM(F1584:F1587)</f>
        <v>25449.94</v>
      </c>
      <c r="G1583" s="141">
        <f t="shared" si="582"/>
        <v>0.93100000000000005</v>
      </c>
      <c r="H1583" s="51">
        <f>SUM(H1584:H1587)</f>
        <v>25449.94</v>
      </c>
      <c r="I1583" s="141">
        <f t="shared" si="552"/>
        <v>0.93100000000000005</v>
      </c>
      <c r="J1583" s="105">
        <f t="shared" si="546"/>
        <v>1</v>
      </c>
      <c r="K1583" s="51">
        <f>SUM(K1584:K1587)</f>
        <v>25449.94</v>
      </c>
      <c r="L1583" s="51">
        <f>SUM(L1584:L1587)</f>
        <v>1873.35</v>
      </c>
      <c r="M1583" s="140">
        <f t="shared" si="574"/>
        <v>0.93</v>
      </c>
      <c r="N1583" s="620"/>
      <c r="O1583" s="5" t="b">
        <f t="shared" si="555"/>
        <v>1</v>
      </c>
      <c r="P1583" s="6"/>
      <c r="Q1583" s="138"/>
      <c r="R1583" s="403" t="b">
        <f t="shared" si="564"/>
        <v>1</v>
      </c>
    </row>
    <row r="1584" spans="1:18" s="66" customFormat="1" ht="27" x14ac:dyDescent="0.25">
      <c r="A1584" s="618"/>
      <c r="B1584" s="161" t="s">
        <v>19</v>
      </c>
      <c r="C1584" s="161"/>
      <c r="D1584" s="24"/>
      <c r="E1584" s="24"/>
      <c r="F1584" s="24"/>
      <c r="G1584" s="141"/>
      <c r="H1584" s="24"/>
      <c r="I1584" s="81" t="e">
        <f t="shared" si="552"/>
        <v>#DIV/0!</v>
      </c>
      <c r="J1584" s="81" t="e">
        <f t="shared" si="546"/>
        <v>#DIV/0!</v>
      </c>
      <c r="K1584" s="24">
        <f t="shared" ref="K1584:K1587" si="590">E1584</f>
        <v>0</v>
      </c>
      <c r="L1584" s="24"/>
      <c r="M1584" s="120" t="e">
        <f t="shared" si="574"/>
        <v>#DIV/0!</v>
      </c>
      <c r="N1584" s="620"/>
      <c r="O1584" s="5" t="b">
        <f t="shared" si="555"/>
        <v>1</v>
      </c>
      <c r="P1584" s="6"/>
      <c r="Q1584" s="138"/>
      <c r="R1584" s="403" t="b">
        <f t="shared" si="564"/>
        <v>1</v>
      </c>
    </row>
    <row r="1585" spans="1:18" s="66" customFormat="1" ht="27" x14ac:dyDescent="0.25">
      <c r="A1585" s="618"/>
      <c r="B1585" s="161" t="s">
        <v>18</v>
      </c>
      <c r="C1585" s="161"/>
      <c r="D1585" s="24">
        <v>21270.98</v>
      </c>
      <c r="E1585" s="24">
        <v>21270.98</v>
      </c>
      <c r="F1585" s="24">
        <v>21242.06</v>
      </c>
      <c r="G1585" s="141">
        <f t="shared" si="582"/>
        <v>0.999</v>
      </c>
      <c r="H1585" s="24">
        <f>F1585</f>
        <v>21242.06</v>
      </c>
      <c r="I1585" s="141">
        <f t="shared" si="552"/>
        <v>0.999</v>
      </c>
      <c r="J1585" s="100">
        <f t="shared" si="546"/>
        <v>1</v>
      </c>
      <c r="K1585" s="24">
        <v>21242.06</v>
      </c>
      <c r="L1585" s="24">
        <f>E1585-K1585</f>
        <v>28.92</v>
      </c>
      <c r="M1585" s="47">
        <f t="shared" si="574"/>
        <v>1</v>
      </c>
      <c r="N1585" s="620"/>
      <c r="O1585" s="5" t="b">
        <f t="shared" si="555"/>
        <v>1</v>
      </c>
      <c r="P1585" s="6"/>
      <c r="Q1585" s="138"/>
      <c r="R1585" s="403" t="b">
        <f t="shared" si="564"/>
        <v>1</v>
      </c>
    </row>
    <row r="1586" spans="1:18" s="66" customFormat="1" ht="27" x14ac:dyDescent="0.25">
      <c r="A1586" s="618"/>
      <c r="B1586" s="161" t="s">
        <v>38</v>
      </c>
      <c r="C1586" s="161"/>
      <c r="D1586" s="24">
        <v>4207.88</v>
      </c>
      <c r="E1586" s="24">
        <v>6052.31</v>
      </c>
      <c r="F1586" s="24">
        <v>4207.88</v>
      </c>
      <c r="G1586" s="141">
        <f t="shared" si="582"/>
        <v>0.69499999999999995</v>
      </c>
      <c r="H1586" s="24">
        <f>F1586</f>
        <v>4207.88</v>
      </c>
      <c r="I1586" s="141">
        <f t="shared" si="552"/>
        <v>0.69499999999999995</v>
      </c>
      <c r="J1586" s="100">
        <f t="shared" si="546"/>
        <v>1</v>
      </c>
      <c r="K1586" s="24">
        <v>4207.88</v>
      </c>
      <c r="L1586" s="24">
        <f>E1586-K1586</f>
        <v>1844.43</v>
      </c>
      <c r="M1586" s="47">
        <f t="shared" si="574"/>
        <v>0.7</v>
      </c>
      <c r="N1586" s="620"/>
      <c r="O1586" s="5" t="b">
        <f t="shared" si="555"/>
        <v>1</v>
      </c>
      <c r="P1586" s="6"/>
      <c r="Q1586" s="138"/>
      <c r="R1586" s="403" t="b">
        <f t="shared" si="564"/>
        <v>1</v>
      </c>
    </row>
    <row r="1587" spans="1:18" s="66" customFormat="1" ht="27" x14ac:dyDescent="0.25">
      <c r="A1587" s="619"/>
      <c r="B1587" s="161" t="s">
        <v>20</v>
      </c>
      <c r="C1587" s="161"/>
      <c r="D1587" s="24"/>
      <c r="E1587" s="24"/>
      <c r="F1587" s="24"/>
      <c r="G1587" s="81" t="e">
        <f t="shared" si="582"/>
        <v>#DIV/0!</v>
      </c>
      <c r="H1587" s="24"/>
      <c r="I1587" s="81" t="e">
        <f t="shared" si="552"/>
        <v>#DIV/0!</v>
      </c>
      <c r="J1587" s="81" t="e">
        <f t="shared" ref="J1587:J1642" si="591">H1587/F1587</f>
        <v>#DIV/0!</v>
      </c>
      <c r="K1587" s="24">
        <f t="shared" si="590"/>
        <v>0</v>
      </c>
      <c r="L1587" s="24"/>
      <c r="M1587" s="120" t="e">
        <f t="shared" si="574"/>
        <v>#DIV/0!</v>
      </c>
      <c r="N1587" s="620"/>
      <c r="O1587" s="5" t="b">
        <f t="shared" si="555"/>
        <v>1</v>
      </c>
      <c r="P1587" s="6"/>
      <c r="Q1587" s="138"/>
      <c r="R1587" s="403" t="b">
        <f t="shared" si="564"/>
        <v>1</v>
      </c>
    </row>
    <row r="1588" spans="1:18" s="66" customFormat="1" ht="85.5" customHeight="1" x14ac:dyDescent="0.25">
      <c r="A1588" s="617" t="s">
        <v>1251</v>
      </c>
      <c r="B1588" s="162" t="s">
        <v>789</v>
      </c>
      <c r="C1588" s="160" t="s">
        <v>330</v>
      </c>
      <c r="D1588" s="51">
        <f>SUM(D1589:D1592)</f>
        <v>2212.59</v>
      </c>
      <c r="E1588" s="51">
        <f t="shared" ref="E1588:F1588" si="592">SUM(E1589:E1592)</f>
        <v>2212.59</v>
      </c>
      <c r="F1588" s="51">
        <f t="shared" si="592"/>
        <v>0</v>
      </c>
      <c r="G1588" s="99">
        <f t="shared" si="582"/>
        <v>0</v>
      </c>
      <c r="H1588" s="51"/>
      <c r="I1588" s="99">
        <f t="shared" si="552"/>
        <v>0</v>
      </c>
      <c r="J1588" s="99" t="e">
        <f t="shared" si="591"/>
        <v>#DIV/0!</v>
      </c>
      <c r="K1588" s="51">
        <f>SUM(K1589:K1592)</f>
        <v>0</v>
      </c>
      <c r="L1588" s="51">
        <f>SUM(L1589:L1592)</f>
        <v>2212.59</v>
      </c>
      <c r="M1588" s="140">
        <f t="shared" si="574"/>
        <v>0</v>
      </c>
      <c r="N1588" s="620"/>
      <c r="O1588" s="5" t="b">
        <f t="shared" si="555"/>
        <v>1</v>
      </c>
      <c r="P1588" s="6"/>
      <c r="Q1588" s="138"/>
      <c r="R1588" s="403" t="b">
        <f t="shared" si="564"/>
        <v>1</v>
      </c>
    </row>
    <row r="1589" spans="1:18" s="66" customFormat="1" ht="27" x14ac:dyDescent="0.25">
      <c r="A1589" s="618"/>
      <c r="B1589" s="161" t="s">
        <v>19</v>
      </c>
      <c r="C1589" s="161"/>
      <c r="D1589" s="24"/>
      <c r="E1589" s="24"/>
      <c r="F1589" s="24"/>
      <c r="G1589" s="81" t="e">
        <f t="shared" si="582"/>
        <v>#DIV/0!</v>
      </c>
      <c r="H1589" s="24"/>
      <c r="I1589" s="81" t="e">
        <f t="shared" si="552"/>
        <v>#DIV/0!</v>
      </c>
      <c r="J1589" s="81" t="e">
        <f t="shared" si="591"/>
        <v>#DIV/0!</v>
      </c>
      <c r="K1589" s="24">
        <f t="shared" ref="K1589:K1592" si="593">E1589</f>
        <v>0</v>
      </c>
      <c r="L1589" s="24"/>
      <c r="M1589" s="120" t="e">
        <f t="shared" si="574"/>
        <v>#DIV/0!</v>
      </c>
      <c r="N1589" s="620"/>
      <c r="O1589" s="5" t="b">
        <f t="shared" si="555"/>
        <v>1</v>
      </c>
      <c r="P1589" s="6"/>
      <c r="Q1589" s="138"/>
      <c r="R1589" s="403" t="b">
        <f t="shared" si="564"/>
        <v>1</v>
      </c>
    </row>
    <row r="1590" spans="1:18" s="66" customFormat="1" ht="27" x14ac:dyDescent="0.25">
      <c r="A1590" s="618"/>
      <c r="B1590" s="161" t="s">
        <v>18</v>
      </c>
      <c r="C1590" s="161"/>
      <c r="D1590" s="24">
        <v>1659.44</v>
      </c>
      <c r="E1590" s="24">
        <v>1659.44</v>
      </c>
      <c r="F1590" s="24"/>
      <c r="G1590" s="141">
        <f t="shared" si="582"/>
        <v>0</v>
      </c>
      <c r="H1590" s="24"/>
      <c r="I1590" s="81">
        <f t="shared" si="552"/>
        <v>0</v>
      </c>
      <c r="J1590" s="81" t="e">
        <f t="shared" si="591"/>
        <v>#DIV/0!</v>
      </c>
      <c r="K1590" s="24">
        <v>0</v>
      </c>
      <c r="L1590" s="24">
        <f>E1590-K1590</f>
        <v>1659.44</v>
      </c>
      <c r="M1590" s="47">
        <f t="shared" si="574"/>
        <v>0</v>
      </c>
      <c r="N1590" s="620"/>
      <c r="O1590" s="5" t="b">
        <f t="shared" si="555"/>
        <v>1</v>
      </c>
      <c r="P1590" s="6"/>
      <c r="Q1590" s="138"/>
      <c r="R1590" s="403" t="b">
        <f t="shared" si="564"/>
        <v>1</v>
      </c>
    </row>
    <row r="1591" spans="1:18" s="66" customFormat="1" ht="27" x14ac:dyDescent="0.25">
      <c r="A1591" s="618"/>
      <c r="B1591" s="161" t="s">
        <v>38</v>
      </c>
      <c r="C1591" s="161"/>
      <c r="D1591" s="24">
        <v>553.15</v>
      </c>
      <c r="E1591" s="24">
        <f>D1591</f>
        <v>553.15</v>
      </c>
      <c r="F1591" s="24"/>
      <c r="G1591" s="141">
        <f t="shared" si="582"/>
        <v>0</v>
      </c>
      <c r="H1591" s="24"/>
      <c r="I1591" s="81">
        <f t="shared" si="552"/>
        <v>0</v>
      </c>
      <c r="J1591" s="81" t="e">
        <f t="shared" si="591"/>
        <v>#DIV/0!</v>
      </c>
      <c r="K1591" s="24">
        <v>0</v>
      </c>
      <c r="L1591" s="24">
        <f>E1591-K1591</f>
        <v>553.15</v>
      </c>
      <c r="M1591" s="47">
        <f t="shared" si="574"/>
        <v>0</v>
      </c>
      <c r="N1591" s="620"/>
      <c r="O1591" s="5" t="b">
        <f t="shared" si="555"/>
        <v>1</v>
      </c>
      <c r="P1591" s="6"/>
      <c r="Q1591" s="138"/>
      <c r="R1591" s="403" t="b">
        <f t="shared" si="564"/>
        <v>1</v>
      </c>
    </row>
    <row r="1592" spans="1:18" s="66" customFormat="1" ht="27" x14ac:dyDescent="0.25">
      <c r="A1592" s="619"/>
      <c r="B1592" s="161" t="s">
        <v>20</v>
      </c>
      <c r="C1592" s="161"/>
      <c r="D1592" s="24"/>
      <c r="E1592" s="24"/>
      <c r="F1592" s="24"/>
      <c r="G1592" s="81" t="e">
        <f t="shared" si="582"/>
        <v>#DIV/0!</v>
      </c>
      <c r="H1592" s="24"/>
      <c r="I1592" s="81" t="e">
        <f t="shared" si="552"/>
        <v>#DIV/0!</v>
      </c>
      <c r="J1592" s="81" t="e">
        <f t="shared" si="591"/>
        <v>#DIV/0!</v>
      </c>
      <c r="K1592" s="24">
        <f t="shared" si="593"/>
        <v>0</v>
      </c>
      <c r="L1592" s="24"/>
      <c r="M1592" s="120" t="e">
        <f t="shared" si="574"/>
        <v>#DIV/0!</v>
      </c>
      <c r="N1592" s="620"/>
      <c r="O1592" s="5" t="b">
        <f t="shared" si="555"/>
        <v>1</v>
      </c>
      <c r="P1592" s="6"/>
      <c r="Q1592" s="138"/>
      <c r="R1592" s="403" t="b">
        <f t="shared" si="564"/>
        <v>1</v>
      </c>
    </row>
    <row r="1593" spans="1:18" s="66" customFormat="1" ht="37.5" x14ac:dyDescent="0.25">
      <c r="A1593" s="617" t="s">
        <v>1252</v>
      </c>
      <c r="B1593" s="168" t="s">
        <v>794</v>
      </c>
      <c r="C1593" s="160" t="s">
        <v>330</v>
      </c>
      <c r="D1593" s="51">
        <f>SUM(D1594:D1597)</f>
        <v>7345.72</v>
      </c>
      <c r="E1593" s="51">
        <f t="shared" ref="E1593:F1593" si="594">SUM(E1594:E1597)</f>
        <v>5501.29</v>
      </c>
      <c r="F1593" s="51">
        <f t="shared" si="594"/>
        <v>0</v>
      </c>
      <c r="G1593" s="99">
        <f t="shared" si="582"/>
        <v>0</v>
      </c>
      <c r="H1593" s="51">
        <f>SUM(H1594:H1597)</f>
        <v>0</v>
      </c>
      <c r="I1593" s="99">
        <f t="shared" si="552"/>
        <v>0</v>
      </c>
      <c r="J1593" s="99" t="e">
        <f t="shared" si="591"/>
        <v>#DIV/0!</v>
      </c>
      <c r="K1593" s="51">
        <f>SUM(K1594:K1597)</f>
        <v>0</v>
      </c>
      <c r="L1593" s="51">
        <f>SUM(L1594:L1597)</f>
        <v>5501.29</v>
      </c>
      <c r="M1593" s="140">
        <f t="shared" si="574"/>
        <v>0</v>
      </c>
      <c r="N1593" s="620"/>
      <c r="O1593" s="5" t="b">
        <f t="shared" si="555"/>
        <v>1</v>
      </c>
      <c r="P1593" s="6"/>
      <c r="Q1593" s="138"/>
      <c r="R1593" s="403" t="b">
        <f t="shared" si="564"/>
        <v>1</v>
      </c>
    </row>
    <row r="1594" spans="1:18" s="66" customFormat="1" ht="27" x14ac:dyDescent="0.25">
      <c r="A1594" s="618"/>
      <c r="B1594" s="161" t="s">
        <v>19</v>
      </c>
      <c r="C1594" s="161"/>
      <c r="D1594" s="24">
        <f>D1599+D1604</f>
        <v>0</v>
      </c>
      <c r="E1594" s="24">
        <f t="shared" ref="E1594:F1596" si="595">E1599+E1604</f>
        <v>0</v>
      </c>
      <c r="F1594" s="24">
        <f t="shared" si="595"/>
        <v>0</v>
      </c>
      <c r="G1594" s="81" t="e">
        <f t="shared" si="582"/>
        <v>#DIV/0!</v>
      </c>
      <c r="H1594" s="24">
        <f>H1599+H1604</f>
        <v>0</v>
      </c>
      <c r="I1594" s="81" t="e">
        <f t="shared" si="552"/>
        <v>#DIV/0!</v>
      </c>
      <c r="J1594" s="81" t="e">
        <f t="shared" si="591"/>
        <v>#DIV/0!</v>
      </c>
      <c r="K1594" s="24"/>
      <c r="L1594" s="24"/>
      <c r="M1594" s="120" t="e">
        <f t="shared" si="574"/>
        <v>#DIV/0!</v>
      </c>
      <c r="N1594" s="620"/>
      <c r="O1594" s="5" t="b">
        <f t="shared" si="555"/>
        <v>1</v>
      </c>
      <c r="P1594" s="6"/>
      <c r="Q1594" s="138"/>
      <c r="R1594" s="403" t="b">
        <f t="shared" si="564"/>
        <v>1</v>
      </c>
    </row>
    <row r="1595" spans="1:18" s="66" customFormat="1" ht="27" x14ac:dyDescent="0.25">
      <c r="A1595" s="618"/>
      <c r="B1595" s="161" t="s">
        <v>18</v>
      </c>
      <c r="C1595" s="161"/>
      <c r="D1595" s="24">
        <f>D1600+D1605</f>
        <v>0</v>
      </c>
      <c r="E1595" s="24">
        <f>E1600+E1605</f>
        <v>0</v>
      </c>
      <c r="F1595" s="24">
        <f t="shared" si="595"/>
        <v>0</v>
      </c>
      <c r="G1595" s="81" t="e">
        <f t="shared" si="582"/>
        <v>#DIV/0!</v>
      </c>
      <c r="H1595" s="24">
        <f t="shared" ref="H1595:H1597" si="596">H1600+H1605</f>
        <v>0</v>
      </c>
      <c r="I1595" s="81" t="e">
        <f t="shared" si="552"/>
        <v>#DIV/0!</v>
      </c>
      <c r="J1595" s="81" t="e">
        <f t="shared" si="591"/>
        <v>#DIV/0!</v>
      </c>
      <c r="K1595" s="24"/>
      <c r="L1595" s="24"/>
      <c r="M1595" s="120" t="e">
        <f t="shared" si="574"/>
        <v>#DIV/0!</v>
      </c>
      <c r="N1595" s="620"/>
      <c r="O1595" s="5" t="b">
        <f t="shared" si="555"/>
        <v>1</v>
      </c>
      <c r="P1595" s="6"/>
      <c r="Q1595" s="138"/>
      <c r="R1595" s="403" t="b">
        <f t="shared" si="564"/>
        <v>1</v>
      </c>
    </row>
    <row r="1596" spans="1:18" s="66" customFormat="1" ht="27" x14ac:dyDescent="0.25">
      <c r="A1596" s="618"/>
      <c r="B1596" s="161" t="s">
        <v>38</v>
      </c>
      <c r="C1596" s="161"/>
      <c r="D1596" s="24">
        <f>D1601+D1606</f>
        <v>7345.72</v>
      </c>
      <c r="E1596" s="24">
        <f>E1601+E1606</f>
        <v>5501.29</v>
      </c>
      <c r="F1596" s="24">
        <f t="shared" si="595"/>
        <v>0</v>
      </c>
      <c r="G1596" s="81">
        <f t="shared" si="582"/>
        <v>0</v>
      </c>
      <c r="H1596" s="24">
        <f t="shared" si="596"/>
        <v>0</v>
      </c>
      <c r="I1596" s="81">
        <f t="shared" si="552"/>
        <v>0</v>
      </c>
      <c r="J1596" s="81" t="e">
        <f t="shared" si="591"/>
        <v>#DIV/0!</v>
      </c>
      <c r="K1596" s="24">
        <v>0</v>
      </c>
      <c r="L1596" s="24">
        <f>L1601+L1606</f>
        <v>5501.29</v>
      </c>
      <c r="M1596" s="47">
        <f t="shared" si="574"/>
        <v>0</v>
      </c>
      <c r="N1596" s="620"/>
      <c r="O1596" s="5" t="b">
        <f t="shared" si="555"/>
        <v>1</v>
      </c>
      <c r="P1596" s="6"/>
      <c r="Q1596" s="138"/>
      <c r="R1596" s="403" t="b">
        <f t="shared" si="564"/>
        <v>1</v>
      </c>
    </row>
    <row r="1597" spans="1:18" s="66" customFormat="1" ht="27" x14ac:dyDescent="0.25">
      <c r="A1597" s="619"/>
      <c r="B1597" s="161" t="s">
        <v>20</v>
      </c>
      <c r="C1597" s="161"/>
      <c r="D1597" s="24">
        <f t="shared" ref="D1597:F1597" si="597">D1602+D1607</f>
        <v>0</v>
      </c>
      <c r="E1597" s="24">
        <f t="shared" si="597"/>
        <v>0</v>
      </c>
      <c r="F1597" s="24">
        <f t="shared" si="597"/>
        <v>0</v>
      </c>
      <c r="G1597" s="81" t="e">
        <f t="shared" si="582"/>
        <v>#DIV/0!</v>
      </c>
      <c r="H1597" s="24">
        <f t="shared" si="596"/>
        <v>0</v>
      </c>
      <c r="I1597" s="81" t="e">
        <f t="shared" si="552"/>
        <v>#DIV/0!</v>
      </c>
      <c r="J1597" s="81" t="e">
        <f t="shared" si="591"/>
        <v>#DIV/0!</v>
      </c>
      <c r="K1597" s="24">
        <f t="shared" ref="K1597" si="598">E1597</f>
        <v>0</v>
      </c>
      <c r="L1597" s="24"/>
      <c r="M1597" s="120" t="e">
        <f t="shared" si="574"/>
        <v>#DIV/0!</v>
      </c>
      <c r="N1597" s="620"/>
      <c r="O1597" s="5" t="b">
        <f t="shared" si="555"/>
        <v>1</v>
      </c>
      <c r="P1597" s="6"/>
      <c r="Q1597" s="138"/>
      <c r="R1597" s="403" t="b">
        <f t="shared" si="564"/>
        <v>1</v>
      </c>
    </row>
    <row r="1598" spans="1:18" s="66" customFormat="1" ht="75" x14ac:dyDescent="0.25">
      <c r="A1598" s="617" t="s">
        <v>1253</v>
      </c>
      <c r="B1598" s="162" t="s">
        <v>248</v>
      </c>
      <c r="C1598" s="160" t="s">
        <v>330</v>
      </c>
      <c r="D1598" s="51">
        <f>SUM(D1599:D1602)</f>
        <v>1844.43</v>
      </c>
      <c r="E1598" s="51">
        <f t="shared" ref="E1598:F1598" si="599">SUM(E1599:E1602)</f>
        <v>0</v>
      </c>
      <c r="F1598" s="51">
        <f t="shared" si="599"/>
        <v>0</v>
      </c>
      <c r="G1598" s="99" t="e">
        <f t="shared" si="582"/>
        <v>#DIV/0!</v>
      </c>
      <c r="H1598" s="51"/>
      <c r="I1598" s="99" t="e">
        <f t="shared" si="552"/>
        <v>#DIV/0!</v>
      </c>
      <c r="J1598" s="99" t="e">
        <f t="shared" si="591"/>
        <v>#DIV/0!</v>
      </c>
      <c r="K1598" s="51">
        <f>SUM(K1599:K1602)</f>
        <v>0</v>
      </c>
      <c r="L1598" s="51"/>
      <c r="M1598" s="142" t="e">
        <f t="shared" si="574"/>
        <v>#DIV/0!</v>
      </c>
      <c r="N1598" s="620"/>
      <c r="O1598" s="5" t="b">
        <f t="shared" ref="O1598:O1651" si="600">K1598+L1598=E1598</f>
        <v>1</v>
      </c>
      <c r="P1598" s="6"/>
      <c r="Q1598" s="138"/>
      <c r="R1598" s="403" t="b">
        <f t="shared" si="564"/>
        <v>1</v>
      </c>
    </row>
    <row r="1599" spans="1:18" s="66" customFormat="1" ht="27" x14ac:dyDescent="0.25">
      <c r="A1599" s="618"/>
      <c r="B1599" s="161" t="s">
        <v>19</v>
      </c>
      <c r="C1599" s="161"/>
      <c r="D1599" s="24"/>
      <c r="E1599" s="24"/>
      <c r="F1599" s="24"/>
      <c r="G1599" s="81" t="e">
        <f t="shared" si="582"/>
        <v>#DIV/0!</v>
      </c>
      <c r="H1599" s="24"/>
      <c r="I1599" s="81" t="e">
        <f t="shared" si="552"/>
        <v>#DIV/0!</v>
      </c>
      <c r="J1599" s="81" t="e">
        <f t="shared" si="591"/>
        <v>#DIV/0!</v>
      </c>
      <c r="K1599" s="24">
        <f t="shared" ref="K1599:K1602" si="601">E1599</f>
        <v>0</v>
      </c>
      <c r="L1599" s="24"/>
      <c r="M1599" s="120" t="e">
        <f t="shared" si="574"/>
        <v>#DIV/0!</v>
      </c>
      <c r="N1599" s="620"/>
      <c r="O1599" s="5" t="b">
        <f t="shared" si="600"/>
        <v>1</v>
      </c>
      <c r="P1599" s="6"/>
      <c r="Q1599" s="138"/>
      <c r="R1599" s="403" t="b">
        <f t="shared" si="564"/>
        <v>1</v>
      </c>
    </row>
    <row r="1600" spans="1:18" s="66" customFormat="1" ht="27" x14ac:dyDescent="0.25">
      <c r="A1600" s="618"/>
      <c r="B1600" s="161" t="s">
        <v>18</v>
      </c>
      <c r="C1600" s="161"/>
      <c r="D1600" s="24"/>
      <c r="E1600" s="24"/>
      <c r="F1600" s="24"/>
      <c r="G1600" s="81" t="e">
        <f t="shared" si="582"/>
        <v>#DIV/0!</v>
      </c>
      <c r="H1600" s="24"/>
      <c r="I1600" s="81" t="e">
        <f t="shared" si="552"/>
        <v>#DIV/0!</v>
      </c>
      <c r="J1600" s="81" t="e">
        <f t="shared" si="591"/>
        <v>#DIV/0!</v>
      </c>
      <c r="K1600" s="24">
        <f t="shared" si="601"/>
        <v>0</v>
      </c>
      <c r="L1600" s="24"/>
      <c r="M1600" s="120" t="e">
        <f t="shared" si="574"/>
        <v>#DIV/0!</v>
      </c>
      <c r="N1600" s="620"/>
      <c r="O1600" s="5" t="b">
        <f t="shared" si="600"/>
        <v>1</v>
      </c>
      <c r="P1600" s="6"/>
      <c r="Q1600" s="138"/>
      <c r="R1600" s="403" t="b">
        <f t="shared" si="564"/>
        <v>1</v>
      </c>
    </row>
    <row r="1601" spans="1:18" s="66" customFormat="1" ht="27" x14ac:dyDescent="0.25">
      <c r="A1601" s="618"/>
      <c r="B1601" s="161" t="s">
        <v>38</v>
      </c>
      <c r="C1601" s="161"/>
      <c r="D1601" s="24">
        <v>1844.43</v>
      </c>
      <c r="E1601" s="24"/>
      <c r="F1601" s="24"/>
      <c r="G1601" s="81" t="e">
        <f t="shared" si="582"/>
        <v>#DIV/0!</v>
      </c>
      <c r="H1601" s="24"/>
      <c r="I1601" s="81" t="e">
        <f t="shared" si="552"/>
        <v>#DIV/0!</v>
      </c>
      <c r="J1601" s="81" t="e">
        <f t="shared" si="591"/>
        <v>#DIV/0!</v>
      </c>
      <c r="K1601" s="24">
        <f t="shared" si="601"/>
        <v>0</v>
      </c>
      <c r="L1601" s="24"/>
      <c r="M1601" s="120" t="e">
        <f t="shared" si="574"/>
        <v>#DIV/0!</v>
      </c>
      <c r="N1601" s="620"/>
      <c r="O1601" s="5" t="b">
        <f t="shared" si="600"/>
        <v>1</v>
      </c>
      <c r="P1601" s="6"/>
      <c r="Q1601" s="138"/>
      <c r="R1601" s="403" t="b">
        <f t="shared" si="564"/>
        <v>1</v>
      </c>
    </row>
    <row r="1602" spans="1:18" s="66" customFormat="1" ht="27" x14ac:dyDescent="0.25">
      <c r="A1602" s="619"/>
      <c r="B1602" s="161" t="s">
        <v>20</v>
      </c>
      <c r="C1602" s="161"/>
      <c r="D1602" s="24"/>
      <c r="E1602" s="24"/>
      <c r="F1602" s="24"/>
      <c r="G1602" s="81" t="e">
        <f t="shared" si="582"/>
        <v>#DIV/0!</v>
      </c>
      <c r="H1602" s="24"/>
      <c r="I1602" s="81" t="e">
        <f t="shared" si="552"/>
        <v>#DIV/0!</v>
      </c>
      <c r="J1602" s="81" t="e">
        <f t="shared" si="591"/>
        <v>#DIV/0!</v>
      </c>
      <c r="K1602" s="24">
        <f t="shared" si="601"/>
        <v>0</v>
      </c>
      <c r="L1602" s="24"/>
      <c r="M1602" s="120" t="e">
        <f t="shared" si="574"/>
        <v>#DIV/0!</v>
      </c>
      <c r="N1602" s="620"/>
      <c r="O1602" s="5" t="b">
        <f t="shared" si="600"/>
        <v>1</v>
      </c>
      <c r="P1602" s="6"/>
      <c r="Q1602" s="138"/>
      <c r="R1602" s="403" t="b">
        <f t="shared" si="564"/>
        <v>1</v>
      </c>
    </row>
    <row r="1603" spans="1:18" s="66" customFormat="1" ht="85.5" customHeight="1" x14ac:dyDescent="0.25">
      <c r="A1603" s="617" t="s">
        <v>1254</v>
      </c>
      <c r="B1603" s="162" t="s">
        <v>789</v>
      </c>
      <c r="C1603" s="160" t="s">
        <v>330</v>
      </c>
      <c r="D1603" s="51">
        <f>SUM(D1604:D1607)</f>
        <v>5501.29</v>
      </c>
      <c r="E1603" s="51">
        <f t="shared" ref="E1603:F1603" si="602">SUM(E1604:E1607)</f>
        <v>5501.29</v>
      </c>
      <c r="F1603" s="51">
        <f t="shared" si="602"/>
        <v>0</v>
      </c>
      <c r="G1603" s="99">
        <f t="shared" si="582"/>
        <v>0</v>
      </c>
      <c r="H1603" s="51"/>
      <c r="I1603" s="99">
        <f t="shared" si="552"/>
        <v>0</v>
      </c>
      <c r="J1603" s="99" t="e">
        <f t="shared" si="591"/>
        <v>#DIV/0!</v>
      </c>
      <c r="K1603" s="51">
        <f>SUM(K1604:K1607)</f>
        <v>0</v>
      </c>
      <c r="L1603" s="51">
        <f>SUM(L1604:L1607)</f>
        <v>5501.29</v>
      </c>
      <c r="M1603" s="140">
        <f t="shared" si="574"/>
        <v>0</v>
      </c>
      <c r="N1603" s="620"/>
      <c r="O1603" s="5" t="b">
        <f t="shared" si="600"/>
        <v>1</v>
      </c>
      <c r="P1603" s="6"/>
      <c r="Q1603" s="138"/>
      <c r="R1603" s="403" t="b">
        <f t="shared" si="564"/>
        <v>1</v>
      </c>
    </row>
    <row r="1604" spans="1:18" s="66" customFormat="1" ht="27" x14ac:dyDescent="0.25">
      <c r="A1604" s="618"/>
      <c r="B1604" s="161" t="s">
        <v>19</v>
      </c>
      <c r="C1604" s="161"/>
      <c r="D1604" s="24"/>
      <c r="E1604" s="24"/>
      <c r="F1604" s="24"/>
      <c r="G1604" s="81" t="e">
        <f t="shared" si="582"/>
        <v>#DIV/0!</v>
      </c>
      <c r="H1604" s="24"/>
      <c r="I1604" s="81" t="e">
        <f t="shared" si="552"/>
        <v>#DIV/0!</v>
      </c>
      <c r="J1604" s="81" t="e">
        <f t="shared" si="591"/>
        <v>#DIV/0!</v>
      </c>
      <c r="K1604" s="24">
        <f t="shared" ref="K1604:K1607" si="603">E1604</f>
        <v>0</v>
      </c>
      <c r="L1604" s="24"/>
      <c r="M1604" s="120" t="e">
        <f t="shared" si="574"/>
        <v>#DIV/0!</v>
      </c>
      <c r="N1604" s="620"/>
      <c r="O1604" s="5" t="b">
        <f t="shared" si="600"/>
        <v>1</v>
      </c>
      <c r="P1604" s="6"/>
      <c r="Q1604" s="138"/>
      <c r="R1604" s="403" t="b">
        <f t="shared" si="564"/>
        <v>1</v>
      </c>
    </row>
    <row r="1605" spans="1:18" s="66" customFormat="1" ht="27" x14ac:dyDescent="0.25">
      <c r="A1605" s="618"/>
      <c r="B1605" s="161" t="s">
        <v>18</v>
      </c>
      <c r="C1605" s="161"/>
      <c r="D1605" s="24"/>
      <c r="E1605" s="24"/>
      <c r="F1605" s="24"/>
      <c r="G1605" s="81" t="e">
        <f t="shared" si="582"/>
        <v>#DIV/0!</v>
      </c>
      <c r="H1605" s="24"/>
      <c r="I1605" s="81" t="e">
        <f t="shared" si="552"/>
        <v>#DIV/0!</v>
      </c>
      <c r="J1605" s="81" t="e">
        <f t="shared" si="591"/>
        <v>#DIV/0!</v>
      </c>
      <c r="K1605" s="24">
        <f t="shared" si="603"/>
        <v>0</v>
      </c>
      <c r="L1605" s="24"/>
      <c r="M1605" s="120" t="e">
        <f t="shared" si="574"/>
        <v>#DIV/0!</v>
      </c>
      <c r="N1605" s="620"/>
      <c r="O1605" s="5" t="b">
        <f t="shared" si="600"/>
        <v>1</v>
      </c>
      <c r="P1605" s="6"/>
      <c r="Q1605" s="138"/>
      <c r="R1605" s="403" t="b">
        <f t="shared" si="564"/>
        <v>1</v>
      </c>
    </row>
    <row r="1606" spans="1:18" s="66" customFormat="1" ht="27" x14ac:dyDescent="0.25">
      <c r="A1606" s="618"/>
      <c r="B1606" s="161" t="s">
        <v>38</v>
      </c>
      <c r="C1606" s="161"/>
      <c r="D1606" s="24">
        <v>5501.29</v>
      </c>
      <c r="E1606" s="24">
        <f>D1606</f>
        <v>5501.29</v>
      </c>
      <c r="F1606" s="24"/>
      <c r="G1606" s="81">
        <f t="shared" si="582"/>
        <v>0</v>
      </c>
      <c r="H1606" s="24"/>
      <c r="I1606" s="81">
        <f t="shared" si="552"/>
        <v>0</v>
      </c>
      <c r="J1606" s="81" t="e">
        <f t="shared" si="591"/>
        <v>#DIV/0!</v>
      </c>
      <c r="K1606" s="24">
        <v>0</v>
      </c>
      <c r="L1606" s="24">
        <f>E1606-K1606</f>
        <v>5501.29</v>
      </c>
      <c r="M1606" s="47">
        <f t="shared" si="574"/>
        <v>0</v>
      </c>
      <c r="N1606" s="620"/>
      <c r="O1606" s="5" t="b">
        <f t="shared" si="600"/>
        <v>1</v>
      </c>
      <c r="P1606" s="6"/>
      <c r="Q1606" s="138"/>
      <c r="R1606" s="403" t="b">
        <f t="shared" si="564"/>
        <v>1</v>
      </c>
    </row>
    <row r="1607" spans="1:18" s="66" customFormat="1" ht="27" x14ac:dyDescent="0.25">
      <c r="A1607" s="619"/>
      <c r="B1607" s="161" t="s">
        <v>20</v>
      </c>
      <c r="C1607" s="161"/>
      <c r="D1607" s="24"/>
      <c r="E1607" s="24"/>
      <c r="F1607" s="24"/>
      <c r="G1607" s="81" t="e">
        <f t="shared" si="582"/>
        <v>#DIV/0!</v>
      </c>
      <c r="H1607" s="24"/>
      <c r="I1607" s="81" t="e">
        <f t="shared" si="552"/>
        <v>#DIV/0!</v>
      </c>
      <c r="J1607" s="81" t="e">
        <f t="shared" si="591"/>
        <v>#DIV/0!</v>
      </c>
      <c r="K1607" s="24">
        <f t="shared" si="603"/>
        <v>0</v>
      </c>
      <c r="L1607" s="24"/>
      <c r="M1607" s="120" t="e">
        <f t="shared" si="574"/>
        <v>#DIV/0!</v>
      </c>
      <c r="N1607" s="620"/>
      <c r="O1607" s="5" t="b">
        <f t="shared" si="600"/>
        <v>1</v>
      </c>
      <c r="P1607" s="6"/>
      <c r="Q1607" s="138"/>
      <c r="R1607" s="403" t="b">
        <f t="shared" si="564"/>
        <v>1</v>
      </c>
    </row>
    <row r="1608" spans="1:18" s="66" customFormat="1" ht="54" customHeight="1" x14ac:dyDescent="0.25">
      <c r="A1608" s="617" t="s">
        <v>1255</v>
      </c>
      <c r="B1608" s="168" t="s">
        <v>795</v>
      </c>
      <c r="C1608" s="160" t="s">
        <v>330</v>
      </c>
      <c r="D1608" s="51">
        <f>SUM(D1609:D1612)</f>
        <v>36349.910000000003</v>
      </c>
      <c r="E1608" s="51">
        <f t="shared" ref="E1608:F1608" si="604">SUM(E1609:E1612)</f>
        <v>38170.03</v>
      </c>
      <c r="F1608" s="51">
        <f t="shared" si="604"/>
        <v>15406.92</v>
      </c>
      <c r="G1608" s="143">
        <f t="shared" si="582"/>
        <v>0.40400000000000003</v>
      </c>
      <c r="H1608" s="51">
        <f>SUM(H1609:H1612)</f>
        <v>15406.92</v>
      </c>
      <c r="I1608" s="143">
        <f t="shared" si="552"/>
        <v>0.40400000000000003</v>
      </c>
      <c r="J1608" s="143">
        <f t="shared" si="591"/>
        <v>1</v>
      </c>
      <c r="K1608" s="51">
        <f>SUM(K1609:K1612)</f>
        <v>38170.03</v>
      </c>
      <c r="L1608" s="406">
        <f>SUM(L1609:L1612)</f>
        <v>0</v>
      </c>
      <c r="M1608" s="140">
        <f t="shared" si="574"/>
        <v>1</v>
      </c>
      <c r="N1608" s="620" t="s">
        <v>1264</v>
      </c>
      <c r="O1608" s="5" t="b">
        <f t="shared" si="600"/>
        <v>1</v>
      </c>
      <c r="P1608" s="6"/>
      <c r="Q1608" s="138"/>
      <c r="R1608" s="403" t="b">
        <f t="shared" ref="R1608:R1671" si="605">F1608=H1608</f>
        <v>1</v>
      </c>
    </row>
    <row r="1609" spans="1:18" s="66" customFormat="1" ht="51.75" customHeight="1" x14ac:dyDescent="0.25">
      <c r="A1609" s="618"/>
      <c r="B1609" s="161" t="s">
        <v>19</v>
      </c>
      <c r="C1609" s="161"/>
      <c r="D1609" s="24">
        <f>D1614+D1619</f>
        <v>0</v>
      </c>
      <c r="E1609" s="24">
        <f t="shared" ref="E1609:F1609" si="606">E1614+E1619</f>
        <v>0</v>
      </c>
      <c r="F1609" s="24">
        <f t="shared" si="606"/>
        <v>0</v>
      </c>
      <c r="G1609" s="81" t="e">
        <f t="shared" si="582"/>
        <v>#DIV/0!</v>
      </c>
      <c r="H1609" s="24">
        <f>H1614+H1619</f>
        <v>0</v>
      </c>
      <c r="I1609" s="81" t="e">
        <f t="shared" si="552"/>
        <v>#DIV/0!</v>
      </c>
      <c r="J1609" s="81" t="e">
        <f t="shared" si="591"/>
        <v>#DIV/0!</v>
      </c>
      <c r="K1609" s="24"/>
      <c r="L1609" s="24"/>
      <c r="M1609" s="120" t="e">
        <f t="shared" si="574"/>
        <v>#DIV/0!</v>
      </c>
      <c r="N1609" s="620"/>
      <c r="O1609" s="5" t="b">
        <f t="shared" si="600"/>
        <v>1</v>
      </c>
      <c r="P1609" s="6"/>
      <c r="Q1609" s="138"/>
      <c r="R1609" s="403" t="b">
        <f t="shared" si="605"/>
        <v>1</v>
      </c>
    </row>
    <row r="1610" spans="1:18" s="66" customFormat="1" ht="51.75" customHeight="1" x14ac:dyDescent="0.25">
      <c r="A1610" s="618"/>
      <c r="B1610" s="161" t="s">
        <v>18</v>
      </c>
      <c r="C1610" s="161"/>
      <c r="D1610" s="24">
        <f>D1615+D1620</f>
        <v>30050.99</v>
      </c>
      <c r="E1610" s="24">
        <f>E1615+E1620</f>
        <v>30050.99</v>
      </c>
      <c r="F1610" s="24">
        <f>F1615+F1620</f>
        <v>13725.96</v>
      </c>
      <c r="G1610" s="141">
        <f t="shared" si="582"/>
        <v>0.45700000000000002</v>
      </c>
      <c r="H1610" s="24">
        <f>H1615+H1620</f>
        <v>13725.96</v>
      </c>
      <c r="I1610" s="141">
        <f t="shared" si="552"/>
        <v>0.45700000000000002</v>
      </c>
      <c r="J1610" s="141">
        <f t="shared" si="591"/>
        <v>1</v>
      </c>
      <c r="K1610" s="24">
        <f>K1615+K1620</f>
        <v>30050.99</v>
      </c>
      <c r="L1610" s="80"/>
      <c r="M1610" s="347">
        <f t="shared" si="574"/>
        <v>1</v>
      </c>
      <c r="N1610" s="620"/>
      <c r="O1610" s="5" t="b">
        <f t="shared" si="600"/>
        <v>1</v>
      </c>
      <c r="P1610" s="6"/>
      <c r="Q1610" s="138"/>
      <c r="R1610" s="403" t="b">
        <f t="shared" si="605"/>
        <v>1</v>
      </c>
    </row>
    <row r="1611" spans="1:18" s="66" customFormat="1" ht="51.75" customHeight="1" x14ac:dyDescent="0.25">
      <c r="A1611" s="618"/>
      <c r="B1611" s="161" t="s">
        <v>38</v>
      </c>
      <c r="C1611" s="161"/>
      <c r="D1611" s="24">
        <f>D1616+D1621</f>
        <v>6298.92</v>
      </c>
      <c r="E1611" s="24">
        <f t="shared" ref="E1611:H1612" si="607">E1616+E1621</f>
        <v>8119.04</v>
      </c>
      <c r="F1611" s="24">
        <f t="shared" si="607"/>
        <v>1680.96</v>
      </c>
      <c r="G1611" s="141">
        <f t="shared" si="582"/>
        <v>0.20699999999999999</v>
      </c>
      <c r="H1611" s="24">
        <f t="shared" si="607"/>
        <v>1680.96</v>
      </c>
      <c r="I1611" s="141">
        <f t="shared" si="552"/>
        <v>0.20699999999999999</v>
      </c>
      <c r="J1611" s="141">
        <f t="shared" si="591"/>
        <v>1</v>
      </c>
      <c r="K1611" s="24">
        <f t="shared" ref="K1611" si="608">K1616+K1621</f>
        <v>8119.04</v>
      </c>
      <c r="L1611" s="80"/>
      <c r="M1611" s="47">
        <f t="shared" si="574"/>
        <v>1</v>
      </c>
      <c r="N1611" s="620"/>
      <c r="O1611" s="5" t="b">
        <f t="shared" si="600"/>
        <v>1</v>
      </c>
      <c r="P1611" s="6"/>
      <c r="Q1611" s="138"/>
      <c r="R1611" s="403" t="b">
        <f t="shared" si="605"/>
        <v>1</v>
      </c>
    </row>
    <row r="1612" spans="1:18" s="66" customFormat="1" ht="75" customHeight="1" x14ac:dyDescent="0.25">
      <c r="A1612" s="619"/>
      <c r="B1612" s="161" t="s">
        <v>20</v>
      </c>
      <c r="C1612" s="161"/>
      <c r="D1612" s="24">
        <f t="shared" ref="D1612:F1612" si="609">D1617+D1622</f>
        <v>0</v>
      </c>
      <c r="E1612" s="24">
        <f t="shared" si="609"/>
        <v>0</v>
      </c>
      <c r="F1612" s="24">
        <f t="shared" si="609"/>
        <v>0</v>
      </c>
      <c r="G1612" s="81" t="e">
        <f t="shared" si="582"/>
        <v>#DIV/0!</v>
      </c>
      <c r="H1612" s="24">
        <f t="shared" si="607"/>
        <v>0</v>
      </c>
      <c r="I1612" s="81" t="e">
        <f t="shared" si="552"/>
        <v>#DIV/0!</v>
      </c>
      <c r="J1612" s="81" t="e">
        <f t="shared" si="591"/>
        <v>#DIV/0!</v>
      </c>
      <c r="K1612" s="24">
        <f t="shared" ref="K1612" si="610">E1612</f>
        <v>0</v>
      </c>
      <c r="L1612" s="24"/>
      <c r="M1612" s="120" t="e">
        <f t="shared" si="574"/>
        <v>#DIV/0!</v>
      </c>
      <c r="N1612" s="620"/>
      <c r="O1612" s="5" t="b">
        <f t="shared" si="600"/>
        <v>1</v>
      </c>
      <c r="P1612" s="6"/>
      <c r="Q1612" s="138"/>
      <c r="R1612" s="403" t="b">
        <f t="shared" si="605"/>
        <v>1</v>
      </c>
    </row>
    <row r="1613" spans="1:18" s="66" customFormat="1" ht="75" x14ac:dyDescent="0.25">
      <c r="A1613" s="617" t="s">
        <v>1256</v>
      </c>
      <c r="B1613" s="162" t="s">
        <v>248</v>
      </c>
      <c r="C1613" s="160" t="s">
        <v>330</v>
      </c>
      <c r="D1613" s="51">
        <f>SUM(D1614:D1617)</f>
        <v>26292.71</v>
      </c>
      <c r="E1613" s="51">
        <f t="shared" ref="E1613:H1613" si="611">SUM(E1614:E1617)</f>
        <v>28112.83</v>
      </c>
      <c r="F1613" s="51">
        <f>SUM(F1614:F1617)</f>
        <v>15406.92</v>
      </c>
      <c r="G1613" s="143">
        <f t="shared" si="582"/>
        <v>0.54800000000000004</v>
      </c>
      <c r="H1613" s="51">
        <f t="shared" si="611"/>
        <v>15406.92</v>
      </c>
      <c r="I1613" s="143">
        <f t="shared" si="552"/>
        <v>0.54800000000000004</v>
      </c>
      <c r="J1613" s="143">
        <f t="shared" si="591"/>
        <v>1</v>
      </c>
      <c r="K1613" s="51">
        <f>SUM(K1614:K1617)</f>
        <v>28112.83</v>
      </c>
      <c r="L1613" s="51"/>
      <c r="M1613" s="140">
        <f t="shared" si="574"/>
        <v>1</v>
      </c>
      <c r="N1613" s="620"/>
      <c r="O1613" s="5" t="b">
        <f t="shared" si="600"/>
        <v>1</v>
      </c>
      <c r="P1613" s="6"/>
      <c r="Q1613" s="138"/>
      <c r="R1613" s="403" t="b">
        <f t="shared" si="605"/>
        <v>1</v>
      </c>
    </row>
    <row r="1614" spans="1:18" s="66" customFormat="1" ht="27" x14ac:dyDescent="0.25">
      <c r="A1614" s="618"/>
      <c r="B1614" s="161" t="s">
        <v>19</v>
      </c>
      <c r="C1614" s="161"/>
      <c r="D1614" s="24"/>
      <c r="E1614" s="24"/>
      <c r="F1614" s="24"/>
      <c r="G1614" s="81" t="e">
        <f t="shared" si="582"/>
        <v>#DIV/0!</v>
      </c>
      <c r="H1614" s="24"/>
      <c r="I1614" s="81" t="e">
        <f>H1614/E1614</f>
        <v>#DIV/0!</v>
      </c>
      <c r="J1614" s="81" t="e">
        <f>H1614/F1614</f>
        <v>#DIV/0!</v>
      </c>
      <c r="K1614" s="24">
        <f t="shared" ref="K1614:K1617" si="612">E1614</f>
        <v>0</v>
      </c>
      <c r="L1614" s="24"/>
      <c r="M1614" s="120" t="e">
        <f t="shared" si="574"/>
        <v>#DIV/0!</v>
      </c>
      <c r="N1614" s="620"/>
      <c r="O1614" s="5" t="b">
        <f t="shared" si="600"/>
        <v>1</v>
      </c>
      <c r="P1614" s="6"/>
      <c r="Q1614" s="138"/>
      <c r="R1614" s="403" t="b">
        <f t="shared" si="605"/>
        <v>1</v>
      </c>
    </row>
    <row r="1615" spans="1:18" s="66" customFormat="1" ht="27" x14ac:dyDescent="0.25">
      <c r="A1615" s="618"/>
      <c r="B1615" s="161" t="s">
        <v>18</v>
      </c>
      <c r="C1615" s="161"/>
      <c r="D1615" s="24">
        <v>22025.34</v>
      </c>
      <c r="E1615" s="24">
        <f>D1615</f>
        <v>22025.34</v>
      </c>
      <c r="F1615" s="24">
        <v>13725.96</v>
      </c>
      <c r="G1615" s="141">
        <f t="shared" si="582"/>
        <v>0.623</v>
      </c>
      <c r="H1615" s="24">
        <f>F1615</f>
        <v>13725.96</v>
      </c>
      <c r="I1615" s="141">
        <f>H1615/E1615</f>
        <v>0.623</v>
      </c>
      <c r="J1615" s="141">
        <f>H1615/F1615</f>
        <v>1</v>
      </c>
      <c r="K1615" s="24">
        <f t="shared" si="612"/>
        <v>22025.34</v>
      </c>
      <c r="L1615" s="80"/>
      <c r="M1615" s="347">
        <f t="shared" si="574"/>
        <v>1</v>
      </c>
      <c r="N1615" s="620"/>
      <c r="O1615" s="5" t="b">
        <f t="shared" si="600"/>
        <v>1</v>
      </c>
      <c r="P1615" s="6"/>
      <c r="Q1615" s="138"/>
      <c r="R1615" s="403" t="b">
        <f t="shared" si="605"/>
        <v>1</v>
      </c>
    </row>
    <row r="1616" spans="1:18" s="66" customFormat="1" ht="27" x14ac:dyDescent="0.25">
      <c r="A1616" s="618"/>
      <c r="B1616" s="161" t="s">
        <v>38</v>
      </c>
      <c r="C1616" s="161"/>
      <c r="D1616" s="24">
        <v>4267.37</v>
      </c>
      <c r="E1616" s="24">
        <v>6087.49</v>
      </c>
      <c r="F1616" s="24">
        <v>1680.96</v>
      </c>
      <c r="G1616" s="141">
        <f t="shared" si="582"/>
        <v>0.27600000000000002</v>
      </c>
      <c r="H1616" s="24">
        <f>F1616</f>
        <v>1680.96</v>
      </c>
      <c r="I1616" s="141">
        <f>H1616/E1616</f>
        <v>0.27600000000000002</v>
      </c>
      <c r="J1616" s="141">
        <f>H1616/F1616</f>
        <v>1</v>
      </c>
      <c r="K1616" s="24">
        <f t="shared" si="612"/>
        <v>6087.49</v>
      </c>
      <c r="L1616" s="80"/>
      <c r="M1616" s="47">
        <f t="shared" si="574"/>
        <v>1</v>
      </c>
      <c r="N1616" s="620"/>
      <c r="O1616" s="5" t="b">
        <f t="shared" si="600"/>
        <v>1</v>
      </c>
      <c r="P1616" s="6"/>
      <c r="Q1616" s="138"/>
      <c r="R1616" s="403" t="b">
        <f t="shared" si="605"/>
        <v>1</v>
      </c>
    </row>
    <row r="1617" spans="1:18" s="66" customFormat="1" ht="27" x14ac:dyDescent="0.25">
      <c r="A1617" s="619"/>
      <c r="B1617" s="161" t="s">
        <v>20</v>
      </c>
      <c r="C1617" s="161"/>
      <c r="D1617" s="24"/>
      <c r="E1617" s="24"/>
      <c r="F1617" s="24"/>
      <c r="G1617" s="81" t="e">
        <f t="shared" si="582"/>
        <v>#DIV/0!</v>
      </c>
      <c r="H1617" s="24"/>
      <c r="I1617" s="81" t="e">
        <f t="shared" si="552"/>
        <v>#DIV/0!</v>
      </c>
      <c r="J1617" s="81" t="e">
        <f t="shared" si="591"/>
        <v>#DIV/0!</v>
      </c>
      <c r="K1617" s="24">
        <f t="shared" si="612"/>
        <v>0</v>
      </c>
      <c r="L1617" s="24"/>
      <c r="M1617" s="120" t="e">
        <f t="shared" si="574"/>
        <v>#DIV/0!</v>
      </c>
      <c r="N1617" s="620"/>
      <c r="O1617" s="5" t="b">
        <f t="shared" si="600"/>
        <v>1</v>
      </c>
      <c r="P1617" s="6"/>
      <c r="Q1617" s="138"/>
      <c r="R1617" s="403" t="b">
        <f t="shared" si="605"/>
        <v>1</v>
      </c>
    </row>
    <row r="1618" spans="1:18" s="66" customFormat="1" ht="85.5" customHeight="1" x14ac:dyDescent="0.25">
      <c r="A1618" s="617" t="s">
        <v>1257</v>
      </c>
      <c r="B1618" s="162" t="s">
        <v>789</v>
      </c>
      <c r="C1618" s="160" t="s">
        <v>330</v>
      </c>
      <c r="D1618" s="51">
        <f>SUM(D1619:D1622)</f>
        <v>10057.200000000001</v>
      </c>
      <c r="E1618" s="51">
        <f t="shared" ref="E1618:F1618" si="613">SUM(E1619:E1622)</f>
        <v>10057.200000000001</v>
      </c>
      <c r="F1618" s="51">
        <f t="shared" si="613"/>
        <v>0</v>
      </c>
      <c r="G1618" s="99">
        <f t="shared" si="582"/>
        <v>0</v>
      </c>
      <c r="H1618" s="51"/>
      <c r="I1618" s="99">
        <f t="shared" si="552"/>
        <v>0</v>
      </c>
      <c r="J1618" s="99" t="e">
        <f t="shared" si="591"/>
        <v>#DIV/0!</v>
      </c>
      <c r="K1618" s="51">
        <f>SUM(K1619:K1622)</f>
        <v>10057.200000000001</v>
      </c>
      <c r="L1618" s="51"/>
      <c r="M1618" s="140">
        <f t="shared" si="574"/>
        <v>1</v>
      </c>
      <c r="N1618" s="620"/>
      <c r="O1618" s="5" t="b">
        <f t="shared" si="600"/>
        <v>1</v>
      </c>
      <c r="P1618" s="6"/>
      <c r="Q1618" s="138"/>
      <c r="R1618" s="403" t="b">
        <f t="shared" si="605"/>
        <v>1</v>
      </c>
    </row>
    <row r="1619" spans="1:18" s="66" customFormat="1" ht="27" x14ac:dyDescent="0.25">
      <c r="A1619" s="618"/>
      <c r="B1619" s="161" t="s">
        <v>19</v>
      </c>
      <c r="C1619" s="161"/>
      <c r="D1619" s="24"/>
      <c r="E1619" s="24"/>
      <c r="F1619" s="24"/>
      <c r="G1619" s="81" t="e">
        <f t="shared" si="582"/>
        <v>#DIV/0!</v>
      </c>
      <c r="H1619" s="24"/>
      <c r="I1619" s="81" t="e">
        <f t="shared" si="552"/>
        <v>#DIV/0!</v>
      </c>
      <c r="J1619" s="81" t="e">
        <f t="shared" si="591"/>
        <v>#DIV/0!</v>
      </c>
      <c r="K1619" s="24">
        <f t="shared" ref="K1619:K1622" si="614">E1619</f>
        <v>0</v>
      </c>
      <c r="L1619" s="24"/>
      <c r="M1619" s="120" t="e">
        <f t="shared" si="574"/>
        <v>#DIV/0!</v>
      </c>
      <c r="N1619" s="620"/>
      <c r="O1619" s="5" t="b">
        <f t="shared" si="600"/>
        <v>1</v>
      </c>
      <c r="P1619" s="6"/>
      <c r="Q1619" s="138"/>
      <c r="R1619" s="403" t="b">
        <f t="shared" si="605"/>
        <v>1</v>
      </c>
    </row>
    <row r="1620" spans="1:18" s="66" customFormat="1" ht="27" x14ac:dyDescent="0.25">
      <c r="A1620" s="618"/>
      <c r="B1620" s="161" t="s">
        <v>18</v>
      </c>
      <c r="C1620" s="161"/>
      <c r="D1620" s="24">
        <v>8025.65</v>
      </c>
      <c r="E1620" s="24">
        <v>8025.65</v>
      </c>
      <c r="F1620" s="24"/>
      <c r="G1620" s="81">
        <f t="shared" si="582"/>
        <v>0</v>
      </c>
      <c r="H1620" s="24"/>
      <c r="I1620" s="81">
        <f t="shared" si="552"/>
        <v>0</v>
      </c>
      <c r="J1620" s="81" t="e">
        <f t="shared" si="591"/>
        <v>#DIV/0!</v>
      </c>
      <c r="K1620" s="24">
        <f t="shared" si="614"/>
        <v>8025.65</v>
      </c>
      <c r="L1620" s="24"/>
      <c r="M1620" s="120">
        <f t="shared" si="574"/>
        <v>1</v>
      </c>
      <c r="N1620" s="620"/>
      <c r="O1620" s="5" t="b">
        <f t="shared" si="600"/>
        <v>1</v>
      </c>
      <c r="P1620" s="6"/>
      <c r="Q1620" s="138"/>
      <c r="R1620" s="403" t="b">
        <f t="shared" si="605"/>
        <v>1</v>
      </c>
    </row>
    <row r="1621" spans="1:18" s="66" customFormat="1" ht="27" x14ac:dyDescent="0.25">
      <c r="A1621" s="618"/>
      <c r="B1621" s="161" t="s">
        <v>38</v>
      </c>
      <c r="C1621" s="161"/>
      <c r="D1621" s="24">
        <v>2031.55</v>
      </c>
      <c r="E1621" s="24">
        <f>D1621</f>
        <v>2031.55</v>
      </c>
      <c r="F1621" s="24"/>
      <c r="G1621" s="81">
        <f t="shared" si="582"/>
        <v>0</v>
      </c>
      <c r="H1621" s="24"/>
      <c r="I1621" s="81">
        <f t="shared" si="552"/>
        <v>0</v>
      </c>
      <c r="J1621" s="81" t="e">
        <f t="shared" si="591"/>
        <v>#DIV/0!</v>
      </c>
      <c r="K1621" s="24">
        <f t="shared" si="614"/>
        <v>2031.55</v>
      </c>
      <c r="L1621" s="24"/>
      <c r="M1621" s="47">
        <f t="shared" si="574"/>
        <v>1</v>
      </c>
      <c r="N1621" s="620"/>
      <c r="O1621" s="5" t="b">
        <f t="shared" si="600"/>
        <v>1</v>
      </c>
      <c r="P1621" s="6"/>
      <c r="Q1621" s="138"/>
      <c r="R1621" s="403" t="b">
        <f t="shared" si="605"/>
        <v>1</v>
      </c>
    </row>
    <row r="1622" spans="1:18" s="66" customFormat="1" ht="27" x14ac:dyDescent="0.25">
      <c r="A1622" s="619"/>
      <c r="B1622" s="161" t="s">
        <v>20</v>
      </c>
      <c r="C1622" s="161"/>
      <c r="D1622" s="24"/>
      <c r="E1622" s="24"/>
      <c r="F1622" s="24"/>
      <c r="G1622" s="81" t="e">
        <f t="shared" si="582"/>
        <v>#DIV/0!</v>
      </c>
      <c r="H1622" s="24"/>
      <c r="I1622" s="81" t="e">
        <f t="shared" si="552"/>
        <v>#DIV/0!</v>
      </c>
      <c r="J1622" s="81" t="e">
        <f t="shared" si="591"/>
        <v>#DIV/0!</v>
      </c>
      <c r="K1622" s="24">
        <f t="shared" si="614"/>
        <v>0</v>
      </c>
      <c r="L1622" s="24"/>
      <c r="M1622" s="120" t="e">
        <f t="shared" si="574"/>
        <v>#DIV/0!</v>
      </c>
      <c r="N1622" s="620"/>
      <c r="O1622" s="5" t="b">
        <f t="shared" si="600"/>
        <v>1</v>
      </c>
      <c r="P1622" s="6"/>
      <c r="Q1622" s="138"/>
      <c r="R1622" s="403" t="b">
        <f t="shared" si="605"/>
        <v>1</v>
      </c>
    </row>
    <row r="1623" spans="1:18" s="66" customFormat="1" ht="37.5" x14ac:dyDescent="0.25">
      <c r="A1623" s="617" t="s">
        <v>1258</v>
      </c>
      <c r="B1623" s="168" t="s">
        <v>796</v>
      </c>
      <c r="C1623" s="160" t="s">
        <v>330</v>
      </c>
      <c r="D1623" s="51">
        <f>SUM(D1624:D1627)</f>
        <v>930.27</v>
      </c>
      <c r="E1623" s="51">
        <f t="shared" ref="E1623:F1623" si="615">SUM(E1624:E1627)</f>
        <v>518.16</v>
      </c>
      <c r="F1623" s="51">
        <f t="shared" si="615"/>
        <v>0</v>
      </c>
      <c r="G1623" s="99">
        <f t="shared" si="582"/>
        <v>0</v>
      </c>
      <c r="H1623" s="51">
        <f>SUM(H1624:H1627)</f>
        <v>0</v>
      </c>
      <c r="I1623" s="99">
        <f t="shared" si="552"/>
        <v>0</v>
      </c>
      <c r="J1623" s="99" t="e">
        <f t="shared" si="591"/>
        <v>#DIV/0!</v>
      </c>
      <c r="K1623" s="51">
        <f>SUM(K1624:K1627)</f>
        <v>0</v>
      </c>
      <c r="L1623" s="51">
        <f>SUM(L1624:L1627)</f>
        <v>518.16</v>
      </c>
      <c r="M1623" s="140">
        <f t="shared" ref="M1623:M1676" si="616">K1623/E1623</f>
        <v>0</v>
      </c>
      <c r="N1623" s="620"/>
      <c r="O1623" s="5" t="b">
        <f t="shared" si="600"/>
        <v>1</v>
      </c>
      <c r="P1623" s="6"/>
      <c r="Q1623" s="138"/>
      <c r="R1623" s="403" t="b">
        <f t="shared" si="605"/>
        <v>1</v>
      </c>
    </row>
    <row r="1624" spans="1:18" s="66" customFormat="1" ht="27" x14ac:dyDescent="0.25">
      <c r="A1624" s="618"/>
      <c r="B1624" s="161" t="s">
        <v>19</v>
      </c>
      <c r="C1624" s="161"/>
      <c r="D1624" s="24">
        <f>D1629+D1634</f>
        <v>0</v>
      </c>
      <c r="E1624" s="24">
        <f t="shared" ref="E1624:F1626" si="617">E1629+E1634</f>
        <v>0</v>
      </c>
      <c r="F1624" s="24">
        <f t="shared" si="617"/>
        <v>0</v>
      </c>
      <c r="G1624" s="81" t="e">
        <f t="shared" si="582"/>
        <v>#DIV/0!</v>
      </c>
      <c r="H1624" s="24">
        <f>H1629+H1634</f>
        <v>0</v>
      </c>
      <c r="I1624" s="81" t="e">
        <f t="shared" si="552"/>
        <v>#DIV/0!</v>
      </c>
      <c r="J1624" s="81" t="e">
        <f t="shared" si="591"/>
        <v>#DIV/0!</v>
      </c>
      <c r="K1624" s="24"/>
      <c r="L1624" s="24"/>
      <c r="M1624" s="120" t="e">
        <f t="shared" si="616"/>
        <v>#DIV/0!</v>
      </c>
      <c r="N1624" s="620"/>
      <c r="O1624" s="5" t="b">
        <f t="shared" si="600"/>
        <v>1</v>
      </c>
      <c r="P1624" s="6"/>
      <c r="Q1624" s="138"/>
      <c r="R1624" s="403" t="b">
        <f t="shared" si="605"/>
        <v>1</v>
      </c>
    </row>
    <row r="1625" spans="1:18" s="66" customFormat="1" ht="27" x14ac:dyDescent="0.25">
      <c r="A1625" s="618"/>
      <c r="B1625" s="161" t="s">
        <v>18</v>
      </c>
      <c r="C1625" s="161"/>
      <c r="D1625" s="24">
        <f>D1630+D1635</f>
        <v>0</v>
      </c>
      <c r="E1625" s="24">
        <f>E1630+E1635</f>
        <v>0</v>
      </c>
      <c r="F1625" s="24">
        <f t="shared" si="617"/>
        <v>0</v>
      </c>
      <c r="G1625" s="81" t="e">
        <f t="shared" si="582"/>
        <v>#DIV/0!</v>
      </c>
      <c r="H1625" s="24">
        <f t="shared" ref="H1625:H1627" si="618">H1630+H1635</f>
        <v>0</v>
      </c>
      <c r="I1625" s="81" t="e">
        <f t="shared" si="552"/>
        <v>#DIV/0!</v>
      </c>
      <c r="J1625" s="81" t="e">
        <f t="shared" si="591"/>
        <v>#DIV/0!</v>
      </c>
      <c r="K1625" s="24"/>
      <c r="L1625" s="24"/>
      <c r="M1625" s="120" t="e">
        <f t="shared" si="616"/>
        <v>#DIV/0!</v>
      </c>
      <c r="N1625" s="620"/>
      <c r="O1625" s="5" t="b">
        <f t="shared" si="600"/>
        <v>1</v>
      </c>
      <c r="P1625" s="6"/>
      <c r="Q1625" s="138"/>
      <c r="R1625" s="403" t="b">
        <f t="shared" si="605"/>
        <v>1</v>
      </c>
    </row>
    <row r="1626" spans="1:18" s="66" customFormat="1" ht="27" x14ac:dyDescent="0.25">
      <c r="A1626" s="618"/>
      <c r="B1626" s="161" t="s">
        <v>38</v>
      </c>
      <c r="C1626" s="161"/>
      <c r="D1626" s="24">
        <f>D1631+D1636</f>
        <v>930.27</v>
      </c>
      <c r="E1626" s="24">
        <f>E1631+E1636</f>
        <v>518.16</v>
      </c>
      <c r="F1626" s="24">
        <f t="shared" si="617"/>
        <v>0</v>
      </c>
      <c r="G1626" s="81">
        <f t="shared" si="582"/>
        <v>0</v>
      </c>
      <c r="H1626" s="24">
        <f t="shared" si="618"/>
        <v>0</v>
      </c>
      <c r="I1626" s="81">
        <f t="shared" si="552"/>
        <v>0</v>
      </c>
      <c r="J1626" s="81" t="e">
        <f t="shared" si="591"/>
        <v>#DIV/0!</v>
      </c>
      <c r="K1626" s="24">
        <f>K1631+K1636</f>
        <v>0</v>
      </c>
      <c r="L1626" s="24">
        <f>L1631+L1636</f>
        <v>518.16</v>
      </c>
      <c r="M1626" s="47">
        <f t="shared" si="616"/>
        <v>0</v>
      </c>
      <c r="N1626" s="620"/>
      <c r="O1626" s="5" t="b">
        <f t="shared" si="600"/>
        <v>1</v>
      </c>
      <c r="P1626" s="6"/>
      <c r="Q1626" s="138"/>
      <c r="R1626" s="403" t="b">
        <f t="shared" si="605"/>
        <v>1</v>
      </c>
    </row>
    <row r="1627" spans="1:18" s="66" customFormat="1" ht="27" x14ac:dyDescent="0.25">
      <c r="A1627" s="619"/>
      <c r="B1627" s="161" t="s">
        <v>20</v>
      </c>
      <c r="C1627" s="161"/>
      <c r="D1627" s="24">
        <f t="shared" ref="D1627:F1627" si="619">D1632+D1637</f>
        <v>0</v>
      </c>
      <c r="E1627" s="24">
        <f t="shared" si="619"/>
        <v>0</v>
      </c>
      <c r="F1627" s="24">
        <f t="shared" si="619"/>
        <v>0</v>
      </c>
      <c r="G1627" s="81" t="e">
        <f t="shared" si="582"/>
        <v>#DIV/0!</v>
      </c>
      <c r="H1627" s="24">
        <f t="shared" si="618"/>
        <v>0</v>
      </c>
      <c r="I1627" s="81" t="e">
        <f t="shared" si="552"/>
        <v>#DIV/0!</v>
      </c>
      <c r="J1627" s="81" t="e">
        <f t="shared" si="591"/>
        <v>#DIV/0!</v>
      </c>
      <c r="K1627" s="24">
        <f t="shared" ref="K1627" si="620">E1627</f>
        <v>0</v>
      </c>
      <c r="L1627" s="24"/>
      <c r="M1627" s="120" t="e">
        <f t="shared" si="616"/>
        <v>#DIV/0!</v>
      </c>
      <c r="N1627" s="620"/>
      <c r="O1627" s="5" t="b">
        <f t="shared" si="600"/>
        <v>1</v>
      </c>
      <c r="P1627" s="6"/>
      <c r="Q1627" s="138"/>
      <c r="R1627" s="403" t="b">
        <f t="shared" si="605"/>
        <v>1</v>
      </c>
    </row>
    <row r="1628" spans="1:18" s="66" customFormat="1" ht="75" x14ac:dyDescent="0.25">
      <c r="A1628" s="617" t="s">
        <v>1259</v>
      </c>
      <c r="B1628" s="162" t="s">
        <v>248</v>
      </c>
      <c r="C1628" s="160" t="s">
        <v>330</v>
      </c>
      <c r="D1628" s="51">
        <f>SUM(D1629:D1632)</f>
        <v>0</v>
      </c>
      <c r="E1628" s="51">
        <f t="shared" ref="E1628:F1628" si="621">SUM(E1629:E1632)</f>
        <v>0</v>
      </c>
      <c r="F1628" s="51">
        <f t="shared" si="621"/>
        <v>0</v>
      </c>
      <c r="G1628" s="99" t="e">
        <f t="shared" si="582"/>
        <v>#DIV/0!</v>
      </c>
      <c r="H1628" s="51"/>
      <c r="I1628" s="99" t="e">
        <f t="shared" si="552"/>
        <v>#DIV/0!</v>
      </c>
      <c r="J1628" s="99" t="e">
        <f t="shared" si="591"/>
        <v>#DIV/0!</v>
      </c>
      <c r="K1628" s="51">
        <f>SUM(K1629:K1632)</f>
        <v>0</v>
      </c>
      <c r="L1628" s="51"/>
      <c r="M1628" s="140" t="e">
        <f t="shared" si="616"/>
        <v>#DIV/0!</v>
      </c>
      <c r="N1628" s="620"/>
      <c r="O1628" s="5" t="b">
        <f t="shared" si="600"/>
        <v>1</v>
      </c>
      <c r="P1628" s="6"/>
      <c r="Q1628" s="138"/>
      <c r="R1628" s="403" t="b">
        <f t="shared" si="605"/>
        <v>1</v>
      </c>
    </row>
    <row r="1629" spans="1:18" s="66" customFormat="1" ht="27" x14ac:dyDescent="0.25">
      <c r="A1629" s="618"/>
      <c r="B1629" s="161" t="s">
        <v>19</v>
      </c>
      <c r="C1629" s="161"/>
      <c r="D1629" s="24"/>
      <c r="E1629" s="24"/>
      <c r="F1629" s="24"/>
      <c r="G1629" s="81" t="e">
        <f t="shared" si="582"/>
        <v>#DIV/0!</v>
      </c>
      <c r="H1629" s="24"/>
      <c r="I1629" s="81" t="e">
        <f t="shared" si="552"/>
        <v>#DIV/0!</v>
      </c>
      <c r="J1629" s="81" t="e">
        <f t="shared" si="591"/>
        <v>#DIV/0!</v>
      </c>
      <c r="K1629" s="24">
        <f t="shared" ref="K1629:K1632" si="622">E1629</f>
        <v>0</v>
      </c>
      <c r="L1629" s="24"/>
      <c r="M1629" s="120" t="e">
        <f t="shared" si="616"/>
        <v>#DIV/0!</v>
      </c>
      <c r="N1629" s="620"/>
      <c r="O1629" s="5" t="b">
        <f t="shared" si="600"/>
        <v>1</v>
      </c>
      <c r="P1629" s="6"/>
      <c r="Q1629" s="138"/>
      <c r="R1629" s="403" t="b">
        <f t="shared" si="605"/>
        <v>1</v>
      </c>
    </row>
    <row r="1630" spans="1:18" s="66" customFormat="1" ht="27" x14ac:dyDescent="0.25">
      <c r="A1630" s="618"/>
      <c r="B1630" s="161" t="s">
        <v>18</v>
      </c>
      <c r="C1630" s="161"/>
      <c r="D1630" s="24"/>
      <c r="E1630" s="24"/>
      <c r="F1630" s="24"/>
      <c r="G1630" s="81" t="e">
        <f t="shared" si="582"/>
        <v>#DIV/0!</v>
      </c>
      <c r="H1630" s="24"/>
      <c r="I1630" s="81" t="e">
        <f t="shared" si="552"/>
        <v>#DIV/0!</v>
      </c>
      <c r="J1630" s="81" t="e">
        <f t="shared" si="591"/>
        <v>#DIV/0!</v>
      </c>
      <c r="K1630" s="24">
        <f t="shared" si="622"/>
        <v>0</v>
      </c>
      <c r="L1630" s="24"/>
      <c r="M1630" s="120" t="e">
        <f t="shared" si="616"/>
        <v>#DIV/0!</v>
      </c>
      <c r="N1630" s="620"/>
      <c r="O1630" s="5" t="b">
        <f t="shared" si="600"/>
        <v>1</v>
      </c>
      <c r="P1630" s="6"/>
      <c r="Q1630" s="138"/>
      <c r="R1630" s="403" t="b">
        <f t="shared" si="605"/>
        <v>1</v>
      </c>
    </row>
    <row r="1631" spans="1:18" s="66" customFormat="1" ht="27" x14ac:dyDescent="0.25">
      <c r="A1631" s="618"/>
      <c r="B1631" s="161" t="s">
        <v>38</v>
      </c>
      <c r="C1631" s="161"/>
      <c r="D1631" s="24"/>
      <c r="E1631" s="24"/>
      <c r="F1631" s="24"/>
      <c r="G1631" s="81" t="e">
        <f t="shared" si="582"/>
        <v>#DIV/0!</v>
      </c>
      <c r="H1631" s="24"/>
      <c r="I1631" s="81" t="e">
        <f t="shared" si="552"/>
        <v>#DIV/0!</v>
      </c>
      <c r="J1631" s="81" t="e">
        <f t="shared" si="591"/>
        <v>#DIV/0!</v>
      </c>
      <c r="K1631" s="24">
        <f t="shared" si="622"/>
        <v>0</v>
      </c>
      <c r="L1631" s="24"/>
      <c r="M1631" s="120" t="e">
        <f t="shared" si="616"/>
        <v>#DIV/0!</v>
      </c>
      <c r="N1631" s="620"/>
      <c r="O1631" s="5" t="b">
        <f t="shared" si="600"/>
        <v>1</v>
      </c>
      <c r="P1631" s="6"/>
      <c r="Q1631" s="138"/>
      <c r="R1631" s="403" t="b">
        <f t="shared" si="605"/>
        <v>1</v>
      </c>
    </row>
    <row r="1632" spans="1:18" s="66" customFormat="1" ht="27" x14ac:dyDescent="0.25">
      <c r="A1632" s="619"/>
      <c r="B1632" s="161" t="s">
        <v>20</v>
      </c>
      <c r="C1632" s="161"/>
      <c r="D1632" s="24"/>
      <c r="E1632" s="24"/>
      <c r="F1632" s="24"/>
      <c r="G1632" s="81" t="e">
        <f t="shared" si="582"/>
        <v>#DIV/0!</v>
      </c>
      <c r="H1632" s="24"/>
      <c r="I1632" s="81" t="e">
        <f t="shared" si="552"/>
        <v>#DIV/0!</v>
      </c>
      <c r="J1632" s="81" t="e">
        <f t="shared" si="591"/>
        <v>#DIV/0!</v>
      </c>
      <c r="K1632" s="24">
        <f t="shared" si="622"/>
        <v>0</v>
      </c>
      <c r="L1632" s="24"/>
      <c r="M1632" s="120" t="e">
        <f t="shared" si="616"/>
        <v>#DIV/0!</v>
      </c>
      <c r="N1632" s="620"/>
      <c r="O1632" s="5" t="b">
        <f t="shared" si="600"/>
        <v>1</v>
      </c>
      <c r="P1632" s="6"/>
      <c r="Q1632" s="138"/>
      <c r="R1632" s="403" t="b">
        <f t="shared" si="605"/>
        <v>1</v>
      </c>
    </row>
    <row r="1633" spans="1:18" s="66" customFormat="1" ht="85.5" customHeight="1" x14ac:dyDescent="0.25">
      <c r="A1633" s="617" t="s">
        <v>1260</v>
      </c>
      <c r="B1633" s="162" t="s">
        <v>789</v>
      </c>
      <c r="C1633" s="160" t="s">
        <v>330</v>
      </c>
      <c r="D1633" s="51">
        <f>SUM(D1634:D1637)</f>
        <v>930.27</v>
      </c>
      <c r="E1633" s="51">
        <f t="shared" ref="E1633:F1633" si="623">SUM(E1634:E1637)</f>
        <v>518.16</v>
      </c>
      <c r="F1633" s="51">
        <f t="shared" si="623"/>
        <v>0</v>
      </c>
      <c r="G1633" s="99">
        <f t="shared" si="582"/>
        <v>0</v>
      </c>
      <c r="H1633" s="51"/>
      <c r="I1633" s="99">
        <f t="shared" si="552"/>
        <v>0</v>
      </c>
      <c r="J1633" s="99" t="e">
        <f t="shared" si="591"/>
        <v>#DIV/0!</v>
      </c>
      <c r="K1633" s="51">
        <f>SUM(K1634:K1637)</f>
        <v>0</v>
      </c>
      <c r="L1633" s="51">
        <f>SUM(L1634:L1637)</f>
        <v>518.16</v>
      </c>
      <c r="M1633" s="140">
        <f t="shared" si="616"/>
        <v>0</v>
      </c>
      <c r="N1633" s="620"/>
      <c r="O1633" s="5" t="b">
        <f t="shared" si="600"/>
        <v>1</v>
      </c>
      <c r="P1633" s="6"/>
      <c r="Q1633" s="138"/>
      <c r="R1633" s="403" t="b">
        <f t="shared" si="605"/>
        <v>1</v>
      </c>
    </row>
    <row r="1634" spans="1:18" s="66" customFormat="1" ht="27" x14ac:dyDescent="0.25">
      <c r="A1634" s="618"/>
      <c r="B1634" s="161" t="s">
        <v>19</v>
      </c>
      <c r="C1634" s="161"/>
      <c r="D1634" s="24"/>
      <c r="E1634" s="24"/>
      <c r="F1634" s="24"/>
      <c r="G1634" s="81" t="e">
        <f t="shared" si="582"/>
        <v>#DIV/0!</v>
      </c>
      <c r="H1634" s="24"/>
      <c r="I1634" s="81" t="e">
        <f t="shared" si="552"/>
        <v>#DIV/0!</v>
      </c>
      <c r="J1634" s="81" t="e">
        <f t="shared" si="591"/>
        <v>#DIV/0!</v>
      </c>
      <c r="K1634" s="24">
        <f t="shared" ref="K1634:K1637" si="624">E1634</f>
        <v>0</v>
      </c>
      <c r="L1634" s="24"/>
      <c r="M1634" s="120" t="e">
        <f t="shared" si="616"/>
        <v>#DIV/0!</v>
      </c>
      <c r="N1634" s="620"/>
      <c r="O1634" s="5" t="b">
        <f t="shared" si="600"/>
        <v>1</v>
      </c>
      <c r="P1634" s="6"/>
      <c r="Q1634" s="138"/>
      <c r="R1634" s="403" t="b">
        <f t="shared" si="605"/>
        <v>1</v>
      </c>
    </row>
    <row r="1635" spans="1:18" s="66" customFormat="1" ht="27" x14ac:dyDescent="0.25">
      <c r="A1635" s="618"/>
      <c r="B1635" s="161" t="s">
        <v>18</v>
      </c>
      <c r="C1635" s="161"/>
      <c r="D1635" s="24"/>
      <c r="E1635" s="24"/>
      <c r="F1635" s="24"/>
      <c r="G1635" s="81" t="e">
        <f t="shared" ref="G1635:G1648" si="625">F1635/E1635</f>
        <v>#DIV/0!</v>
      </c>
      <c r="H1635" s="24"/>
      <c r="I1635" s="81" t="e">
        <f t="shared" si="552"/>
        <v>#DIV/0!</v>
      </c>
      <c r="J1635" s="81" t="e">
        <f t="shared" si="591"/>
        <v>#DIV/0!</v>
      </c>
      <c r="K1635" s="24">
        <f t="shared" si="624"/>
        <v>0</v>
      </c>
      <c r="L1635" s="24"/>
      <c r="M1635" s="120" t="e">
        <f t="shared" si="616"/>
        <v>#DIV/0!</v>
      </c>
      <c r="N1635" s="620"/>
      <c r="O1635" s="5" t="b">
        <f t="shared" si="600"/>
        <v>1</v>
      </c>
      <c r="P1635" s="6"/>
      <c r="Q1635" s="138"/>
      <c r="R1635" s="403" t="b">
        <f t="shared" si="605"/>
        <v>1</v>
      </c>
    </row>
    <row r="1636" spans="1:18" s="66" customFormat="1" ht="27" x14ac:dyDescent="0.25">
      <c r="A1636" s="618"/>
      <c r="B1636" s="161" t="s">
        <v>38</v>
      </c>
      <c r="C1636" s="161"/>
      <c r="D1636" s="24">
        <v>930.27</v>
      </c>
      <c r="E1636" s="24">
        <v>518.16</v>
      </c>
      <c r="F1636" s="24"/>
      <c r="G1636" s="81">
        <f t="shared" si="625"/>
        <v>0</v>
      </c>
      <c r="H1636" s="24"/>
      <c r="I1636" s="81">
        <f t="shared" si="552"/>
        <v>0</v>
      </c>
      <c r="J1636" s="81" t="e">
        <f t="shared" si="591"/>
        <v>#DIV/0!</v>
      </c>
      <c r="K1636" s="24">
        <v>0</v>
      </c>
      <c r="L1636" s="24">
        <f>E1636-K1636</f>
        <v>518.16</v>
      </c>
      <c r="M1636" s="47">
        <f t="shared" si="616"/>
        <v>0</v>
      </c>
      <c r="N1636" s="620"/>
      <c r="O1636" s="5" t="b">
        <f t="shared" si="600"/>
        <v>1</v>
      </c>
      <c r="P1636" s="6"/>
      <c r="Q1636" s="138"/>
      <c r="R1636" s="403" t="b">
        <f t="shared" si="605"/>
        <v>1</v>
      </c>
    </row>
    <row r="1637" spans="1:18" s="66" customFormat="1" ht="16.5" customHeight="1" x14ac:dyDescent="0.25">
      <c r="A1637" s="619"/>
      <c r="B1637" s="161" t="s">
        <v>20</v>
      </c>
      <c r="C1637" s="161"/>
      <c r="D1637" s="24"/>
      <c r="E1637" s="24"/>
      <c r="F1637" s="24"/>
      <c r="G1637" s="81" t="e">
        <f t="shared" si="625"/>
        <v>#DIV/0!</v>
      </c>
      <c r="H1637" s="24"/>
      <c r="I1637" s="81" t="e">
        <f t="shared" si="552"/>
        <v>#DIV/0!</v>
      </c>
      <c r="J1637" s="81" t="e">
        <f t="shared" si="591"/>
        <v>#DIV/0!</v>
      </c>
      <c r="K1637" s="24">
        <f t="shared" si="624"/>
        <v>0</v>
      </c>
      <c r="L1637" s="24"/>
      <c r="M1637" s="120" t="e">
        <f t="shared" si="616"/>
        <v>#DIV/0!</v>
      </c>
      <c r="N1637" s="620"/>
      <c r="O1637" s="5" t="b">
        <f t="shared" si="600"/>
        <v>1</v>
      </c>
      <c r="P1637" s="6"/>
      <c r="Q1637" s="138"/>
      <c r="R1637" s="403" t="b">
        <f t="shared" si="605"/>
        <v>1</v>
      </c>
    </row>
    <row r="1638" spans="1:18" s="66" customFormat="1" ht="56.25" customHeight="1" x14ac:dyDescent="0.25">
      <c r="A1638" s="617" t="s">
        <v>1261</v>
      </c>
      <c r="B1638" s="162" t="s">
        <v>1262</v>
      </c>
      <c r="C1638" s="160" t="s">
        <v>330</v>
      </c>
      <c r="D1638" s="51">
        <f>SUM(D1639:D1642)</f>
        <v>1898.15</v>
      </c>
      <c r="E1638" s="51">
        <f t="shared" ref="E1638:F1638" si="626">SUM(E1639:E1642)</f>
        <v>10455.65</v>
      </c>
      <c r="F1638" s="51">
        <f t="shared" si="626"/>
        <v>0</v>
      </c>
      <c r="G1638" s="99">
        <f t="shared" si="625"/>
        <v>0</v>
      </c>
      <c r="H1638" s="51"/>
      <c r="I1638" s="99">
        <f t="shared" si="552"/>
        <v>0</v>
      </c>
      <c r="J1638" s="99" t="e">
        <f t="shared" si="591"/>
        <v>#DIV/0!</v>
      </c>
      <c r="K1638" s="51">
        <f>SUM(K1639:K1642)</f>
        <v>10455.65</v>
      </c>
      <c r="L1638" s="51"/>
      <c r="M1638" s="140">
        <f t="shared" si="616"/>
        <v>1</v>
      </c>
      <c r="N1638" s="620" t="s">
        <v>1263</v>
      </c>
      <c r="O1638" s="5" t="b">
        <f t="shared" si="600"/>
        <v>1</v>
      </c>
      <c r="P1638" s="424"/>
      <c r="Q1638" s="138"/>
      <c r="R1638" s="403" t="b">
        <f t="shared" si="605"/>
        <v>1</v>
      </c>
    </row>
    <row r="1639" spans="1:18" s="66" customFormat="1" ht="16.5" customHeight="1" x14ac:dyDescent="0.25">
      <c r="A1639" s="618"/>
      <c r="B1639" s="161" t="s">
        <v>19</v>
      </c>
      <c r="C1639" s="161"/>
      <c r="D1639" s="24"/>
      <c r="E1639" s="24"/>
      <c r="F1639" s="24"/>
      <c r="G1639" s="81" t="e">
        <f t="shared" si="625"/>
        <v>#DIV/0!</v>
      </c>
      <c r="H1639" s="24"/>
      <c r="I1639" s="81" t="e">
        <f t="shared" si="552"/>
        <v>#DIV/0!</v>
      </c>
      <c r="J1639" s="81" t="e">
        <f t="shared" si="591"/>
        <v>#DIV/0!</v>
      </c>
      <c r="K1639" s="24">
        <f t="shared" ref="K1639:K1642" si="627">E1639</f>
        <v>0</v>
      </c>
      <c r="L1639" s="24"/>
      <c r="M1639" s="120" t="e">
        <f t="shared" si="616"/>
        <v>#DIV/0!</v>
      </c>
      <c r="N1639" s="620"/>
      <c r="O1639" s="5" t="b">
        <f t="shared" si="600"/>
        <v>1</v>
      </c>
      <c r="P1639" s="424"/>
      <c r="Q1639" s="138"/>
      <c r="R1639" s="403" t="b">
        <f t="shared" si="605"/>
        <v>1</v>
      </c>
    </row>
    <row r="1640" spans="1:18" s="66" customFormat="1" ht="16.5" customHeight="1" x14ac:dyDescent="0.25">
      <c r="A1640" s="618"/>
      <c r="B1640" s="161" t="s">
        <v>18</v>
      </c>
      <c r="C1640" s="161"/>
      <c r="D1640" s="24"/>
      <c r="E1640" s="24">
        <v>8557.5</v>
      </c>
      <c r="F1640" s="24"/>
      <c r="G1640" s="81">
        <f t="shared" si="625"/>
        <v>0</v>
      </c>
      <c r="H1640" s="24"/>
      <c r="I1640" s="81">
        <f t="shared" si="552"/>
        <v>0</v>
      </c>
      <c r="J1640" s="81" t="e">
        <f t="shared" si="591"/>
        <v>#DIV/0!</v>
      </c>
      <c r="K1640" s="24">
        <f t="shared" si="627"/>
        <v>8557.5</v>
      </c>
      <c r="L1640" s="24"/>
      <c r="M1640" s="120">
        <f t="shared" si="616"/>
        <v>1</v>
      </c>
      <c r="N1640" s="620"/>
      <c r="O1640" s="5" t="b">
        <f t="shared" si="600"/>
        <v>1</v>
      </c>
      <c r="P1640" s="424"/>
      <c r="Q1640" s="138"/>
      <c r="R1640" s="403" t="b">
        <f t="shared" si="605"/>
        <v>1</v>
      </c>
    </row>
    <row r="1641" spans="1:18" s="66" customFormat="1" ht="16.5" customHeight="1" x14ac:dyDescent="0.25">
      <c r="A1641" s="618"/>
      <c r="B1641" s="161" t="s">
        <v>38</v>
      </c>
      <c r="C1641" s="161"/>
      <c r="D1641" s="24">
        <v>1898.15</v>
      </c>
      <c r="E1641" s="24">
        <v>1898.15</v>
      </c>
      <c r="F1641" s="24"/>
      <c r="G1641" s="81">
        <f t="shared" si="625"/>
        <v>0</v>
      </c>
      <c r="H1641" s="24"/>
      <c r="I1641" s="81">
        <f t="shared" si="552"/>
        <v>0</v>
      </c>
      <c r="J1641" s="81" t="e">
        <f t="shared" si="591"/>
        <v>#DIV/0!</v>
      </c>
      <c r="K1641" s="24">
        <f t="shared" si="627"/>
        <v>1898.15</v>
      </c>
      <c r="L1641" s="24"/>
      <c r="M1641" s="47">
        <f t="shared" si="616"/>
        <v>1</v>
      </c>
      <c r="N1641" s="620"/>
      <c r="O1641" s="5" t="b">
        <f t="shared" si="600"/>
        <v>1</v>
      </c>
      <c r="P1641" s="424"/>
      <c r="Q1641" s="138"/>
      <c r="R1641" s="403" t="b">
        <f t="shared" si="605"/>
        <v>1</v>
      </c>
    </row>
    <row r="1642" spans="1:18" s="66" customFormat="1" ht="16.5" customHeight="1" x14ac:dyDescent="0.25">
      <c r="A1642" s="619"/>
      <c r="B1642" s="161" t="s">
        <v>20</v>
      </c>
      <c r="C1642" s="161"/>
      <c r="D1642" s="24"/>
      <c r="E1642" s="24"/>
      <c r="F1642" s="24"/>
      <c r="G1642" s="81" t="e">
        <f t="shared" si="625"/>
        <v>#DIV/0!</v>
      </c>
      <c r="H1642" s="24"/>
      <c r="I1642" s="81" t="e">
        <f t="shared" si="552"/>
        <v>#DIV/0!</v>
      </c>
      <c r="J1642" s="81" t="e">
        <f t="shared" si="591"/>
        <v>#DIV/0!</v>
      </c>
      <c r="K1642" s="24">
        <f t="shared" si="627"/>
        <v>0</v>
      </c>
      <c r="L1642" s="24"/>
      <c r="M1642" s="120" t="e">
        <f t="shared" si="616"/>
        <v>#DIV/0!</v>
      </c>
      <c r="N1642" s="620"/>
      <c r="O1642" s="5" t="b">
        <f t="shared" si="600"/>
        <v>1</v>
      </c>
      <c r="P1642" s="424"/>
      <c r="Q1642" s="138"/>
      <c r="R1642" s="403" t="b">
        <f t="shared" si="605"/>
        <v>1</v>
      </c>
    </row>
    <row r="1643" spans="1:18" s="66" customFormat="1" ht="65.25" customHeight="1" x14ac:dyDescent="0.25">
      <c r="A1643" s="798" t="s">
        <v>43</v>
      </c>
      <c r="B1643" s="174" t="s">
        <v>703</v>
      </c>
      <c r="C1643" s="163" t="s">
        <v>328</v>
      </c>
      <c r="D1643" s="31">
        <f>SUM(D1644:D1647)</f>
        <v>44351.18</v>
      </c>
      <c r="E1643" s="31">
        <f>SUM(E1644:E1647)</f>
        <v>52701.02</v>
      </c>
      <c r="F1643" s="31">
        <f>SUM(F1644:F1647)</f>
        <v>35996.61</v>
      </c>
      <c r="G1643" s="101">
        <f t="shared" si="625"/>
        <v>0.68300000000000005</v>
      </c>
      <c r="H1643" s="31">
        <f>SUM(H1644:H1647)</f>
        <v>35967.31</v>
      </c>
      <c r="I1643" s="101">
        <f t="shared" ref="I1643:I1702" si="628">H1643/E1643</f>
        <v>0.68200000000000005</v>
      </c>
      <c r="J1643" s="175">
        <f>H1643/E1643</f>
        <v>0.68</v>
      </c>
      <c r="K1643" s="31">
        <f>SUM(K1644:K1647)</f>
        <v>49607.42</v>
      </c>
      <c r="L1643" s="31">
        <f>SUM(L1644:L1647)</f>
        <v>3093.6</v>
      </c>
      <c r="M1643" s="32">
        <f t="shared" si="616"/>
        <v>0.94</v>
      </c>
      <c r="N1643" s="696"/>
      <c r="O1643" s="5" t="b">
        <f t="shared" si="600"/>
        <v>1</v>
      </c>
      <c r="P1643" s="6"/>
      <c r="Q1643" s="138"/>
      <c r="R1643" s="403"/>
    </row>
    <row r="1644" spans="1:18" s="66" customFormat="1" ht="23.25" customHeight="1" x14ac:dyDescent="0.25">
      <c r="A1644" s="798"/>
      <c r="B1644" s="164" t="s">
        <v>19</v>
      </c>
      <c r="C1644" s="164"/>
      <c r="D1644" s="33">
        <f t="shared" ref="D1644:L1647" si="629">D1649+D1729+D1699</f>
        <v>0</v>
      </c>
      <c r="E1644" s="33">
        <f t="shared" si="629"/>
        <v>0</v>
      </c>
      <c r="F1644" s="33">
        <f t="shared" si="629"/>
        <v>0</v>
      </c>
      <c r="G1644" s="103" t="e">
        <f t="shared" si="625"/>
        <v>#DIV/0!</v>
      </c>
      <c r="H1644" s="33">
        <f t="shared" si="629"/>
        <v>0</v>
      </c>
      <c r="I1644" s="103" t="e">
        <f t="shared" si="628"/>
        <v>#DIV/0!</v>
      </c>
      <c r="J1644" s="358" t="e">
        <f t="shared" ref="J1644:J1707" si="630">H1644/E1644</f>
        <v>#DIV/0!</v>
      </c>
      <c r="K1644" s="33">
        <f t="shared" si="629"/>
        <v>0</v>
      </c>
      <c r="L1644" s="33">
        <f t="shared" si="629"/>
        <v>0</v>
      </c>
      <c r="M1644" s="117" t="e">
        <f t="shared" si="616"/>
        <v>#DIV/0!</v>
      </c>
      <c r="N1644" s="696"/>
      <c r="O1644" s="5" t="b">
        <f t="shared" si="600"/>
        <v>1</v>
      </c>
      <c r="P1644" s="6"/>
      <c r="Q1644" s="138"/>
      <c r="R1644" s="403" t="b">
        <f t="shared" si="605"/>
        <v>1</v>
      </c>
    </row>
    <row r="1645" spans="1:18" s="66" customFormat="1" ht="23.25" customHeight="1" x14ac:dyDescent="0.25">
      <c r="A1645" s="798"/>
      <c r="B1645" s="164" t="s">
        <v>18</v>
      </c>
      <c r="C1645" s="164"/>
      <c r="D1645" s="33">
        <f>D1650+D1730+D1700</f>
        <v>947.2</v>
      </c>
      <c r="E1645" s="33">
        <f>E1650+E1730+E1700</f>
        <v>5197.12</v>
      </c>
      <c r="F1645" s="33">
        <f>F1650+F1730+F1700</f>
        <v>1947.2</v>
      </c>
      <c r="G1645" s="104">
        <f t="shared" si="625"/>
        <v>0.375</v>
      </c>
      <c r="H1645" s="33">
        <f>H1650+H1700+H1730</f>
        <v>1917.9</v>
      </c>
      <c r="I1645" s="104">
        <f t="shared" si="628"/>
        <v>0.36899999999999999</v>
      </c>
      <c r="J1645" s="176">
        <f t="shared" si="630"/>
        <v>0.37</v>
      </c>
      <c r="K1645" s="33">
        <f t="shared" si="629"/>
        <v>5197.12</v>
      </c>
      <c r="L1645" s="33">
        <f t="shared" si="629"/>
        <v>0</v>
      </c>
      <c r="M1645" s="116">
        <f t="shared" si="616"/>
        <v>1</v>
      </c>
      <c r="N1645" s="696"/>
      <c r="O1645" s="5" t="b">
        <f t="shared" si="600"/>
        <v>1</v>
      </c>
      <c r="P1645" s="6"/>
      <c r="Q1645" s="138"/>
      <c r="R1645" s="403"/>
    </row>
    <row r="1646" spans="1:18" s="66" customFormat="1" ht="23.25" customHeight="1" x14ac:dyDescent="0.25">
      <c r="A1646" s="798"/>
      <c r="B1646" s="164" t="s">
        <v>38</v>
      </c>
      <c r="C1646" s="164"/>
      <c r="D1646" s="33">
        <f t="shared" ref="D1646:F1647" si="631">D1651+D1731+D1701</f>
        <v>43403.98</v>
      </c>
      <c r="E1646" s="33">
        <f t="shared" si="631"/>
        <v>47503.9</v>
      </c>
      <c r="F1646" s="33">
        <f>F1651+F1731+F1701</f>
        <v>34049.410000000003</v>
      </c>
      <c r="G1646" s="104">
        <f t="shared" si="625"/>
        <v>0.71699999999999997</v>
      </c>
      <c r="H1646" s="33">
        <f>H1651+H1731+H1701</f>
        <v>34049.410000000003</v>
      </c>
      <c r="I1646" s="104">
        <f t="shared" si="628"/>
        <v>0.71699999999999997</v>
      </c>
      <c r="J1646" s="176">
        <f t="shared" si="630"/>
        <v>0.72</v>
      </c>
      <c r="K1646" s="33">
        <f t="shared" si="629"/>
        <v>44410.3</v>
      </c>
      <c r="L1646" s="33">
        <f t="shared" si="629"/>
        <v>3093.6</v>
      </c>
      <c r="M1646" s="131">
        <f t="shared" si="616"/>
        <v>0.93500000000000005</v>
      </c>
      <c r="N1646" s="696"/>
      <c r="O1646" s="5" t="b">
        <f t="shared" si="600"/>
        <v>1</v>
      </c>
      <c r="P1646" s="6"/>
      <c r="Q1646" s="138"/>
      <c r="R1646" s="403" t="b">
        <f t="shared" si="605"/>
        <v>1</v>
      </c>
    </row>
    <row r="1647" spans="1:18" s="66" customFormat="1" ht="23.25" customHeight="1" x14ac:dyDescent="0.25">
      <c r="A1647" s="798"/>
      <c r="B1647" s="164" t="s">
        <v>20</v>
      </c>
      <c r="C1647" s="164"/>
      <c r="D1647" s="33">
        <f t="shared" si="631"/>
        <v>0</v>
      </c>
      <c r="E1647" s="33">
        <f t="shared" si="631"/>
        <v>0</v>
      </c>
      <c r="F1647" s="33">
        <f t="shared" si="631"/>
        <v>0</v>
      </c>
      <c r="G1647" s="103" t="e">
        <f t="shared" si="625"/>
        <v>#DIV/0!</v>
      </c>
      <c r="H1647" s="33">
        <f t="shared" ref="H1647" si="632">H1652+H1732+H1702</f>
        <v>0</v>
      </c>
      <c r="I1647" s="103" t="e">
        <f t="shared" si="628"/>
        <v>#DIV/0!</v>
      </c>
      <c r="J1647" s="358" t="e">
        <f t="shared" si="630"/>
        <v>#DIV/0!</v>
      </c>
      <c r="K1647" s="33">
        <f t="shared" si="629"/>
        <v>0</v>
      </c>
      <c r="L1647" s="33">
        <f t="shared" si="629"/>
        <v>0</v>
      </c>
      <c r="M1647" s="117" t="e">
        <f t="shared" si="616"/>
        <v>#DIV/0!</v>
      </c>
      <c r="N1647" s="696"/>
      <c r="O1647" s="5" t="b">
        <f t="shared" si="600"/>
        <v>1</v>
      </c>
      <c r="P1647" s="6"/>
      <c r="Q1647" s="138"/>
      <c r="R1647" s="403" t="b">
        <f t="shared" si="605"/>
        <v>1</v>
      </c>
    </row>
    <row r="1648" spans="1:18" s="66" customFormat="1" ht="35.25" customHeight="1" x14ac:dyDescent="0.25">
      <c r="A1648" s="808" t="s">
        <v>249</v>
      </c>
      <c r="B1648" s="168" t="s">
        <v>344</v>
      </c>
      <c r="C1648" s="158" t="s">
        <v>329</v>
      </c>
      <c r="D1648" s="59">
        <f>SUM(D1649:D1652)</f>
        <v>19072.8</v>
      </c>
      <c r="E1648" s="59">
        <f>SUM(E1649:E1652)</f>
        <v>27422.639999999999</v>
      </c>
      <c r="F1648" s="59">
        <f>SUM(F1649:F1652)</f>
        <v>18259.919999999998</v>
      </c>
      <c r="G1648" s="96">
        <f t="shared" si="625"/>
        <v>0.66600000000000004</v>
      </c>
      <c r="H1648" s="59">
        <f>SUM(H1649:H1652)</f>
        <v>18259.919999999998</v>
      </c>
      <c r="I1648" s="96">
        <f t="shared" si="628"/>
        <v>0.66600000000000004</v>
      </c>
      <c r="J1648" s="171">
        <f t="shared" si="630"/>
        <v>0.67</v>
      </c>
      <c r="K1648" s="59">
        <f>SUM(K1649:K1652)</f>
        <v>24479.26</v>
      </c>
      <c r="L1648" s="59">
        <f>SUM(L1649:L1652)</f>
        <v>2943.38</v>
      </c>
      <c r="M1648" s="57">
        <f>K1648/E1648</f>
        <v>0.89</v>
      </c>
      <c r="N1648" s="696"/>
      <c r="O1648" s="5" t="b">
        <f t="shared" si="600"/>
        <v>1</v>
      </c>
      <c r="P1648" s="6"/>
      <c r="Q1648" s="138"/>
      <c r="R1648" s="403" t="b">
        <f>F1648=H1648</f>
        <v>1</v>
      </c>
    </row>
    <row r="1649" spans="1:18" s="66" customFormat="1" ht="23.25" customHeight="1" x14ac:dyDescent="0.25">
      <c r="A1649" s="808"/>
      <c r="B1649" s="159" t="s">
        <v>19</v>
      </c>
      <c r="C1649" s="159"/>
      <c r="D1649" s="24"/>
      <c r="E1649" s="24"/>
      <c r="F1649" s="24"/>
      <c r="G1649" s="100"/>
      <c r="H1649" s="24"/>
      <c r="I1649" s="81" t="e">
        <f t="shared" si="628"/>
        <v>#DIV/0!</v>
      </c>
      <c r="J1649" s="169"/>
      <c r="K1649" s="24">
        <f t="shared" ref="K1649:L1652" si="633">K1654+K1659+K1664+K1669+K1674+K1684+K1689+K1679</f>
        <v>0</v>
      </c>
      <c r="L1649" s="24">
        <f t="shared" si="633"/>
        <v>0</v>
      </c>
      <c r="M1649" s="120" t="e">
        <f t="shared" si="616"/>
        <v>#DIV/0!</v>
      </c>
      <c r="N1649" s="696"/>
      <c r="O1649" s="5" t="b">
        <f t="shared" si="600"/>
        <v>1</v>
      </c>
      <c r="P1649" s="6"/>
      <c r="Q1649" s="138"/>
      <c r="R1649" s="403" t="b">
        <f t="shared" si="605"/>
        <v>1</v>
      </c>
    </row>
    <row r="1650" spans="1:18" s="66" customFormat="1" ht="22.5" customHeight="1" x14ac:dyDescent="0.25">
      <c r="A1650" s="808"/>
      <c r="B1650" s="159" t="s">
        <v>18</v>
      </c>
      <c r="C1650" s="159"/>
      <c r="D1650" s="24"/>
      <c r="E1650" s="24">
        <f>E1655+E1660+E1665+E1670+E1675+E1685+E1690+E1680+E1695</f>
        <v>4249.92</v>
      </c>
      <c r="F1650" s="24">
        <f>F1655+F1660+F1665+F1670+F1675+F1685+F1690+F1680+F1695</f>
        <v>1000</v>
      </c>
      <c r="G1650" s="100">
        <f t="shared" ref="G1650:G1651" si="634">F1650/E1650</f>
        <v>0.23499999999999999</v>
      </c>
      <c r="H1650" s="24">
        <f>H1655+H1660+H1665+H1670+H1675+H1685+H1690+H1680+H1695</f>
        <v>1000</v>
      </c>
      <c r="I1650" s="100">
        <f t="shared" si="628"/>
        <v>0.23499999999999999</v>
      </c>
      <c r="J1650" s="169">
        <f t="shared" ref="J1650" si="635">H1650/E1650</f>
        <v>0.24</v>
      </c>
      <c r="K1650" s="24">
        <f>K1655+K1660+K1665+K1670+K1675+K1685+K1690+K1680+K1695</f>
        <v>4249.92</v>
      </c>
      <c r="L1650" s="24">
        <f>L1655+L1660+L1665+L1670+L1675+L1685+L1690+L1680+L1695</f>
        <v>0</v>
      </c>
      <c r="M1650" s="47">
        <f t="shared" si="616"/>
        <v>1</v>
      </c>
      <c r="N1650" s="696"/>
      <c r="O1650" s="5" t="b">
        <f t="shared" si="600"/>
        <v>1</v>
      </c>
      <c r="P1650" s="6"/>
      <c r="Q1650" s="138"/>
      <c r="R1650" s="403" t="b">
        <f t="shared" si="605"/>
        <v>1</v>
      </c>
    </row>
    <row r="1651" spans="1:18" s="66" customFormat="1" ht="24" customHeight="1" x14ac:dyDescent="0.25">
      <c r="A1651" s="808"/>
      <c r="B1651" s="159" t="s">
        <v>38</v>
      </c>
      <c r="C1651" s="159"/>
      <c r="D1651" s="24">
        <f t="shared" ref="D1651" si="636">D1656+D1661+D1666+D1671+D1676+D1686+D1691+D1681</f>
        <v>19072.8</v>
      </c>
      <c r="E1651" s="24">
        <f>E1656+E1661+E1666+E1671+E1676+E1686+E1691+E1681+E1696</f>
        <v>23172.720000000001</v>
      </c>
      <c r="F1651" s="24">
        <f>F1656+F1661+F1666+F1671+F1676+F1686+F1691+F1681+F1696</f>
        <v>17259.919999999998</v>
      </c>
      <c r="G1651" s="100">
        <f t="shared" si="634"/>
        <v>0.745</v>
      </c>
      <c r="H1651" s="24">
        <f>H1656+H1661+H1666+H1671+H1676+H1686+H1691+H1681+H1696</f>
        <v>17259.919999999998</v>
      </c>
      <c r="I1651" s="100">
        <f t="shared" si="628"/>
        <v>0.745</v>
      </c>
      <c r="J1651" s="169">
        <f t="shared" si="630"/>
        <v>0.74</v>
      </c>
      <c r="K1651" s="24">
        <f>K1656+K1661+K1666+K1671+K1676+K1686+K1691+K1681+K1696</f>
        <v>20229.34</v>
      </c>
      <c r="L1651" s="24">
        <f>L1656+L1661+L1666+L1671+L1676+L1686+L1691+L1681+L1696</f>
        <v>2943.38</v>
      </c>
      <c r="M1651" s="47">
        <f t="shared" si="616"/>
        <v>0.87</v>
      </c>
      <c r="N1651" s="696"/>
      <c r="O1651" s="5" t="b">
        <f t="shared" si="600"/>
        <v>1</v>
      </c>
      <c r="P1651" s="6"/>
      <c r="Q1651" s="138"/>
      <c r="R1651" s="403" t="b">
        <f t="shared" si="605"/>
        <v>1</v>
      </c>
    </row>
    <row r="1652" spans="1:18" s="66" customFormat="1" ht="25.5" customHeight="1" x14ac:dyDescent="0.25">
      <c r="A1652" s="808"/>
      <c r="B1652" s="159" t="s">
        <v>20</v>
      </c>
      <c r="C1652" s="159"/>
      <c r="D1652" s="24"/>
      <c r="E1652" s="24"/>
      <c r="F1652" s="24"/>
      <c r="G1652" s="100"/>
      <c r="H1652" s="24"/>
      <c r="I1652" s="81" t="e">
        <f t="shared" si="628"/>
        <v>#DIV/0!</v>
      </c>
      <c r="J1652" s="169"/>
      <c r="K1652" s="24">
        <f t="shared" si="633"/>
        <v>0</v>
      </c>
      <c r="L1652" s="24">
        <f t="shared" si="633"/>
        <v>0</v>
      </c>
      <c r="M1652" s="120" t="e">
        <f t="shared" si="616"/>
        <v>#DIV/0!</v>
      </c>
      <c r="N1652" s="696"/>
      <c r="O1652" s="5" t="b">
        <f t="shared" ref="O1652:O1720" si="637">K1652+L1652=E1652</f>
        <v>1</v>
      </c>
      <c r="P1652" s="6"/>
      <c r="Q1652" s="138"/>
      <c r="R1652" s="403" t="b">
        <f t="shared" si="605"/>
        <v>1</v>
      </c>
    </row>
    <row r="1653" spans="1:18" s="45" customFormat="1" ht="108.75" customHeight="1" x14ac:dyDescent="0.25">
      <c r="A1653" s="591" t="s">
        <v>250</v>
      </c>
      <c r="B1653" s="162" t="s">
        <v>345</v>
      </c>
      <c r="C1653" s="160" t="s">
        <v>330</v>
      </c>
      <c r="D1653" s="51">
        <f>SUM(D1654:D1657)</f>
        <v>347.56</v>
      </c>
      <c r="E1653" s="51">
        <f>SUM(E1654:E1657)</f>
        <v>347.56</v>
      </c>
      <c r="F1653" s="51">
        <f>SUM(F1654:F1657)</f>
        <v>347.56</v>
      </c>
      <c r="G1653" s="105">
        <f>F1653/E1653</f>
        <v>1</v>
      </c>
      <c r="H1653" s="51">
        <f>SUM(H1654:H1657)</f>
        <v>347.56</v>
      </c>
      <c r="I1653" s="100">
        <f t="shared" si="628"/>
        <v>1</v>
      </c>
      <c r="J1653" s="170">
        <f t="shared" si="630"/>
        <v>1</v>
      </c>
      <c r="K1653" s="24">
        <f>SUM(K1654:K1657)</f>
        <v>347.56</v>
      </c>
      <c r="L1653" s="24">
        <f>SUM(L1654:L1657)</f>
        <v>0</v>
      </c>
      <c r="M1653" s="47">
        <f t="shared" si="616"/>
        <v>1</v>
      </c>
      <c r="N1653" s="620" t="s">
        <v>1185</v>
      </c>
      <c r="O1653" s="5" t="b">
        <f t="shared" si="637"/>
        <v>1</v>
      </c>
      <c r="P1653" s="6"/>
      <c r="Q1653" s="138"/>
      <c r="R1653" s="403" t="b">
        <f t="shared" si="605"/>
        <v>1</v>
      </c>
    </row>
    <row r="1654" spans="1:18" s="44" customFormat="1" ht="25.5" customHeight="1" x14ac:dyDescent="0.25">
      <c r="A1654" s="591"/>
      <c r="B1654" s="161" t="s">
        <v>19</v>
      </c>
      <c r="C1654" s="161"/>
      <c r="D1654" s="24"/>
      <c r="E1654" s="24"/>
      <c r="F1654" s="24"/>
      <c r="G1654" s="100"/>
      <c r="H1654" s="24"/>
      <c r="I1654" s="81" t="e">
        <f t="shared" si="628"/>
        <v>#DIV/0!</v>
      </c>
      <c r="J1654" s="169"/>
      <c r="K1654" s="24">
        <f t="shared" ref="K1654:K1707" si="638">E1654</f>
        <v>0</v>
      </c>
      <c r="L1654" s="24">
        <f t="shared" ref="L1654:L1707" si="639">E1654-K1654</f>
        <v>0</v>
      </c>
      <c r="M1654" s="120" t="e">
        <f t="shared" si="616"/>
        <v>#DIV/0!</v>
      </c>
      <c r="N1654" s="620"/>
      <c r="O1654" s="5" t="b">
        <f t="shared" si="637"/>
        <v>1</v>
      </c>
      <c r="P1654" s="6"/>
      <c r="Q1654" s="138"/>
      <c r="R1654" s="403" t="b">
        <f t="shared" si="605"/>
        <v>1</v>
      </c>
    </row>
    <row r="1655" spans="1:18" s="44" customFormat="1" ht="20.25" customHeight="1" x14ac:dyDescent="0.25">
      <c r="A1655" s="591"/>
      <c r="B1655" s="161" t="s">
        <v>18</v>
      </c>
      <c r="C1655" s="161"/>
      <c r="D1655" s="24"/>
      <c r="E1655" s="24"/>
      <c r="F1655" s="24"/>
      <c r="G1655" s="100"/>
      <c r="H1655" s="24"/>
      <c r="I1655" s="81" t="e">
        <f t="shared" si="628"/>
        <v>#DIV/0!</v>
      </c>
      <c r="J1655" s="169"/>
      <c r="K1655" s="24">
        <f t="shared" si="638"/>
        <v>0</v>
      </c>
      <c r="L1655" s="24">
        <f t="shared" si="639"/>
        <v>0</v>
      </c>
      <c r="M1655" s="120" t="e">
        <f t="shared" si="616"/>
        <v>#DIV/0!</v>
      </c>
      <c r="N1655" s="620"/>
      <c r="O1655" s="5" t="b">
        <f t="shared" si="637"/>
        <v>1</v>
      </c>
      <c r="P1655" s="6"/>
      <c r="Q1655" s="138"/>
      <c r="R1655" s="403" t="b">
        <f t="shared" si="605"/>
        <v>1</v>
      </c>
    </row>
    <row r="1656" spans="1:18" s="44" customFormat="1" ht="24" customHeight="1" x14ac:dyDescent="0.25">
      <c r="A1656" s="591"/>
      <c r="B1656" s="161" t="s">
        <v>38</v>
      </c>
      <c r="C1656" s="161"/>
      <c r="D1656" s="24">
        <v>347.56</v>
      </c>
      <c r="E1656" s="24">
        <f>D1656</f>
        <v>347.56</v>
      </c>
      <c r="F1656" s="24">
        <f>E1656</f>
        <v>347.56</v>
      </c>
      <c r="G1656" s="100">
        <f>F1656/E1656</f>
        <v>1</v>
      </c>
      <c r="H1656" s="24">
        <f>F1656</f>
        <v>347.56</v>
      </c>
      <c r="I1656" s="100">
        <f t="shared" si="628"/>
        <v>1</v>
      </c>
      <c r="J1656" s="170">
        <f t="shared" si="630"/>
        <v>1</v>
      </c>
      <c r="K1656" s="24">
        <v>347.56</v>
      </c>
      <c r="L1656" s="24">
        <f t="shared" si="639"/>
        <v>0</v>
      </c>
      <c r="M1656" s="47">
        <f t="shared" si="616"/>
        <v>1</v>
      </c>
      <c r="N1656" s="620"/>
      <c r="O1656" s="5" t="b">
        <f t="shared" si="637"/>
        <v>1</v>
      </c>
      <c r="P1656" s="6"/>
      <c r="Q1656" s="138"/>
      <c r="R1656" s="403" t="b">
        <f t="shared" si="605"/>
        <v>1</v>
      </c>
    </row>
    <row r="1657" spans="1:18" s="44" customFormat="1" ht="27" x14ac:dyDescent="0.25">
      <c r="A1657" s="591"/>
      <c r="B1657" s="161" t="s">
        <v>20</v>
      </c>
      <c r="C1657" s="161"/>
      <c r="D1657" s="24"/>
      <c r="E1657" s="24"/>
      <c r="F1657" s="24"/>
      <c r="G1657" s="100"/>
      <c r="H1657" s="24"/>
      <c r="I1657" s="81" t="e">
        <f t="shared" si="628"/>
        <v>#DIV/0!</v>
      </c>
      <c r="J1657" s="169"/>
      <c r="K1657" s="24">
        <f t="shared" si="638"/>
        <v>0</v>
      </c>
      <c r="L1657" s="24">
        <f t="shared" si="639"/>
        <v>0</v>
      </c>
      <c r="M1657" s="120" t="e">
        <f t="shared" si="616"/>
        <v>#DIV/0!</v>
      </c>
      <c r="N1657" s="620"/>
      <c r="O1657" s="5" t="b">
        <f t="shared" si="637"/>
        <v>1</v>
      </c>
      <c r="P1657" s="6"/>
      <c r="Q1657" s="138"/>
      <c r="R1657" s="403" t="b">
        <f t="shared" si="605"/>
        <v>1</v>
      </c>
    </row>
    <row r="1658" spans="1:18" s="65" customFormat="1" ht="75" x14ac:dyDescent="0.25">
      <c r="A1658" s="591" t="s">
        <v>251</v>
      </c>
      <c r="B1658" s="162" t="s">
        <v>346</v>
      </c>
      <c r="C1658" s="160" t="s">
        <v>330</v>
      </c>
      <c r="D1658" s="51">
        <f>SUM(D1659:D1662)</f>
        <v>1652.08</v>
      </c>
      <c r="E1658" s="51">
        <f>SUM(E1659:E1662)</f>
        <v>1652.08</v>
      </c>
      <c r="F1658" s="51">
        <f>SUM(F1659:F1662)</f>
        <v>1408.58</v>
      </c>
      <c r="G1658" s="105">
        <f>F1658/E1658</f>
        <v>0.85299999999999998</v>
      </c>
      <c r="H1658" s="51">
        <f>SUM(H1659:H1662)</f>
        <v>1408.58</v>
      </c>
      <c r="I1658" s="100">
        <f t="shared" si="628"/>
        <v>0.85299999999999998</v>
      </c>
      <c r="J1658" s="172">
        <f t="shared" si="630"/>
        <v>0.85</v>
      </c>
      <c r="K1658" s="51">
        <f>SUM(K1659:K1662)</f>
        <v>1652.08</v>
      </c>
      <c r="L1658" s="51">
        <f t="shared" si="639"/>
        <v>0</v>
      </c>
      <c r="M1658" s="140">
        <f t="shared" si="616"/>
        <v>1</v>
      </c>
      <c r="N1658" s="784" t="s">
        <v>1450</v>
      </c>
      <c r="O1658" s="5" t="b">
        <f t="shared" si="637"/>
        <v>1</v>
      </c>
      <c r="P1658" s="6"/>
      <c r="Q1658" s="138"/>
      <c r="R1658" s="403" t="b">
        <f t="shared" si="605"/>
        <v>1</v>
      </c>
    </row>
    <row r="1659" spans="1:18" s="66" customFormat="1" ht="22.5" customHeight="1" x14ac:dyDescent="0.25">
      <c r="A1659" s="591"/>
      <c r="B1659" s="161" t="s">
        <v>19</v>
      </c>
      <c r="C1659" s="161"/>
      <c r="D1659" s="24"/>
      <c r="E1659" s="24"/>
      <c r="F1659" s="24"/>
      <c r="G1659" s="100"/>
      <c r="H1659" s="24"/>
      <c r="I1659" s="81" t="e">
        <f t="shared" si="628"/>
        <v>#DIV/0!</v>
      </c>
      <c r="J1659" s="169"/>
      <c r="K1659" s="24">
        <f t="shared" si="638"/>
        <v>0</v>
      </c>
      <c r="L1659" s="24">
        <f t="shared" si="639"/>
        <v>0</v>
      </c>
      <c r="M1659" s="120" t="e">
        <f t="shared" si="616"/>
        <v>#DIV/0!</v>
      </c>
      <c r="N1659" s="785"/>
      <c r="O1659" s="5" t="b">
        <f t="shared" si="637"/>
        <v>1</v>
      </c>
      <c r="P1659" s="6"/>
      <c r="Q1659" s="138"/>
      <c r="R1659" s="403" t="b">
        <f t="shared" si="605"/>
        <v>1</v>
      </c>
    </row>
    <row r="1660" spans="1:18" s="66" customFormat="1" ht="22.5" customHeight="1" x14ac:dyDescent="0.25">
      <c r="A1660" s="591"/>
      <c r="B1660" s="161" t="s">
        <v>18</v>
      </c>
      <c r="C1660" s="161"/>
      <c r="D1660" s="24"/>
      <c r="E1660" s="24"/>
      <c r="F1660" s="24"/>
      <c r="G1660" s="100"/>
      <c r="H1660" s="24"/>
      <c r="I1660" s="81" t="e">
        <f t="shared" si="628"/>
        <v>#DIV/0!</v>
      </c>
      <c r="J1660" s="169"/>
      <c r="K1660" s="24">
        <f t="shared" si="638"/>
        <v>0</v>
      </c>
      <c r="L1660" s="24">
        <f t="shared" si="639"/>
        <v>0</v>
      </c>
      <c r="M1660" s="120" t="e">
        <f t="shared" si="616"/>
        <v>#DIV/0!</v>
      </c>
      <c r="N1660" s="785"/>
      <c r="O1660" s="5" t="b">
        <f t="shared" si="637"/>
        <v>1</v>
      </c>
      <c r="P1660" s="6"/>
      <c r="Q1660" s="138"/>
      <c r="R1660" s="403" t="b">
        <f t="shared" si="605"/>
        <v>1</v>
      </c>
    </row>
    <row r="1661" spans="1:18" s="66" customFormat="1" ht="22.5" customHeight="1" x14ac:dyDescent="0.25">
      <c r="A1661" s="591"/>
      <c r="B1661" s="161" t="s">
        <v>38</v>
      </c>
      <c r="C1661" s="161"/>
      <c r="D1661" s="24">
        <v>1652.08</v>
      </c>
      <c r="E1661" s="24">
        <f>D1661</f>
        <v>1652.08</v>
      </c>
      <c r="F1661" s="24">
        <v>1408.58</v>
      </c>
      <c r="G1661" s="100">
        <f>F1661/E1661</f>
        <v>0.85299999999999998</v>
      </c>
      <c r="H1661" s="24">
        <f>F1661</f>
        <v>1408.58</v>
      </c>
      <c r="I1661" s="100">
        <f t="shared" si="628"/>
        <v>0.85299999999999998</v>
      </c>
      <c r="J1661" s="170">
        <f t="shared" si="630"/>
        <v>0.85</v>
      </c>
      <c r="K1661" s="24">
        <v>1652.08</v>
      </c>
      <c r="L1661" s="24">
        <f t="shared" si="639"/>
        <v>0</v>
      </c>
      <c r="M1661" s="47">
        <f t="shared" si="616"/>
        <v>1</v>
      </c>
      <c r="N1661" s="785"/>
      <c r="O1661" s="5" t="b">
        <f t="shared" si="637"/>
        <v>1</v>
      </c>
      <c r="P1661" s="6"/>
      <c r="Q1661" s="138"/>
      <c r="R1661" s="403" t="b">
        <f t="shared" si="605"/>
        <v>1</v>
      </c>
    </row>
    <row r="1662" spans="1:18" s="66" customFormat="1" ht="22.5" customHeight="1" x14ac:dyDescent="0.25">
      <c r="A1662" s="591"/>
      <c r="B1662" s="161" t="s">
        <v>20</v>
      </c>
      <c r="C1662" s="161"/>
      <c r="D1662" s="24"/>
      <c r="E1662" s="24"/>
      <c r="F1662" s="24"/>
      <c r="G1662" s="100"/>
      <c r="H1662" s="24"/>
      <c r="I1662" s="81" t="e">
        <f t="shared" si="628"/>
        <v>#DIV/0!</v>
      </c>
      <c r="J1662" s="169"/>
      <c r="K1662" s="24">
        <f t="shared" si="638"/>
        <v>0</v>
      </c>
      <c r="L1662" s="24">
        <f t="shared" si="639"/>
        <v>0</v>
      </c>
      <c r="M1662" s="120" t="e">
        <f t="shared" si="616"/>
        <v>#DIV/0!</v>
      </c>
      <c r="N1662" s="786"/>
      <c r="O1662" s="5" t="b">
        <f t="shared" si="637"/>
        <v>1</v>
      </c>
      <c r="P1662" s="6"/>
      <c r="Q1662" s="138"/>
      <c r="R1662" s="403" t="b">
        <f t="shared" si="605"/>
        <v>1</v>
      </c>
    </row>
    <row r="1663" spans="1:18" s="67" customFormat="1" ht="93.75" customHeight="1" x14ac:dyDescent="0.25">
      <c r="A1663" s="591" t="s">
        <v>252</v>
      </c>
      <c r="B1663" s="162" t="s">
        <v>347</v>
      </c>
      <c r="C1663" s="160" t="s">
        <v>330</v>
      </c>
      <c r="D1663" s="51">
        <f>SUM(D1664:D1667)</f>
        <v>546.23</v>
      </c>
      <c r="E1663" s="51">
        <f>SUM(E1664:E1667)</f>
        <v>558.08000000000004</v>
      </c>
      <c r="F1663" s="51">
        <f>SUM(F1664:F1667)</f>
        <v>557.98</v>
      </c>
      <c r="G1663" s="105">
        <f>F1663/E1663</f>
        <v>1</v>
      </c>
      <c r="H1663" s="51">
        <f>SUM(H1664:H1667)</f>
        <v>557.98</v>
      </c>
      <c r="I1663" s="100">
        <f t="shared" si="628"/>
        <v>1</v>
      </c>
      <c r="J1663" s="170">
        <f t="shared" si="630"/>
        <v>1</v>
      </c>
      <c r="K1663" s="24">
        <f>SUM(K1664:K1667)</f>
        <v>557.98</v>
      </c>
      <c r="L1663" s="24">
        <f t="shared" si="639"/>
        <v>0.1</v>
      </c>
      <c r="M1663" s="140">
        <f t="shared" si="616"/>
        <v>1</v>
      </c>
      <c r="N1663" s="784" t="s">
        <v>1299</v>
      </c>
      <c r="O1663" s="5" t="b">
        <f t="shared" si="637"/>
        <v>1</v>
      </c>
      <c r="P1663" s="6"/>
      <c r="Q1663" s="138"/>
      <c r="R1663" s="403" t="b">
        <f t="shared" si="605"/>
        <v>1</v>
      </c>
    </row>
    <row r="1664" spans="1:18" s="66" customFormat="1" ht="26.25" customHeight="1" x14ac:dyDescent="0.25">
      <c r="A1664" s="591"/>
      <c r="B1664" s="161" t="s">
        <v>19</v>
      </c>
      <c r="C1664" s="161"/>
      <c r="D1664" s="24"/>
      <c r="E1664" s="24"/>
      <c r="F1664" s="24"/>
      <c r="G1664" s="100"/>
      <c r="H1664" s="24"/>
      <c r="I1664" s="81" t="e">
        <f t="shared" si="628"/>
        <v>#DIV/0!</v>
      </c>
      <c r="J1664" s="169"/>
      <c r="K1664" s="24">
        <f t="shared" si="638"/>
        <v>0</v>
      </c>
      <c r="L1664" s="24">
        <f t="shared" si="639"/>
        <v>0</v>
      </c>
      <c r="M1664" s="120" t="e">
        <f t="shared" si="616"/>
        <v>#DIV/0!</v>
      </c>
      <c r="N1664" s="785"/>
      <c r="O1664" s="5" t="b">
        <f t="shared" si="637"/>
        <v>1</v>
      </c>
      <c r="P1664" s="6"/>
      <c r="Q1664" s="138"/>
      <c r="R1664" s="403" t="b">
        <f t="shared" si="605"/>
        <v>1</v>
      </c>
    </row>
    <row r="1665" spans="1:18" s="66" customFormat="1" ht="22.5" customHeight="1" x14ac:dyDescent="0.25">
      <c r="A1665" s="591"/>
      <c r="B1665" s="161" t="s">
        <v>18</v>
      </c>
      <c r="C1665" s="161"/>
      <c r="D1665" s="24"/>
      <c r="E1665" s="24"/>
      <c r="F1665" s="24"/>
      <c r="G1665" s="100"/>
      <c r="H1665" s="24"/>
      <c r="I1665" s="81" t="e">
        <f t="shared" si="628"/>
        <v>#DIV/0!</v>
      </c>
      <c r="J1665" s="169"/>
      <c r="K1665" s="24">
        <f t="shared" si="638"/>
        <v>0</v>
      </c>
      <c r="L1665" s="24">
        <f t="shared" si="639"/>
        <v>0</v>
      </c>
      <c r="M1665" s="120" t="e">
        <f t="shared" si="616"/>
        <v>#DIV/0!</v>
      </c>
      <c r="N1665" s="785"/>
      <c r="O1665" s="5" t="b">
        <f t="shared" si="637"/>
        <v>1</v>
      </c>
      <c r="P1665" s="6"/>
      <c r="Q1665" s="138"/>
      <c r="R1665" s="403" t="b">
        <f t="shared" si="605"/>
        <v>1</v>
      </c>
    </row>
    <row r="1666" spans="1:18" s="66" customFormat="1" ht="25.5" customHeight="1" x14ac:dyDescent="0.25">
      <c r="A1666" s="591"/>
      <c r="B1666" s="161" t="s">
        <v>38</v>
      </c>
      <c r="C1666" s="161"/>
      <c r="D1666" s="24">
        <v>546.23</v>
      </c>
      <c r="E1666" s="24">
        <v>558.08000000000004</v>
      </c>
      <c r="F1666" s="24">
        <v>557.98</v>
      </c>
      <c r="G1666" s="100">
        <f>F1666/E1666</f>
        <v>1</v>
      </c>
      <c r="H1666" s="24">
        <v>557.98</v>
      </c>
      <c r="I1666" s="100">
        <f t="shared" si="628"/>
        <v>1</v>
      </c>
      <c r="J1666" s="170">
        <f t="shared" si="630"/>
        <v>1</v>
      </c>
      <c r="K1666" s="24">
        <v>557.98</v>
      </c>
      <c r="L1666" s="24">
        <f t="shared" si="639"/>
        <v>0.1</v>
      </c>
      <c r="M1666" s="47">
        <f t="shared" si="616"/>
        <v>1</v>
      </c>
      <c r="N1666" s="785"/>
      <c r="O1666" s="5" t="b">
        <f t="shared" si="637"/>
        <v>1</v>
      </c>
      <c r="P1666" s="6"/>
      <c r="Q1666" s="138"/>
      <c r="R1666" s="403" t="b">
        <f t="shared" si="605"/>
        <v>1</v>
      </c>
    </row>
    <row r="1667" spans="1:18" s="66" customFormat="1" ht="25.5" customHeight="1" x14ac:dyDescent="0.25">
      <c r="A1667" s="591"/>
      <c r="B1667" s="161" t="s">
        <v>20</v>
      </c>
      <c r="C1667" s="161"/>
      <c r="D1667" s="24"/>
      <c r="E1667" s="24"/>
      <c r="F1667" s="24"/>
      <c r="G1667" s="100"/>
      <c r="H1667" s="24"/>
      <c r="I1667" s="81" t="e">
        <f t="shared" si="628"/>
        <v>#DIV/0!</v>
      </c>
      <c r="J1667" s="169"/>
      <c r="K1667" s="24">
        <f t="shared" si="638"/>
        <v>0</v>
      </c>
      <c r="L1667" s="24">
        <f t="shared" si="639"/>
        <v>0</v>
      </c>
      <c r="M1667" s="120" t="e">
        <f t="shared" si="616"/>
        <v>#DIV/0!</v>
      </c>
      <c r="N1667" s="786"/>
      <c r="O1667" s="5" t="b">
        <f t="shared" si="637"/>
        <v>1</v>
      </c>
      <c r="P1667" s="6"/>
      <c r="Q1667" s="138"/>
      <c r="R1667" s="403" t="b">
        <f t="shared" si="605"/>
        <v>1</v>
      </c>
    </row>
    <row r="1668" spans="1:18" s="67" customFormat="1" ht="88.5" customHeight="1" x14ac:dyDescent="0.25">
      <c r="A1668" s="591" t="s">
        <v>253</v>
      </c>
      <c r="B1668" s="162" t="s">
        <v>348</v>
      </c>
      <c r="C1668" s="160" t="s">
        <v>330</v>
      </c>
      <c r="D1668" s="51">
        <f>SUM(D1669:D1672)</f>
        <v>697.15</v>
      </c>
      <c r="E1668" s="51">
        <f>SUM(E1669:E1672)</f>
        <v>697.15</v>
      </c>
      <c r="F1668" s="51">
        <f>SUM(F1669:F1672)</f>
        <v>697.15</v>
      </c>
      <c r="G1668" s="105">
        <f>F1668/E1668</f>
        <v>1</v>
      </c>
      <c r="H1668" s="51">
        <f>SUM(H1669:H1672)</f>
        <v>697.15</v>
      </c>
      <c r="I1668" s="105">
        <f t="shared" si="628"/>
        <v>1</v>
      </c>
      <c r="J1668" s="172">
        <f t="shared" si="630"/>
        <v>1</v>
      </c>
      <c r="K1668" s="51">
        <f>SUM(K1669:K1672)</f>
        <v>697.15</v>
      </c>
      <c r="L1668" s="51">
        <f>SUM(L1669:L1672)</f>
        <v>0</v>
      </c>
      <c r="M1668" s="140">
        <f t="shared" si="616"/>
        <v>1</v>
      </c>
      <c r="N1668" s="660" t="s">
        <v>1186</v>
      </c>
      <c r="O1668" s="5" t="b">
        <f t="shared" si="637"/>
        <v>1</v>
      </c>
      <c r="P1668" s="6"/>
      <c r="Q1668" s="138"/>
      <c r="R1668" s="403" t="b">
        <f t="shared" si="605"/>
        <v>1</v>
      </c>
    </row>
    <row r="1669" spans="1:18" s="66" customFormat="1" ht="24" customHeight="1" x14ac:dyDescent="0.25">
      <c r="A1669" s="591"/>
      <c r="B1669" s="161" t="s">
        <v>19</v>
      </c>
      <c r="C1669" s="161"/>
      <c r="D1669" s="24"/>
      <c r="E1669" s="24"/>
      <c r="F1669" s="24"/>
      <c r="G1669" s="100"/>
      <c r="H1669" s="24"/>
      <c r="I1669" s="81" t="e">
        <f t="shared" si="628"/>
        <v>#DIV/0!</v>
      </c>
      <c r="J1669" s="169"/>
      <c r="K1669" s="24">
        <f t="shared" si="638"/>
        <v>0</v>
      </c>
      <c r="L1669" s="24">
        <f t="shared" si="639"/>
        <v>0</v>
      </c>
      <c r="M1669" s="120" t="e">
        <f t="shared" si="616"/>
        <v>#DIV/0!</v>
      </c>
      <c r="N1669" s="660"/>
      <c r="O1669" s="5" t="b">
        <f t="shared" si="637"/>
        <v>1</v>
      </c>
      <c r="P1669" s="6"/>
      <c r="Q1669" s="138"/>
      <c r="R1669" s="403" t="b">
        <f t="shared" si="605"/>
        <v>1</v>
      </c>
    </row>
    <row r="1670" spans="1:18" s="66" customFormat="1" ht="24" customHeight="1" x14ac:dyDescent="0.25">
      <c r="A1670" s="591"/>
      <c r="B1670" s="161" t="s">
        <v>18</v>
      </c>
      <c r="C1670" s="161"/>
      <c r="D1670" s="24"/>
      <c r="E1670" s="24"/>
      <c r="F1670" s="24"/>
      <c r="G1670" s="100"/>
      <c r="H1670" s="24"/>
      <c r="I1670" s="81" t="e">
        <f t="shared" si="628"/>
        <v>#DIV/0!</v>
      </c>
      <c r="J1670" s="169"/>
      <c r="K1670" s="24">
        <f t="shared" si="638"/>
        <v>0</v>
      </c>
      <c r="L1670" s="24">
        <f t="shared" si="639"/>
        <v>0</v>
      </c>
      <c r="M1670" s="120" t="e">
        <f t="shared" si="616"/>
        <v>#DIV/0!</v>
      </c>
      <c r="N1670" s="660"/>
      <c r="O1670" s="5" t="b">
        <f t="shared" si="637"/>
        <v>1</v>
      </c>
      <c r="P1670" s="6"/>
      <c r="Q1670" s="138"/>
      <c r="R1670" s="403" t="b">
        <f t="shared" si="605"/>
        <v>1</v>
      </c>
    </row>
    <row r="1671" spans="1:18" s="66" customFormat="1" ht="24" customHeight="1" x14ac:dyDescent="0.25">
      <c r="A1671" s="591"/>
      <c r="B1671" s="161" t="s">
        <v>38</v>
      </c>
      <c r="C1671" s="161"/>
      <c r="D1671" s="24">
        <v>697.15</v>
      </c>
      <c r="E1671" s="24">
        <f>D1671</f>
        <v>697.15</v>
      </c>
      <c r="F1671" s="24">
        <v>697.15</v>
      </c>
      <c r="G1671" s="100">
        <f>F1671/E1671</f>
        <v>1</v>
      </c>
      <c r="H1671" s="24">
        <v>697.15</v>
      </c>
      <c r="I1671" s="100">
        <f t="shared" si="628"/>
        <v>1</v>
      </c>
      <c r="J1671" s="170">
        <f t="shared" si="630"/>
        <v>1</v>
      </c>
      <c r="K1671" s="24">
        <v>697.15</v>
      </c>
      <c r="L1671" s="24">
        <f t="shared" si="639"/>
        <v>0</v>
      </c>
      <c r="M1671" s="47">
        <f t="shared" si="616"/>
        <v>1</v>
      </c>
      <c r="N1671" s="660"/>
      <c r="O1671" s="5" t="b">
        <f t="shared" si="637"/>
        <v>1</v>
      </c>
      <c r="P1671" s="6"/>
      <c r="Q1671" s="138"/>
      <c r="R1671" s="403" t="b">
        <f t="shared" si="605"/>
        <v>1</v>
      </c>
    </row>
    <row r="1672" spans="1:18" s="66" customFormat="1" ht="24" customHeight="1" x14ac:dyDescent="0.25">
      <c r="A1672" s="591"/>
      <c r="B1672" s="161" t="s">
        <v>20</v>
      </c>
      <c r="C1672" s="161"/>
      <c r="D1672" s="24"/>
      <c r="E1672" s="24"/>
      <c r="F1672" s="24"/>
      <c r="G1672" s="100"/>
      <c r="H1672" s="24"/>
      <c r="I1672" s="81" t="e">
        <f t="shared" si="628"/>
        <v>#DIV/0!</v>
      </c>
      <c r="J1672" s="169"/>
      <c r="K1672" s="24">
        <f t="shared" si="638"/>
        <v>0</v>
      </c>
      <c r="L1672" s="24">
        <f t="shared" si="639"/>
        <v>0</v>
      </c>
      <c r="M1672" s="120" t="e">
        <f t="shared" si="616"/>
        <v>#DIV/0!</v>
      </c>
      <c r="N1672" s="660"/>
      <c r="O1672" s="5" t="b">
        <f t="shared" si="637"/>
        <v>1</v>
      </c>
      <c r="P1672" s="6"/>
      <c r="Q1672" s="138"/>
      <c r="R1672" s="403" t="b">
        <f t="shared" ref="R1672:R1734" si="640">F1672=H1672</f>
        <v>1</v>
      </c>
    </row>
    <row r="1673" spans="1:18" s="67" customFormat="1" ht="107.25" customHeight="1" x14ac:dyDescent="0.25">
      <c r="A1673" s="591" t="s">
        <v>254</v>
      </c>
      <c r="B1673" s="162" t="s">
        <v>349</v>
      </c>
      <c r="C1673" s="160" t="s">
        <v>330</v>
      </c>
      <c r="D1673" s="51">
        <f>SUM(D1674:D1677)</f>
        <v>5682.52</v>
      </c>
      <c r="E1673" s="51">
        <f>SUM(E1674:E1677)</f>
        <v>5682.52</v>
      </c>
      <c r="F1673" s="51">
        <f>SUM(F1674:F1677)</f>
        <v>2934.89</v>
      </c>
      <c r="G1673" s="105">
        <f>F1673/E1673</f>
        <v>0.51600000000000001</v>
      </c>
      <c r="H1673" s="51">
        <f>SUM(H1674:H1677)</f>
        <v>2934.89</v>
      </c>
      <c r="I1673" s="100">
        <f t="shared" si="628"/>
        <v>0.51600000000000001</v>
      </c>
      <c r="J1673" s="172">
        <f t="shared" si="630"/>
        <v>0.52</v>
      </c>
      <c r="K1673" s="51">
        <f>SUM(K1674:K1677)</f>
        <v>4212.08</v>
      </c>
      <c r="L1673" s="51">
        <f>SUM(L1674:L1677)</f>
        <v>1470.44</v>
      </c>
      <c r="M1673" s="140">
        <f t="shared" si="616"/>
        <v>0.74</v>
      </c>
      <c r="N1673" s="667" t="s">
        <v>1451</v>
      </c>
      <c r="O1673" s="5" t="b">
        <f t="shared" si="637"/>
        <v>1</v>
      </c>
      <c r="P1673" s="6"/>
      <c r="Q1673" s="138"/>
      <c r="R1673" s="403" t="b">
        <f t="shared" si="640"/>
        <v>1</v>
      </c>
    </row>
    <row r="1674" spans="1:18" s="66" customFormat="1" ht="18.75" customHeight="1" x14ac:dyDescent="0.25">
      <c r="A1674" s="591"/>
      <c r="B1674" s="161" t="s">
        <v>19</v>
      </c>
      <c r="C1674" s="161"/>
      <c r="D1674" s="24"/>
      <c r="E1674" s="24"/>
      <c r="F1674" s="24"/>
      <c r="G1674" s="100"/>
      <c r="H1674" s="24"/>
      <c r="I1674" s="81" t="e">
        <f t="shared" si="628"/>
        <v>#DIV/0!</v>
      </c>
      <c r="J1674" s="170"/>
      <c r="K1674" s="24">
        <f t="shared" si="638"/>
        <v>0</v>
      </c>
      <c r="L1674" s="24">
        <f t="shared" si="639"/>
        <v>0</v>
      </c>
      <c r="M1674" s="120" t="e">
        <f t="shared" si="616"/>
        <v>#DIV/0!</v>
      </c>
      <c r="N1674" s="667"/>
      <c r="O1674" s="5" t="b">
        <f t="shared" si="637"/>
        <v>1</v>
      </c>
      <c r="P1674" s="6"/>
      <c r="Q1674" s="138"/>
      <c r="R1674" s="403" t="b">
        <f t="shared" si="640"/>
        <v>1</v>
      </c>
    </row>
    <row r="1675" spans="1:18" s="66" customFormat="1" ht="27" x14ac:dyDescent="0.25">
      <c r="A1675" s="591"/>
      <c r="B1675" s="161" t="s">
        <v>18</v>
      </c>
      <c r="C1675" s="161"/>
      <c r="D1675" s="24"/>
      <c r="E1675" s="24"/>
      <c r="F1675" s="24"/>
      <c r="G1675" s="100"/>
      <c r="H1675" s="24"/>
      <c r="I1675" s="81" t="e">
        <f t="shared" si="628"/>
        <v>#DIV/0!</v>
      </c>
      <c r="J1675" s="170"/>
      <c r="K1675" s="24">
        <f t="shared" si="638"/>
        <v>0</v>
      </c>
      <c r="L1675" s="24">
        <f t="shared" si="639"/>
        <v>0</v>
      </c>
      <c r="M1675" s="120" t="e">
        <f t="shared" si="616"/>
        <v>#DIV/0!</v>
      </c>
      <c r="N1675" s="667"/>
      <c r="O1675" s="5" t="b">
        <f t="shared" si="637"/>
        <v>1</v>
      </c>
      <c r="P1675" s="6"/>
      <c r="Q1675" s="138"/>
      <c r="R1675" s="403" t="b">
        <f t="shared" si="640"/>
        <v>1</v>
      </c>
    </row>
    <row r="1676" spans="1:18" s="66" customFormat="1" ht="27" x14ac:dyDescent="0.25">
      <c r="A1676" s="591"/>
      <c r="B1676" s="161" t="s">
        <v>38</v>
      </c>
      <c r="C1676" s="161"/>
      <c r="D1676" s="24">
        <v>5682.52</v>
      </c>
      <c r="E1676" s="24">
        <f>D1676</f>
        <v>5682.52</v>
      </c>
      <c r="F1676" s="24">
        <v>2934.89</v>
      </c>
      <c r="G1676" s="100">
        <f>F1676/E1676</f>
        <v>0.51600000000000001</v>
      </c>
      <c r="H1676" s="24">
        <v>2934.89</v>
      </c>
      <c r="I1676" s="100">
        <f t="shared" si="628"/>
        <v>0.51600000000000001</v>
      </c>
      <c r="J1676" s="170">
        <f t="shared" si="630"/>
        <v>0.52</v>
      </c>
      <c r="K1676" s="24">
        <v>4212.08</v>
      </c>
      <c r="L1676" s="24">
        <f t="shared" si="639"/>
        <v>1470.44</v>
      </c>
      <c r="M1676" s="47">
        <f t="shared" si="616"/>
        <v>0.74</v>
      </c>
      <c r="N1676" s="667"/>
      <c r="O1676" s="5" t="b">
        <f t="shared" si="637"/>
        <v>1</v>
      </c>
      <c r="P1676" s="6"/>
      <c r="Q1676" s="138"/>
      <c r="R1676" s="403" t="b">
        <f t="shared" si="640"/>
        <v>1</v>
      </c>
    </row>
    <row r="1677" spans="1:18" s="66" customFormat="1" ht="23.25" customHeight="1" x14ac:dyDescent="0.25">
      <c r="A1677" s="591"/>
      <c r="B1677" s="161" t="s">
        <v>20</v>
      </c>
      <c r="C1677" s="161"/>
      <c r="D1677" s="24"/>
      <c r="E1677" s="24"/>
      <c r="F1677" s="24"/>
      <c r="G1677" s="100"/>
      <c r="H1677" s="24"/>
      <c r="I1677" s="81" t="e">
        <f t="shared" si="628"/>
        <v>#DIV/0!</v>
      </c>
      <c r="J1677" s="169"/>
      <c r="K1677" s="24">
        <f t="shared" si="638"/>
        <v>0</v>
      </c>
      <c r="L1677" s="24">
        <f t="shared" si="639"/>
        <v>0</v>
      </c>
      <c r="M1677" s="120" t="e">
        <f t="shared" ref="M1677:M1740" si="641">K1677/E1677</f>
        <v>#DIV/0!</v>
      </c>
      <c r="N1677" s="667"/>
      <c r="O1677" s="5" t="b">
        <f t="shared" si="637"/>
        <v>1</v>
      </c>
      <c r="P1677" s="6"/>
      <c r="Q1677" s="138"/>
      <c r="R1677" s="403" t="b">
        <f t="shared" si="640"/>
        <v>1</v>
      </c>
    </row>
    <row r="1678" spans="1:18" s="67" customFormat="1" ht="105.75" customHeight="1" x14ac:dyDescent="0.25">
      <c r="A1678" s="591" t="s">
        <v>255</v>
      </c>
      <c r="B1678" s="162" t="s">
        <v>838</v>
      </c>
      <c r="C1678" s="160" t="s">
        <v>330</v>
      </c>
      <c r="D1678" s="51">
        <f>SUM(D1679:D1682)</f>
        <v>512.87</v>
      </c>
      <c r="E1678" s="51">
        <f>SUM(E1679:E1682)</f>
        <v>512.87</v>
      </c>
      <c r="F1678" s="51">
        <f>SUM(F1679:F1682)</f>
        <v>512.87</v>
      </c>
      <c r="G1678" s="105">
        <f>F1678/E1678</f>
        <v>1</v>
      </c>
      <c r="H1678" s="51">
        <f>SUM(H1679:H1682)</f>
        <v>512.87</v>
      </c>
      <c r="I1678" s="100">
        <f t="shared" si="628"/>
        <v>1</v>
      </c>
      <c r="J1678" s="172">
        <f t="shared" ref="J1678" si="642">H1678/E1678</f>
        <v>1</v>
      </c>
      <c r="K1678" s="51">
        <f>SUM(K1679:K1682)</f>
        <v>512.87</v>
      </c>
      <c r="L1678" s="51">
        <f>SUM(L1679:L1682)</f>
        <v>0</v>
      </c>
      <c r="M1678" s="140">
        <f t="shared" si="641"/>
        <v>1</v>
      </c>
      <c r="N1678" s="667" t="s">
        <v>1300</v>
      </c>
      <c r="O1678" s="5" t="b">
        <f t="shared" si="637"/>
        <v>1</v>
      </c>
      <c r="P1678" s="6"/>
      <c r="Q1678" s="138"/>
      <c r="R1678" s="403" t="b">
        <f t="shared" si="640"/>
        <v>1</v>
      </c>
    </row>
    <row r="1679" spans="1:18" s="66" customFormat="1" ht="18.75" customHeight="1" x14ac:dyDescent="0.25">
      <c r="A1679" s="591"/>
      <c r="B1679" s="161" t="s">
        <v>19</v>
      </c>
      <c r="C1679" s="161"/>
      <c r="D1679" s="24"/>
      <c r="E1679" s="24"/>
      <c r="F1679" s="24"/>
      <c r="G1679" s="100"/>
      <c r="H1679" s="24"/>
      <c r="I1679" s="81" t="e">
        <f t="shared" si="628"/>
        <v>#DIV/0!</v>
      </c>
      <c r="J1679" s="170"/>
      <c r="K1679" s="24">
        <f t="shared" ref="K1679:K1680" si="643">E1679</f>
        <v>0</v>
      </c>
      <c r="L1679" s="24">
        <f t="shared" ref="L1679:L1682" si="644">E1679-K1679</f>
        <v>0</v>
      </c>
      <c r="M1679" s="120" t="e">
        <f t="shared" si="641"/>
        <v>#DIV/0!</v>
      </c>
      <c r="N1679" s="667"/>
      <c r="O1679" s="5" t="b">
        <f t="shared" si="637"/>
        <v>1</v>
      </c>
      <c r="P1679" s="6"/>
      <c r="Q1679" s="138"/>
      <c r="R1679" s="403" t="b">
        <f t="shared" si="640"/>
        <v>1</v>
      </c>
    </row>
    <row r="1680" spans="1:18" s="66" customFormat="1" ht="27" x14ac:dyDescent="0.25">
      <c r="A1680" s="591"/>
      <c r="B1680" s="161" t="s">
        <v>18</v>
      </c>
      <c r="C1680" s="161"/>
      <c r="D1680" s="24"/>
      <c r="E1680" s="24"/>
      <c r="F1680" s="24"/>
      <c r="G1680" s="100"/>
      <c r="H1680" s="24"/>
      <c r="I1680" s="81" t="e">
        <f t="shared" si="628"/>
        <v>#DIV/0!</v>
      </c>
      <c r="J1680" s="170"/>
      <c r="K1680" s="24">
        <f t="shared" si="643"/>
        <v>0</v>
      </c>
      <c r="L1680" s="24">
        <f t="shared" si="644"/>
        <v>0</v>
      </c>
      <c r="M1680" s="120" t="e">
        <f t="shared" si="641"/>
        <v>#DIV/0!</v>
      </c>
      <c r="N1680" s="667"/>
      <c r="O1680" s="5" t="b">
        <f t="shared" si="637"/>
        <v>1</v>
      </c>
      <c r="P1680" s="6"/>
      <c r="Q1680" s="138"/>
      <c r="R1680" s="403" t="b">
        <f t="shared" si="640"/>
        <v>1</v>
      </c>
    </row>
    <row r="1681" spans="1:18" s="66" customFormat="1" ht="27" x14ac:dyDescent="0.25">
      <c r="A1681" s="591"/>
      <c r="B1681" s="161" t="s">
        <v>38</v>
      </c>
      <c r="C1681" s="161"/>
      <c r="D1681" s="24">
        <v>512.87</v>
      </c>
      <c r="E1681" s="24">
        <f>D1681</f>
        <v>512.87</v>
      </c>
      <c r="F1681" s="24">
        <v>512.87</v>
      </c>
      <c r="G1681" s="100">
        <f>F1681/E1681</f>
        <v>1</v>
      </c>
      <c r="H1681" s="24">
        <f>F1681</f>
        <v>512.87</v>
      </c>
      <c r="I1681" s="100">
        <f t="shared" si="628"/>
        <v>1</v>
      </c>
      <c r="J1681" s="170">
        <f t="shared" ref="J1681" si="645">H1681/E1681</f>
        <v>1</v>
      </c>
      <c r="K1681" s="24">
        <v>512.87</v>
      </c>
      <c r="L1681" s="24">
        <f t="shared" si="644"/>
        <v>0</v>
      </c>
      <c r="M1681" s="47">
        <f t="shared" si="641"/>
        <v>1</v>
      </c>
      <c r="N1681" s="667"/>
      <c r="O1681" s="5" t="b">
        <f t="shared" si="637"/>
        <v>1</v>
      </c>
      <c r="P1681" s="6"/>
      <c r="Q1681" s="138"/>
      <c r="R1681" s="403" t="b">
        <f t="shared" si="640"/>
        <v>1</v>
      </c>
    </row>
    <row r="1682" spans="1:18" s="66" customFormat="1" ht="23.25" customHeight="1" x14ac:dyDescent="0.25">
      <c r="A1682" s="591"/>
      <c r="B1682" s="161" t="s">
        <v>20</v>
      </c>
      <c r="C1682" s="161"/>
      <c r="D1682" s="24"/>
      <c r="E1682" s="24"/>
      <c r="F1682" s="24"/>
      <c r="G1682" s="100"/>
      <c r="H1682" s="24"/>
      <c r="I1682" s="81" t="e">
        <f t="shared" si="628"/>
        <v>#DIV/0!</v>
      </c>
      <c r="J1682" s="169"/>
      <c r="K1682" s="24">
        <f t="shared" ref="K1682" si="646">E1682</f>
        <v>0</v>
      </c>
      <c r="L1682" s="24">
        <f t="shared" si="644"/>
        <v>0</v>
      </c>
      <c r="M1682" s="120" t="e">
        <f t="shared" si="641"/>
        <v>#DIV/0!</v>
      </c>
      <c r="N1682" s="667"/>
      <c r="O1682" s="5" t="b">
        <f t="shared" si="637"/>
        <v>1</v>
      </c>
      <c r="P1682" s="6"/>
      <c r="Q1682" s="138"/>
      <c r="R1682" s="403" t="b">
        <f t="shared" si="640"/>
        <v>1</v>
      </c>
    </row>
    <row r="1683" spans="1:18" s="67" customFormat="1" ht="138.75" customHeight="1" x14ac:dyDescent="0.25">
      <c r="A1683" s="591" t="s">
        <v>256</v>
      </c>
      <c r="B1683" s="162" t="s">
        <v>350</v>
      </c>
      <c r="C1683" s="160" t="s">
        <v>330</v>
      </c>
      <c r="D1683" s="51">
        <f>SUM(D1684:D1687)</f>
        <v>6158.1</v>
      </c>
      <c r="E1683" s="51">
        <f>SUM(E1684:E1687)</f>
        <v>6146.25</v>
      </c>
      <c r="F1683" s="51">
        <f>SUM(F1684:F1687)</f>
        <v>6146.25</v>
      </c>
      <c r="G1683" s="105">
        <f>F1683/E1683</f>
        <v>1</v>
      </c>
      <c r="H1683" s="51">
        <f>SUM(H1684:H1687)</f>
        <v>6146.25</v>
      </c>
      <c r="I1683" s="100">
        <f t="shared" si="628"/>
        <v>1</v>
      </c>
      <c r="J1683" s="170">
        <f t="shared" si="630"/>
        <v>1</v>
      </c>
      <c r="K1683" s="51">
        <f>SUM(K1684:K1687)</f>
        <v>6146.25</v>
      </c>
      <c r="L1683" s="24">
        <f t="shared" si="639"/>
        <v>0</v>
      </c>
      <c r="M1683" s="47">
        <f t="shared" si="641"/>
        <v>1</v>
      </c>
      <c r="N1683" s="620" t="s">
        <v>1301</v>
      </c>
      <c r="O1683" s="5" t="b">
        <f t="shared" si="637"/>
        <v>1</v>
      </c>
      <c r="P1683" s="6"/>
      <c r="Q1683" s="138"/>
      <c r="R1683" s="403" t="b">
        <f t="shared" si="640"/>
        <v>1</v>
      </c>
    </row>
    <row r="1684" spans="1:18" s="66" customFormat="1" ht="42" customHeight="1" x14ac:dyDescent="0.25">
      <c r="A1684" s="591"/>
      <c r="B1684" s="161" t="s">
        <v>19</v>
      </c>
      <c r="C1684" s="161"/>
      <c r="D1684" s="24"/>
      <c r="E1684" s="24"/>
      <c r="F1684" s="24"/>
      <c r="G1684" s="100"/>
      <c r="H1684" s="24"/>
      <c r="I1684" s="81" t="e">
        <f t="shared" si="628"/>
        <v>#DIV/0!</v>
      </c>
      <c r="J1684" s="169"/>
      <c r="K1684" s="24">
        <f t="shared" si="638"/>
        <v>0</v>
      </c>
      <c r="L1684" s="24">
        <f t="shared" si="639"/>
        <v>0</v>
      </c>
      <c r="M1684" s="120" t="e">
        <f t="shared" si="641"/>
        <v>#DIV/0!</v>
      </c>
      <c r="N1684" s="620"/>
      <c r="O1684" s="5" t="b">
        <f t="shared" si="637"/>
        <v>1</v>
      </c>
      <c r="P1684" s="6"/>
      <c r="Q1684" s="138"/>
      <c r="R1684" s="403" t="b">
        <f t="shared" si="640"/>
        <v>1</v>
      </c>
    </row>
    <row r="1685" spans="1:18" s="66" customFormat="1" ht="38.25" customHeight="1" x14ac:dyDescent="0.25">
      <c r="A1685" s="591"/>
      <c r="B1685" s="161" t="s">
        <v>18</v>
      </c>
      <c r="C1685" s="161"/>
      <c r="D1685" s="24"/>
      <c r="E1685" s="24"/>
      <c r="F1685" s="24"/>
      <c r="G1685" s="100"/>
      <c r="H1685" s="24"/>
      <c r="I1685" s="81" t="e">
        <f t="shared" si="628"/>
        <v>#DIV/0!</v>
      </c>
      <c r="J1685" s="169"/>
      <c r="K1685" s="24">
        <f t="shared" si="638"/>
        <v>0</v>
      </c>
      <c r="L1685" s="24">
        <f t="shared" si="639"/>
        <v>0</v>
      </c>
      <c r="M1685" s="120" t="e">
        <f t="shared" si="641"/>
        <v>#DIV/0!</v>
      </c>
      <c r="N1685" s="620"/>
      <c r="O1685" s="5" t="b">
        <f t="shared" si="637"/>
        <v>1</v>
      </c>
      <c r="P1685" s="6"/>
      <c r="Q1685" s="138"/>
      <c r="R1685" s="403" t="b">
        <f t="shared" si="640"/>
        <v>1</v>
      </c>
    </row>
    <row r="1686" spans="1:18" s="66" customFormat="1" ht="38.25" customHeight="1" x14ac:dyDescent="0.25">
      <c r="A1686" s="591"/>
      <c r="B1686" s="161" t="s">
        <v>38</v>
      </c>
      <c r="C1686" s="161"/>
      <c r="D1686" s="24">
        <v>6158.1</v>
      </c>
      <c r="E1686" s="24">
        <v>6146.25</v>
      </c>
      <c r="F1686" s="24">
        <v>6146.25</v>
      </c>
      <c r="G1686" s="100">
        <f>F1686/E1686</f>
        <v>1</v>
      </c>
      <c r="H1686" s="24">
        <v>6146.25</v>
      </c>
      <c r="I1686" s="100">
        <f t="shared" si="628"/>
        <v>1</v>
      </c>
      <c r="J1686" s="170">
        <f t="shared" si="630"/>
        <v>1</v>
      </c>
      <c r="K1686" s="24">
        <v>6146.25</v>
      </c>
      <c r="L1686" s="24">
        <f t="shared" si="639"/>
        <v>0</v>
      </c>
      <c r="M1686" s="47">
        <f t="shared" si="641"/>
        <v>1</v>
      </c>
      <c r="N1686" s="620"/>
      <c r="O1686" s="5" t="b">
        <f t="shared" si="637"/>
        <v>1</v>
      </c>
      <c r="P1686" s="6"/>
      <c r="Q1686" s="138"/>
      <c r="R1686" s="403" t="b">
        <f t="shared" si="640"/>
        <v>1</v>
      </c>
    </row>
    <row r="1687" spans="1:18" s="66" customFormat="1" ht="45.75" customHeight="1" x14ac:dyDescent="0.25">
      <c r="A1687" s="591"/>
      <c r="B1687" s="161" t="s">
        <v>20</v>
      </c>
      <c r="C1687" s="161"/>
      <c r="D1687" s="24"/>
      <c r="E1687" s="24"/>
      <c r="F1687" s="24"/>
      <c r="G1687" s="100"/>
      <c r="H1687" s="24"/>
      <c r="I1687" s="81" t="e">
        <f t="shared" si="628"/>
        <v>#DIV/0!</v>
      </c>
      <c r="J1687" s="169"/>
      <c r="K1687" s="24">
        <f t="shared" si="638"/>
        <v>0</v>
      </c>
      <c r="L1687" s="24">
        <f t="shared" si="639"/>
        <v>0</v>
      </c>
      <c r="M1687" s="120" t="e">
        <f t="shared" si="641"/>
        <v>#DIV/0!</v>
      </c>
      <c r="N1687" s="620"/>
      <c r="O1687" s="5" t="b">
        <f t="shared" si="637"/>
        <v>1</v>
      </c>
      <c r="P1687" s="6"/>
      <c r="Q1687" s="138"/>
      <c r="R1687" s="403" t="b">
        <f t="shared" si="640"/>
        <v>1</v>
      </c>
    </row>
    <row r="1688" spans="1:18" s="67" customFormat="1" ht="88.5" customHeight="1" x14ac:dyDescent="0.25">
      <c r="A1688" s="591" t="s">
        <v>257</v>
      </c>
      <c r="B1688" s="162" t="s">
        <v>1145</v>
      </c>
      <c r="C1688" s="160" t="s">
        <v>330</v>
      </c>
      <c r="D1688" s="51">
        <f>SUM(D1689:D1692)</f>
        <v>3476.29</v>
      </c>
      <c r="E1688" s="51">
        <f>SUM(E1689:E1692)</f>
        <v>3476.29</v>
      </c>
      <c r="F1688" s="51">
        <f>SUM(F1689:F1692)</f>
        <v>1404.72</v>
      </c>
      <c r="G1688" s="105">
        <f>F1688/E1688</f>
        <v>0.40400000000000003</v>
      </c>
      <c r="H1688" s="51">
        <f>SUM(H1689:H1692)</f>
        <v>1404.72</v>
      </c>
      <c r="I1688" s="100">
        <f t="shared" si="628"/>
        <v>0.40400000000000003</v>
      </c>
      <c r="J1688" s="172">
        <f t="shared" si="630"/>
        <v>0.4</v>
      </c>
      <c r="K1688" s="51">
        <f>SUM(K1689:K1692)</f>
        <v>2003.45</v>
      </c>
      <c r="L1688" s="51">
        <f t="shared" si="639"/>
        <v>1472.84</v>
      </c>
      <c r="M1688" s="140">
        <f t="shared" si="641"/>
        <v>0.57999999999999996</v>
      </c>
      <c r="N1688" s="620" t="s">
        <v>1452</v>
      </c>
      <c r="O1688" s="5" t="b">
        <f t="shared" si="637"/>
        <v>1</v>
      </c>
      <c r="P1688" s="6"/>
      <c r="Q1688" s="138"/>
      <c r="R1688" s="403" t="b">
        <f t="shared" si="640"/>
        <v>1</v>
      </c>
    </row>
    <row r="1689" spans="1:18" s="66" customFormat="1" ht="48.75" customHeight="1" x14ac:dyDescent="0.25">
      <c r="A1689" s="591"/>
      <c r="B1689" s="161" t="s">
        <v>19</v>
      </c>
      <c r="C1689" s="161"/>
      <c r="D1689" s="24"/>
      <c r="E1689" s="24"/>
      <c r="F1689" s="24"/>
      <c r="G1689" s="100"/>
      <c r="H1689" s="24"/>
      <c r="I1689" s="81" t="e">
        <f t="shared" si="628"/>
        <v>#DIV/0!</v>
      </c>
      <c r="J1689" s="169"/>
      <c r="K1689" s="24">
        <f t="shared" si="638"/>
        <v>0</v>
      </c>
      <c r="L1689" s="24">
        <f t="shared" si="639"/>
        <v>0</v>
      </c>
      <c r="M1689" s="120" t="e">
        <f t="shared" si="641"/>
        <v>#DIV/0!</v>
      </c>
      <c r="N1689" s="620"/>
      <c r="O1689" s="5" t="b">
        <f t="shared" si="637"/>
        <v>1</v>
      </c>
      <c r="P1689" s="6"/>
      <c r="Q1689" s="138"/>
      <c r="R1689" s="403" t="b">
        <f t="shared" si="640"/>
        <v>1</v>
      </c>
    </row>
    <row r="1690" spans="1:18" s="66" customFormat="1" ht="48.75" customHeight="1" x14ac:dyDescent="0.25">
      <c r="A1690" s="591"/>
      <c r="B1690" s="161" t="s">
        <v>18</v>
      </c>
      <c r="C1690" s="161"/>
      <c r="D1690" s="24"/>
      <c r="E1690" s="24"/>
      <c r="F1690" s="24"/>
      <c r="G1690" s="100"/>
      <c r="H1690" s="24"/>
      <c r="I1690" s="81" t="e">
        <f t="shared" si="628"/>
        <v>#DIV/0!</v>
      </c>
      <c r="J1690" s="169"/>
      <c r="K1690" s="24">
        <f t="shared" si="638"/>
        <v>0</v>
      </c>
      <c r="L1690" s="24">
        <f t="shared" si="639"/>
        <v>0</v>
      </c>
      <c r="M1690" s="120" t="e">
        <f t="shared" si="641"/>
        <v>#DIV/0!</v>
      </c>
      <c r="N1690" s="620"/>
      <c r="O1690" s="5" t="b">
        <f t="shared" si="637"/>
        <v>1</v>
      </c>
      <c r="P1690" s="6"/>
      <c r="Q1690" s="138"/>
      <c r="R1690" s="403" t="b">
        <f t="shared" si="640"/>
        <v>1</v>
      </c>
    </row>
    <row r="1691" spans="1:18" s="66" customFormat="1" ht="48.75" customHeight="1" x14ac:dyDescent="0.25">
      <c r="A1691" s="591"/>
      <c r="B1691" s="161" t="s">
        <v>38</v>
      </c>
      <c r="C1691" s="161"/>
      <c r="D1691" s="24">
        <v>3476.29</v>
      </c>
      <c r="E1691" s="24">
        <f>D1691</f>
        <v>3476.29</v>
      </c>
      <c r="F1691" s="24">
        <v>1404.72</v>
      </c>
      <c r="G1691" s="100">
        <f>F1691/E1691</f>
        <v>0.40400000000000003</v>
      </c>
      <c r="H1691" s="24">
        <v>1404.72</v>
      </c>
      <c r="I1691" s="100">
        <f t="shared" si="628"/>
        <v>0.40400000000000003</v>
      </c>
      <c r="J1691" s="170">
        <f t="shared" si="630"/>
        <v>0.4</v>
      </c>
      <c r="K1691" s="24">
        <v>2003.45</v>
      </c>
      <c r="L1691" s="24">
        <f t="shared" si="639"/>
        <v>1472.84</v>
      </c>
      <c r="M1691" s="47">
        <f t="shared" si="641"/>
        <v>0.57999999999999996</v>
      </c>
      <c r="N1691" s="620"/>
      <c r="O1691" s="5" t="b">
        <f t="shared" si="637"/>
        <v>1</v>
      </c>
      <c r="P1691" s="6"/>
      <c r="Q1691" s="138"/>
      <c r="R1691" s="403" t="b">
        <f t="shared" si="640"/>
        <v>1</v>
      </c>
    </row>
    <row r="1692" spans="1:18" s="66" customFormat="1" ht="48.75" customHeight="1" x14ac:dyDescent="0.25">
      <c r="A1692" s="591"/>
      <c r="B1692" s="161" t="s">
        <v>20</v>
      </c>
      <c r="C1692" s="161"/>
      <c r="D1692" s="24"/>
      <c r="E1692" s="24"/>
      <c r="F1692" s="24"/>
      <c r="G1692" s="100"/>
      <c r="H1692" s="24"/>
      <c r="I1692" s="81" t="e">
        <f t="shared" si="628"/>
        <v>#DIV/0!</v>
      </c>
      <c r="J1692" s="169"/>
      <c r="K1692" s="24">
        <f t="shared" si="638"/>
        <v>0</v>
      </c>
      <c r="L1692" s="24">
        <f t="shared" si="639"/>
        <v>0</v>
      </c>
      <c r="M1692" s="120" t="e">
        <f t="shared" si="641"/>
        <v>#DIV/0!</v>
      </c>
      <c r="N1692" s="620"/>
      <c r="O1692" s="5" t="b">
        <f t="shared" si="637"/>
        <v>1</v>
      </c>
      <c r="P1692" s="6"/>
      <c r="Q1692" s="138"/>
      <c r="R1692" s="403" t="b">
        <f t="shared" si="640"/>
        <v>1</v>
      </c>
    </row>
    <row r="1693" spans="1:18" s="67" customFormat="1" ht="143.25" customHeight="1" x14ac:dyDescent="0.25">
      <c r="A1693" s="591" t="s">
        <v>1211</v>
      </c>
      <c r="B1693" s="162" t="s">
        <v>1212</v>
      </c>
      <c r="C1693" s="160" t="s">
        <v>330</v>
      </c>
      <c r="D1693" s="51">
        <f>SUM(D1694:D1697)</f>
        <v>0</v>
      </c>
      <c r="E1693" s="51">
        <f>SUM(E1694:E1697)</f>
        <v>8349.84</v>
      </c>
      <c r="F1693" s="51">
        <f>SUM(F1694:F1697)</f>
        <v>4249.92</v>
      </c>
      <c r="G1693" s="105">
        <f>F1693/E1693</f>
        <v>0.50900000000000001</v>
      </c>
      <c r="H1693" s="51">
        <f>SUM(H1694:H1697)</f>
        <v>4249.92</v>
      </c>
      <c r="I1693" s="100">
        <f t="shared" si="628"/>
        <v>0.50900000000000001</v>
      </c>
      <c r="J1693" s="172">
        <f t="shared" ref="J1693" si="647">H1693/E1693</f>
        <v>0.51</v>
      </c>
      <c r="K1693" s="51">
        <f>SUM(K1694:K1697)</f>
        <v>8349.84</v>
      </c>
      <c r="L1693" s="51">
        <f t="shared" si="639"/>
        <v>0</v>
      </c>
      <c r="M1693" s="140">
        <f t="shared" si="641"/>
        <v>1</v>
      </c>
      <c r="N1693" s="784" t="s">
        <v>1453</v>
      </c>
      <c r="O1693" s="5" t="b">
        <f t="shared" si="637"/>
        <v>1</v>
      </c>
      <c r="P1693" s="424"/>
      <c r="Q1693" s="138"/>
      <c r="R1693" s="403" t="b">
        <f t="shared" si="640"/>
        <v>1</v>
      </c>
    </row>
    <row r="1694" spans="1:18" s="66" customFormat="1" ht="33.75" customHeight="1" x14ac:dyDescent="0.25">
      <c r="A1694" s="591"/>
      <c r="B1694" s="161" t="s">
        <v>19</v>
      </c>
      <c r="C1694" s="161"/>
      <c r="D1694" s="24"/>
      <c r="E1694" s="24"/>
      <c r="F1694" s="24"/>
      <c r="G1694" s="100"/>
      <c r="H1694" s="24"/>
      <c r="I1694" s="81" t="e">
        <f t="shared" si="628"/>
        <v>#DIV/0!</v>
      </c>
      <c r="J1694" s="169"/>
      <c r="K1694" s="24">
        <f t="shared" ref="K1694:K1695" si="648">E1694</f>
        <v>0</v>
      </c>
      <c r="L1694" s="24">
        <f t="shared" si="639"/>
        <v>0</v>
      </c>
      <c r="M1694" s="120" t="e">
        <f t="shared" si="641"/>
        <v>#DIV/0!</v>
      </c>
      <c r="N1694" s="785"/>
      <c r="O1694" s="5" t="b">
        <f t="shared" si="637"/>
        <v>1</v>
      </c>
      <c r="P1694" s="424"/>
      <c r="Q1694" s="138"/>
      <c r="R1694" s="403" t="b">
        <f t="shared" si="640"/>
        <v>1</v>
      </c>
    </row>
    <row r="1695" spans="1:18" s="66" customFormat="1" ht="30.75" customHeight="1" x14ac:dyDescent="0.25">
      <c r="A1695" s="591"/>
      <c r="B1695" s="161" t="s">
        <v>18</v>
      </c>
      <c r="C1695" s="161"/>
      <c r="D1695" s="24"/>
      <c r="E1695" s="24">
        <v>4249.92</v>
      </c>
      <c r="F1695" s="24">
        <v>1000</v>
      </c>
      <c r="G1695" s="100">
        <f>F1695/E1695</f>
        <v>0.23499999999999999</v>
      </c>
      <c r="H1695" s="24">
        <v>1000</v>
      </c>
      <c r="I1695" s="100">
        <f t="shared" si="628"/>
        <v>0.23499999999999999</v>
      </c>
      <c r="J1695" s="170">
        <f t="shared" ref="J1695:J1696" si="649">H1695/E1695</f>
        <v>0.24</v>
      </c>
      <c r="K1695" s="24">
        <f t="shared" si="648"/>
        <v>4249.92</v>
      </c>
      <c r="L1695" s="24">
        <f t="shared" si="639"/>
        <v>0</v>
      </c>
      <c r="M1695" s="120">
        <f t="shared" si="641"/>
        <v>1</v>
      </c>
      <c r="N1695" s="785"/>
      <c r="O1695" s="5" t="b">
        <f t="shared" si="637"/>
        <v>1</v>
      </c>
      <c r="P1695" s="424"/>
      <c r="Q1695" s="138"/>
      <c r="R1695" s="403" t="b">
        <f t="shared" si="640"/>
        <v>1</v>
      </c>
    </row>
    <row r="1696" spans="1:18" s="66" customFormat="1" ht="30.75" customHeight="1" x14ac:dyDescent="0.25">
      <c r="A1696" s="591"/>
      <c r="B1696" s="161" t="s">
        <v>38</v>
      </c>
      <c r="C1696" s="161"/>
      <c r="D1696" s="24"/>
      <c r="E1696" s="24">
        <v>4099.92</v>
      </c>
      <c r="F1696" s="24">
        <v>3249.92</v>
      </c>
      <c r="G1696" s="100">
        <f>F1696/E1696</f>
        <v>0.79300000000000004</v>
      </c>
      <c r="H1696" s="24">
        <v>3249.92</v>
      </c>
      <c r="I1696" s="100">
        <f t="shared" si="628"/>
        <v>0.79300000000000004</v>
      </c>
      <c r="J1696" s="170">
        <f t="shared" si="649"/>
        <v>0.79</v>
      </c>
      <c r="K1696" s="24">
        <v>4099.92</v>
      </c>
      <c r="L1696" s="24">
        <f t="shared" si="639"/>
        <v>0</v>
      </c>
      <c r="M1696" s="47">
        <f t="shared" si="641"/>
        <v>1</v>
      </c>
      <c r="N1696" s="785"/>
      <c r="O1696" s="5" t="b">
        <f t="shared" si="637"/>
        <v>1</v>
      </c>
      <c r="P1696" s="424"/>
      <c r="Q1696" s="138"/>
      <c r="R1696" s="403" t="b">
        <f t="shared" si="640"/>
        <v>1</v>
      </c>
    </row>
    <row r="1697" spans="1:18" s="66" customFormat="1" ht="87.75" customHeight="1" x14ac:dyDescent="0.25">
      <c r="A1697" s="591"/>
      <c r="B1697" s="161" t="s">
        <v>20</v>
      </c>
      <c r="C1697" s="161"/>
      <c r="D1697" s="24"/>
      <c r="E1697" s="24"/>
      <c r="F1697" s="24"/>
      <c r="G1697" s="100"/>
      <c r="H1697" s="24"/>
      <c r="I1697" s="81" t="e">
        <f t="shared" si="628"/>
        <v>#DIV/0!</v>
      </c>
      <c r="J1697" s="169"/>
      <c r="K1697" s="24">
        <f t="shared" ref="K1697" si="650">E1697</f>
        <v>0</v>
      </c>
      <c r="L1697" s="24">
        <f t="shared" si="639"/>
        <v>0</v>
      </c>
      <c r="M1697" s="120" t="e">
        <f t="shared" si="641"/>
        <v>#DIV/0!</v>
      </c>
      <c r="N1697" s="786"/>
      <c r="O1697" s="5" t="b">
        <f t="shared" si="637"/>
        <v>1</v>
      </c>
      <c r="P1697" s="424"/>
      <c r="Q1697" s="138"/>
      <c r="R1697" s="403" t="b">
        <f t="shared" si="640"/>
        <v>1</v>
      </c>
    </row>
    <row r="1698" spans="1:18" s="67" customFormat="1" ht="63.75" customHeight="1" x14ac:dyDescent="0.25">
      <c r="A1698" s="702" t="s">
        <v>258</v>
      </c>
      <c r="B1698" s="168" t="s">
        <v>351</v>
      </c>
      <c r="C1698" s="158" t="s">
        <v>116</v>
      </c>
      <c r="D1698" s="59">
        <f>SUM(D1699:D1702)</f>
        <v>13875.16</v>
      </c>
      <c r="E1698" s="59">
        <f t="shared" ref="E1698" si="651">SUM(E1699:E1702)</f>
        <v>13875.16</v>
      </c>
      <c r="F1698" s="59">
        <f>SUM(F1699:F1702)</f>
        <v>10183.39</v>
      </c>
      <c r="G1698" s="96">
        <f>F1698/E1698</f>
        <v>0.73399999999999999</v>
      </c>
      <c r="H1698" s="59">
        <f>SUM(H1699:H1702)</f>
        <v>10183.39</v>
      </c>
      <c r="I1698" s="96">
        <f t="shared" si="628"/>
        <v>0.73399999999999999</v>
      </c>
      <c r="J1698" s="171">
        <f t="shared" si="630"/>
        <v>0.73</v>
      </c>
      <c r="K1698" s="59">
        <f>SUM(K1699:K1702)</f>
        <v>13724.94</v>
      </c>
      <c r="L1698" s="59">
        <f>SUM(L1699:L1702)</f>
        <v>150.22</v>
      </c>
      <c r="M1698" s="57">
        <f t="shared" si="641"/>
        <v>0.99</v>
      </c>
      <c r="N1698" s="787"/>
      <c r="O1698" s="5" t="b">
        <f t="shared" si="637"/>
        <v>1</v>
      </c>
      <c r="P1698" s="424"/>
      <c r="Q1698" s="138"/>
      <c r="R1698" s="403" t="b">
        <f t="shared" si="640"/>
        <v>1</v>
      </c>
    </row>
    <row r="1699" spans="1:18" s="66" customFormat="1" ht="18.75" customHeight="1" x14ac:dyDescent="0.25">
      <c r="A1699" s="703"/>
      <c r="B1699" s="159" t="s">
        <v>19</v>
      </c>
      <c r="C1699" s="159"/>
      <c r="D1699" s="24">
        <f>D1704+D1709</f>
        <v>0</v>
      </c>
      <c r="E1699" s="24">
        <f t="shared" ref="E1699:F1699" si="652">E1704+E1709</f>
        <v>0</v>
      </c>
      <c r="F1699" s="24">
        <f t="shared" si="652"/>
        <v>0</v>
      </c>
      <c r="G1699" s="100"/>
      <c r="H1699" s="24">
        <f>H1704+H1709</f>
        <v>0</v>
      </c>
      <c r="I1699" s="81" t="e">
        <f t="shared" si="628"/>
        <v>#DIV/0!</v>
      </c>
      <c r="J1699" s="219" t="e">
        <f t="shared" si="630"/>
        <v>#DIV/0!</v>
      </c>
      <c r="K1699" s="24">
        <f>K1704+K1709</f>
        <v>0</v>
      </c>
      <c r="L1699" s="24">
        <f>L1704+L1709</f>
        <v>0</v>
      </c>
      <c r="M1699" s="120" t="e">
        <f t="shared" si="641"/>
        <v>#DIV/0!</v>
      </c>
      <c r="N1699" s="788"/>
      <c r="O1699" s="5" t="b">
        <f t="shared" si="637"/>
        <v>1</v>
      </c>
      <c r="P1699" s="424"/>
      <c r="Q1699" s="138"/>
      <c r="R1699" s="403" t="b">
        <f t="shared" si="640"/>
        <v>1</v>
      </c>
    </row>
    <row r="1700" spans="1:18" s="66" customFormat="1" ht="27" x14ac:dyDescent="0.25">
      <c r="A1700" s="703"/>
      <c r="B1700" s="159" t="s">
        <v>18</v>
      </c>
      <c r="C1700" s="159"/>
      <c r="D1700" s="24">
        <f t="shared" ref="D1700:F1702" si="653">D1705+D1710</f>
        <v>0</v>
      </c>
      <c r="E1700" s="24">
        <f t="shared" si="653"/>
        <v>0</v>
      </c>
      <c r="F1700" s="24">
        <f t="shared" si="653"/>
        <v>0</v>
      </c>
      <c r="G1700" s="81" t="e">
        <f>F1700/E1700</f>
        <v>#DIV/0!</v>
      </c>
      <c r="H1700" s="24">
        <f t="shared" ref="H1700:H1702" si="654">H1705+H1710</f>
        <v>0</v>
      </c>
      <c r="I1700" s="81" t="e">
        <f t="shared" si="628"/>
        <v>#DIV/0!</v>
      </c>
      <c r="J1700" s="219" t="e">
        <f t="shared" si="630"/>
        <v>#DIV/0!</v>
      </c>
      <c r="K1700" s="24">
        <f t="shared" ref="K1700:L1702" si="655">K1705+K1710</f>
        <v>0</v>
      </c>
      <c r="L1700" s="24">
        <f t="shared" si="655"/>
        <v>0</v>
      </c>
      <c r="M1700" s="120" t="e">
        <f t="shared" si="641"/>
        <v>#DIV/0!</v>
      </c>
      <c r="N1700" s="788"/>
      <c r="O1700" s="5" t="b">
        <f t="shared" si="637"/>
        <v>1</v>
      </c>
      <c r="P1700" s="424"/>
      <c r="Q1700" s="138"/>
      <c r="R1700" s="403" t="b">
        <f t="shared" si="640"/>
        <v>1</v>
      </c>
    </row>
    <row r="1701" spans="1:18" s="66" customFormat="1" ht="27" x14ac:dyDescent="0.25">
      <c r="A1701" s="703"/>
      <c r="B1701" s="159" t="s">
        <v>38</v>
      </c>
      <c r="C1701" s="159"/>
      <c r="D1701" s="24">
        <f>D1706+D1711+D1721+D1726+D1716</f>
        <v>13875.16</v>
      </c>
      <c r="E1701" s="24">
        <f>E1706+E1711+E1721+E1726+E1716</f>
        <v>13875.16</v>
      </c>
      <c r="F1701" s="24">
        <f>F1706+F1711+F1721+F1726+F1716</f>
        <v>10183.39</v>
      </c>
      <c r="G1701" s="100">
        <f>F1701/E1701</f>
        <v>0.73399999999999999</v>
      </c>
      <c r="H1701" s="24">
        <f>H1706+H1711+H1721+H1726+H1716</f>
        <v>10183.39</v>
      </c>
      <c r="I1701" s="100">
        <f t="shared" si="628"/>
        <v>0.73399999999999999</v>
      </c>
      <c r="J1701" s="170">
        <f t="shared" si="630"/>
        <v>0.73</v>
      </c>
      <c r="K1701" s="24">
        <f>K1706+K1711+K1721+K1726+K1716</f>
        <v>13724.94</v>
      </c>
      <c r="L1701" s="24">
        <f>L1706+L1711+L1721+L1726+L1716</f>
        <v>150.22</v>
      </c>
      <c r="M1701" s="47">
        <f t="shared" si="641"/>
        <v>0.99</v>
      </c>
      <c r="N1701" s="788"/>
      <c r="O1701" s="5" t="b">
        <f t="shared" si="637"/>
        <v>1</v>
      </c>
      <c r="P1701" s="424"/>
      <c r="Q1701" s="138"/>
      <c r="R1701" s="403" t="b">
        <f t="shared" si="640"/>
        <v>1</v>
      </c>
    </row>
    <row r="1702" spans="1:18" s="66" customFormat="1" ht="27" x14ac:dyDescent="0.25">
      <c r="A1702" s="704"/>
      <c r="B1702" s="159" t="s">
        <v>20</v>
      </c>
      <c r="C1702" s="159"/>
      <c r="D1702" s="24">
        <f t="shared" si="653"/>
        <v>0</v>
      </c>
      <c r="E1702" s="24">
        <f t="shared" si="653"/>
        <v>0</v>
      </c>
      <c r="F1702" s="24">
        <f t="shared" si="653"/>
        <v>0</v>
      </c>
      <c r="G1702" s="81" t="e">
        <f>F1702/E1702</f>
        <v>#DIV/0!</v>
      </c>
      <c r="H1702" s="24">
        <f t="shared" si="654"/>
        <v>0</v>
      </c>
      <c r="I1702" s="81" t="e">
        <f t="shared" si="628"/>
        <v>#DIV/0!</v>
      </c>
      <c r="J1702" s="219" t="e">
        <f t="shared" si="630"/>
        <v>#DIV/0!</v>
      </c>
      <c r="K1702" s="24">
        <f t="shared" si="655"/>
        <v>0</v>
      </c>
      <c r="L1702" s="24">
        <f t="shared" si="655"/>
        <v>0</v>
      </c>
      <c r="M1702" s="120" t="e">
        <f t="shared" si="641"/>
        <v>#DIV/0!</v>
      </c>
      <c r="N1702" s="789"/>
      <c r="O1702" s="5" t="b">
        <f t="shared" si="637"/>
        <v>1</v>
      </c>
      <c r="P1702" s="424"/>
      <c r="Q1702" s="138"/>
      <c r="R1702" s="403" t="b">
        <f t="shared" si="640"/>
        <v>1</v>
      </c>
    </row>
    <row r="1703" spans="1:18" s="67" customFormat="1" ht="37.5" customHeight="1" x14ac:dyDescent="0.25">
      <c r="A1703" s="797" t="s">
        <v>259</v>
      </c>
      <c r="B1703" s="162" t="s">
        <v>839</v>
      </c>
      <c r="C1703" s="160" t="s">
        <v>330</v>
      </c>
      <c r="D1703" s="51">
        <f>SUM(D1704:D1707)</f>
        <v>7968.86</v>
      </c>
      <c r="E1703" s="51">
        <f>SUM(E1704:E1707)</f>
        <v>7968.86</v>
      </c>
      <c r="F1703" s="51">
        <f>SUM(F1704:F1707)</f>
        <v>7968.86</v>
      </c>
      <c r="G1703" s="105">
        <f>F1703/E1703</f>
        <v>1</v>
      </c>
      <c r="H1703" s="51">
        <f>SUM(H1704:H1707)</f>
        <v>7968.86</v>
      </c>
      <c r="I1703" s="100">
        <f t="shared" ref="I1703:I1707" si="656">H1703/E1703</f>
        <v>1</v>
      </c>
      <c r="J1703" s="170">
        <f t="shared" si="630"/>
        <v>1</v>
      </c>
      <c r="K1703" s="24">
        <f t="shared" si="638"/>
        <v>7968.86</v>
      </c>
      <c r="L1703" s="24">
        <f t="shared" si="639"/>
        <v>0</v>
      </c>
      <c r="M1703" s="47">
        <f t="shared" si="641"/>
        <v>1</v>
      </c>
      <c r="N1703" s="681" t="s">
        <v>1146</v>
      </c>
      <c r="O1703" s="5" t="b">
        <f t="shared" si="637"/>
        <v>1</v>
      </c>
      <c r="P1703" s="6"/>
      <c r="Q1703" s="138"/>
      <c r="R1703" s="403" t="b">
        <f t="shared" si="640"/>
        <v>1</v>
      </c>
    </row>
    <row r="1704" spans="1:18" s="66" customFormat="1" ht="40.5" customHeight="1" x14ac:dyDescent="0.25">
      <c r="A1704" s="797"/>
      <c r="B1704" s="161" t="s">
        <v>19</v>
      </c>
      <c r="C1704" s="161"/>
      <c r="D1704" s="24"/>
      <c r="E1704" s="24"/>
      <c r="F1704" s="24"/>
      <c r="G1704" s="100"/>
      <c r="H1704" s="24"/>
      <c r="I1704" s="81" t="e">
        <f t="shared" si="656"/>
        <v>#DIV/0!</v>
      </c>
      <c r="J1704" s="170"/>
      <c r="K1704" s="24">
        <f t="shared" si="638"/>
        <v>0</v>
      </c>
      <c r="L1704" s="24">
        <f>E1704-K1704</f>
        <v>0</v>
      </c>
      <c r="M1704" s="120" t="e">
        <f t="shared" si="641"/>
        <v>#DIV/0!</v>
      </c>
      <c r="N1704" s="682"/>
      <c r="O1704" s="5" t="b">
        <f t="shared" si="637"/>
        <v>1</v>
      </c>
      <c r="P1704" s="6"/>
      <c r="Q1704" s="138"/>
      <c r="R1704" s="403" t="b">
        <f t="shared" si="640"/>
        <v>1</v>
      </c>
    </row>
    <row r="1705" spans="1:18" s="66" customFormat="1" ht="40.5" customHeight="1" x14ac:dyDescent="0.25">
      <c r="A1705" s="797"/>
      <c r="B1705" s="161" t="s">
        <v>18</v>
      </c>
      <c r="C1705" s="161"/>
      <c r="D1705" s="24"/>
      <c r="E1705" s="24"/>
      <c r="F1705" s="24"/>
      <c r="G1705" s="100"/>
      <c r="H1705" s="24"/>
      <c r="I1705" s="81" t="e">
        <f t="shared" si="656"/>
        <v>#DIV/0!</v>
      </c>
      <c r="J1705" s="170"/>
      <c r="K1705" s="24">
        <f t="shared" si="638"/>
        <v>0</v>
      </c>
      <c r="L1705" s="24">
        <f t="shared" si="639"/>
        <v>0</v>
      </c>
      <c r="M1705" s="120" t="e">
        <f t="shared" si="641"/>
        <v>#DIV/0!</v>
      </c>
      <c r="N1705" s="682"/>
      <c r="O1705" s="5" t="b">
        <f t="shared" si="637"/>
        <v>1</v>
      </c>
      <c r="P1705" s="6"/>
      <c r="Q1705" s="138"/>
      <c r="R1705" s="403" t="b">
        <f t="shared" si="640"/>
        <v>1</v>
      </c>
    </row>
    <row r="1706" spans="1:18" s="66" customFormat="1" ht="40.5" customHeight="1" x14ac:dyDescent="0.25">
      <c r="A1706" s="797"/>
      <c r="B1706" s="161" t="s">
        <v>38</v>
      </c>
      <c r="C1706" s="161"/>
      <c r="D1706" s="24">
        <v>7968.86</v>
      </c>
      <c r="E1706" s="24">
        <f>D1706</f>
        <v>7968.86</v>
      </c>
      <c r="F1706" s="24">
        <f>E1706</f>
        <v>7968.86</v>
      </c>
      <c r="G1706" s="100">
        <f>F1706/E1706</f>
        <v>1</v>
      </c>
      <c r="H1706" s="24">
        <f>F1706</f>
        <v>7968.86</v>
      </c>
      <c r="I1706" s="100">
        <f t="shared" si="656"/>
        <v>1</v>
      </c>
      <c r="J1706" s="170">
        <f t="shared" si="630"/>
        <v>1</v>
      </c>
      <c r="K1706" s="24">
        <f t="shared" si="638"/>
        <v>7968.86</v>
      </c>
      <c r="L1706" s="24">
        <f t="shared" si="639"/>
        <v>0</v>
      </c>
      <c r="M1706" s="47">
        <f t="shared" si="641"/>
        <v>1</v>
      </c>
      <c r="N1706" s="682"/>
      <c r="O1706" s="5" t="b">
        <f t="shared" si="637"/>
        <v>1</v>
      </c>
      <c r="P1706" s="6"/>
      <c r="Q1706" s="138"/>
      <c r="R1706" s="403" t="b">
        <f t="shared" si="640"/>
        <v>1</v>
      </c>
    </row>
    <row r="1707" spans="1:18" s="66" customFormat="1" ht="40.5" customHeight="1" x14ac:dyDescent="0.25">
      <c r="A1707" s="797"/>
      <c r="B1707" s="161" t="s">
        <v>20</v>
      </c>
      <c r="C1707" s="161"/>
      <c r="D1707" s="24"/>
      <c r="E1707" s="24"/>
      <c r="F1707" s="24">
        <f>H1707</f>
        <v>0</v>
      </c>
      <c r="G1707" s="81" t="e">
        <f>F1707/E1707</f>
        <v>#DIV/0!</v>
      </c>
      <c r="H1707" s="36">
        <v>0</v>
      </c>
      <c r="I1707" s="81" t="e">
        <f t="shared" si="656"/>
        <v>#DIV/0!</v>
      </c>
      <c r="J1707" s="219" t="e">
        <f t="shared" si="630"/>
        <v>#DIV/0!</v>
      </c>
      <c r="K1707" s="24">
        <f t="shared" si="638"/>
        <v>0</v>
      </c>
      <c r="L1707" s="24">
        <f t="shared" si="639"/>
        <v>0</v>
      </c>
      <c r="M1707" s="120" t="e">
        <f t="shared" si="641"/>
        <v>#DIV/0!</v>
      </c>
      <c r="N1707" s="683"/>
      <c r="O1707" s="5" t="b">
        <f t="shared" si="637"/>
        <v>1</v>
      </c>
      <c r="P1707" s="6"/>
      <c r="Q1707" s="138"/>
      <c r="R1707" s="403" t="b">
        <f t="shared" si="640"/>
        <v>1</v>
      </c>
    </row>
    <row r="1708" spans="1:18" s="65" customFormat="1" ht="80.25" customHeight="1" x14ac:dyDescent="0.25">
      <c r="A1708" s="797" t="s">
        <v>260</v>
      </c>
      <c r="B1708" s="162" t="s">
        <v>840</v>
      </c>
      <c r="C1708" s="160" t="s">
        <v>330</v>
      </c>
      <c r="D1708" s="51">
        <f>SUM(D1709:D1712)</f>
        <v>2746.4</v>
      </c>
      <c r="E1708" s="51">
        <f>SUM(E1709:E1712)</f>
        <v>2746.4</v>
      </c>
      <c r="F1708" s="51">
        <f>SUM(F1709:F1712)</f>
        <v>376.47</v>
      </c>
      <c r="G1708" s="105">
        <f>F1708/E1708</f>
        <v>0.13700000000000001</v>
      </c>
      <c r="H1708" s="51">
        <f>SUM(H1709:H1712)</f>
        <v>376.47</v>
      </c>
      <c r="I1708" s="100">
        <f>H1708/E1708</f>
        <v>0.13700000000000001</v>
      </c>
      <c r="J1708" s="169">
        <f>H1708/E1708</f>
        <v>0.14000000000000001</v>
      </c>
      <c r="K1708" s="51">
        <f>SUM(K1709:K1712)</f>
        <v>2596.2199999999998</v>
      </c>
      <c r="L1708" s="24">
        <f>E1708-K1708</f>
        <v>150.18</v>
      </c>
      <c r="M1708" s="47">
        <f t="shared" si="641"/>
        <v>0.95</v>
      </c>
      <c r="N1708" s="784" t="s">
        <v>1454</v>
      </c>
      <c r="O1708" s="5" t="b">
        <f t="shared" si="637"/>
        <v>1</v>
      </c>
      <c r="P1708" s="6"/>
      <c r="Q1708" s="138"/>
      <c r="R1708" s="403" t="b">
        <f t="shared" si="640"/>
        <v>1</v>
      </c>
    </row>
    <row r="1709" spans="1:18" s="66" customFormat="1" ht="28.5" customHeight="1" x14ac:dyDescent="0.25">
      <c r="A1709" s="797"/>
      <c r="B1709" s="161" t="s">
        <v>19</v>
      </c>
      <c r="C1709" s="161"/>
      <c r="D1709" s="24"/>
      <c r="E1709" s="24"/>
      <c r="F1709" s="24"/>
      <c r="G1709" s="100"/>
      <c r="H1709" s="24"/>
      <c r="I1709" s="81" t="e">
        <f>H1709/E1709</f>
        <v>#DIV/0!</v>
      </c>
      <c r="J1709" s="169"/>
      <c r="K1709" s="24">
        <f>E1709</f>
        <v>0</v>
      </c>
      <c r="L1709" s="24">
        <f>E1709-K1709</f>
        <v>0</v>
      </c>
      <c r="M1709" s="120" t="e">
        <f t="shared" si="641"/>
        <v>#DIV/0!</v>
      </c>
      <c r="N1709" s="785"/>
      <c r="O1709" s="5" t="b">
        <f t="shared" si="637"/>
        <v>1</v>
      </c>
      <c r="P1709" s="6"/>
      <c r="Q1709" s="138"/>
      <c r="R1709" s="403" t="b">
        <f t="shared" si="640"/>
        <v>1</v>
      </c>
    </row>
    <row r="1710" spans="1:18" s="66" customFormat="1" ht="28.5" customHeight="1" x14ac:dyDescent="0.25">
      <c r="A1710" s="797"/>
      <c r="B1710" s="161" t="s">
        <v>18</v>
      </c>
      <c r="C1710" s="161"/>
      <c r="D1710" s="24"/>
      <c r="E1710" s="24"/>
      <c r="F1710" s="24"/>
      <c r="G1710" s="100"/>
      <c r="H1710" s="24"/>
      <c r="I1710" s="81" t="e">
        <f>H1710/E1710</f>
        <v>#DIV/0!</v>
      </c>
      <c r="J1710" s="169"/>
      <c r="K1710" s="24">
        <f>E1710</f>
        <v>0</v>
      </c>
      <c r="L1710" s="24">
        <f>E1710-K1710</f>
        <v>0</v>
      </c>
      <c r="M1710" s="120" t="e">
        <f t="shared" si="641"/>
        <v>#DIV/0!</v>
      </c>
      <c r="N1710" s="785"/>
      <c r="O1710" s="5" t="b">
        <f t="shared" si="637"/>
        <v>1</v>
      </c>
      <c r="P1710" s="6"/>
      <c r="Q1710" s="138"/>
      <c r="R1710" s="403" t="b">
        <f t="shared" si="640"/>
        <v>1</v>
      </c>
    </row>
    <row r="1711" spans="1:18" s="66" customFormat="1" ht="28.5" customHeight="1" x14ac:dyDescent="0.25">
      <c r="A1711" s="797"/>
      <c r="B1711" s="161" t="s">
        <v>38</v>
      </c>
      <c r="C1711" s="161"/>
      <c r="D1711" s="24">
        <v>2746.4</v>
      </c>
      <c r="E1711" s="24">
        <f>D1711</f>
        <v>2746.4</v>
      </c>
      <c r="F1711" s="24">
        <v>376.47</v>
      </c>
      <c r="G1711" s="100">
        <f>F1711/E1711</f>
        <v>0.13700000000000001</v>
      </c>
      <c r="H1711" s="24">
        <v>376.47</v>
      </c>
      <c r="I1711" s="100">
        <f>H1711/E1711</f>
        <v>0.13700000000000001</v>
      </c>
      <c r="J1711" s="169">
        <f>H1711/E1711</f>
        <v>0.14000000000000001</v>
      </c>
      <c r="K1711" s="24">
        <v>2596.2199999999998</v>
      </c>
      <c r="L1711" s="24">
        <f>E1711-K1711</f>
        <v>150.18</v>
      </c>
      <c r="M1711" s="47">
        <f t="shared" si="641"/>
        <v>0.95</v>
      </c>
      <c r="N1711" s="785"/>
      <c r="O1711" s="5" t="b">
        <f t="shared" si="637"/>
        <v>1</v>
      </c>
      <c r="P1711" s="6"/>
      <c r="Q1711" s="138"/>
      <c r="R1711" s="403" t="b">
        <f t="shared" si="640"/>
        <v>1</v>
      </c>
    </row>
    <row r="1712" spans="1:18" s="66" customFormat="1" ht="28.5" customHeight="1" x14ac:dyDescent="0.25">
      <c r="A1712" s="797"/>
      <c r="B1712" s="161" t="s">
        <v>20</v>
      </c>
      <c r="C1712" s="161"/>
      <c r="D1712" s="24"/>
      <c r="E1712" s="24"/>
      <c r="F1712" s="24"/>
      <c r="G1712" s="100"/>
      <c r="H1712" s="24"/>
      <c r="I1712" s="81" t="e">
        <f>H1712/E1712</f>
        <v>#DIV/0!</v>
      </c>
      <c r="J1712" s="169"/>
      <c r="K1712" s="24">
        <f>E1712</f>
        <v>0</v>
      </c>
      <c r="L1712" s="24">
        <f>E1712-K1712</f>
        <v>0</v>
      </c>
      <c r="M1712" s="120" t="e">
        <f t="shared" si="641"/>
        <v>#DIV/0!</v>
      </c>
      <c r="N1712" s="786"/>
      <c r="O1712" s="5" t="b">
        <f t="shared" si="637"/>
        <v>1</v>
      </c>
      <c r="P1712" s="6"/>
      <c r="Q1712" s="138"/>
      <c r="R1712" s="403" t="b">
        <f t="shared" si="640"/>
        <v>1</v>
      </c>
    </row>
    <row r="1713" spans="1:18" s="66" customFormat="1" ht="37.5" customHeight="1" x14ac:dyDescent="0.25">
      <c r="A1713" s="995" t="s">
        <v>1077</v>
      </c>
      <c r="B1713" s="162" t="s">
        <v>1304</v>
      </c>
      <c r="C1713" s="160" t="s">
        <v>172</v>
      </c>
      <c r="D1713" s="51">
        <f>SUM(D1714:D1717)</f>
        <v>1321.8</v>
      </c>
      <c r="E1713" s="51">
        <f>SUM(E1714:E1717)</f>
        <v>1321.8</v>
      </c>
      <c r="F1713" s="51">
        <f>SUM(F1714:F1717)</f>
        <v>0</v>
      </c>
      <c r="G1713" s="105">
        <f>F1713/E1713</f>
        <v>0</v>
      </c>
      <c r="H1713" s="51">
        <f>G1713/E1713</f>
        <v>0</v>
      </c>
      <c r="I1713" s="100">
        <f t="shared" ref="I1713:I1715" si="657">H1713/E1713</f>
        <v>0</v>
      </c>
      <c r="J1713" s="170">
        <f t="shared" ref="J1713" si="658">H1713/E1713</f>
        <v>0</v>
      </c>
      <c r="K1713" s="24">
        <f>SUM(K1714:K1717)</f>
        <v>1321.8</v>
      </c>
      <c r="L1713" s="47">
        <f>SUM(L1714:L1717)</f>
        <v>0</v>
      </c>
      <c r="M1713" s="47">
        <f t="shared" si="641"/>
        <v>1</v>
      </c>
      <c r="N1713" s="784" t="s">
        <v>1306</v>
      </c>
      <c r="O1713" s="5"/>
      <c r="P1713" s="424"/>
      <c r="Q1713" s="138"/>
      <c r="R1713" s="403" t="b">
        <f t="shared" si="640"/>
        <v>1</v>
      </c>
    </row>
    <row r="1714" spans="1:18" s="66" customFormat="1" ht="28.5" customHeight="1" x14ac:dyDescent="0.25">
      <c r="A1714" s="996"/>
      <c r="B1714" s="161" t="s">
        <v>19</v>
      </c>
      <c r="C1714" s="161"/>
      <c r="D1714" s="24"/>
      <c r="E1714" s="24"/>
      <c r="F1714" s="24"/>
      <c r="G1714" s="100"/>
      <c r="H1714" s="24"/>
      <c r="I1714" s="81" t="e">
        <f t="shared" si="657"/>
        <v>#DIV/0!</v>
      </c>
      <c r="J1714" s="170"/>
      <c r="K1714" s="24"/>
      <c r="L1714" s="120"/>
      <c r="M1714" s="120"/>
      <c r="N1714" s="785"/>
      <c r="O1714" s="5"/>
      <c r="P1714" s="424"/>
      <c r="Q1714" s="138"/>
      <c r="R1714" s="403" t="b">
        <f t="shared" si="640"/>
        <v>1</v>
      </c>
    </row>
    <row r="1715" spans="1:18" s="66" customFormat="1" ht="28.5" customHeight="1" x14ac:dyDescent="0.25">
      <c r="A1715" s="996"/>
      <c r="B1715" s="161" t="s">
        <v>18</v>
      </c>
      <c r="C1715" s="161"/>
      <c r="D1715" s="24"/>
      <c r="E1715" s="24"/>
      <c r="F1715" s="24"/>
      <c r="G1715" s="100"/>
      <c r="H1715" s="24"/>
      <c r="I1715" s="81" t="e">
        <f t="shared" si="657"/>
        <v>#DIV/0!</v>
      </c>
      <c r="J1715" s="170"/>
      <c r="K1715" s="24"/>
      <c r="L1715" s="120"/>
      <c r="M1715" s="120"/>
      <c r="N1715" s="785"/>
      <c r="O1715" s="5"/>
      <c r="P1715" s="424"/>
      <c r="Q1715" s="138"/>
      <c r="R1715" s="403" t="b">
        <f t="shared" si="640"/>
        <v>1</v>
      </c>
    </row>
    <row r="1716" spans="1:18" s="66" customFormat="1" ht="28.5" customHeight="1" x14ac:dyDescent="0.25">
      <c r="A1716" s="996"/>
      <c r="B1716" s="161" t="s">
        <v>38</v>
      </c>
      <c r="C1716" s="161"/>
      <c r="D1716" s="24">
        <v>1321.8</v>
      </c>
      <c r="E1716" s="24">
        <v>1321.8</v>
      </c>
      <c r="F1716" s="24">
        <v>0</v>
      </c>
      <c r="G1716" s="100">
        <f>F1716/E1716</f>
        <v>0</v>
      </c>
      <c r="H1716" s="24">
        <f>G1716/E1716</f>
        <v>0</v>
      </c>
      <c r="I1716" s="100">
        <f>H1716/E1716</f>
        <v>0</v>
      </c>
      <c r="J1716" s="170">
        <f t="shared" ref="J1716" si="659">H1716/E1716</f>
        <v>0</v>
      </c>
      <c r="K1716" s="24">
        <v>1321.8</v>
      </c>
      <c r="L1716" s="47">
        <f>E1716-K1716</f>
        <v>0</v>
      </c>
      <c r="M1716" s="47">
        <f>K1716/E1716</f>
        <v>1</v>
      </c>
      <c r="N1716" s="785"/>
      <c r="O1716" s="5"/>
      <c r="P1716" s="424"/>
      <c r="Q1716" s="138"/>
      <c r="R1716" s="403" t="b">
        <f t="shared" si="640"/>
        <v>1</v>
      </c>
    </row>
    <row r="1717" spans="1:18" s="66" customFormat="1" ht="28.5" customHeight="1" x14ac:dyDescent="0.25">
      <c r="A1717" s="997"/>
      <c r="B1717" s="161" t="s">
        <v>20</v>
      </c>
      <c r="C1717" s="161"/>
      <c r="D1717" s="24"/>
      <c r="E1717" s="24"/>
      <c r="F1717" s="24"/>
      <c r="G1717" s="100"/>
      <c r="H1717" s="24"/>
      <c r="I1717" s="81" t="e">
        <f t="shared" ref="I1717:I1780" si="660">H1717/E1717</f>
        <v>#DIV/0!</v>
      </c>
      <c r="J1717" s="170"/>
      <c r="K1717" s="24"/>
      <c r="L1717" s="120"/>
      <c r="M1717" s="120"/>
      <c r="N1717" s="786"/>
      <c r="O1717" s="5"/>
      <c r="P1717" s="424"/>
      <c r="Q1717" s="138"/>
      <c r="R1717" s="403" t="b">
        <f t="shared" si="640"/>
        <v>1</v>
      </c>
    </row>
    <row r="1718" spans="1:18" s="66" customFormat="1" ht="37.5" customHeight="1" x14ac:dyDescent="0.25">
      <c r="A1718" s="797" t="s">
        <v>1078</v>
      </c>
      <c r="B1718" s="162" t="s">
        <v>1080</v>
      </c>
      <c r="C1718" s="160" t="s">
        <v>172</v>
      </c>
      <c r="D1718" s="51">
        <f>SUM(D1719:D1722)</f>
        <v>45.64</v>
      </c>
      <c r="E1718" s="51">
        <f>SUM(E1719:E1722)</f>
        <v>45.64</v>
      </c>
      <c r="F1718" s="51">
        <f>SUM(F1719:F1722)</f>
        <v>45.64</v>
      </c>
      <c r="G1718" s="105">
        <f>F1718/E1718</f>
        <v>1</v>
      </c>
      <c r="H1718" s="51">
        <f>SUM(H1719:H1722)</f>
        <v>45.64</v>
      </c>
      <c r="I1718" s="100">
        <f t="shared" si="660"/>
        <v>1</v>
      </c>
      <c r="J1718" s="170">
        <f t="shared" ref="J1718" si="661">H1718/E1718</f>
        <v>1</v>
      </c>
      <c r="K1718" s="24">
        <f>SUM(K1719:K1722)</f>
        <v>45.64</v>
      </c>
      <c r="L1718" s="47">
        <f>SUM(L1719:L1722)</f>
        <v>0</v>
      </c>
      <c r="M1718" s="47">
        <f t="shared" si="641"/>
        <v>1</v>
      </c>
      <c r="N1718" s="784" t="s">
        <v>1303</v>
      </c>
      <c r="O1718" s="5" t="b">
        <f t="shared" si="637"/>
        <v>1</v>
      </c>
      <c r="P1718" s="138"/>
      <c r="Q1718" s="403"/>
      <c r="R1718" s="403" t="b">
        <f t="shared" si="640"/>
        <v>1</v>
      </c>
    </row>
    <row r="1719" spans="1:18" s="66" customFormat="1" ht="28.5" customHeight="1" x14ac:dyDescent="0.25">
      <c r="A1719" s="797"/>
      <c r="B1719" s="161" t="s">
        <v>19</v>
      </c>
      <c r="C1719" s="161"/>
      <c r="D1719" s="24"/>
      <c r="E1719" s="24"/>
      <c r="F1719" s="24"/>
      <c r="G1719" s="100"/>
      <c r="H1719" s="24"/>
      <c r="I1719" s="81" t="e">
        <f t="shared" si="660"/>
        <v>#DIV/0!</v>
      </c>
      <c r="J1719" s="170"/>
      <c r="K1719" s="24"/>
      <c r="L1719" s="120"/>
      <c r="M1719" s="120"/>
      <c r="N1719" s="785"/>
      <c r="O1719" s="5" t="b">
        <f t="shared" si="637"/>
        <v>1</v>
      </c>
      <c r="P1719" s="138"/>
      <c r="Q1719" s="403"/>
      <c r="R1719" s="403" t="b">
        <f t="shared" si="640"/>
        <v>1</v>
      </c>
    </row>
    <row r="1720" spans="1:18" s="66" customFormat="1" ht="28.5" customHeight="1" x14ac:dyDescent="0.25">
      <c r="A1720" s="797"/>
      <c r="B1720" s="161" t="s">
        <v>18</v>
      </c>
      <c r="C1720" s="161"/>
      <c r="D1720" s="24"/>
      <c r="E1720" s="24"/>
      <c r="F1720" s="24"/>
      <c r="G1720" s="100"/>
      <c r="H1720" s="24"/>
      <c r="I1720" s="81" t="e">
        <f t="shared" si="660"/>
        <v>#DIV/0!</v>
      </c>
      <c r="J1720" s="170"/>
      <c r="K1720" s="24"/>
      <c r="L1720" s="120"/>
      <c r="M1720" s="120"/>
      <c r="N1720" s="785"/>
      <c r="O1720" s="5" t="b">
        <f t="shared" si="637"/>
        <v>1</v>
      </c>
      <c r="P1720" s="138"/>
      <c r="Q1720" s="403"/>
      <c r="R1720" s="403" t="b">
        <f t="shared" si="640"/>
        <v>1</v>
      </c>
    </row>
    <row r="1721" spans="1:18" s="66" customFormat="1" ht="28.5" customHeight="1" x14ac:dyDescent="0.25">
      <c r="A1721" s="797"/>
      <c r="B1721" s="161" t="s">
        <v>38</v>
      </c>
      <c r="C1721" s="161"/>
      <c r="D1721" s="24">
        <v>45.64</v>
      </c>
      <c r="E1721" s="24">
        <v>45.64</v>
      </c>
      <c r="F1721" s="24">
        <v>45.64</v>
      </c>
      <c r="G1721" s="100">
        <f>F1721/E1721</f>
        <v>1</v>
      </c>
      <c r="H1721" s="24">
        <v>45.64</v>
      </c>
      <c r="I1721" s="100">
        <f>H1721/E1721</f>
        <v>1</v>
      </c>
      <c r="J1721" s="170">
        <f t="shared" ref="J1721" si="662">H1721/E1721</f>
        <v>1</v>
      </c>
      <c r="K1721" s="24">
        <v>45.64</v>
      </c>
      <c r="L1721" s="47">
        <f>E1721-K1721</f>
        <v>0</v>
      </c>
      <c r="M1721" s="47">
        <f>K1721/E1721</f>
        <v>1</v>
      </c>
      <c r="N1721" s="785"/>
      <c r="O1721" s="5" t="b">
        <f t="shared" ref="O1721:O1784" si="663">K1721+L1721=E1721</f>
        <v>1</v>
      </c>
      <c r="P1721" s="138"/>
      <c r="Q1721" s="403"/>
      <c r="R1721" s="403" t="b">
        <f t="shared" si="640"/>
        <v>1</v>
      </c>
    </row>
    <row r="1722" spans="1:18" s="66" customFormat="1" ht="28.5" customHeight="1" x14ac:dyDescent="0.25">
      <c r="A1722" s="797"/>
      <c r="B1722" s="161" t="s">
        <v>20</v>
      </c>
      <c r="C1722" s="161"/>
      <c r="D1722" s="24"/>
      <c r="E1722" s="24"/>
      <c r="F1722" s="24"/>
      <c r="G1722" s="100"/>
      <c r="H1722" s="24"/>
      <c r="I1722" s="81" t="e">
        <f t="shared" si="660"/>
        <v>#DIV/0!</v>
      </c>
      <c r="J1722" s="170"/>
      <c r="K1722" s="24"/>
      <c r="L1722" s="120"/>
      <c r="M1722" s="120"/>
      <c r="N1722" s="786"/>
      <c r="O1722" s="5" t="b">
        <f t="shared" si="663"/>
        <v>1</v>
      </c>
      <c r="P1722" s="138"/>
      <c r="Q1722" s="403"/>
      <c r="R1722" s="403" t="b">
        <f t="shared" si="640"/>
        <v>1</v>
      </c>
    </row>
    <row r="1723" spans="1:18" s="66" customFormat="1" ht="37.5" customHeight="1" x14ac:dyDescent="0.25">
      <c r="A1723" s="797" t="s">
        <v>1305</v>
      </c>
      <c r="B1723" s="162" t="s">
        <v>1079</v>
      </c>
      <c r="C1723" s="160" t="s">
        <v>172</v>
      </c>
      <c r="D1723" s="51">
        <f>SUM(D1724:D1727)</f>
        <v>1792.46</v>
      </c>
      <c r="E1723" s="51">
        <f>SUM(E1724:E1727)</f>
        <v>1792.46</v>
      </c>
      <c r="F1723" s="51">
        <f>SUM(F1724:F1727)</f>
        <v>1792.42</v>
      </c>
      <c r="G1723" s="105">
        <f>F1723/E1723</f>
        <v>1</v>
      </c>
      <c r="H1723" s="51">
        <f>SUM(H1724:H1727)</f>
        <v>1792.42</v>
      </c>
      <c r="I1723" s="100">
        <f t="shared" si="660"/>
        <v>1</v>
      </c>
      <c r="J1723" s="170">
        <f t="shared" ref="J1723" si="664">H1723/E1723</f>
        <v>1</v>
      </c>
      <c r="K1723" s="24">
        <f>SUM(K1724:K1727)</f>
        <v>1792.42</v>
      </c>
      <c r="L1723" s="468">
        <f>SUM(L1724:L1727)</f>
        <v>0.04</v>
      </c>
      <c r="M1723" s="47">
        <f>K1723/E1723</f>
        <v>1</v>
      </c>
      <c r="N1723" s="784" t="s">
        <v>1302</v>
      </c>
      <c r="O1723" s="5" t="b">
        <f t="shared" si="663"/>
        <v>1</v>
      </c>
      <c r="P1723" s="138"/>
      <c r="Q1723" s="403"/>
      <c r="R1723" s="403" t="b">
        <f t="shared" si="640"/>
        <v>1</v>
      </c>
    </row>
    <row r="1724" spans="1:18" s="66" customFormat="1" ht="28.5" customHeight="1" x14ac:dyDescent="0.25">
      <c r="A1724" s="797"/>
      <c r="B1724" s="161" t="s">
        <v>19</v>
      </c>
      <c r="C1724" s="161"/>
      <c r="D1724" s="24"/>
      <c r="E1724" s="24"/>
      <c r="F1724" s="24"/>
      <c r="G1724" s="100"/>
      <c r="H1724" s="24"/>
      <c r="I1724" s="81" t="e">
        <f t="shared" si="660"/>
        <v>#DIV/0!</v>
      </c>
      <c r="J1724" s="170"/>
      <c r="K1724" s="24"/>
      <c r="L1724" s="120"/>
      <c r="M1724" s="120"/>
      <c r="N1724" s="785"/>
      <c r="O1724" s="5" t="b">
        <f t="shared" si="663"/>
        <v>1</v>
      </c>
      <c r="P1724" s="138"/>
      <c r="Q1724" s="403"/>
      <c r="R1724" s="403" t="b">
        <f t="shared" si="640"/>
        <v>1</v>
      </c>
    </row>
    <row r="1725" spans="1:18" s="66" customFormat="1" ht="28.5" customHeight="1" x14ac:dyDescent="0.25">
      <c r="A1725" s="797"/>
      <c r="B1725" s="161" t="s">
        <v>18</v>
      </c>
      <c r="C1725" s="161"/>
      <c r="D1725" s="24"/>
      <c r="E1725" s="24"/>
      <c r="F1725" s="24"/>
      <c r="G1725" s="100"/>
      <c r="H1725" s="24"/>
      <c r="I1725" s="81" t="e">
        <f t="shared" si="660"/>
        <v>#DIV/0!</v>
      </c>
      <c r="J1725" s="170"/>
      <c r="K1725" s="24"/>
      <c r="L1725" s="120"/>
      <c r="M1725" s="120"/>
      <c r="N1725" s="785"/>
      <c r="O1725" s="5" t="b">
        <f t="shared" si="663"/>
        <v>1</v>
      </c>
      <c r="P1725" s="138"/>
      <c r="Q1725" s="403"/>
      <c r="R1725" s="403" t="b">
        <f t="shared" si="640"/>
        <v>1</v>
      </c>
    </row>
    <row r="1726" spans="1:18" s="66" customFormat="1" ht="28.5" customHeight="1" x14ac:dyDescent="0.25">
      <c r="A1726" s="797"/>
      <c r="B1726" s="161" t="s">
        <v>38</v>
      </c>
      <c r="C1726" s="161"/>
      <c r="D1726" s="24">
        <v>1792.46</v>
      </c>
      <c r="E1726" s="24">
        <v>1792.46</v>
      </c>
      <c r="F1726" s="24">
        <v>1792.42</v>
      </c>
      <c r="G1726" s="100">
        <f>F1726/E1726</f>
        <v>1</v>
      </c>
      <c r="H1726" s="24">
        <v>1792.42</v>
      </c>
      <c r="I1726" s="100">
        <f>H1726/E1726</f>
        <v>1</v>
      </c>
      <c r="J1726" s="170">
        <f t="shared" ref="J1726" si="665">H1726/E1726</f>
        <v>1</v>
      </c>
      <c r="K1726" s="24">
        <v>1792.42</v>
      </c>
      <c r="L1726" s="468">
        <f>E1726-K1726</f>
        <v>0.04</v>
      </c>
      <c r="M1726" s="47">
        <f>K1726/E1726</f>
        <v>1</v>
      </c>
      <c r="N1726" s="785"/>
      <c r="O1726" s="5" t="b">
        <f t="shared" si="663"/>
        <v>1</v>
      </c>
      <c r="P1726" s="138"/>
      <c r="Q1726" s="403"/>
      <c r="R1726" s="403" t="b">
        <f t="shared" si="640"/>
        <v>1</v>
      </c>
    </row>
    <row r="1727" spans="1:18" s="66" customFormat="1" ht="28.5" customHeight="1" x14ac:dyDescent="0.25">
      <c r="A1727" s="797"/>
      <c r="B1727" s="161" t="s">
        <v>20</v>
      </c>
      <c r="C1727" s="161"/>
      <c r="D1727" s="24"/>
      <c r="E1727" s="24"/>
      <c r="F1727" s="24"/>
      <c r="G1727" s="100"/>
      <c r="H1727" s="24"/>
      <c r="I1727" s="81" t="e">
        <f t="shared" si="660"/>
        <v>#DIV/0!</v>
      </c>
      <c r="J1727" s="169"/>
      <c r="K1727" s="24"/>
      <c r="L1727" s="120"/>
      <c r="M1727" s="120"/>
      <c r="N1727" s="786"/>
      <c r="O1727" s="5" t="b">
        <f t="shared" si="663"/>
        <v>1</v>
      </c>
      <c r="P1727" s="138"/>
      <c r="Q1727" s="403"/>
      <c r="R1727" s="403" t="b">
        <f t="shared" si="640"/>
        <v>1</v>
      </c>
    </row>
    <row r="1728" spans="1:18" s="67" customFormat="1" ht="39" x14ac:dyDescent="0.25">
      <c r="A1728" s="808" t="s">
        <v>261</v>
      </c>
      <c r="B1728" s="168" t="s">
        <v>352</v>
      </c>
      <c r="C1728" s="158" t="s">
        <v>116</v>
      </c>
      <c r="D1728" s="59">
        <f>SUM(D1730:D1731)</f>
        <v>11403.22</v>
      </c>
      <c r="E1728" s="59">
        <f>E1733</f>
        <v>11403.22</v>
      </c>
      <c r="F1728" s="59">
        <f>F1730+F1731</f>
        <v>7553.3</v>
      </c>
      <c r="G1728" s="96">
        <f>F1728/E1728</f>
        <v>0.66200000000000003</v>
      </c>
      <c r="H1728" s="59">
        <f>SUM(H1729:H1732)</f>
        <v>7524</v>
      </c>
      <c r="I1728" s="96">
        <f t="shared" si="660"/>
        <v>0.66</v>
      </c>
      <c r="J1728" s="96">
        <f t="shared" ref="J1728:J1736" si="666">H1728/E1728</f>
        <v>0.66</v>
      </c>
      <c r="K1728" s="59">
        <f>SUM(K1729:K1732)</f>
        <v>11403.22</v>
      </c>
      <c r="L1728" s="59">
        <f>SUM(L1729:L1732)</f>
        <v>0</v>
      </c>
      <c r="M1728" s="57">
        <f t="shared" si="641"/>
        <v>1</v>
      </c>
      <c r="N1728" s="696"/>
      <c r="O1728" s="5" t="b">
        <f t="shared" si="663"/>
        <v>1</v>
      </c>
      <c r="P1728" s="6"/>
      <c r="Q1728" s="138"/>
      <c r="R1728" s="403"/>
    </row>
    <row r="1729" spans="1:18" s="66" customFormat="1" ht="18.75" customHeight="1" x14ac:dyDescent="0.25">
      <c r="A1729" s="808"/>
      <c r="B1729" s="159" t="s">
        <v>19</v>
      </c>
      <c r="C1729" s="159"/>
      <c r="D1729" s="24"/>
      <c r="E1729" s="24">
        <f t="shared" ref="D1729:H1732" si="667">E1734</f>
        <v>0</v>
      </c>
      <c r="F1729" s="24">
        <f t="shared" si="667"/>
        <v>0</v>
      </c>
      <c r="G1729" s="81" t="e">
        <f>F1729/E1729</f>
        <v>#DIV/0!</v>
      </c>
      <c r="H1729" s="24">
        <f t="shared" si="667"/>
        <v>0</v>
      </c>
      <c r="I1729" s="81" t="e">
        <f t="shared" si="660"/>
        <v>#DIV/0!</v>
      </c>
      <c r="J1729" s="169"/>
      <c r="K1729" s="24">
        <f t="shared" ref="K1729:K1747" si="668">E1729</f>
        <v>0</v>
      </c>
      <c r="L1729" s="24">
        <f t="shared" ref="L1729:L1767" si="669">E1729-K1729</f>
        <v>0</v>
      </c>
      <c r="M1729" s="120" t="e">
        <f t="shared" si="641"/>
        <v>#DIV/0!</v>
      </c>
      <c r="N1729" s="696"/>
      <c r="O1729" s="5" t="b">
        <f t="shared" si="663"/>
        <v>1</v>
      </c>
      <c r="P1729" s="6"/>
      <c r="Q1729" s="138"/>
      <c r="R1729" s="403" t="b">
        <f t="shared" si="640"/>
        <v>1</v>
      </c>
    </row>
    <row r="1730" spans="1:18" s="66" customFormat="1" ht="27" x14ac:dyDescent="0.25">
      <c r="A1730" s="808"/>
      <c r="B1730" s="159" t="s">
        <v>18</v>
      </c>
      <c r="C1730" s="159"/>
      <c r="D1730" s="24">
        <f t="shared" si="667"/>
        <v>947.2</v>
      </c>
      <c r="E1730" s="24">
        <f t="shared" si="667"/>
        <v>947.2</v>
      </c>
      <c r="F1730" s="24">
        <f>F1735</f>
        <v>947.2</v>
      </c>
      <c r="G1730" s="100">
        <f>F1730/E1730</f>
        <v>1</v>
      </c>
      <c r="H1730" s="24">
        <f>H1735</f>
        <v>917.9</v>
      </c>
      <c r="I1730" s="100">
        <f t="shared" si="660"/>
        <v>0.96899999999999997</v>
      </c>
      <c r="J1730" s="170">
        <f t="shared" si="666"/>
        <v>0.97</v>
      </c>
      <c r="K1730" s="24">
        <f>K1735</f>
        <v>947.2</v>
      </c>
      <c r="L1730" s="24">
        <f t="shared" si="669"/>
        <v>0</v>
      </c>
      <c r="M1730" s="47">
        <f t="shared" si="641"/>
        <v>1</v>
      </c>
      <c r="N1730" s="696"/>
      <c r="O1730" s="5" t="b">
        <f t="shared" si="663"/>
        <v>1</v>
      </c>
      <c r="P1730" s="6"/>
      <c r="Q1730" s="138"/>
      <c r="R1730" s="403"/>
    </row>
    <row r="1731" spans="1:18" s="66" customFormat="1" ht="27" x14ac:dyDescent="0.25">
      <c r="A1731" s="808"/>
      <c r="B1731" s="159" t="s">
        <v>38</v>
      </c>
      <c r="C1731" s="159"/>
      <c r="D1731" s="24">
        <f t="shared" si="667"/>
        <v>10456.02</v>
      </c>
      <c r="E1731" s="24">
        <f t="shared" si="667"/>
        <v>10456.02</v>
      </c>
      <c r="F1731" s="24">
        <f>F1736</f>
        <v>6606.1</v>
      </c>
      <c r="G1731" s="100">
        <f>F1731/E1731</f>
        <v>0.63200000000000001</v>
      </c>
      <c r="H1731" s="24">
        <f>H1736</f>
        <v>6606.1</v>
      </c>
      <c r="I1731" s="100">
        <f t="shared" si="660"/>
        <v>0.63200000000000001</v>
      </c>
      <c r="J1731" s="170">
        <f t="shared" si="666"/>
        <v>0.63</v>
      </c>
      <c r="K1731" s="24">
        <f>K1736</f>
        <v>10456.02</v>
      </c>
      <c r="L1731" s="24">
        <f t="shared" si="669"/>
        <v>0</v>
      </c>
      <c r="M1731" s="47">
        <f t="shared" si="641"/>
        <v>1</v>
      </c>
      <c r="N1731" s="696"/>
      <c r="O1731" s="5" t="b">
        <f t="shared" si="663"/>
        <v>1</v>
      </c>
      <c r="P1731" s="6"/>
      <c r="Q1731" s="138"/>
      <c r="R1731" s="403" t="b">
        <f t="shared" si="640"/>
        <v>1</v>
      </c>
    </row>
    <row r="1732" spans="1:18" s="66" customFormat="1" ht="27" x14ac:dyDescent="0.25">
      <c r="A1732" s="808"/>
      <c r="B1732" s="159" t="s">
        <v>20</v>
      </c>
      <c r="C1732" s="159"/>
      <c r="D1732" s="24"/>
      <c r="E1732" s="24"/>
      <c r="F1732" s="24">
        <f t="shared" si="667"/>
        <v>0</v>
      </c>
      <c r="G1732" s="100"/>
      <c r="H1732" s="24"/>
      <c r="I1732" s="81" t="e">
        <f t="shared" si="660"/>
        <v>#DIV/0!</v>
      </c>
      <c r="J1732" s="169"/>
      <c r="K1732" s="24">
        <f t="shared" si="668"/>
        <v>0</v>
      </c>
      <c r="L1732" s="24">
        <f t="shared" si="669"/>
        <v>0</v>
      </c>
      <c r="M1732" s="120" t="e">
        <f t="shared" si="641"/>
        <v>#DIV/0!</v>
      </c>
      <c r="N1732" s="696"/>
      <c r="O1732" s="5" t="b">
        <f t="shared" si="663"/>
        <v>1</v>
      </c>
      <c r="P1732" s="6"/>
      <c r="Q1732" s="138"/>
      <c r="R1732" s="403" t="b">
        <f t="shared" si="640"/>
        <v>1</v>
      </c>
    </row>
    <row r="1733" spans="1:18" s="65" customFormat="1" ht="61.5" customHeight="1" x14ac:dyDescent="0.25">
      <c r="A1733" s="591" t="s">
        <v>262</v>
      </c>
      <c r="B1733" s="162" t="s">
        <v>841</v>
      </c>
      <c r="C1733" s="160" t="s">
        <v>330</v>
      </c>
      <c r="D1733" s="51">
        <f>SUM(D1734:D1737)</f>
        <v>11403.22</v>
      </c>
      <c r="E1733" s="51">
        <f>SUM(E1734:E1737)</f>
        <v>11403.22</v>
      </c>
      <c r="F1733" s="51">
        <f>SUM(F1734:F1737)</f>
        <v>7553.3</v>
      </c>
      <c r="G1733" s="105">
        <f>F1733/E1733</f>
        <v>0.66200000000000003</v>
      </c>
      <c r="H1733" s="51">
        <f>SUM(H1734:H1737)</f>
        <v>7524</v>
      </c>
      <c r="I1733" s="100">
        <f t="shared" si="660"/>
        <v>0.66</v>
      </c>
      <c r="J1733" s="100">
        <f t="shared" si="666"/>
        <v>0.66</v>
      </c>
      <c r="K1733" s="24">
        <f>SUM(K1734:K1737)</f>
        <v>11403.22</v>
      </c>
      <c r="L1733" s="24">
        <f>SUM(L1734:L1737)</f>
        <v>0</v>
      </c>
      <c r="M1733" s="47">
        <f t="shared" si="641"/>
        <v>1</v>
      </c>
      <c r="N1733" s="605"/>
      <c r="O1733" s="5" t="b">
        <f t="shared" si="663"/>
        <v>1</v>
      </c>
      <c r="P1733" s="6"/>
      <c r="Q1733" s="138"/>
      <c r="R1733" s="403"/>
    </row>
    <row r="1734" spans="1:18" s="66" customFormat="1" ht="18.75" customHeight="1" x14ac:dyDescent="0.25">
      <c r="A1734" s="591"/>
      <c r="B1734" s="161" t="s">
        <v>19</v>
      </c>
      <c r="C1734" s="161"/>
      <c r="D1734" s="24"/>
      <c r="E1734" s="24"/>
      <c r="F1734" s="24"/>
      <c r="G1734" s="100"/>
      <c r="H1734" s="24"/>
      <c r="I1734" s="81" t="e">
        <f t="shared" si="660"/>
        <v>#DIV/0!</v>
      </c>
      <c r="J1734" s="169"/>
      <c r="K1734" s="24">
        <f t="shared" si="668"/>
        <v>0</v>
      </c>
      <c r="L1734" s="24">
        <f t="shared" si="669"/>
        <v>0</v>
      </c>
      <c r="M1734" s="120" t="e">
        <f t="shared" si="641"/>
        <v>#DIV/0!</v>
      </c>
      <c r="N1734" s="605"/>
      <c r="O1734" s="5" t="b">
        <f t="shared" si="663"/>
        <v>1</v>
      </c>
      <c r="P1734" s="6"/>
      <c r="Q1734" s="138"/>
      <c r="R1734" s="403" t="b">
        <f t="shared" si="640"/>
        <v>1</v>
      </c>
    </row>
    <row r="1735" spans="1:18" s="66" customFormat="1" ht="18.75" customHeight="1" x14ac:dyDescent="0.25">
      <c r="A1735" s="591"/>
      <c r="B1735" s="161" t="s">
        <v>18</v>
      </c>
      <c r="C1735" s="161"/>
      <c r="D1735" s="24">
        <f>D1740+D1745</f>
        <v>947.2</v>
      </c>
      <c r="E1735" s="24">
        <f>E1740+E1745</f>
        <v>947.2</v>
      </c>
      <c r="F1735" s="24">
        <f>F1740+F1745</f>
        <v>947.2</v>
      </c>
      <c r="G1735" s="100">
        <f>F1735/E1735</f>
        <v>1</v>
      </c>
      <c r="H1735" s="24">
        <f>H1740+H1745</f>
        <v>917.9</v>
      </c>
      <c r="I1735" s="100">
        <f t="shared" si="660"/>
        <v>0.96899999999999997</v>
      </c>
      <c r="J1735" s="170">
        <f t="shared" si="666"/>
        <v>0.97</v>
      </c>
      <c r="K1735" s="24">
        <f>K1740+K1745</f>
        <v>947.2</v>
      </c>
      <c r="L1735" s="24">
        <f t="shared" si="669"/>
        <v>0</v>
      </c>
      <c r="M1735" s="47">
        <f t="shared" si="641"/>
        <v>1</v>
      </c>
      <c r="N1735" s="605"/>
      <c r="O1735" s="5" t="b">
        <f t="shared" si="663"/>
        <v>1</v>
      </c>
      <c r="P1735" s="6"/>
      <c r="Q1735" s="138"/>
      <c r="R1735" s="403"/>
    </row>
    <row r="1736" spans="1:18" s="66" customFormat="1" ht="18.75" customHeight="1" x14ac:dyDescent="0.25">
      <c r="A1736" s="591"/>
      <c r="B1736" s="161" t="s">
        <v>38</v>
      </c>
      <c r="C1736" s="161"/>
      <c r="D1736" s="24">
        <f>D1741+D1746</f>
        <v>10456.02</v>
      </c>
      <c r="E1736" s="24">
        <f>E1741+E1746</f>
        <v>10456.02</v>
      </c>
      <c r="F1736" s="24">
        <f>F1741</f>
        <v>6606.1</v>
      </c>
      <c r="G1736" s="100">
        <f>F1736/E1736</f>
        <v>0.63200000000000001</v>
      </c>
      <c r="H1736" s="24">
        <f>F1736</f>
        <v>6606.1</v>
      </c>
      <c r="I1736" s="100">
        <f t="shared" si="660"/>
        <v>0.63200000000000001</v>
      </c>
      <c r="J1736" s="170">
        <f t="shared" si="666"/>
        <v>0.63</v>
      </c>
      <c r="K1736" s="24">
        <f>K1741</f>
        <v>10456.02</v>
      </c>
      <c r="L1736" s="24">
        <f t="shared" si="669"/>
        <v>0</v>
      </c>
      <c r="M1736" s="47">
        <f t="shared" si="641"/>
        <v>1</v>
      </c>
      <c r="N1736" s="605"/>
      <c r="O1736" s="5" t="b">
        <f t="shared" si="663"/>
        <v>1</v>
      </c>
      <c r="P1736" s="6"/>
      <c r="Q1736" s="138"/>
      <c r="R1736" s="403" t="b">
        <f t="shared" ref="R1736:R1799" si="670">F1736=H1736</f>
        <v>1</v>
      </c>
    </row>
    <row r="1737" spans="1:18" s="66" customFormat="1" ht="18.75" customHeight="1" x14ac:dyDescent="0.25">
      <c r="A1737" s="591"/>
      <c r="B1737" s="161" t="s">
        <v>20</v>
      </c>
      <c r="C1737" s="161"/>
      <c r="D1737" s="24"/>
      <c r="E1737" s="24"/>
      <c r="F1737" s="24"/>
      <c r="G1737" s="100"/>
      <c r="H1737" s="24"/>
      <c r="I1737" s="81" t="e">
        <f t="shared" si="660"/>
        <v>#DIV/0!</v>
      </c>
      <c r="J1737" s="169"/>
      <c r="K1737" s="24">
        <f t="shared" si="668"/>
        <v>0</v>
      </c>
      <c r="L1737" s="24">
        <f t="shared" si="669"/>
        <v>0</v>
      </c>
      <c r="M1737" s="120" t="e">
        <f t="shared" si="641"/>
        <v>#DIV/0!</v>
      </c>
      <c r="N1737" s="605"/>
      <c r="O1737" s="5" t="b">
        <f t="shared" si="663"/>
        <v>1</v>
      </c>
      <c r="P1737" s="6"/>
      <c r="Q1737" s="138"/>
      <c r="R1737" s="403" t="b">
        <f t="shared" si="670"/>
        <v>1</v>
      </c>
    </row>
    <row r="1738" spans="1:18" s="65" customFormat="1" ht="37.5" customHeight="1" x14ac:dyDescent="0.25">
      <c r="A1738" s="591" t="s">
        <v>842</v>
      </c>
      <c r="B1738" s="162" t="s">
        <v>843</v>
      </c>
      <c r="C1738" s="160" t="s">
        <v>330</v>
      </c>
      <c r="D1738" s="51">
        <f>SUM(D1739:D1742)</f>
        <v>11373.92</v>
      </c>
      <c r="E1738" s="51">
        <f>SUM(E1739:E1742)</f>
        <v>11373.92</v>
      </c>
      <c r="F1738" s="51">
        <f>SUM(F1739:F1742)</f>
        <v>7524</v>
      </c>
      <c r="G1738" s="105">
        <f>F1738/E1738</f>
        <v>0.66200000000000003</v>
      </c>
      <c r="H1738" s="51">
        <f>SUM(H1739:H1742)</f>
        <v>7524</v>
      </c>
      <c r="I1738" s="100">
        <f t="shared" si="660"/>
        <v>0.66200000000000003</v>
      </c>
      <c r="J1738" s="100">
        <f t="shared" ref="J1738" si="671">H1738/E1738</f>
        <v>0.66200000000000003</v>
      </c>
      <c r="K1738" s="24">
        <f>SUM(K1739:K1742)</f>
        <v>11373.92</v>
      </c>
      <c r="L1738" s="24">
        <f>SUM(L1739:L1742)</f>
        <v>0</v>
      </c>
      <c r="M1738" s="47">
        <f t="shared" si="641"/>
        <v>1</v>
      </c>
      <c r="N1738" s="605" t="s">
        <v>1455</v>
      </c>
      <c r="O1738" s="5" t="b">
        <f t="shared" si="663"/>
        <v>1</v>
      </c>
      <c r="P1738" s="6"/>
      <c r="Q1738" s="138"/>
      <c r="R1738" s="403" t="b">
        <f t="shared" si="670"/>
        <v>1</v>
      </c>
    </row>
    <row r="1739" spans="1:18" s="66" customFormat="1" ht="47.25" customHeight="1" x14ac:dyDescent="0.25">
      <c r="A1739" s="591"/>
      <c r="B1739" s="161" t="s">
        <v>19</v>
      </c>
      <c r="C1739" s="161"/>
      <c r="D1739" s="24"/>
      <c r="E1739" s="24"/>
      <c r="F1739" s="24"/>
      <c r="G1739" s="100"/>
      <c r="H1739" s="24"/>
      <c r="I1739" s="81" t="e">
        <f t="shared" si="660"/>
        <v>#DIV/0!</v>
      </c>
      <c r="J1739" s="169"/>
      <c r="K1739" s="24">
        <f t="shared" si="668"/>
        <v>0</v>
      </c>
      <c r="L1739" s="24">
        <f t="shared" si="669"/>
        <v>0</v>
      </c>
      <c r="M1739" s="120" t="e">
        <f t="shared" si="641"/>
        <v>#DIV/0!</v>
      </c>
      <c r="N1739" s="605"/>
      <c r="O1739" s="5" t="b">
        <f t="shared" si="663"/>
        <v>1</v>
      </c>
      <c r="P1739" s="6"/>
      <c r="Q1739" s="138"/>
      <c r="R1739" s="403" t="b">
        <f t="shared" si="670"/>
        <v>1</v>
      </c>
    </row>
    <row r="1740" spans="1:18" s="66" customFormat="1" ht="42" customHeight="1" x14ac:dyDescent="0.25">
      <c r="A1740" s="591"/>
      <c r="B1740" s="161" t="s">
        <v>18</v>
      </c>
      <c r="C1740" s="161"/>
      <c r="D1740" s="24">
        <v>917.9</v>
      </c>
      <c r="E1740" s="24">
        <v>917.9</v>
      </c>
      <c r="F1740" s="24">
        <v>917.9</v>
      </c>
      <c r="G1740" s="100">
        <f>F1740/E1740</f>
        <v>1</v>
      </c>
      <c r="H1740" s="24">
        <v>917.9</v>
      </c>
      <c r="I1740" s="100">
        <f t="shared" si="660"/>
        <v>1</v>
      </c>
      <c r="J1740" s="170">
        <f t="shared" ref="J1740:J1743" si="672">H1740/E1740</f>
        <v>1</v>
      </c>
      <c r="K1740" s="24">
        <f t="shared" si="668"/>
        <v>917.9</v>
      </c>
      <c r="L1740" s="24">
        <f t="shared" si="669"/>
        <v>0</v>
      </c>
      <c r="M1740" s="47">
        <f t="shared" si="641"/>
        <v>1</v>
      </c>
      <c r="N1740" s="605"/>
      <c r="O1740" s="5" t="b">
        <f t="shared" si="663"/>
        <v>1</v>
      </c>
      <c r="P1740" s="6"/>
      <c r="Q1740" s="138"/>
      <c r="R1740" s="403" t="b">
        <f t="shared" si="670"/>
        <v>1</v>
      </c>
    </row>
    <row r="1741" spans="1:18" s="66" customFormat="1" ht="39" customHeight="1" x14ac:dyDescent="0.25">
      <c r="A1741" s="591"/>
      <c r="B1741" s="161" t="s">
        <v>38</v>
      </c>
      <c r="C1741" s="161"/>
      <c r="D1741" s="24">
        <v>10456.02</v>
      </c>
      <c r="E1741" s="24">
        <v>10456.02</v>
      </c>
      <c r="F1741" s="24">
        <v>6606.1</v>
      </c>
      <c r="G1741" s="100">
        <f>F1741/E1741</f>
        <v>0.63200000000000001</v>
      </c>
      <c r="H1741" s="24">
        <v>6606.1</v>
      </c>
      <c r="I1741" s="100">
        <f t="shared" si="660"/>
        <v>0.63200000000000001</v>
      </c>
      <c r="J1741" s="170">
        <f t="shared" si="672"/>
        <v>0.63</v>
      </c>
      <c r="K1741" s="24">
        <v>10456.02</v>
      </c>
      <c r="L1741" s="24">
        <f t="shared" si="669"/>
        <v>0</v>
      </c>
      <c r="M1741" s="47">
        <f t="shared" ref="M1741:M1797" si="673">K1741/E1741</f>
        <v>1</v>
      </c>
      <c r="N1741" s="605"/>
      <c r="O1741" s="5" t="b">
        <f t="shared" si="663"/>
        <v>1</v>
      </c>
      <c r="P1741" s="6"/>
      <c r="Q1741" s="138"/>
      <c r="R1741" s="403" t="b">
        <f t="shared" si="670"/>
        <v>1</v>
      </c>
    </row>
    <row r="1742" spans="1:18" s="66" customFormat="1" ht="47.25" customHeight="1" x14ac:dyDescent="0.25">
      <c r="A1742" s="591"/>
      <c r="B1742" s="161" t="s">
        <v>20</v>
      </c>
      <c r="C1742" s="161"/>
      <c r="D1742" s="24"/>
      <c r="E1742" s="24"/>
      <c r="F1742" s="24"/>
      <c r="G1742" s="100"/>
      <c r="H1742" s="24"/>
      <c r="I1742" s="81" t="e">
        <f t="shared" si="660"/>
        <v>#DIV/0!</v>
      </c>
      <c r="J1742" s="169"/>
      <c r="K1742" s="24">
        <f t="shared" si="668"/>
        <v>0</v>
      </c>
      <c r="L1742" s="24">
        <f t="shared" si="669"/>
        <v>0</v>
      </c>
      <c r="M1742" s="120" t="e">
        <f t="shared" si="673"/>
        <v>#DIV/0!</v>
      </c>
      <c r="N1742" s="605"/>
      <c r="O1742" s="5" t="b">
        <f t="shared" si="663"/>
        <v>1</v>
      </c>
      <c r="P1742" s="6"/>
      <c r="Q1742" s="138"/>
      <c r="R1742" s="403" t="b">
        <f t="shared" si="670"/>
        <v>1</v>
      </c>
    </row>
    <row r="1743" spans="1:18" s="65" customFormat="1" ht="177" customHeight="1" x14ac:dyDescent="0.25">
      <c r="A1743" s="591" t="s">
        <v>844</v>
      </c>
      <c r="B1743" s="162" t="s">
        <v>845</v>
      </c>
      <c r="C1743" s="160" t="s">
        <v>330</v>
      </c>
      <c r="D1743" s="51">
        <f>SUM(D1744:D1747)</f>
        <v>29.3</v>
      </c>
      <c r="E1743" s="51">
        <f>SUM(E1744:E1747)</f>
        <v>29.3</v>
      </c>
      <c r="F1743" s="51">
        <f>SUM(F1744:F1747)</f>
        <v>29.3</v>
      </c>
      <c r="G1743" s="105">
        <f>F1743/E1743</f>
        <v>1</v>
      </c>
      <c r="H1743" s="51">
        <f>SUM(H1744:H1747)</f>
        <v>0</v>
      </c>
      <c r="I1743" s="100">
        <f t="shared" si="660"/>
        <v>0</v>
      </c>
      <c r="J1743" s="170">
        <f t="shared" si="672"/>
        <v>0</v>
      </c>
      <c r="K1743" s="24">
        <f t="shared" si="668"/>
        <v>29.3</v>
      </c>
      <c r="L1743" s="24">
        <f t="shared" si="669"/>
        <v>0</v>
      </c>
      <c r="M1743" s="47">
        <f t="shared" si="673"/>
        <v>1</v>
      </c>
      <c r="N1743" s="605" t="s">
        <v>1058</v>
      </c>
      <c r="O1743" s="5" t="b">
        <f t="shared" si="663"/>
        <v>1</v>
      </c>
      <c r="P1743" s="6"/>
      <c r="Q1743" s="138"/>
      <c r="R1743" s="403"/>
    </row>
    <row r="1744" spans="1:18" s="66" customFormat="1" ht="18.75" customHeight="1" x14ac:dyDescent="0.25">
      <c r="A1744" s="591"/>
      <c r="B1744" s="161" t="s">
        <v>19</v>
      </c>
      <c r="C1744" s="161"/>
      <c r="D1744" s="24"/>
      <c r="E1744" s="24"/>
      <c r="F1744" s="24"/>
      <c r="G1744" s="100"/>
      <c r="H1744" s="24"/>
      <c r="I1744" s="81" t="e">
        <f t="shared" si="660"/>
        <v>#DIV/0!</v>
      </c>
      <c r="J1744" s="169"/>
      <c r="K1744" s="24">
        <f t="shared" si="668"/>
        <v>0</v>
      </c>
      <c r="L1744" s="24">
        <f t="shared" si="669"/>
        <v>0</v>
      </c>
      <c r="M1744" s="120" t="e">
        <f t="shared" si="673"/>
        <v>#DIV/0!</v>
      </c>
      <c r="N1744" s="605"/>
      <c r="O1744" s="5" t="b">
        <f t="shared" si="663"/>
        <v>1</v>
      </c>
      <c r="P1744" s="6"/>
      <c r="Q1744" s="138"/>
      <c r="R1744" s="403" t="b">
        <f t="shared" si="670"/>
        <v>1</v>
      </c>
    </row>
    <row r="1745" spans="1:18" s="66" customFormat="1" ht="18.75" customHeight="1" x14ac:dyDescent="0.25">
      <c r="A1745" s="591"/>
      <c r="B1745" s="161" t="s">
        <v>18</v>
      </c>
      <c r="C1745" s="161"/>
      <c r="D1745" s="24">
        <v>29.3</v>
      </c>
      <c r="E1745" s="24">
        <v>29.3</v>
      </c>
      <c r="F1745" s="24">
        <v>29.3</v>
      </c>
      <c r="G1745" s="100">
        <f>F1745/E1745</f>
        <v>1</v>
      </c>
      <c r="H1745" s="24"/>
      <c r="I1745" s="100">
        <f t="shared" si="660"/>
        <v>0</v>
      </c>
      <c r="J1745" s="308">
        <f t="shared" ref="J1745:J1746" si="674">H1745/E1745</f>
        <v>0</v>
      </c>
      <c r="K1745" s="24">
        <f t="shared" si="668"/>
        <v>29.3</v>
      </c>
      <c r="L1745" s="24">
        <f t="shared" si="669"/>
        <v>0</v>
      </c>
      <c r="M1745" s="47">
        <f t="shared" si="673"/>
        <v>1</v>
      </c>
      <c r="N1745" s="605"/>
      <c r="O1745" s="5" t="b">
        <f t="shared" si="663"/>
        <v>1</v>
      </c>
      <c r="P1745" s="6"/>
      <c r="Q1745" s="138"/>
      <c r="R1745" s="403"/>
    </row>
    <row r="1746" spans="1:18" s="66" customFormat="1" ht="18.75" customHeight="1" x14ac:dyDescent="0.25">
      <c r="A1746" s="591"/>
      <c r="B1746" s="161" t="s">
        <v>38</v>
      </c>
      <c r="C1746" s="161"/>
      <c r="D1746" s="24"/>
      <c r="E1746" s="24"/>
      <c r="F1746" s="24"/>
      <c r="G1746" s="81" t="e">
        <f>F1746/E1746</f>
        <v>#DIV/0!</v>
      </c>
      <c r="H1746" s="24"/>
      <c r="I1746" s="81" t="e">
        <f t="shared" si="660"/>
        <v>#DIV/0!</v>
      </c>
      <c r="J1746" s="173" t="e">
        <f t="shared" si="674"/>
        <v>#DIV/0!</v>
      </c>
      <c r="K1746" s="24">
        <f t="shared" si="668"/>
        <v>0</v>
      </c>
      <c r="L1746" s="24">
        <f t="shared" si="669"/>
        <v>0</v>
      </c>
      <c r="M1746" s="120" t="e">
        <f t="shared" si="673"/>
        <v>#DIV/0!</v>
      </c>
      <c r="N1746" s="605"/>
      <c r="O1746" s="5" t="b">
        <f t="shared" si="663"/>
        <v>1</v>
      </c>
      <c r="P1746" s="6"/>
      <c r="Q1746" s="138"/>
      <c r="R1746" s="403" t="b">
        <f t="shared" si="670"/>
        <v>1</v>
      </c>
    </row>
    <row r="1747" spans="1:18" s="66" customFormat="1" ht="18.75" customHeight="1" x14ac:dyDescent="0.25">
      <c r="A1747" s="591"/>
      <c r="B1747" s="161" t="s">
        <v>20</v>
      </c>
      <c r="C1747" s="161"/>
      <c r="D1747" s="24"/>
      <c r="E1747" s="24"/>
      <c r="F1747" s="24"/>
      <c r="G1747" s="100"/>
      <c r="H1747" s="24"/>
      <c r="I1747" s="81" t="e">
        <f t="shared" si="660"/>
        <v>#DIV/0!</v>
      </c>
      <c r="J1747" s="219"/>
      <c r="K1747" s="24">
        <f t="shared" si="668"/>
        <v>0</v>
      </c>
      <c r="L1747" s="24">
        <f t="shared" si="669"/>
        <v>0</v>
      </c>
      <c r="M1747" s="120" t="e">
        <f t="shared" si="673"/>
        <v>#DIV/0!</v>
      </c>
      <c r="N1747" s="605"/>
      <c r="O1747" s="5" t="b">
        <f t="shared" si="663"/>
        <v>1</v>
      </c>
      <c r="P1747" s="6"/>
      <c r="Q1747" s="138"/>
      <c r="R1747" s="403" t="b">
        <f t="shared" si="670"/>
        <v>1</v>
      </c>
    </row>
    <row r="1748" spans="1:18" s="67" customFormat="1" ht="123" customHeight="1" x14ac:dyDescent="0.25">
      <c r="A1748" s="796" t="s">
        <v>606</v>
      </c>
      <c r="B1748" s="174" t="s">
        <v>704</v>
      </c>
      <c r="C1748" s="163" t="s">
        <v>114</v>
      </c>
      <c r="D1748" s="31">
        <f>SUM(D1749:D1752)</f>
        <v>261525.03</v>
      </c>
      <c r="E1748" s="31">
        <f t="shared" ref="E1748:H1748" si="675">SUM(E1749:E1752)</f>
        <v>262194.49</v>
      </c>
      <c r="F1748" s="31">
        <f t="shared" si="675"/>
        <v>204909.57</v>
      </c>
      <c r="G1748" s="101">
        <f>F1748/E1748</f>
        <v>0.78200000000000003</v>
      </c>
      <c r="H1748" s="31">
        <f t="shared" si="675"/>
        <v>204909.57</v>
      </c>
      <c r="I1748" s="101">
        <f t="shared" si="660"/>
        <v>0.78200000000000003</v>
      </c>
      <c r="J1748" s="175">
        <f t="shared" ref="J1748:J1751" si="676">H1748/E1748</f>
        <v>0.78</v>
      </c>
      <c r="K1748" s="31">
        <f t="shared" ref="K1748" si="677">SUM(K1749:K1752)</f>
        <v>262194.49</v>
      </c>
      <c r="L1748" s="33">
        <f t="shared" si="669"/>
        <v>0</v>
      </c>
      <c r="M1748" s="32">
        <f t="shared" si="673"/>
        <v>1</v>
      </c>
      <c r="N1748" s="696"/>
      <c r="O1748" s="5" t="b">
        <f t="shared" si="663"/>
        <v>1</v>
      </c>
      <c r="P1748" s="6"/>
      <c r="Q1748" s="138"/>
      <c r="R1748" s="403" t="b">
        <f t="shared" si="670"/>
        <v>1</v>
      </c>
    </row>
    <row r="1749" spans="1:18" s="66" customFormat="1" ht="27" x14ac:dyDescent="0.25">
      <c r="A1749" s="796"/>
      <c r="B1749" s="164" t="s">
        <v>19</v>
      </c>
      <c r="C1749" s="164"/>
      <c r="D1749" s="33">
        <f t="shared" ref="D1749:F1752" si="678">D1754+D1759+D1764</f>
        <v>0</v>
      </c>
      <c r="E1749" s="33">
        <f t="shared" si="678"/>
        <v>0</v>
      </c>
      <c r="F1749" s="33">
        <f t="shared" si="678"/>
        <v>0</v>
      </c>
      <c r="G1749" s="104"/>
      <c r="H1749" s="33">
        <f t="shared" ref="H1749:H1752" si="679">H1754+H1759+H1764</f>
        <v>0</v>
      </c>
      <c r="I1749" s="103" t="e">
        <f t="shared" si="660"/>
        <v>#DIV/0!</v>
      </c>
      <c r="J1749" s="175"/>
      <c r="K1749" s="33">
        <f t="shared" ref="K1749:K1767" si="680">E1749</f>
        <v>0</v>
      </c>
      <c r="L1749" s="33">
        <f t="shared" si="669"/>
        <v>0</v>
      </c>
      <c r="M1749" s="117" t="e">
        <f t="shared" si="673"/>
        <v>#DIV/0!</v>
      </c>
      <c r="N1749" s="696"/>
      <c r="O1749" s="5" t="b">
        <f t="shared" si="663"/>
        <v>1</v>
      </c>
      <c r="P1749" s="6"/>
      <c r="Q1749" s="138"/>
      <c r="R1749" s="403" t="b">
        <f t="shared" si="670"/>
        <v>1</v>
      </c>
    </row>
    <row r="1750" spans="1:18" s="66" customFormat="1" ht="27" x14ac:dyDescent="0.25">
      <c r="A1750" s="796"/>
      <c r="B1750" s="164" t="s">
        <v>18</v>
      </c>
      <c r="C1750" s="164"/>
      <c r="D1750" s="33">
        <f t="shared" si="678"/>
        <v>0</v>
      </c>
      <c r="E1750" s="33">
        <f t="shared" si="678"/>
        <v>0</v>
      </c>
      <c r="F1750" s="33">
        <f t="shared" si="678"/>
        <v>0</v>
      </c>
      <c r="G1750" s="104"/>
      <c r="H1750" s="33">
        <f t="shared" si="679"/>
        <v>0</v>
      </c>
      <c r="I1750" s="103" t="e">
        <f t="shared" si="660"/>
        <v>#DIV/0!</v>
      </c>
      <c r="J1750" s="175"/>
      <c r="K1750" s="33">
        <f t="shared" si="680"/>
        <v>0</v>
      </c>
      <c r="L1750" s="33">
        <f t="shared" si="669"/>
        <v>0</v>
      </c>
      <c r="M1750" s="117" t="e">
        <f t="shared" si="673"/>
        <v>#DIV/0!</v>
      </c>
      <c r="N1750" s="696"/>
      <c r="O1750" s="5" t="b">
        <f t="shared" si="663"/>
        <v>1</v>
      </c>
      <c r="P1750" s="6"/>
      <c r="Q1750" s="138"/>
      <c r="R1750" s="403" t="b">
        <f t="shared" si="670"/>
        <v>1</v>
      </c>
    </row>
    <row r="1751" spans="1:18" s="66" customFormat="1" ht="27" x14ac:dyDescent="0.25">
      <c r="A1751" s="796"/>
      <c r="B1751" s="164" t="s">
        <v>38</v>
      </c>
      <c r="C1751" s="194"/>
      <c r="D1751" s="33">
        <f t="shared" si="678"/>
        <v>261525.03</v>
      </c>
      <c r="E1751" s="33">
        <f>E1756+E1761+E1766</f>
        <v>262194.49</v>
      </c>
      <c r="F1751" s="33">
        <f t="shared" si="678"/>
        <v>204909.57</v>
      </c>
      <c r="G1751" s="104">
        <f>F1751/E1751</f>
        <v>0.78200000000000003</v>
      </c>
      <c r="H1751" s="33">
        <f t="shared" si="679"/>
        <v>204909.57</v>
      </c>
      <c r="I1751" s="104">
        <f t="shared" si="660"/>
        <v>0.78200000000000003</v>
      </c>
      <c r="J1751" s="176">
        <f t="shared" si="676"/>
        <v>0.78</v>
      </c>
      <c r="K1751" s="33">
        <f>K1756+K1761+K1766</f>
        <v>262194.49</v>
      </c>
      <c r="L1751" s="33">
        <f t="shared" si="669"/>
        <v>0</v>
      </c>
      <c r="M1751" s="116">
        <f t="shared" si="673"/>
        <v>1</v>
      </c>
      <c r="N1751" s="696"/>
      <c r="O1751" s="5" t="b">
        <f t="shared" si="663"/>
        <v>1</v>
      </c>
      <c r="P1751" s="6"/>
      <c r="Q1751" s="138"/>
      <c r="R1751" s="403" t="b">
        <f t="shared" si="670"/>
        <v>1</v>
      </c>
    </row>
    <row r="1752" spans="1:18" s="66" customFormat="1" ht="24.75" customHeight="1" x14ac:dyDescent="0.25">
      <c r="A1752" s="796"/>
      <c r="B1752" s="164" t="s">
        <v>20</v>
      </c>
      <c r="C1752" s="164"/>
      <c r="D1752" s="33">
        <f t="shared" si="678"/>
        <v>0</v>
      </c>
      <c r="E1752" s="33">
        <f t="shared" si="678"/>
        <v>0</v>
      </c>
      <c r="F1752" s="33">
        <f t="shared" si="678"/>
        <v>0</v>
      </c>
      <c r="G1752" s="104"/>
      <c r="H1752" s="33">
        <f t="shared" si="679"/>
        <v>0</v>
      </c>
      <c r="I1752" s="103" t="e">
        <f t="shared" si="660"/>
        <v>#DIV/0!</v>
      </c>
      <c r="J1752" s="175"/>
      <c r="K1752" s="33">
        <f t="shared" si="680"/>
        <v>0</v>
      </c>
      <c r="L1752" s="33">
        <f t="shared" si="669"/>
        <v>0</v>
      </c>
      <c r="M1752" s="117" t="e">
        <f t="shared" si="673"/>
        <v>#DIV/0!</v>
      </c>
      <c r="N1752" s="696"/>
      <c r="O1752" s="5" t="b">
        <f t="shared" si="663"/>
        <v>1</v>
      </c>
      <c r="P1752" s="6"/>
      <c r="Q1752" s="138"/>
      <c r="R1752" s="403" t="b">
        <f t="shared" si="670"/>
        <v>1</v>
      </c>
    </row>
    <row r="1753" spans="1:18" s="45" customFormat="1" ht="48" customHeight="1" x14ac:dyDescent="0.25">
      <c r="A1753" s="591" t="s">
        <v>263</v>
      </c>
      <c r="B1753" s="162" t="s">
        <v>820</v>
      </c>
      <c r="C1753" s="160" t="s">
        <v>330</v>
      </c>
      <c r="D1753" s="51">
        <f>SUM(D1754:D1757)</f>
        <v>103683.06</v>
      </c>
      <c r="E1753" s="51">
        <f>SUM(E1754:E1757)</f>
        <v>103628.06</v>
      </c>
      <c r="F1753" s="51">
        <f>SUM(F1754:F1757)</f>
        <v>81080.41</v>
      </c>
      <c r="G1753" s="105">
        <f>F1753/E1753</f>
        <v>0.78200000000000003</v>
      </c>
      <c r="H1753" s="51">
        <f>SUM(H1754:H1757)</f>
        <v>81080.41</v>
      </c>
      <c r="I1753" s="100">
        <f t="shared" si="660"/>
        <v>0.78200000000000003</v>
      </c>
      <c r="J1753" s="170">
        <f t="shared" ref="J1753:J1772" si="681">H1753/E1753</f>
        <v>0.78</v>
      </c>
      <c r="K1753" s="51">
        <f>SUM(K1754:K1757)</f>
        <v>103628.06</v>
      </c>
      <c r="L1753" s="24">
        <f t="shared" si="669"/>
        <v>0</v>
      </c>
      <c r="M1753" s="47">
        <f t="shared" si="673"/>
        <v>1</v>
      </c>
      <c r="N1753" s="660" t="s">
        <v>821</v>
      </c>
      <c r="O1753" s="5" t="b">
        <f t="shared" si="663"/>
        <v>1</v>
      </c>
      <c r="P1753" s="6"/>
      <c r="Q1753" s="138"/>
      <c r="R1753" s="403" t="b">
        <f t="shared" si="670"/>
        <v>1</v>
      </c>
    </row>
    <row r="1754" spans="1:18" s="44" customFormat="1" ht="18.75" customHeight="1" x14ac:dyDescent="0.25">
      <c r="A1754" s="591"/>
      <c r="B1754" s="161" t="s">
        <v>19</v>
      </c>
      <c r="C1754" s="161"/>
      <c r="D1754" s="24"/>
      <c r="E1754" s="24"/>
      <c r="F1754" s="24"/>
      <c r="G1754" s="100"/>
      <c r="H1754" s="24"/>
      <c r="I1754" s="81" t="e">
        <f t="shared" si="660"/>
        <v>#DIV/0!</v>
      </c>
      <c r="J1754" s="170"/>
      <c r="K1754" s="24">
        <f t="shared" si="680"/>
        <v>0</v>
      </c>
      <c r="L1754" s="24">
        <f t="shared" si="669"/>
        <v>0</v>
      </c>
      <c r="M1754" s="120" t="e">
        <f t="shared" si="673"/>
        <v>#DIV/0!</v>
      </c>
      <c r="N1754" s="660"/>
      <c r="O1754" s="5" t="b">
        <f t="shared" si="663"/>
        <v>1</v>
      </c>
      <c r="P1754" s="6"/>
      <c r="Q1754" s="138"/>
      <c r="R1754" s="403" t="b">
        <f t="shared" si="670"/>
        <v>1</v>
      </c>
    </row>
    <row r="1755" spans="1:18" s="44" customFormat="1" ht="21" customHeight="1" x14ac:dyDescent="0.25">
      <c r="A1755" s="591"/>
      <c r="B1755" s="161" t="s">
        <v>18</v>
      </c>
      <c r="C1755" s="161"/>
      <c r="D1755" s="24"/>
      <c r="E1755" s="24"/>
      <c r="F1755" s="24"/>
      <c r="G1755" s="100"/>
      <c r="H1755" s="24"/>
      <c r="I1755" s="81" t="e">
        <f t="shared" si="660"/>
        <v>#DIV/0!</v>
      </c>
      <c r="J1755" s="170"/>
      <c r="K1755" s="24">
        <f t="shared" si="680"/>
        <v>0</v>
      </c>
      <c r="L1755" s="24">
        <f t="shared" si="669"/>
        <v>0</v>
      </c>
      <c r="M1755" s="120" t="e">
        <f t="shared" si="673"/>
        <v>#DIV/0!</v>
      </c>
      <c r="N1755" s="660"/>
      <c r="O1755" s="5" t="b">
        <f t="shared" si="663"/>
        <v>1</v>
      </c>
      <c r="P1755" s="6"/>
      <c r="Q1755" s="138"/>
      <c r="R1755" s="403" t="b">
        <f t="shared" si="670"/>
        <v>1</v>
      </c>
    </row>
    <row r="1756" spans="1:18" s="44" customFormat="1" ht="30" customHeight="1" x14ac:dyDescent="0.25">
      <c r="A1756" s="591"/>
      <c r="B1756" s="161" t="s">
        <v>38</v>
      </c>
      <c r="C1756" s="161"/>
      <c r="D1756" s="24">
        <v>103683.06</v>
      </c>
      <c r="E1756" s="24">
        <v>103628.06</v>
      </c>
      <c r="F1756" s="24">
        <v>81080.41</v>
      </c>
      <c r="G1756" s="100">
        <f>F1756/E1756</f>
        <v>0.78200000000000003</v>
      </c>
      <c r="H1756" s="24">
        <f>F1756</f>
        <v>81080.41</v>
      </c>
      <c r="I1756" s="100">
        <f t="shared" si="660"/>
        <v>0.78200000000000003</v>
      </c>
      <c r="J1756" s="170">
        <f t="shared" si="681"/>
        <v>0.78</v>
      </c>
      <c r="K1756" s="24">
        <v>103628.06</v>
      </c>
      <c r="L1756" s="24">
        <f t="shared" si="669"/>
        <v>0</v>
      </c>
      <c r="M1756" s="47">
        <f t="shared" si="673"/>
        <v>1</v>
      </c>
      <c r="N1756" s="660"/>
      <c r="O1756" s="5" t="b">
        <f t="shared" si="663"/>
        <v>1</v>
      </c>
      <c r="P1756" s="6"/>
      <c r="Q1756" s="138"/>
      <c r="R1756" s="403" t="b">
        <f t="shared" si="670"/>
        <v>1</v>
      </c>
    </row>
    <row r="1757" spans="1:18" s="44" customFormat="1" ht="30.75" customHeight="1" x14ac:dyDescent="0.25">
      <c r="A1757" s="591"/>
      <c r="B1757" s="161" t="s">
        <v>20</v>
      </c>
      <c r="C1757" s="161"/>
      <c r="D1757" s="24"/>
      <c r="E1757" s="24"/>
      <c r="F1757" s="24"/>
      <c r="G1757" s="100"/>
      <c r="H1757" s="24"/>
      <c r="I1757" s="81" t="e">
        <f t="shared" si="660"/>
        <v>#DIV/0!</v>
      </c>
      <c r="J1757" s="170"/>
      <c r="K1757" s="24">
        <f t="shared" si="680"/>
        <v>0</v>
      </c>
      <c r="L1757" s="24">
        <f t="shared" si="669"/>
        <v>0</v>
      </c>
      <c r="M1757" s="120" t="e">
        <f t="shared" si="673"/>
        <v>#DIV/0!</v>
      </c>
      <c r="N1757" s="660"/>
      <c r="O1757" s="5" t="b">
        <f t="shared" si="663"/>
        <v>1</v>
      </c>
      <c r="P1757" s="6"/>
      <c r="Q1757" s="138"/>
      <c r="R1757" s="403" t="b">
        <f t="shared" si="670"/>
        <v>1</v>
      </c>
    </row>
    <row r="1758" spans="1:18" s="45" customFormat="1" ht="56.25" x14ac:dyDescent="0.25">
      <c r="A1758" s="591" t="s">
        <v>264</v>
      </c>
      <c r="B1758" s="162" t="s">
        <v>822</v>
      </c>
      <c r="C1758" s="160" t="s">
        <v>330</v>
      </c>
      <c r="D1758" s="51">
        <f>SUM(D1759:D1762)</f>
        <v>84111.64</v>
      </c>
      <c r="E1758" s="51">
        <f>SUM(E1759:E1762)</f>
        <v>84111.64</v>
      </c>
      <c r="F1758" s="51">
        <f>SUM(F1759:F1762)</f>
        <v>64190.91</v>
      </c>
      <c r="G1758" s="105">
        <f>F1758/E1758</f>
        <v>0.76300000000000001</v>
      </c>
      <c r="H1758" s="51">
        <f>SUM(H1759:H1762)</f>
        <v>64190.91</v>
      </c>
      <c r="I1758" s="100">
        <f t="shared" si="660"/>
        <v>0.76300000000000001</v>
      </c>
      <c r="J1758" s="170">
        <f t="shared" si="681"/>
        <v>0.76</v>
      </c>
      <c r="K1758" s="51">
        <f>SUM(K1759:K1762)</f>
        <v>84111.64</v>
      </c>
      <c r="L1758" s="24">
        <f t="shared" si="669"/>
        <v>0</v>
      </c>
      <c r="M1758" s="47">
        <f t="shared" si="673"/>
        <v>1</v>
      </c>
      <c r="N1758" s="660" t="s">
        <v>1307</v>
      </c>
      <c r="O1758" s="5" t="b">
        <f t="shared" si="663"/>
        <v>1</v>
      </c>
      <c r="P1758" s="6"/>
      <c r="Q1758" s="138"/>
      <c r="R1758" s="403" t="b">
        <f t="shared" si="670"/>
        <v>1</v>
      </c>
    </row>
    <row r="1759" spans="1:18" s="44" customFormat="1" ht="18.75" customHeight="1" x14ac:dyDescent="0.25">
      <c r="A1759" s="591"/>
      <c r="B1759" s="161" t="s">
        <v>19</v>
      </c>
      <c r="C1759" s="161"/>
      <c r="D1759" s="24"/>
      <c r="E1759" s="24"/>
      <c r="F1759" s="24"/>
      <c r="G1759" s="100"/>
      <c r="H1759" s="24"/>
      <c r="I1759" s="81" t="e">
        <f t="shared" si="660"/>
        <v>#DIV/0!</v>
      </c>
      <c r="J1759" s="170"/>
      <c r="K1759" s="24">
        <f t="shared" si="680"/>
        <v>0</v>
      </c>
      <c r="L1759" s="24">
        <f t="shared" si="669"/>
        <v>0</v>
      </c>
      <c r="M1759" s="120" t="e">
        <f t="shared" si="673"/>
        <v>#DIV/0!</v>
      </c>
      <c r="N1759" s="660"/>
      <c r="O1759" s="5" t="b">
        <f t="shared" si="663"/>
        <v>1</v>
      </c>
      <c r="P1759" s="6"/>
      <c r="Q1759" s="138"/>
      <c r="R1759" s="403" t="b">
        <f t="shared" si="670"/>
        <v>1</v>
      </c>
    </row>
    <row r="1760" spans="1:18" s="44" customFormat="1" ht="21" customHeight="1" x14ac:dyDescent="0.25">
      <c r="A1760" s="591"/>
      <c r="B1760" s="161" t="s">
        <v>18</v>
      </c>
      <c r="C1760" s="161"/>
      <c r="D1760" s="24"/>
      <c r="E1760" s="24"/>
      <c r="F1760" s="24"/>
      <c r="G1760" s="100"/>
      <c r="H1760" s="24"/>
      <c r="I1760" s="81" t="e">
        <f t="shared" si="660"/>
        <v>#DIV/0!</v>
      </c>
      <c r="J1760" s="170"/>
      <c r="K1760" s="24">
        <f t="shared" si="680"/>
        <v>0</v>
      </c>
      <c r="L1760" s="24">
        <f t="shared" si="669"/>
        <v>0</v>
      </c>
      <c r="M1760" s="120" t="e">
        <f t="shared" si="673"/>
        <v>#DIV/0!</v>
      </c>
      <c r="N1760" s="660"/>
      <c r="O1760" s="5" t="b">
        <f t="shared" si="663"/>
        <v>1</v>
      </c>
      <c r="P1760" s="6"/>
      <c r="Q1760" s="138"/>
      <c r="R1760" s="403" t="b">
        <f t="shared" si="670"/>
        <v>1</v>
      </c>
    </row>
    <row r="1761" spans="1:18" s="44" customFormat="1" ht="21" customHeight="1" x14ac:dyDescent="0.25">
      <c r="A1761" s="591"/>
      <c r="B1761" s="161" t="s">
        <v>38</v>
      </c>
      <c r="C1761" s="195"/>
      <c r="D1761" s="24">
        <v>84111.64</v>
      </c>
      <c r="E1761" s="24">
        <v>84111.64</v>
      </c>
      <c r="F1761" s="24">
        <v>64190.91</v>
      </c>
      <c r="G1761" s="100">
        <f>F1761/E1761</f>
        <v>0.76300000000000001</v>
      </c>
      <c r="H1761" s="24">
        <f>F1761</f>
        <v>64190.91</v>
      </c>
      <c r="I1761" s="100">
        <f t="shared" si="660"/>
        <v>0.76300000000000001</v>
      </c>
      <c r="J1761" s="170">
        <f t="shared" si="681"/>
        <v>0.76</v>
      </c>
      <c r="K1761" s="24">
        <v>84111.64</v>
      </c>
      <c r="L1761" s="24">
        <f t="shared" si="669"/>
        <v>0</v>
      </c>
      <c r="M1761" s="47">
        <f t="shared" si="673"/>
        <v>1</v>
      </c>
      <c r="N1761" s="660"/>
      <c r="O1761" s="5" t="b">
        <f t="shared" si="663"/>
        <v>1</v>
      </c>
      <c r="P1761" s="6"/>
      <c r="Q1761" s="138"/>
      <c r="R1761" s="403" t="b">
        <f t="shared" si="670"/>
        <v>1</v>
      </c>
    </row>
    <row r="1762" spans="1:18" s="44" customFormat="1" ht="21" customHeight="1" x14ac:dyDescent="0.25">
      <c r="A1762" s="591"/>
      <c r="B1762" s="161" t="s">
        <v>20</v>
      </c>
      <c r="C1762" s="161"/>
      <c r="D1762" s="24"/>
      <c r="E1762" s="24"/>
      <c r="F1762" s="24"/>
      <c r="G1762" s="100"/>
      <c r="H1762" s="24"/>
      <c r="I1762" s="81" t="e">
        <f t="shared" si="660"/>
        <v>#DIV/0!</v>
      </c>
      <c r="J1762" s="169"/>
      <c r="K1762" s="24">
        <f t="shared" si="680"/>
        <v>0</v>
      </c>
      <c r="L1762" s="24">
        <f t="shared" si="669"/>
        <v>0</v>
      </c>
      <c r="M1762" s="120" t="e">
        <f t="shared" si="673"/>
        <v>#DIV/0!</v>
      </c>
      <c r="N1762" s="660"/>
      <c r="O1762" s="5" t="b">
        <f t="shared" si="663"/>
        <v>1</v>
      </c>
      <c r="P1762" s="6"/>
      <c r="Q1762" s="138"/>
      <c r="R1762" s="403" t="b">
        <f t="shared" si="670"/>
        <v>1</v>
      </c>
    </row>
    <row r="1763" spans="1:18" s="67" customFormat="1" ht="87" customHeight="1" x14ac:dyDescent="0.25">
      <c r="A1763" s="591" t="s">
        <v>265</v>
      </c>
      <c r="B1763" s="162" t="s">
        <v>823</v>
      </c>
      <c r="C1763" s="160" t="s">
        <v>330</v>
      </c>
      <c r="D1763" s="51">
        <f>SUM(D1764:D1767)</f>
        <v>73730.33</v>
      </c>
      <c r="E1763" s="51">
        <f>SUM(E1764:E1767)</f>
        <v>74454.789999999994</v>
      </c>
      <c r="F1763" s="51">
        <f>SUM(F1764:F1767)</f>
        <v>59638.25</v>
      </c>
      <c r="G1763" s="105">
        <f>F1763/E1763</f>
        <v>0.80100000000000005</v>
      </c>
      <c r="H1763" s="51">
        <f>SUM(H1764:H1767)</f>
        <v>59638.25</v>
      </c>
      <c r="I1763" s="100">
        <f t="shared" si="660"/>
        <v>0.80100000000000005</v>
      </c>
      <c r="J1763" s="170">
        <f t="shared" si="681"/>
        <v>0.8</v>
      </c>
      <c r="K1763" s="51">
        <f>SUM(K1764:K1767)</f>
        <v>74454.789999999994</v>
      </c>
      <c r="L1763" s="24">
        <f t="shared" si="669"/>
        <v>0</v>
      </c>
      <c r="M1763" s="47">
        <f t="shared" si="673"/>
        <v>1</v>
      </c>
      <c r="N1763" s="660" t="s">
        <v>1456</v>
      </c>
      <c r="O1763" s="5" t="b">
        <f t="shared" si="663"/>
        <v>1</v>
      </c>
      <c r="P1763" s="6"/>
      <c r="Q1763" s="138"/>
      <c r="R1763" s="403" t="b">
        <f t="shared" si="670"/>
        <v>1</v>
      </c>
    </row>
    <row r="1764" spans="1:18" s="66" customFormat="1" ht="27" x14ac:dyDescent="0.25">
      <c r="A1764" s="591"/>
      <c r="B1764" s="161" t="s">
        <v>19</v>
      </c>
      <c r="C1764" s="161"/>
      <c r="D1764" s="24"/>
      <c r="E1764" s="24"/>
      <c r="F1764" s="24"/>
      <c r="G1764" s="100"/>
      <c r="H1764" s="24"/>
      <c r="I1764" s="81" t="e">
        <f t="shared" si="660"/>
        <v>#DIV/0!</v>
      </c>
      <c r="J1764" s="170"/>
      <c r="K1764" s="24">
        <f t="shared" si="680"/>
        <v>0</v>
      </c>
      <c r="L1764" s="24">
        <f t="shared" si="669"/>
        <v>0</v>
      </c>
      <c r="M1764" s="120" t="e">
        <f t="shared" si="673"/>
        <v>#DIV/0!</v>
      </c>
      <c r="N1764" s="660"/>
      <c r="O1764" s="5" t="b">
        <f t="shared" si="663"/>
        <v>1</v>
      </c>
      <c r="P1764" s="6"/>
      <c r="Q1764" s="138"/>
      <c r="R1764" s="403" t="b">
        <f t="shared" si="670"/>
        <v>1</v>
      </c>
    </row>
    <row r="1765" spans="1:18" s="66" customFormat="1" ht="27" x14ac:dyDescent="0.25">
      <c r="A1765" s="591"/>
      <c r="B1765" s="161" t="s">
        <v>18</v>
      </c>
      <c r="C1765" s="161"/>
      <c r="D1765" s="24"/>
      <c r="E1765" s="24"/>
      <c r="F1765" s="24"/>
      <c r="G1765" s="100"/>
      <c r="H1765" s="24"/>
      <c r="I1765" s="81" t="e">
        <f t="shared" si="660"/>
        <v>#DIV/0!</v>
      </c>
      <c r="J1765" s="170"/>
      <c r="K1765" s="24">
        <f t="shared" si="680"/>
        <v>0</v>
      </c>
      <c r="L1765" s="24">
        <f t="shared" si="669"/>
        <v>0</v>
      </c>
      <c r="M1765" s="120" t="e">
        <f t="shared" si="673"/>
        <v>#DIV/0!</v>
      </c>
      <c r="N1765" s="660"/>
      <c r="O1765" s="5" t="b">
        <f t="shared" si="663"/>
        <v>1</v>
      </c>
      <c r="P1765" s="6"/>
      <c r="Q1765" s="138"/>
      <c r="R1765" s="403" t="b">
        <f t="shared" si="670"/>
        <v>1</v>
      </c>
    </row>
    <row r="1766" spans="1:18" s="66" customFormat="1" ht="27" x14ac:dyDescent="0.25">
      <c r="A1766" s="591"/>
      <c r="B1766" s="161" t="s">
        <v>38</v>
      </c>
      <c r="C1766" s="161"/>
      <c r="D1766" s="24">
        <v>73730.33</v>
      </c>
      <c r="E1766" s="24">
        <v>74454.789999999994</v>
      </c>
      <c r="F1766" s="24">
        <v>59638.25</v>
      </c>
      <c r="G1766" s="100">
        <f>F1766/E1766</f>
        <v>0.80100000000000005</v>
      </c>
      <c r="H1766" s="24">
        <f>F1766</f>
        <v>59638.25</v>
      </c>
      <c r="I1766" s="100">
        <f t="shared" si="660"/>
        <v>0.80100000000000005</v>
      </c>
      <c r="J1766" s="170">
        <f t="shared" si="681"/>
        <v>0.8</v>
      </c>
      <c r="K1766" s="24">
        <v>74454.789999999994</v>
      </c>
      <c r="L1766" s="24">
        <f t="shared" si="669"/>
        <v>0</v>
      </c>
      <c r="M1766" s="47">
        <f t="shared" si="673"/>
        <v>1</v>
      </c>
      <c r="N1766" s="660"/>
      <c r="O1766" s="5" t="b">
        <f t="shared" si="663"/>
        <v>1</v>
      </c>
      <c r="P1766" s="6"/>
      <c r="Q1766" s="138"/>
      <c r="R1766" s="403" t="b">
        <f t="shared" si="670"/>
        <v>1</v>
      </c>
    </row>
    <row r="1767" spans="1:18" s="66" customFormat="1" ht="27" x14ac:dyDescent="0.25">
      <c r="A1767" s="591"/>
      <c r="B1767" s="161" t="s">
        <v>20</v>
      </c>
      <c r="C1767" s="161"/>
      <c r="D1767" s="24"/>
      <c r="E1767" s="24"/>
      <c r="F1767" s="24"/>
      <c r="G1767" s="100"/>
      <c r="H1767" s="24"/>
      <c r="I1767" s="81" t="e">
        <f t="shared" si="660"/>
        <v>#DIV/0!</v>
      </c>
      <c r="J1767" s="173" t="e">
        <f t="shared" si="681"/>
        <v>#DIV/0!</v>
      </c>
      <c r="K1767" s="24">
        <f t="shared" si="680"/>
        <v>0</v>
      </c>
      <c r="L1767" s="24">
        <f t="shared" si="669"/>
        <v>0</v>
      </c>
      <c r="M1767" s="120" t="e">
        <f t="shared" si="673"/>
        <v>#DIV/0!</v>
      </c>
      <c r="N1767" s="660"/>
      <c r="O1767" s="5" t="b">
        <f t="shared" si="663"/>
        <v>1</v>
      </c>
      <c r="P1767" s="6"/>
      <c r="Q1767" s="138"/>
      <c r="R1767" s="403" t="b">
        <f t="shared" si="670"/>
        <v>1</v>
      </c>
    </row>
    <row r="1768" spans="1:18" s="342" customFormat="1" ht="75" x14ac:dyDescent="0.25">
      <c r="A1768" s="750" t="s">
        <v>44</v>
      </c>
      <c r="B1768" s="174" t="s">
        <v>353</v>
      </c>
      <c r="C1768" s="163" t="s">
        <v>114</v>
      </c>
      <c r="D1768" s="31">
        <f>SUM(D1769:D1772)</f>
        <v>184822.94</v>
      </c>
      <c r="E1768" s="31">
        <f t="shared" ref="E1768:H1768" si="682">SUM(E1769:E1772)</f>
        <v>184822.94</v>
      </c>
      <c r="F1768" s="31">
        <f t="shared" si="682"/>
        <v>156450.6</v>
      </c>
      <c r="G1768" s="101">
        <f>F1768/E1768</f>
        <v>0.84599999999999997</v>
      </c>
      <c r="H1768" s="31">
        <f t="shared" si="682"/>
        <v>156450.6</v>
      </c>
      <c r="I1768" s="101">
        <f t="shared" si="660"/>
        <v>0.84599999999999997</v>
      </c>
      <c r="J1768" s="175">
        <f t="shared" si="681"/>
        <v>0.85</v>
      </c>
      <c r="K1768" s="31">
        <f>SUM(K1769:K1772)</f>
        <v>180224.56</v>
      </c>
      <c r="L1768" s="31">
        <f>SUM(L1769:L1772)</f>
        <v>4598.38</v>
      </c>
      <c r="M1768" s="32">
        <f t="shared" si="673"/>
        <v>0.98</v>
      </c>
      <c r="N1768" s="705"/>
      <c r="O1768" s="5" t="b">
        <f t="shared" si="663"/>
        <v>1</v>
      </c>
      <c r="P1768" s="343"/>
      <c r="Q1768" s="344"/>
      <c r="R1768" s="403" t="b">
        <f t="shared" si="670"/>
        <v>1</v>
      </c>
    </row>
    <row r="1769" spans="1:18" s="345" customFormat="1" ht="27" x14ac:dyDescent="0.25">
      <c r="A1769" s="750"/>
      <c r="B1769" s="337" t="s">
        <v>19</v>
      </c>
      <c r="C1769" s="164"/>
      <c r="D1769" s="33">
        <f t="shared" ref="D1769:F1770" si="683">D1774+D1779+D1784+D1789</f>
        <v>0</v>
      </c>
      <c r="E1769" s="33">
        <f t="shared" si="683"/>
        <v>0</v>
      </c>
      <c r="F1769" s="33"/>
      <c r="G1769" s="104"/>
      <c r="H1769" s="33">
        <f t="shared" ref="H1769:L1772" si="684">H1774+H1779+H1784+H1789</f>
        <v>0</v>
      </c>
      <c r="I1769" s="103" t="e">
        <f t="shared" si="660"/>
        <v>#DIV/0!</v>
      </c>
      <c r="J1769" s="358" t="e">
        <f t="shared" si="681"/>
        <v>#DIV/0!</v>
      </c>
      <c r="K1769" s="33">
        <f t="shared" si="684"/>
        <v>0</v>
      </c>
      <c r="L1769" s="33">
        <f t="shared" si="684"/>
        <v>0</v>
      </c>
      <c r="M1769" s="117" t="e">
        <f t="shared" si="673"/>
        <v>#DIV/0!</v>
      </c>
      <c r="N1769" s="705"/>
      <c r="O1769" s="5" t="b">
        <f t="shared" si="663"/>
        <v>1</v>
      </c>
      <c r="P1769" s="343"/>
      <c r="Q1769" s="344"/>
      <c r="R1769" s="403" t="b">
        <f t="shared" si="670"/>
        <v>1</v>
      </c>
    </row>
    <row r="1770" spans="1:18" s="345" customFormat="1" ht="27" x14ac:dyDescent="0.25">
      <c r="A1770" s="750"/>
      <c r="B1770" s="337" t="s">
        <v>18</v>
      </c>
      <c r="C1770" s="164"/>
      <c r="D1770" s="33">
        <f t="shared" si="683"/>
        <v>48598.6</v>
      </c>
      <c r="E1770" s="33">
        <f t="shared" si="683"/>
        <v>48598.6</v>
      </c>
      <c r="F1770" s="33">
        <f t="shared" si="683"/>
        <v>48598.6</v>
      </c>
      <c r="G1770" s="104">
        <f>F1770/E1770</f>
        <v>1</v>
      </c>
      <c r="H1770" s="33">
        <f t="shared" si="684"/>
        <v>48598.6</v>
      </c>
      <c r="I1770" s="104">
        <f t="shared" si="660"/>
        <v>1</v>
      </c>
      <c r="J1770" s="176">
        <f t="shared" si="681"/>
        <v>1</v>
      </c>
      <c r="K1770" s="33">
        <f t="shared" si="684"/>
        <v>48598.6</v>
      </c>
      <c r="L1770" s="33">
        <f>L1775+L1780+L1785+L1790</f>
        <v>0</v>
      </c>
      <c r="M1770" s="202">
        <f t="shared" si="673"/>
        <v>1</v>
      </c>
      <c r="N1770" s="705"/>
      <c r="O1770" s="5" t="b">
        <f t="shared" si="663"/>
        <v>1</v>
      </c>
      <c r="P1770" s="343"/>
      <c r="Q1770" s="344"/>
      <c r="R1770" s="403" t="b">
        <f t="shared" si="670"/>
        <v>1</v>
      </c>
    </row>
    <row r="1771" spans="1:18" s="345" customFormat="1" ht="27" x14ac:dyDescent="0.25">
      <c r="A1771" s="750"/>
      <c r="B1771" s="337" t="s">
        <v>38</v>
      </c>
      <c r="C1771" s="164"/>
      <c r="D1771" s="33">
        <f>D1776+D1781+D1786+D1791+D1796</f>
        <v>136224.34</v>
      </c>
      <c r="E1771" s="33">
        <f>E1776+E1781+E1786+E1791+E1796</f>
        <v>136224.34</v>
      </c>
      <c r="F1771" s="33">
        <f>F1776+F1781+F1786+F1791+F1796</f>
        <v>107852</v>
      </c>
      <c r="G1771" s="104">
        <f>F1771/E1771</f>
        <v>0.79200000000000004</v>
      </c>
      <c r="H1771" s="33">
        <f>H1776+H1781+H1786+H1791+H1796</f>
        <v>107852</v>
      </c>
      <c r="I1771" s="104">
        <f t="shared" si="660"/>
        <v>0.79200000000000004</v>
      </c>
      <c r="J1771" s="176">
        <f t="shared" si="681"/>
        <v>0.79</v>
      </c>
      <c r="K1771" s="33">
        <f>K1776+K1781+K1786+K1791+K1796</f>
        <v>131625.96</v>
      </c>
      <c r="L1771" s="33">
        <f>L1776+L1781+L1786+L1791+L1796</f>
        <v>4598.38</v>
      </c>
      <c r="M1771" s="116">
        <f t="shared" si="673"/>
        <v>0.97</v>
      </c>
      <c r="N1771" s="705"/>
      <c r="O1771" s="5" t="b">
        <f t="shared" si="663"/>
        <v>1</v>
      </c>
      <c r="P1771" s="343"/>
      <c r="Q1771" s="344"/>
      <c r="R1771" s="403" t="b">
        <f t="shared" si="670"/>
        <v>1</v>
      </c>
    </row>
    <row r="1772" spans="1:18" s="345" customFormat="1" ht="27" x14ac:dyDescent="0.25">
      <c r="A1772" s="750"/>
      <c r="B1772" s="337" t="s">
        <v>20</v>
      </c>
      <c r="C1772" s="164"/>
      <c r="D1772" s="33">
        <f>D1777+D1782+D1787+D1792</f>
        <v>0</v>
      </c>
      <c r="E1772" s="33">
        <f>E1777+E1782+E1787+E1792</f>
        <v>0</v>
      </c>
      <c r="F1772" s="33"/>
      <c r="G1772" s="104"/>
      <c r="H1772" s="33"/>
      <c r="I1772" s="103" t="e">
        <f t="shared" si="660"/>
        <v>#DIV/0!</v>
      </c>
      <c r="J1772" s="358" t="e">
        <f t="shared" si="681"/>
        <v>#DIV/0!</v>
      </c>
      <c r="K1772" s="33">
        <f t="shared" si="684"/>
        <v>0</v>
      </c>
      <c r="L1772" s="33">
        <f t="shared" si="684"/>
        <v>0</v>
      </c>
      <c r="M1772" s="117" t="e">
        <f t="shared" si="673"/>
        <v>#DIV/0!</v>
      </c>
      <c r="N1772" s="705"/>
      <c r="O1772" s="5" t="b">
        <f t="shared" si="663"/>
        <v>1</v>
      </c>
      <c r="P1772" s="343"/>
      <c r="Q1772" s="344"/>
      <c r="R1772" s="403" t="b">
        <f t="shared" si="670"/>
        <v>1</v>
      </c>
    </row>
    <row r="1773" spans="1:18" s="67" customFormat="1" ht="56.25" customHeight="1" x14ac:dyDescent="0.25">
      <c r="A1773" s="591" t="s">
        <v>266</v>
      </c>
      <c r="B1773" s="162" t="s">
        <v>824</v>
      </c>
      <c r="C1773" s="160" t="s">
        <v>330</v>
      </c>
      <c r="D1773" s="51">
        <f>SUM(D1774:D1777)</f>
        <v>100745.02</v>
      </c>
      <c r="E1773" s="51">
        <f>SUM(E1774:E1777)</f>
        <v>98591.039999999994</v>
      </c>
      <c r="F1773" s="51">
        <f>SUM(F1774:F1777)</f>
        <v>72602.570000000007</v>
      </c>
      <c r="G1773" s="105">
        <f>F1773/E1773</f>
        <v>0.73599999999999999</v>
      </c>
      <c r="H1773" s="51">
        <f>SUM(H1774:H1777)</f>
        <v>72602.570000000007</v>
      </c>
      <c r="I1773" s="100">
        <f t="shared" si="660"/>
        <v>0.73599999999999999</v>
      </c>
      <c r="J1773" s="99">
        <f>H1773/F1773</f>
        <v>1</v>
      </c>
      <c r="K1773" s="51">
        <f>SUM(K1774:K1777)</f>
        <v>93993.22</v>
      </c>
      <c r="L1773" s="24">
        <f t="shared" ref="L1773:L1797" si="685">E1773-K1773</f>
        <v>4597.82</v>
      </c>
      <c r="M1773" s="47">
        <f t="shared" si="673"/>
        <v>0.95</v>
      </c>
      <c r="N1773" s="620" t="s">
        <v>1457</v>
      </c>
      <c r="O1773" s="5" t="b">
        <f t="shared" si="663"/>
        <v>1</v>
      </c>
      <c r="P1773" s="6"/>
      <c r="Q1773" s="138"/>
      <c r="R1773" s="403" t="b">
        <f t="shared" si="670"/>
        <v>1</v>
      </c>
    </row>
    <row r="1774" spans="1:18" s="66" customFormat="1" ht="70.5" customHeight="1" x14ac:dyDescent="0.25">
      <c r="A1774" s="591"/>
      <c r="B1774" s="161" t="s">
        <v>19</v>
      </c>
      <c r="C1774" s="161"/>
      <c r="D1774" s="24"/>
      <c r="E1774" s="24"/>
      <c r="F1774" s="24"/>
      <c r="G1774" s="100"/>
      <c r="H1774" s="24"/>
      <c r="I1774" s="81" t="e">
        <f t="shared" si="660"/>
        <v>#DIV/0!</v>
      </c>
      <c r="J1774" s="81"/>
      <c r="K1774" s="24">
        <f t="shared" ref="K1774:K1792" si="686">E1774</f>
        <v>0</v>
      </c>
      <c r="L1774" s="24">
        <f t="shared" si="685"/>
        <v>0</v>
      </c>
      <c r="M1774" s="120" t="e">
        <f t="shared" si="673"/>
        <v>#DIV/0!</v>
      </c>
      <c r="N1774" s="620"/>
      <c r="O1774" s="5" t="b">
        <f t="shared" si="663"/>
        <v>1</v>
      </c>
      <c r="P1774" s="6"/>
      <c r="Q1774" s="138"/>
      <c r="R1774" s="403" t="b">
        <f t="shared" si="670"/>
        <v>1</v>
      </c>
    </row>
    <row r="1775" spans="1:18" s="66" customFormat="1" ht="70.5" customHeight="1" x14ac:dyDescent="0.25">
      <c r="A1775" s="591"/>
      <c r="B1775" s="161" t="s">
        <v>18</v>
      </c>
      <c r="C1775" s="161"/>
      <c r="D1775" s="24"/>
      <c r="E1775" s="24"/>
      <c r="F1775" s="24"/>
      <c r="G1775" s="100"/>
      <c r="H1775" s="24"/>
      <c r="I1775" s="81" t="e">
        <f t="shared" si="660"/>
        <v>#DIV/0!</v>
      </c>
      <c r="J1775" s="81"/>
      <c r="K1775" s="24">
        <f t="shared" si="686"/>
        <v>0</v>
      </c>
      <c r="L1775" s="24">
        <f t="shared" si="685"/>
        <v>0</v>
      </c>
      <c r="M1775" s="120" t="e">
        <f t="shared" si="673"/>
        <v>#DIV/0!</v>
      </c>
      <c r="N1775" s="620"/>
      <c r="O1775" s="5" t="b">
        <f t="shared" si="663"/>
        <v>1</v>
      </c>
      <c r="P1775" s="6"/>
      <c r="Q1775" s="138"/>
      <c r="R1775" s="403" t="b">
        <f t="shared" si="670"/>
        <v>1</v>
      </c>
    </row>
    <row r="1776" spans="1:18" s="66" customFormat="1" ht="70.5" customHeight="1" x14ac:dyDescent="0.25">
      <c r="A1776" s="591"/>
      <c r="B1776" s="161" t="s">
        <v>38</v>
      </c>
      <c r="C1776" s="161"/>
      <c r="D1776" s="24">
        <v>100745.02</v>
      </c>
      <c r="E1776" s="24">
        <v>98591.039999999994</v>
      </c>
      <c r="F1776" s="24">
        <v>72602.570000000007</v>
      </c>
      <c r="G1776" s="100">
        <f>F1776/E1776</f>
        <v>0.73599999999999999</v>
      </c>
      <c r="H1776" s="24">
        <v>72602.570000000007</v>
      </c>
      <c r="I1776" s="100">
        <f t="shared" si="660"/>
        <v>0.73599999999999999</v>
      </c>
      <c r="J1776" s="100">
        <f>H1776/F1776</f>
        <v>1</v>
      </c>
      <c r="K1776" s="24">
        <v>93993.22</v>
      </c>
      <c r="L1776" s="24">
        <f t="shared" si="685"/>
        <v>4597.82</v>
      </c>
      <c r="M1776" s="47">
        <f t="shared" si="673"/>
        <v>0.95</v>
      </c>
      <c r="N1776" s="620"/>
      <c r="O1776" s="5" t="b">
        <f t="shared" si="663"/>
        <v>1</v>
      </c>
      <c r="P1776" s="6"/>
      <c r="Q1776" s="138"/>
      <c r="R1776" s="403" t="b">
        <f t="shared" si="670"/>
        <v>1</v>
      </c>
    </row>
    <row r="1777" spans="1:18" s="66" customFormat="1" ht="70.5" customHeight="1" x14ac:dyDescent="0.25">
      <c r="A1777" s="591"/>
      <c r="B1777" s="161" t="s">
        <v>20</v>
      </c>
      <c r="C1777" s="161"/>
      <c r="D1777" s="24"/>
      <c r="E1777" s="24"/>
      <c r="F1777" s="24"/>
      <c r="G1777" s="100"/>
      <c r="H1777" s="24"/>
      <c r="I1777" s="81" t="e">
        <f t="shared" si="660"/>
        <v>#DIV/0!</v>
      </c>
      <c r="J1777" s="81"/>
      <c r="K1777" s="24">
        <f t="shared" si="686"/>
        <v>0</v>
      </c>
      <c r="L1777" s="24">
        <f t="shared" si="685"/>
        <v>0</v>
      </c>
      <c r="M1777" s="120" t="e">
        <f t="shared" si="673"/>
        <v>#DIV/0!</v>
      </c>
      <c r="N1777" s="620"/>
      <c r="O1777" s="5" t="b">
        <f t="shared" si="663"/>
        <v>1</v>
      </c>
      <c r="P1777" s="6"/>
      <c r="Q1777" s="138"/>
      <c r="R1777" s="403" t="b">
        <f t="shared" si="670"/>
        <v>1</v>
      </c>
    </row>
    <row r="1778" spans="1:18" s="45" customFormat="1" ht="43.5" customHeight="1" x14ac:dyDescent="0.25">
      <c r="A1778" s="591" t="s">
        <v>267</v>
      </c>
      <c r="B1778" s="162" t="s">
        <v>354</v>
      </c>
      <c r="C1778" s="160" t="s">
        <v>330</v>
      </c>
      <c r="D1778" s="51">
        <f>SUM(D1779:D1782)</f>
        <v>6590</v>
      </c>
      <c r="E1778" s="51">
        <f>SUM(E1779:E1782)</f>
        <v>6590</v>
      </c>
      <c r="F1778" s="51">
        <f>SUM(F1779:F1782)</f>
        <v>5488.65</v>
      </c>
      <c r="G1778" s="105">
        <f>F1778/E1778</f>
        <v>0.83299999999999996</v>
      </c>
      <c r="H1778" s="51">
        <f>SUM(H1779:H1782)</f>
        <v>5488.65</v>
      </c>
      <c r="I1778" s="100">
        <f t="shared" si="660"/>
        <v>0.83299999999999996</v>
      </c>
      <c r="J1778" s="105">
        <f>H1778/F1778</f>
        <v>1</v>
      </c>
      <c r="K1778" s="24">
        <f>SUM(K1779:K1782)</f>
        <v>6590</v>
      </c>
      <c r="L1778" s="24">
        <f t="shared" si="685"/>
        <v>0</v>
      </c>
      <c r="M1778" s="47">
        <f t="shared" si="673"/>
        <v>1</v>
      </c>
      <c r="N1778" s="667" t="s">
        <v>1458</v>
      </c>
      <c r="O1778" s="5" t="b">
        <f t="shared" si="663"/>
        <v>1</v>
      </c>
      <c r="P1778" s="6"/>
      <c r="Q1778" s="138"/>
      <c r="R1778" s="403" t="b">
        <f t="shared" si="670"/>
        <v>1</v>
      </c>
    </row>
    <row r="1779" spans="1:18" s="44" customFormat="1" ht="21.75" customHeight="1" x14ac:dyDescent="0.25">
      <c r="A1779" s="591"/>
      <c r="B1779" s="161" t="s">
        <v>19</v>
      </c>
      <c r="C1779" s="161"/>
      <c r="D1779" s="24"/>
      <c r="E1779" s="24"/>
      <c r="F1779" s="24"/>
      <c r="G1779" s="100"/>
      <c r="H1779" s="24"/>
      <c r="I1779" s="81" t="e">
        <f t="shared" si="660"/>
        <v>#DIV/0!</v>
      </c>
      <c r="J1779" s="81"/>
      <c r="K1779" s="24">
        <f t="shared" si="686"/>
        <v>0</v>
      </c>
      <c r="L1779" s="24">
        <f t="shared" si="685"/>
        <v>0</v>
      </c>
      <c r="M1779" s="120" t="e">
        <f t="shared" si="673"/>
        <v>#DIV/0!</v>
      </c>
      <c r="N1779" s="667"/>
      <c r="O1779" s="5" t="b">
        <f t="shared" si="663"/>
        <v>1</v>
      </c>
      <c r="P1779" s="6"/>
      <c r="Q1779" s="138"/>
      <c r="R1779" s="403" t="b">
        <f t="shared" si="670"/>
        <v>1</v>
      </c>
    </row>
    <row r="1780" spans="1:18" s="44" customFormat="1" ht="21.75" customHeight="1" x14ac:dyDescent="0.25">
      <c r="A1780" s="591"/>
      <c r="B1780" s="161" t="s">
        <v>18</v>
      </c>
      <c r="C1780" s="161"/>
      <c r="D1780" s="24"/>
      <c r="E1780" s="24"/>
      <c r="F1780" s="24"/>
      <c r="G1780" s="100"/>
      <c r="H1780" s="24"/>
      <c r="I1780" s="81" t="e">
        <f t="shared" si="660"/>
        <v>#DIV/0!</v>
      </c>
      <c r="J1780" s="81"/>
      <c r="K1780" s="24">
        <f t="shared" si="686"/>
        <v>0</v>
      </c>
      <c r="L1780" s="24">
        <f t="shared" si="685"/>
        <v>0</v>
      </c>
      <c r="M1780" s="120" t="e">
        <f t="shared" si="673"/>
        <v>#DIV/0!</v>
      </c>
      <c r="N1780" s="667"/>
      <c r="O1780" s="5" t="b">
        <f t="shared" si="663"/>
        <v>1</v>
      </c>
      <c r="P1780" s="6"/>
      <c r="Q1780" s="138"/>
      <c r="R1780" s="403" t="b">
        <f t="shared" si="670"/>
        <v>1</v>
      </c>
    </row>
    <row r="1781" spans="1:18" s="44" customFormat="1" ht="21.75" customHeight="1" x14ac:dyDescent="0.25">
      <c r="A1781" s="591"/>
      <c r="B1781" s="161" t="s">
        <v>38</v>
      </c>
      <c r="C1781" s="161"/>
      <c r="D1781" s="24">
        <v>6590</v>
      </c>
      <c r="E1781" s="24">
        <v>6590</v>
      </c>
      <c r="F1781" s="24">
        <v>5488.65</v>
      </c>
      <c r="G1781" s="100">
        <f>F1781/E1781</f>
        <v>0.83299999999999996</v>
      </c>
      <c r="H1781" s="24">
        <f>F1781</f>
        <v>5488.65</v>
      </c>
      <c r="I1781" s="100">
        <f t="shared" ref="I1781:I1843" si="687">H1781/E1781</f>
        <v>0.83299999999999996</v>
      </c>
      <c r="J1781" s="100">
        <f>H1781/F1781</f>
        <v>1</v>
      </c>
      <c r="K1781" s="24">
        <v>6590</v>
      </c>
      <c r="L1781" s="24">
        <f t="shared" si="685"/>
        <v>0</v>
      </c>
      <c r="M1781" s="47">
        <f t="shared" si="673"/>
        <v>1</v>
      </c>
      <c r="N1781" s="667"/>
      <c r="O1781" s="5" t="b">
        <f t="shared" si="663"/>
        <v>1</v>
      </c>
      <c r="P1781" s="6"/>
      <c r="Q1781" s="138"/>
      <c r="R1781" s="403" t="b">
        <f t="shared" si="670"/>
        <v>1</v>
      </c>
    </row>
    <row r="1782" spans="1:18" s="44" customFormat="1" ht="21.75" customHeight="1" x14ac:dyDescent="0.25">
      <c r="A1782" s="591"/>
      <c r="B1782" s="161" t="s">
        <v>20</v>
      </c>
      <c r="C1782" s="161"/>
      <c r="D1782" s="24"/>
      <c r="E1782" s="24"/>
      <c r="F1782" s="24"/>
      <c r="G1782" s="100"/>
      <c r="H1782" s="24"/>
      <c r="I1782" s="81" t="e">
        <f t="shared" si="687"/>
        <v>#DIV/0!</v>
      </c>
      <c r="J1782" s="81"/>
      <c r="K1782" s="24">
        <f t="shared" si="686"/>
        <v>0</v>
      </c>
      <c r="L1782" s="24">
        <f t="shared" si="685"/>
        <v>0</v>
      </c>
      <c r="M1782" s="120" t="e">
        <f t="shared" si="673"/>
        <v>#DIV/0!</v>
      </c>
      <c r="N1782" s="667"/>
      <c r="O1782" s="5" t="b">
        <f t="shared" si="663"/>
        <v>1</v>
      </c>
      <c r="P1782" s="6"/>
      <c r="Q1782" s="138"/>
      <c r="R1782" s="403" t="b">
        <f t="shared" si="670"/>
        <v>1</v>
      </c>
    </row>
    <row r="1783" spans="1:18" s="67" customFormat="1" ht="76.5" customHeight="1" x14ac:dyDescent="0.25">
      <c r="A1783" s="591" t="s">
        <v>268</v>
      </c>
      <c r="B1783" s="162" t="s">
        <v>581</v>
      </c>
      <c r="C1783" s="160" t="s">
        <v>330</v>
      </c>
      <c r="D1783" s="51">
        <f>SUM(D1784:D1787)</f>
        <v>8142.59</v>
      </c>
      <c r="E1783" s="51">
        <f>SUM(E1784:E1787)</f>
        <v>10296.57</v>
      </c>
      <c r="F1783" s="51">
        <f>SUM(F1784:F1787)</f>
        <v>9014.61</v>
      </c>
      <c r="G1783" s="105">
        <f>F1783/E1783</f>
        <v>0.875</v>
      </c>
      <c r="H1783" s="51">
        <f>SUM(H1784:H1787)</f>
        <v>9014.61</v>
      </c>
      <c r="I1783" s="100">
        <f t="shared" si="687"/>
        <v>0.875</v>
      </c>
      <c r="J1783" s="105">
        <f>H1783/F1783</f>
        <v>1</v>
      </c>
      <c r="K1783" s="24">
        <f t="shared" si="686"/>
        <v>10296.57</v>
      </c>
      <c r="L1783" s="24">
        <f t="shared" si="685"/>
        <v>0</v>
      </c>
      <c r="M1783" s="47">
        <f t="shared" si="673"/>
        <v>1</v>
      </c>
      <c r="N1783" s="620" t="s">
        <v>1459</v>
      </c>
      <c r="O1783" s="5" t="b">
        <f t="shared" si="663"/>
        <v>1</v>
      </c>
      <c r="P1783" s="6"/>
      <c r="Q1783" s="138"/>
      <c r="R1783" s="403" t="b">
        <f t="shared" si="670"/>
        <v>1</v>
      </c>
    </row>
    <row r="1784" spans="1:18" s="66" customFormat="1" ht="54" customHeight="1" x14ac:dyDescent="0.25">
      <c r="A1784" s="591"/>
      <c r="B1784" s="161" t="s">
        <v>19</v>
      </c>
      <c r="C1784" s="161"/>
      <c r="D1784" s="24"/>
      <c r="E1784" s="24"/>
      <c r="F1784" s="24"/>
      <c r="G1784" s="100"/>
      <c r="H1784" s="24"/>
      <c r="I1784" s="81" t="e">
        <f t="shared" si="687"/>
        <v>#DIV/0!</v>
      </c>
      <c r="J1784" s="81"/>
      <c r="K1784" s="24">
        <f t="shared" si="686"/>
        <v>0</v>
      </c>
      <c r="L1784" s="24">
        <f t="shared" si="685"/>
        <v>0</v>
      </c>
      <c r="M1784" s="120" t="e">
        <f t="shared" si="673"/>
        <v>#DIV/0!</v>
      </c>
      <c r="N1784" s="620"/>
      <c r="O1784" s="5" t="b">
        <f t="shared" si="663"/>
        <v>1</v>
      </c>
      <c r="P1784" s="6"/>
      <c r="Q1784" s="138"/>
      <c r="R1784" s="403" t="b">
        <f t="shared" si="670"/>
        <v>1</v>
      </c>
    </row>
    <row r="1785" spans="1:18" s="66" customFormat="1" ht="50.25" customHeight="1" x14ac:dyDescent="0.25">
      <c r="A1785" s="591"/>
      <c r="B1785" s="161" t="s">
        <v>18</v>
      </c>
      <c r="C1785" s="161"/>
      <c r="D1785" s="24"/>
      <c r="E1785" s="24"/>
      <c r="F1785" s="24"/>
      <c r="G1785" s="100"/>
      <c r="H1785" s="24"/>
      <c r="I1785" s="81" t="e">
        <f t="shared" si="687"/>
        <v>#DIV/0!</v>
      </c>
      <c r="J1785" s="81"/>
      <c r="K1785" s="24">
        <f t="shared" si="686"/>
        <v>0</v>
      </c>
      <c r="L1785" s="24">
        <f t="shared" si="685"/>
        <v>0</v>
      </c>
      <c r="M1785" s="120" t="e">
        <f t="shared" si="673"/>
        <v>#DIV/0!</v>
      </c>
      <c r="N1785" s="620"/>
      <c r="O1785" s="5" t="b">
        <f t="shared" ref="O1785:O1848" si="688">K1785+L1785=E1785</f>
        <v>1</v>
      </c>
      <c r="P1785" s="6"/>
      <c r="Q1785" s="138"/>
      <c r="R1785" s="403" t="b">
        <f t="shared" si="670"/>
        <v>1</v>
      </c>
    </row>
    <row r="1786" spans="1:18" s="66" customFormat="1" ht="27" x14ac:dyDescent="0.25">
      <c r="A1786" s="591"/>
      <c r="B1786" s="161" t="s">
        <v>38</v>
      </c>
      <c r="C1786" s="161"/>
      <c r="D1786" s="24">
        <v>8142.59</v>
      </c>
      <c r="E1786" s="24">
        <v>10296.57</v>
      </c>
      <c r="F1786" s="24">
        <v>9014.61</v>
      </c>
      <c r="G1786" s="100">
        <f>F1786/E1786</f>
        <v>0.875</v>
      </c>
      <c r="H1786" s="24">
        <f>F1786</f>
        <v>9014.61</v>
      </c>
      <c r="I1786" s="100">
        <f t="shared" si="687"/>
        <v>0.875</v>
      </c>
      <c r="J1786" s="100">
        <f>H1786/F1786</f>
        <v>1</v>
      </c>
      <c r="K1786" s="24">
        <f t="shared" si="686"/>
        <v>10296.57</v>
      </c>
      <c r="L1786" s="24">
        <f t="shared" si="685"/>
        <v>0</v>
      </c>
      <c r="M1786" s="47">
        <f t="shared" si="673"/>
        <v>1</v>
      </c>
      <c r="N1786" s="620"/>
      <c r="O1786" s="5" t="b">
        <f t="shared" si="688"/>
        <v>1</v>
      </c>
      <c r="P1786" s="6"/>
      <c r="Q1786" s="138"/>
      <c r="R1786" s="403" t="b">
        <f t="shared" si="670"/>
        <v>1</v>
      </c>
    </row>
    <row r="1787" spans="1:18" s="66" customFormat="1" ht="27" x14ac:dyDescent="0.25">
      <c r="A1787" s="591"/>
      <c r="B1787" s="161" t="s">
        <v>20</v>
      </c>
      <c r="C1787" s="161"/>
      <c r="D1787" s="24"/>
      <c r="E1787" s="24"/>
      <c r="F1787" s="24"/>
      <c r="G1787" s="100"/>
      <c r="H1787" s="24"/>
      <c r="I1787" s="81" t="e">
        <f t="shared" si="687"/>
        <v>#DIV/0!</v>
      </c>
      <c r="J1787" s="81" t="e">
        <f t="shared" ref="J1787:J1792" si="689">H1787/F1787</f>
        <v>#DIV/0!</v>
      </c>
      <c r="K1787" s="24">
        <f t="shared" si="686"/>
        <v>0</v>
      </c>
      <c r="L1787" s="24">
        <f t="shared" si="685"/>
        <v>0</v>
      </c>
      <c r="M1787" s="120" t="e">
        <f t="shared" si="673"/>
        <v>#DIV/0!</v>
      </c>
      <c r="N1787" s="620"/>
      <c r="O1787" s="5" t="b">
        <f t="shared" si="688"/>
        <v>1</v>
      </c>
      <c r="P1787" s="6"/>
      <c r="Q1787" s="138"/>
      <c r="R1787" s="403" t="b">
        <f t="shared" si="670"/>
        <v>1</v>
      </c>
    </row>
    <row r="1788" spans="1:18" s="67" customFormat="1" ht="99.75" customHeight="1" x14ac:dyDescent="0.25">
      <c r="A1788" s="591" t="s">
        <v>269</v>
      </c>
      <c r="B1788" s="162" t="s">
        <v>825</v>
      </c>
      <c r="C1788" s="160" t="s">
        <v>330</v>
      </c>
      <c r="D1788" s="51">
        <f>SUM(D1789:D1792)</f>
        <v>59893.7</v>
      </c>
      <c r="E1788" s="51">
        <f>SUM(E1789:E1792)</f>
        <v>59893.7</v>
      </c>
      <c r="F1788" s="51">
        <f>SUM(F1789:F1792)</f>
        <v>59893.14</v>
      </c>
      <c r="G1788" s="105">
        <f>F1788/E1788</f>
        <v>1</v>
      </c>
      <c r="H1788" s="51">
        <f>SUM(H1789:H1792)</f>
        <v>59893.14</v>
      </c>
      <c r="I1788" s="100">
        <f t="shared" si="687"/>
        <v>1</v>
      </c>
      <c r="J1788" s="100">
        <f t="shared" si="689"/>
        <v>1</v>
      </c>
      <c r="K1788" s="24">
        <f>SUM(K1789:K1792)</f>
        <v>59893.14</v>
      </c>
      <c r="L1788" s="24">
        <f t="shared" si="685"/>
        <v>0.56000000000000005</v>
      </c>
      <c r="M1788" s="47">
        <f t="shared" si="673"/>
        <v>1</v>
      </c>
      <c r="N1788" s="620" t="s">
        <v>1460</v>
      </c>
      <c r="O1788" s="5" t="b">
        <f t="shared" si="688"/>
        <v>1</v>
      </c>
      <c r="P1788" s="6"/>
      <c r="Q1788" s="138"/>
      <c r="R1788" s="403" t="b">
        <f t="shared" si="670"/>
        <v>1</v>
      </c>
    </row>
    <row r="1789" spans="1:18" s="66" customFormat="1" ht="86.25" customHeight="1" x14ac:dyDescent="0.25">
      <c r="A1789" s="591"/>
      <c r="B1789" s="161" t="s">
        <v>19</v>
      </c>
      <c r="C1789" s="161"/>
      <c r="D1789" s="24"/>
      <c r="E1789" s="24"/>
      <c r="F1789" s="24"/>
      <c r="G1789" s="100"/>
      <c r="H1789" s="24"/>
      <c r="I1789" s="81" t="e">
        <f t="shared" si="687"/>
        <v>#DIV/0!</v>
      </c>
      <c r="J1789" s="81" t="e">
        <f t="shared" si="689"/>
        <v>#DIV/0!</v>
      </c>
      <c r="K1789" s="24">
        <f t="shared" si="686"/>
        <v>0</v>
      </c>
      <c r="L1789" s="24">
        <f t="shared" si="685"/>
        <v>0</v>
      </c>
      <c r="M1789" s="120" t="e">
        <f t="shared" si="673"/>
        <v>#DIV/0!</v>
      </c>
      <c r="N1789" s="620"/>
      <c r="O1789" s="5" t="b">
        <f t="shared" si="688"/>
        <v>1</v>
      </c>
      <c r="P1789" s="6"/>
      <c r="Q1789" s="138"/>
      <c r="R1789" s="403" t="b">
        <f t="shared" si="670"/>
        <v>1</v>
      </c>
    </row>
    <row r="1790" spans="1:18" s="66" customFormat="1" ht="86.25" customHeight="1" x14ac:dyDescent="0.25">
      <c r="A1790" s="591"/>
      <c r="B1790" s="161" t="s">
        <v>18</v>
      </c>
      <c r="C1790" s="161"/>
      <c r="D1790" s="24">
        <v>48598.6</v>
      </c>
      <c r="E1790" s="24">
        <v>48598.6</v>
      </c>
      <c r="F1790" s="24">
        <v>48598.6</v>
      </c>
      <c r="G1790" s="100">
        <f>F1790/E1790</f>
        <v>1</v>
      </c>
      <c r="H1790" s="24">
        <f>F1790</f>
        <v>48598.6</v>
      </c>
      <c r="I1790" s="100">
        <f t="shared" si="687"/>
        <v>1</v>
      </c>
      <c r="J1790" s="100">
        <f t="shared" si="689"/>
        <v>1</v>
      </c>
      <c r="K1790" s="24">
        <f t="shared" si="686"/>
        <v>48598.6</v>
      </c>
      <c r="L1790" s="24">
        <f t="shared" si="685"/>
        <v>0</v>
      </c>
      <c r="M1790" s="47">
        <f t="shared" si="673"/>
        <v>1</v>
      </c>
      <c r="N1790" s="620"/>
      <c r="O1790" s="5" t="b">
        <f t="shared" si="688"/>
        <v>1</v>
      </c>
      <c r="P1790" s="6"/>
      <c r="Q1790" s="138"/>
      <c r="R1790" s="403" t="b">
        <f t="shared" si="670"/>
        <v>1</v>
      </c>
    </row>
    <row r="1791" spans="1:18" s="66" customFormat="1" ht="86.25" customHeight="1" x14ac:dyDescent="0.25">
      <c r="A1791" s="591"/>
      <c r="B1791" s="161" t="s">
        <v>38</v>
      </c>
      <c r="C1791" s="161"/>
      <c r="D1791" s="24">
        <v>11295.1</v>
      </c>
      <c r="E1791" s="24">
        <f>D1791</f>
        <v>11295.1</v>
      </c>
      <c r="F1791" s="24">
        <v>11294.54</v>
      </c>
      <c r="G1791" s="100">
        <f>F1791/E1791</f>
        <v>1</v>
      </c>
      <c r="H1791" s="24">
        <f>F1791</f>
        <v>11294.54</v>
      </c>
      <c r="I1791" s="100">
        <f t="shared" si="687"/>
        <v>1</v>
      </c>
      <c r="J1791" s="100">
        <f t="shared" si="689"/>
        <v>1</v>
      </c>
      <c r="K1791" s="24">
        <v>11294.54</v>
      </c>
      <c r="L1791" s="24">
        <f t="shared" si="685"/>
        <v>0.56000000000000005</v>
      </c>
      <c r="M1791" s="47">
        <f t="shared" si="673"/>
        <v>1</v>
      </c>
      <c r="N1791" s="620"/>
      <c r="O1791" s="5" t="b">
        <f t="shared" si="688"/>
        <v>1</v>
      </c>
      <c r="P1791" s="6"/>
      <c r="Q1791" s="138"/>
      <c r="R1791" s="403" t="b">
        <f t="shared" si="670"/>
        <v>1</v>
      </c>
    </row>
    <row r="1792" spans="1:18" s="66" customFormat="1" ht="86.25" customHeight="1" x14ac:dyDescent="0.25">
      <c r="A1792" s="591"/>
      <c r="B1792" s="161" t="s">
        <v>20</v>
      </c>
      <c r="C1792" s="161"/>
      <c r="D1792" s="24"/>
      <c r="E1792" s="24"/>
      <c r="F1792" s="24"/>
      <c r="G1792" s="100"/>
      <c r="H1792" s="24"/>
      <c r="I1792" s="81" t="e">
        <f t="shared" si="687"/>
        <v>#DIV/0!</v>
      </c>
      <c r="J1792" s="81" t="e">
        <f t="shared" si="689"/>
        <v>#DIV/0!</v>
      </c>
      <c r="K1792" s="24">
        <f t="shared" si="686"/>
        <v>0</v>
      </c>
      <c r="L1792" s="24">
        <f t="shared" si="685"/>
        <v>0</v>
      </c>
      <c r="M1792" s="120" t="e">
        <f t="shared" si="673"/>
        <v>#DIV/0!</v>
      </c>
      <c r="N1792" s="620"/>
      <c r="O1792" s="5" t="b">
        <f t="shared" si="688"/>
        <v>1</v>
      </c>
      <c r="P1792" s="6"/>
      <c r="Q1792" s="138"/>
      <c r="R1792" s="403" t="b">
        <f t="shared" si="670"/>
        <v>1</v>
      </c>
    </row>
    <row r="1793" spans="1:18" s="196" customFormat="1" ht="37.5" x14ac:dyDescent="0.25">
      <c r="A1793" s="591" t="s">
        <v>690</v>
      </c>
      <c r="B1793" s="162" t="s">
        <v>691</v>
      </c>
      <c r="C1793" s="160" t="s">
        <v>330</v>
      </c>
      <c r="D1793" s="51">
        <f>SUM(D1794:D1797)</f>
        <v>9451.6299999999992</v>
      </c>
      <c r="E1793" s="51">
        <f>SUM(E1794:E1797)</f>
        <v>9451.6299999999992</v>
      </c>
      <c r="F1793" s="51">
        <f>SUM(F1794:F1797)</f>
        <v>9451.6299999999992</v>
      </c>
      <c r="G1793" s="105">
        <f>F1793/E1793</f>
        <v>1</v>
      </c>
      <c r="H1793" s="51">
        <f>SUM(H1794:H1797)</f>
        <v>9451.6299999999992</v>
      </c>
      <c r="I1793" s="100">
        <f t="shared" si="687"/>
        <v>1</v>
      </c>
      <c r="J1793" s="100">
        <v>1</v>
      </c>
      <c r="K1793" s="24">
        <f>SUM(K1794:K1797)</f>
        <v>9451.6299999999992</v>
      </c>
      <c r="L1793" s="24">
        <f t="shared" si="685"/>
        <v>0</v>
      </c>
      <c r="M1793" s="47">
        <f t="shared" si="673"/>
        <v>1</v>
      </c>
      <c r="N1793" s="620" t="s">
        <v>1308</v>
      </c>
      <c r="O1793" s="5" t="b">
        <f t="shared" si="688"/>
        <v>1</v>
      </c>
      <c r="P1793" s="197"/>
      <c r="Q1793" s="198"/>
      <c r="R1793" s="403" t="b">
        <f t="shared" si="670"/>
        <v>1</v>
      </c>
    </row>
    <row r="1794" spans="1:18" s="199" customFormat="1" ht="27" x14ac:dyDescent="0.25">
      <c r="A1794" s="591"/>
      <c r="B1794" s="161" t="s">
        <v>19</v>
      </c>
      <c r="C1794" s="161"/>
      <c r="D1794" s="24"/>
      <c r="E1794" s="24"/>
      <c r="F1794" s="24"/>
      <c r="G1794" s="100"/>
      <c r="H1794" s="24"/>
      <c r="I1794" s="81" t="e">
        <f t="shared" si="687"/>
        <v>#DIV/0!</v>
      </c>
      <c r="J1794" s="81" t="e">
        <f t="shared" ref="J1794:J1797" si="690">H1794/F1794</f>
        <v>#DIV/0!</v>
      </c>
      <c r="K1794" s="24">
        <f t="shared" ref="K1794:K1795" si="691">E1794</f>
        <v>0</v>
      </c>
      <c r="L1794" s="24">
        <f t="shared" si="685"/>
        <v>0</v>
      </c>
      <c r="M1794" s="120" t="e">
        <f t="shared" si="673"/>
        <v>#DIV/0!</v>
      </c>
      <c r="N1794" s="620"/>
      <c r="O1794" s="5" t="b">
        <f t="shared" si="688"/>
        <v>1</v>
      </c>
      <c r="P1794" s="197"/>
      <c r="Q1794" s="198"/>
      <c r="R1794" s="403" t="b">
        <f t="shared" si="670"/>
        <v>1</v>
      </c>
    </row>
    <row r="1795" spans="1:18" s="199" customFormat="1" ht="27" x14ac:dyDescent="0.25">
      <c r="A1795" s="591"/>
      <c r="B1795" s="161" t="s">
        <v>18</v>
      </c>
      <c r="C1795" s="161"/>
      <c r="D1795" s="24"/>
      <c r="E1795" s="24"/>
      <c r="F1795" s="24"/>
      <c r="G1795" s="100"/>
      <c r="H1795" s="24"/>
      <c r="I1795" s="81" t="e">
        <f t="shared" si="687"/>
        <v>#DIV/0!</v>
      </c>
      <c r="J1795" s="81" t="e">
        <f t="shared" si="690"/>
        <v>#DIV/0!</v>
      </c>
      <c r="K1795" s="24">
        <f t="shared" si="691"/>
        <v>0</v>
      </c>
      <c r="L1795" s="24">
        <f t="shared" si="685"/>
        <v>0</v>
      </c>
      <c r="M1795" s="120" t="e">
        <f t="shared" si="673"/>
        <v>#DIV/0!</v>
      </c>
      <c r="N1795" s="620"/>
      <c r="O1795" s="5" t="b">
        <f t="shared" si="688"/>
        <v>1</v>
      </c>
      <c r="P1795" s="197"/>
      <c r="Q1795" s="198"/>
      <c r="R1795" s="403" t="b">
        <f t="shared" si="670"/>
        <v>1</v>
      </c>
    </row>
    <row r="1796" spans="1:18" s="199" customFormat="1" ht="27" x14ac:dyDescent="0.25">
      <c r="A1796" s="591"/>
      <c r="B1796" s="161" t="s">
        <v>38</v>
      </c>
      <c r="C1796" s="161"/>
      <c r="D1796" s="24">
        <v>9451.6299999999992</v>
      </c>
      <c r="E1796" s="24">
        <f>D1796</f>
        <v>9451.6299999999992</v>
      </c>
      <c r="F1796" s="24">
        <v>9451.6299999999992</v>
      </c>
      <c r="G1796" s="100">
        <f>F1796/E1796</f>
        <v>1</v>
      </c>
      <c r="H1796" s="24">
        <f>F1796</f>
        <v>9451.6299999999992</v>
      </c>
      <c r="I1796" s="100">
        <f t="shared" si="687"/>
        <v>1</v>
      </c>
      <c r="J1796" s="100">
        <v>1</v>
      </c>
      <c r="K1796" s="24">
        <v>9451.6299999999992</v>
      </c>
      <c r="L1796" s="24">
        <f t="shared" si="685"/>
        <v>0</v>
      </c>
      <c r="M1796" s="47">
        <f t="shared" si="673"/>
        <v>1</v>
      </c>
      <c r="N1796" s="620"/>
      <c r="O1796" s="5" t="b">
        <f t="shared" si="688"/>
        <v>1</v>
      </c>
      <c r="P1796" s="197"/>
      <c r="Q1796" s="198"/>
      <c r="R1796" s="403" t="b">
        <f t="shared" si="670"/>
        <v>1</v>
      </c>
    </row>
    <row r="1797" spans="1:18" s="199" customFormat="1" ht="27" x14ac:dyDescent="0.25">
      <c r="A1797" s="591"/>
      <c r="B1797" s="161" t="s">
        <v>20</v>
      </c>
      <c r="C1797" s="161"/>
      <c r="D1797" s="24"/>
      <c r="E1797" s="24"/>
      <c r="F1797" s="24"/>
      <c r="G1797" s="100"/>
      <c r="H1797" s="24"/>
      <c r="I1797" s="81" t="e">
        <f t="shared" si="687"/>
        <v>#DIV/0!</v>
      </c>
      <c r="J1797" s="81" t="e">
        <f t="shared" si="690"/>
        <v>#DIV/0!</v>
      </c>
      <c r="K1797" s="24">
        <f t="shared" ref="K1797" si="692">E1797</f>
        <v>0</v>
      </c>
      <c r="L1797" s="24">
        <f t="shared" si="685"/>
        <v>0</v>
      </c>
      <c r="M1797" s="120" t="e">
        <f t="shared" si="673"/>
        <v>#DIV/0!</v>
      </c>
      <c r="N1797" s="620"/>
      <c r="O1797" s="5" t="b">
        <f t="shared" si="688"/>
        <v>1</v>
      </c>
      <c r="P1797" s="197"/>
      <c r="Q1797" s="198"/>
      <c r="R1797" s="403" t="b">
        <f t="shared" si="670"/>
        <v>1</v>
      </c>
    </row>
    <row r="1798" spans="1:18" s="196" customFormat="1" ht="82.5" customHeight="1" x14ac:dyDescent="0.25">
      <c r="A1798" s="750" t="s">
        <v>1309</v>
      </c>
      <c r="B1798" s="327" t="s">
        <v>541</v>
      </c>
      <c r="C1798" s="34" t="s">
        <v>114</v>
      </c>
      <c r="D1798" s="31">
        <f>SUM(D1799:D1802)</f>
        <v>171663.56</v>
      </c>
      <c r="E1798" s="31">
        <f>SUM(E1799:E1802)</f>
        <v>175990.96</v>
      </c>
      <c r="F1798" s="31">
        <f>SUM(F1799:F1802)</f>
        <v>140589.24</v>
      </c>
      <c r="G1798" s="101">
        <f t="shared" ref="G1798:G1861" si="693">F1798/E1798</f>
        <v>0.79900000000000004</v>
      </c>
      <c r="H1798" s="31">
        <f>SUM(H1799:H1802)</f>
        <v>140589.24</v>
      </c>
      <c r="I1798" s="101">
        <f t="shared" si="687"/>
        <v>0.79900000000000004</v>
      </c>
      <c r="J1798" s="101">
        <v>1</v>
      </c>
      <c r="K1798" s="31">
        <f>SUM(K1799:K1802)</f>
        <v>175960.95999999999</v>
      </c>
      <c r="L1798" s="31">
        <f>E1798-K1798</f>
        <v>30</v>
      </c>
      <c r="M1798" s="32">
        <v>0.99</v>
      </c>
      <c r="N1798" s="667"/>
      <c r="O1798" s="5" t="b">
        <f t="shared" si="688"/>
        <v>1</v>
      </c>
      <c r="P1798" s="424"/>
      <c r="Q1798" s="138"/>
      <c r="R1798" s="403" t="b">
        <f t="shared" si="670"/>
        <v>1</v>
      </c>
    </row>
    <row r="1799" spans="1:18" s="199" customFormat="1" ht="30.75" customHeight="1" x14ac:dyDescent="0.25">
      <c r="A1799" s="750"/>
      <c r="B1799" s="35" t="s">
        <v>19</v>
      </c>
      <c r="C1799" s="35"/>
      <c r="D1799" s="33">
        <v>0</v>
      </c>
      <c r="E1799" s="33">
        <v>0</v>
      </c>
      <c r="F1799" s="33">
        <v>0</v>
      </c>
      <c r="G1799" s="471"/>
      <c r="H1799" s="33">
        <v>0</v>
      </c>
      <c r="I1799" s="471"/>
      <c r="J1799" s="103" t="e">
        <v>#DIV/0!</v>
      </c>
      <c r="K1799" s="33">
        <v>0</v>
      </c>
      <c r="L1799" s="123"/>
      <c r="M1799" s="117" t="e">
        <v>#DIV/0!</v>
      </c>
      <c r="N1799" s="605"/>
      <c r="O1799" s="5" t="b">
        <f t="shared" si="688"/>
        <v>1</v>
      </c>
      <c r="P1799" s="424"/>
      <c r="Q1799" s="138"/>
      <c r="R1799" s="403" t="b">
        <f t="shared" si="670"/>
        <v>1</v>
      </c>
    </row>
    <row r="1800" spans="1:18" s="199" customFormat="1" ht="28.5" customHeight="1" x14ac:dyDescent="0.25">
      <c r="A1800" s="750"/>
      <c r="B1800" s="35" t="s">
        <v>18</v>
      </c>
      <c r="C1800" s="35"/>
      <c r="D1800" s="33">
        <f t="shared" ref="D1800:F1801" si="694">D1805+D1835+D1865</f>
        <v>187.9</v>
      </c>
      <c r="E1800" s="33">
        <f t="shared" si="694"/>
        <v>187.9</v>
      </c>
      <c r="F1800" s="33">
        <f t="shared" si="694"/>
        <v>187.9</v>
      </c>
      <c r="G1800" s="471">
        <f t="shared" si="693"/>
        <v>1</v>
      </c>
      <c r="H1800" s="33">
        <f>H1805+H1835+H1865</f>
        <v>187.9</v>
      </c>
      <c r="I1800" s="471">
        <f t="shared" si="687"/>
        <v>1</v>
      </c>
      <c r="J1800" s="103" t="e">
        <v>#DIV/0!</v>
      </c>
      <c r="K1800" s="33">
        <f>K1805+K1835+K1865</f>
        <v>187.9</v>
      </c>
      <c r="L1800" s="33">
        <f>L1805+L1835+L1865</f>
        <v>0</v>
      </c>
      <c r="M1800" s="116">
        <v>1</v>
      </c>
      <c r="N1800" s="605"/>
      <c r="O1800" s="5" t="b">
        <f t="shared" si="688"/>
        <v>1</v>
      </c>
      <c r="P1800" s="424"/>
      <c r="Q1800" s="138"/>
      <c r="R1800" s="403" t="b">
        <f t="shared" ref="R1800:R1863" si="695">F1800=H1800</f>
        <v>1</v>
      </c>
    </row>
    <row r="1801" spans="1:18" s="199" customFormat="1" ht="30" customHeight="1" x14ac:dyDescent="0.25">
      <c r="A1801" s="750"/>
      <c r="B1801" s="35" t="s">
        <v>38</v>
      </c>
      <c r="C1801" s="35"/>
      <c r="D1801" s="33">
        <f t="shared" si="694"/>
        <v>171475.66</v>
      </c>
      <c r="E1801" s="33">
        <f>E1806+E1836+E1866</f>
        <v>175803.06</v>
      </c>
      <c r="F1801" s="33">
        <f t="shared" si="694"/>
        <v>140401.34</v>
      </c>
      <c r="G1801" s="104">
        <f t="shared" si="693"/>
        <v>0.79900000000000004</v>
      </c>
      <c r="H1801" s="33">
        <f>H1806+H1836+H1866</f>
        <v>140401.34</v>
      </c>
      <c r="I1801" s="104">
        <f t="shared" si="687"/>
        <v>0.79900000000000004</v>
      </c>
      <c r="J1801" s="176">
        <v>1</v>
      </c>
      <c r="K1801" s="33">
        <f>K1806+K1836+K1866</f>
        <v>175773.06</v>
      </c>
      <c r="L1801" s="33">
        <f>L1806+L1836+L1866</f>
        <v>30</v>
      </c>
      <c r="M1801" s="116">
        <v>1</v>
      </c>
      <c r="N1801" s="605"/>
      <c r="O1801" s="5" t="b">
        <f t="shared" si="688"/>
        <v>1</v>
      </c>
      <c r="P1801" s="424"/>
      <c r="Q1801" s="138"/>
      <c r="R1801" s="403" t="b">
        <f t="shared" si="695"/>
        <v>1</v>
      </c>
    </row>
    <row r="1802" spans="1:18" s="199" customFormat="1" ht="39" customHeight="1" x14ac:dyDescent="0.25">
      <c r="A1802" s="750"/>
      <c r="B1802" s="35" t="s">
        <v>20</v>
      </c>
      <c r="C1802" s="35"/>
      <c r="D1802" s="33"/>
      <c r="E1802" s="33"/>
      <c r="F1802" s="33">
        <v>0</v>
      </c>
      <c r="G1802" s="471"/>
      <c r="H1802" s="33">
        <v>0</v>
      </c>
      <c r="I1802" s="471"/>
      <c r="J1802" s="103" t="e">
        <v>#DIV/0!</v>
      </c>
      <c r="K1802" s="33">
        <v>0</v>
      </c>
      <c r="L1802" s="123"/>
      <c r="M1802" s="117" t="e">
        <v>#DIV/0!</v>
      </c>
      <c r="N1802" s="605"/>
      <c r="O1802" s="5" t="b">
        <f t="shared" si="688"/>
        <v>1</v>
      </c>
      <c r="P1802" s="424"/>
      <c r="Q1802" s="138"/>
      <c r="R1802" s="403" t="b">
        <f t="shared" si="695"/>
        <v>1</v>
      </c>
    </row>
    <row r="1803" spans="1:18" s="196" customFormat="1" ht="66" customHeight="1" x14ac:dyDescent="0.25">
      <c r="A1803" s="935" t="s">
        <v>139</v>
      </c>
      <c r="B1803" s="472" t="s">
        <v>527</v>
      </c>
      <c r="C1803" s="84" t="s">
        <v>116</v>
      </c>
      <c r="D1803" s="58">
        <f>SUM(D1804:D1807)</f>
        <v>84266.36</v>
      </c>
      <c r="E1803" s="58">
        <f t="shared" ref="E1803:F1803" si="696">SUM(E1804:E1807)</f>
        <v>82993.06</v>
      </c>
      <c r="F1803" s="58">
        <f t="shared" si="696"/>
        <v>64003.99</v>
      </c>
      <c r="G1803" s="96">
        <f t="shared" si="693"/>
        <v>0.77100000000000002</v>
      </c>
      <c r="H1803" s="58">
        <f>SUM(H1804:H1807)</f>
        <v>64003.99</v>
      </c>
      <c r="I1803" s="92">
        <f t="shared" si="687"/>
        <v>0.77100000000000002</v>
      </c>
      <c r="J1803" s="96">
        <v>1</v>
      </c>
      <c r="K1803" s="58">
        <f t="shared" ref="K1803:L1803" si="697">SUM(K1804:K1807)</f>
        <v>82963.06</v>
      </c>
      <c r="L1803" s="58">
        <f t="shared" si="697"/>
        <v>30</v>
      </c>
      <c r="M1803" s="55">
        <v>1</v>
      </c>
      <c r="N1803" s="605" t="s">
        <v>1323</v>
      </c>
      <c r="O1803" s="5" t="b">
        <f t="shared" si="688"/>
        <v>1</v>
      </c>
      <c r="P1803" s="424"/>
      <c r="Q1803" s="138"/>
      <c r="R1803" s="403" t="b">
        <f t="shared" si="695"/>
        <v>1</v>
      </c>
    </row>
    <row r="1804" spans="1:18" s="199" customFormat="1" ht="32.25" customHeight="1" x14ac:dyDescent="0.25">
      <c r="A1804" s="935"/>
      <c r="B1804" s="561" t="s">
        <v>604</v>
      </c>
      <c r="C1804" s="561"/>
      <c r="D1804" s="372">
        <v>0</v>
      </c>
      <c r="E1804" s="372">
        <v>0</v>
      </c>
      <c r="F1804" s="372">
        <v>0</v>
      </c>
      <c r="G1804" s="105"/>
      <c r="H1804" s="372">
        <v>0</v>
      </c>
      <c r="I1804" s="91"/>
      <c r="J1804" s="473"/>
      <c r="K1804" s="372">
        <v>0</v>
      </c>
      <c r="L1804" s="30"/>
      <c r="M1804" s="474"/>
      <c r="N1804" s="605"/>
      <c r="O1804" s="5" t="b">
        <f t="shared" si="688"/>
        <v>1</v>
      </c>
      <c r="P1804" s="424"/>
      <c r="Q1804" s="138"/>
      <c r="R1804" s="403" t="b">
        <f t="shared" si="695"/>
        <v>1</v>
      </c>
    </row>
    <row r="1805" spans="1:18" s="199" customFormat="1" ht="25.5" customHeight="1" x14ac:dyDescent="0.25">
      <c r="A1805" s="935"/>
      <c r="B1805" s="561" t="s">
        <v>18</v>
      </c>
      <c r="C1805" s="561"/>
      <c r="D1805" s="39">
        <f t="shared" ref="D1805:F1806" si="698">D1810+D1815+D1820+D1825+D1830</f>
        <v>187.9</v>
      </c>
      <c r="E1805" s="39">
        <f t="shared" si="698"/>
        <v>187.9</v>
      </c>
      <c r="F1805" s="39">
        <f t="shared" si="698"/>
        <v>187.9</v>
      </c>
      <c r="G1805" s="105">
        <f t="shared" si="693"/>
        <v>1</v>
      </c>
      <c r="H1805" s="39">
        <f>H1810+H1815+H1820+H1825+H1830</f>
        <v>187.9</v>
      </c>
      <c r="I1805" s="91">
        <f t="shared" si="687"/>
        <v>1</v>
      </c>
      <c r="J1805" s="473"/>
      <c r="K1805" s="39">
        <f>K1810+K1815+K1820+K1825+K1830</f>
        <v>187.9</v>
      </c>
      <c r="L1805" s="30">
        <v>0</v>
      </c>
      <c r="M1805" s="28">
        <v>1</v>
      </c>
      <c r="N1805" s="605"/>
      <c r="O1805" s="5" t="b">
        <f t="shared" si="688"/>
        <v>1</v>
      </c>
      <c r="P1805" s="424"/>
      <c r="Q1805" s="138"/>
      <c r="R1805" s="403" t="b">
        <f t="shared" si="695"/>
        <v>1</v>
      </c>
    </row>
    <row r="1806" spans="1:18" s="199" customFormat="1" ht="28.5" customHeight="1" x14ac:dyDescent="0.25">
      <c r="A1806" s="935"/>
      <c r="B1806" s="359" t="s">
        <v>38</v>
      </c>
      <c r="C1806" s="561"/>
      <c r="D1806" s="39">
        <f t="shared" si="698"/>
        <v>84078.46</v>
      </c>
      <c r="E1806" s="39">
        <f t="shared" si="698"/>
        <v>82805.16</v>
      </c>
      <c r="F1806" s="39">
        <f t="shared" si="698"/>
        <v>63816.09</v>
      </c>
      <c r="G1806" s="105">
        <f t="shared" si="693"/>
        <v>0.77100000000000002</v>
      </c>
      <c r="H1806" s="39">
        <f>H1811+H1816+H1821+H1826+H1831</f>
        <v>63816.09</v>
      </c>
      <c r="I1806" s="91">
        <f t="shared" si="687"/>
        <v>0.77100000000000002</v>
      </c>
      <c r="J1806" s="100">
        <v>1</v>
      </c>
      <c r="K1806" s="39">
        <f>K1811+K1816+K1821+K1826+K1831</f>
        <v>82775.16</v>
      </c>
      <c r="L1806" s="39">
        <f>L1811+L1816+L1821+L1826+L1831</f>
        <v>30</v>
      </c>
      <c r="M1806" s="28">
        <v>1</v>
      </c>
      <c r="N1806" s="605"/>
      <c r="O1806" s="5" t="b">
        <f t="shared" si="688"/>
        <v>1</v>
      </c>
      <c r="P1806" s="424"/>
      <c r="Q1806" s="138"/>
      <c r="R1806" s="403" t="b">
        <f t="shared" si="695"/>
        <v>1</v>
      </c>
    </row>
    <row r="1807" spans="1:18" s="199" customFormat="1" ht="26.25" customHeight="1" x14ac:dyDescent="0.25">
      <c r="A1807" s="935"/>
      <c r="B1807" s="359" t="s">
        <v>20</v>
      </c>
      <c r="C1807" s="561"/>
      <c r="D1807" s="372">
        <v>0</v>
      </c>
      <c r="E1807" s="372">
        <v>0</v>
      </c>
      <c r="F1807" s="372">
        <v>0</v>
      </c>
      <c r="G1807" s="105"/>
      <c r="H1807" s="372">
        <v>0</v>
      </c>
      <c r="I1807" s="91"/>
      <c r="J1807" s="475"/>
      <c r="K1807" s="372">
        <v>0</v>
      </c>
      <c r="L1807" s="30">
        <v>0</v>
      </c>
      <c r="M1807" s="474"/>
      <c r="N1807" s="605"/>
      <c r="O1807" s="5" t="b">
        <f t="shared" si="688"/>
        <v>1</v>
      </c>
      <c r="P1807" s="424"/>
      <c r="Q1807" s="138"/>
      <c r="R1807" s="403" t="b">
        <f t="shared" si="695"/>
        <v>1</v>
      </c>
    </row>
    <row r="1808" spans="1:18" s="199" customFormat="1" ht="89.25" customHeight="1" x14ac:dyDescent="0.25">
      <c r="A1808" s="591" t="s">
        <v>140</v>
      </c>
      <c r="B1808" s="37" t="s">
        <v>131</v>
      </c>
      <c r="C1808" s="37" t="s">
        <v>172</v>
      </c>
      <c r="D1808" s="51">
        <f>SUM(D1809:D1812)</f>
        <v>392.7</v>
      </c>
      <c r="E1808" s="51">
        <f t="shared" ref="E1808:H1808" si="699">SUM(E1809:E1812)</f>
        <v>338.94</v>
      </c>
      <c r="F1808" s="51">
        <f t="shared" si="699"/>
        <v>319.94</v>
      </c>
      <c r="G1808" s="105">
        <f t="shared" si="693"/>
        <v>0.94399999999999995</v>
      </c>
      <c r="H1808" s="51">
        <f t="shared" si="699"/>
        <v>319.94</v>
      </c>
      <c r="I1808" s="91">
        <f t="shared" si="687"/>
        <v>0.94399999999999995</v>
      </c>
      <c r="J1808" s="100">
        <v>1</v>
      </c>
      <c r="K1808" s="51">
        <f t="shared" ref="K1808" si="700">SUM(K1809:K1812)</f>
        <v>338.94</v>
      </c>
      <c r="L1808" s="39">
        <v>0</v>
      </c>
      <c r="M1808" s="140">
        <v>1</v>
      </c>
      <c r="N1808" s="605" t="s">
        <v>1461</v>
      </c>
      <c r="O1808" s="5" t="b">
        <f t="shared" si="688"/>
        <v>1</v>
      </c>
      <c r="P1808" s="424"/>
      <c r="Q1808" s="138"/>
      <c r="R1808" s="403" t="b">
        <f t="shared" si="695"/>
        <v>1</v>
      </c>
    </row>
    <row r="1809" spans="1:18" s="199" customFormat="1" ht="45.75" customHeight="1" outlineLevel="1" x14ac:dyDescent="0.25">
      <c r="A1809" s="591"/>
      <c r="B1809" s="560" t="s">
        <v>19</v>
      </c>
      <c r="C1809" s="37"/>
      <c r="D1809" s="24"/>
      <c r="E1809" s="25"/>
      <c r="F1809" s="24"/>
      <c r="G1809" s="105"/>
      <c r="H1809" s="24"/>
      <c r="I1809" s="91"/>
      <c r="J1809" s="96"/>
      <c r="K1809" s="39">
        <v>0</v>
      </c>
      <c r="L1809" s="39">
        <v>0</v>
      </c>
      <c r="M1809" s="47"/>
      <c r="N1809" s="605"/>
      <c r="O1809" s="5" t="b">
        <f t="shared" si="688"/>
        <v>1</v>
      </c>
      <c r="P1809" s="424"/>
      <c r="Q1809" s="138"/>
      <c r="R1809" s="403" t="b">
        <f t="shared" si="695"/>
        <v>1</v>
      </c>
    </row>
    <row r="1810" spans="1:18" s="199" customFormat="1" ht="36.75" customHeight="1" outlineLevel="1" x14ac:dyDescent="0.25">
      <c r="A1810" s="591"/>
      <c r="B1810" s="560" t="s">
        <v>18</v>
      </c>
      <c r="C1810" s="560"/>
      <c r="D1810" s="24"/>
      <c r="E1810" s="25"/>
      <c r="F1810" s="24"/>
      <c r="G1810" s="105"/>
      <c r="H1810" s="24"/>
      <c r="I1810" s="91"/>
      <c r="J1810" s="96"/>
      <c r="K1810" s="39">
        <v>0</v>
      </c>
      <c r="L1810" s="39">
        <v>0</v>
      </c>
      <c r="M1810" s="47"/>
      <c r="N1810" s="605"/>
      <c r="O1810" s="5" t="b">
        <f t="shared" si="688"/>
        <v>1</v>
      </c>
      <c r="P1810" s="424"/>
      <c r="Q1810" s="138"/>
      <c r="R1810" s="403" t="b">
        <f t="shared" si="695"/>
        <v>1</v>
      </c>
    </row>
    <row r="1811" spans="1:18" s="199" customFormat="1" ht="42" customHeight="1" outlineLevel="1" x14ac:dyDescent="0.25">
      <c r="A1811" s="591"/>
      <c r="B1811" s="204" t="s">
        <v>38</v>
      </c>
      <c r="C1811" s="560"/>
      <c r="D1811" s="24">
        <v>392.7</v>
      </c>
      <c r="E1811" s="24">
        <v>338.94</v>
      </c>
      <c r="F1811" s="24">
        <v>319.94</v>
      </c>
      <c r="G1811" s="105">
        <f t="shared" si="693"/>
        <v>0.94399999999999995</v>
      </c>
      <c r="H1811" s="24">
        <f>F1811</f>
        <v>319.94</v>
      </c>
      <c r="I1811" s="91">
        <f t="shared" si="687"/>
        <v>0.94399999999999995</v>
      </c>
      <c r="J1811" s="100">
        <v>1</v>
      </c>
      <c r="K1811" s="39">
        <f>E1811</f>
        <v>338.94</v>
      </c>
      <c r="L1811" s="39">
        <v>0</v>
      </c>
      <c r="M1811" s="47">
        <v>1</v>
      </c>
      <c r="N1811" s="605"/>
      <c r="O1811" s="5" t="b">
        <f t="shared" si="688"/>
        <v>1</v>
      </c>
      <c r="P1811" s="424"/>
      <c r="Q1811" s="138"/>
      <c r="R1811" s="403" t="b">
        <f t="shared" si="695"/>
        <v>1</v>
      </c>
    </row>
    <row r="1812" spans="1:18" s="199" customFormat="1" ht="96" customHeight="1" outlineLevel="1" x14ac:dyDescent="0.25">
      <c r="A1812" s="591"/>
      <c r="B1812" s="204" t="s">
        <v>20</v>
      </c>
      <c r="C1812" s="560"/>
      <c r="D1812" s="24"/>
      <c r="E1812" s="25"/>
      <c r="F1812" s="24"/>
      <c r="G1812" s="105"/>
      <c r="H1812" s="24"/>
      <c r="I1812" s="91"/>
      <c r="J1812" s="96"/>
      <c r="K1812" s="39">
        <v>0</v>
      </c>
      <c r="L1812" s="39">
        <v>0</v>
      </c>
      <c r="M1812" s="47"/>
      <c r="N1812" s="605"/>
      <c r="O1812" s="5" t="b">
        <f t="shared" si="688"/>
        <v>1</v>
      </c>
      <c r="P1812" s="424"/>
      <c r="Q1812" s="138"/>
      <c r="R1812" s="403" t="b">
        <f t="shared" si="695"/>
        <v>1</v>
      </c>
    </row>
    <row r="1813" spans="1:18" s="199" customFormat="1" ht="90" customHeight="1" outlineLevel="1" x14ac:dyDescent="0.25">
      <c r="A1813" s="591" t="s">
        <v>141</v>
      </c>
      <c r="B1813" s="37" t="s">
        <v>132</v>
      </c>
      <c r="C1813" s="37" t="s">
        <v>172</v>
      </c>
      <c r="D1813" s="51">
        <f>SUM(D1814:D1817)</f>
        <v>3448</v>
      </c>
      <c r="E1813" s="51">
        <f t="shared" ref="E1813:H1813" si="701">SUM(E1814:E1817)</f>
        <v>3073.45</v>
      </c>
      <c r="F1813" s="51">
        <f t="shared" si="701"/>
        <v>1947.14</v>
      </c>
      <c r="G1813" s="105">
        <f t="shared" si="693"/>
        <v>0.63400000000000001</v>
      </c>
      <c r="H1813" s="51">
        <f t="shared" si="701"/>
        <v>1947.14</v>
      </c>
      <c r="I1813" s="91">
        <f t="shared" si="687"/>
        <v>0.63400000000000001</v>
      </c>
      <c r="J1813" s="100">
        <v>1</v>
      </c>
      <c r="K1813" s="51">
        <f t="shared" ref="K1813" si="702">SUM(K1814:K1817)</f>
        <v>3073.45</v>
      </c>
      <c r="L1813" s="39">
        <v>0</v>
      </c>
      <c r="M1813" s="140">
        <v>1</v>
      </c>
      <c r="N1813" s="605" t="s">
        <v>1462</v>
      </c>
      <c r="O1813" s="5" t="b">
        <f t="shared" si="688"/>
        <v>1</v>
      </c>
      <c r="P1813" s="424"/>
      <c r="Q1813" s="138"/>
      <c r="R1813" s="403" t="b">
        <f t="shared" si="695"/>
        <v>1</v>
      </c>
    </row>
    <row r="1814" spans="1:18" s="199" customFormat="1" ht="90" customHeight="1" outlineLevel="1" x14ac:dyDescent="0.25">
      <c r="A1814" s="591"/>
      <c r="B1814" s="560" t="s">
        <v>19</v>
      </c>
      <c r="C1814" s="37"/>
      <c r="D1814" s="24"/>
      <c r="E1814" s="24"/>
      <c r="F1814" s="24"/>
      <c r="G1814" s="105"/>
      <c r="H1814" s="24"/>
      <c r="I1814" s="91"/>
      <c r="J1814" s="96"/>
      <c r="K1814" s="39">
        <v>0</v>
      </c>
      <c r="L1814" s="39">
        <v>0</v>
      </c>
      <c r="M1814" s="47"/>
      <c r="N1814" s="605"/>
      <c r="O1814" s="5" t="b">
        <f t="shared" si="688"/>
        <v>1</v>
      </c>
      <c r="P1814" s="424"/>
      <c r="Q1814" s="138"/>
      <c r="R1814" s="403" t="b">
        <f t="shared" si="695"/>
        <v>1</v>
      </c>
    </row>
    <row r="1815" spans="1:18" s="199" customFormat="1" ht="90" customHeight="1" outlineLevel="1" x14ac:dyDescent="0.25">
      <c r="A1815" s="591"/>
      <c r="B1815" s="560" t="s">
        <v>18</v>
      </c>
      <c r="C1815" s="27"/>
      <c r="D1815" s="24"/>
      <c r="E1815" s="25"/>
      <c r="F1815" s="24"/>
      <c r="G1815" s="105"/>
      <c r="H1815" s="24"/>
      <c r="I1815" s="91"/>
      <c r="J1815" s="96"/>
      <c r="K1815" s="39">
        <v>0</v>
      </c>
      <c r="L1815" s="39">
        <v>0</v>
      </c>
      <c r="M1815" s="47"/>
      <c r="N1815" s="605"/>
      <c r="O1815" s="5" t="b">
        <f t="shared" si="688"/>
        <v>1</v>
      </c>
      <c r="P1815" s="424"/>
      <c r="Q1815" s="138"/>
      <c r="R1815" s="403" t="b">
        <f t="shared" si="695"/>
        <v>1</v>
      </c>
    </row>
    <row r="1816" spans="1:18" s="199" customFormat="1" ht="90" customHeight="1" outlineLevel="1" x14ac:dyDescent="0.25">
      <c r="A1816" s="591"/>
      <c r="B1816" s="204" t="s">
        <v>38</v>
      </c>
      <c r="C1816" s="27"/>
      <c r="D1816" s="24">
        <v>3448</v>
      </c>
      <c r="E1816" s="24">
        <v>3073.45</v>
      </c>
      <c r="F1816" s="24">
        <v>1947.14</v>
      </c>
      <c r="G1816" s="105">
        <f t="shared" si="693"/>
        <v>0.63400000000000001</v>
      </c>
      <c r="H1816" s="24">
        <f>F1816</f>
        <v>1947.14</v>
      </c>
      <c r="I1816" s="91">
        <f t="shared" si="687"/>
        <v>0.63400000000000001</v>
      </c>
      <c r="J1816" s="100">
        <v>1</v>
      </c>
      <c r="K1816" s="39">
        <f>E1816</f>
        <v>3073.45</v>
      </c>
      <c r="L1816" s="39">
        <v>0</v>
      </c>
      <c r="M1816" s="47">
        <v>1</v>
      </c>
      <c r="N1816" s="605"/>
      <c r="O1816" s="5" t="b">
        <f t="shared" si="688"/>
        <v>1</v>
      </c>
      <c r="P1816" s="424"/>
      <c r="Q1816" s="138"/>
      <c r="R1816" s="403" t="b">
        <f t="shared" si="695"/>
        <v>1</v>
      </c>
    </row>
    <row r="1817" spans="1:18" s="199" customFormat="1" ht="72.75" customHeight="1" outlineLevel="1" x14ac:dyDescent="0.25">
      <c r="A1817" s="591"/>
      <c r="B1817" s="204" t="s">
        <v>20</v>
      </c>
      <c r="C1817" s="27"/>
      <c r="D1817" s="24"/>
      <c r="E1817" s="25"/>
      <c r="F1817" s="24"/>
      <c r="G1817" s="105"/>
      <c r="H1817" s="24"/>
      <c r="I1817" s="91"/>
      <c r="J1817" s="96"/>
      <c r="K1817" s="39">
        <v>0</v>
      </c>
      <c r="L1817" s="39">
        <v>0</v>
      </c>
      <c r="M1817" s="47"/>
      <c r="N1817" s="605"/>
      <c r="O1817" s="5" t="b">
        <f t="shared" si="688"/>
        <v>1</v>
      </c>
      <c r="P1817" s="424"/>
      <c r="Q1817" s="138"/>
      <c r="R1817" s="403" t="b">
        <f t="shared" si="695"/>
        <v>1</v>
      </c>
    </row>
    <row r="1818" spans="1:18" s="199" customFormat="1" ht="56.25" customHeight="1" outlineLevel="1" x14ac:dyDescent="0.25">
      <c r="A1818" s="591" t="s">
        <v>142</v>
      </c>
      <c r="B1818" s="37" t="s">
        <v>133</v>
      </c>
      <c r="C1818" s="37" t="s">
        <v>172</v>
      </c>
      <c r="D1818" s="51">
        <f>SUM(D1819:D1822)</f>
        <v>77664.53</v>
      </c>
      <c r="E1818" s="51">
        <f t="shared" ref="E1818:H1818" si="703">SUM(E1819:E1822)</f>
        <v>76819.539999999994</v>
      </c>
      <c r="F1818" s="51">
        <f t="shared" si="703"/>
        <v>59639.08</v>
      </c>
      <c r="G1818" s="105">
        <f t="shared" si="693"/>
        <v>0.77600000000000002</v>
      </c>
      <c r="H1818" s="51">
        <f t="shared" si="703"/>
        <v>59639.08</v>
      </c>
      <c r="I1818" s="91">
        <f t="shared" si="687"/>
        <v>0.77600000000000002</v>
      </c>
      <c r="J1818" s="105">
        <v>1</v>
      </c>
      <c r="K1818" s="51">
        <f t="shared" ref="K1818" si="704">SUM(K1819:K1822)</f>
        <v>76819.539999999994</v>
      </c>
      <c r="L1818" s="39">
        <v>0</v>
      </c>
      <c r="M1818" s="140">
        <v>1</v>
      </c>
      <c r="N1818" s="605" t="s">
        <v>1324</v>
      </c>
      <c r="O1818" s="5" t="b">
        <f t="shared" si="688"/>
        <v>1</v>
      </c>
      <c r="P1818" s="424"/>
      <c r="Q1818" s="138"/>
      <c r="R1818" s="403" t="b">
        <f t="shared" si="695"/>
        <v>1</v>
      </c>
    </row>
    <row r="1819" spans="1:18" s="199" customFormat="1" ht="76.5" customHeight="1" outlineLevel="1" x14ac:dyDescent="0.25">
      <c r="A1819" s="591"/>
      <c r="B1819" s="560" t="s">
        <v>19</v>
      </c>
      <c r="C1819" s="37"/>
      <c r="D1819" s="24"/>
      <c r="E1819" s="24"/>
      <c r="F1819" s="24"/>
      <c r="G1819" s="105"/>
      <c r="H1819" s="24"/>
      <c r="I1819" s="91"/>
      <c r="J1819" s="105"/>
      <c r="K1819" s="39">
        <v>0</v>
      </c>
      <c r="L1819" s="39">
        <v>0</v>
      </c>
      <c r="M1819" s="47"/>
      <c r="N1819" s="605"/>
      <c r="O1819" s="5" t="b">
        <f t="shared" si="688"/>
        <v>1</v>
      </c>
      <c r="P1819" s="424"/>
      <c r="Q1819" s="138"/>
      <c r="R1819" s="403" t="b">
        <f t="shared" si="695"/>
        <v>1</v>
      </c>
    </row>
    <row r="1820" spans="1:18" s="199" customFormat="1" ht="59.25" customHeight="1" outlineLevel="1" x14ac:dyDescent="0.25">
      <c r="A1820" s="591"/>
      <c r="B1820" s="560" t="s">
        <v>18</v>
      </c>
      <c r="C1820" s="560"/>
      <c r="D1820" s="24"/>
      <c r="E1820" s="25"/>
      <c r="F1820" s="24"/>
      <c r="G1820" s="105"/>
      <c r="H1820" s="24"/>
      <c r="I1820" s="91"/>
      <c r="J1820" s="105"/>
      <c r="K1820" s="39">
        <v>0</v>
      </c>
      <c r="L1820" s="39">
        <v>0</v>
      </c>
      <c r="M1820" s="47"/>
      <c r="N1820" s="605"/>
      <c r="O1820" s="5" t="b">
        <f t="shared" si="688"/>
        <v>1</v>
      </c>
      <c r="P1820" s="424"/>
      <c r="Q1820" s="138"/>
      <c r="R1820" s="403" t="b">
        <f t="shared" si="695"/>
        <v>1</v>
      </c>
    </row>
    <row r="1821" spans="1:18" s="199" customFormat="1" ht="65.25" customHeight="1" outlineLevel="1" x14ac:dyDescent="0.25">
      <c r="A1821" s="591"/>
      <c r="B1821" s="204" t="s">
        <v>38</v>
      </c>
      <c r="C1821" s="560"/>
      <c r="D1821" s="24">
        <v>77664.53</v>
      </c>
      <c r="E1821" s="24">
        <v>76819.539999999994</v>
      </c>
      <c r="F1821" s="476">
        <v>59639.08</v>
      </c>
      <c r="G1821" s="105">
        <f t="shared" si="693"/>
        <v>0.77600000000000002</v>
      </c>
      <c r="H1821" s="24">
        <f>F1821</f>
        <v>59639.08</v>
      </c>
      <c r="I1821" s="91">
        <f t="shared" si="687"/>
        <v>0.77600000000000002</v>
      </c>
      <c r="J1821" s="105">
        <v>1</v>
      </c>
      <c r="K1821" s="476">
        <f>E1821</f>
        <v>76819.539999999994</v>
      </c>
      <c r="L1821" s="39">
        <v>0</v>
      </c>
      <c r="M1821" s="47">
        <v>1</v>
      </c>
      <c r="N1821" s="605"/>
      <c r="O1821" s="5" t="b">
        <f t="shared" si="688"/>
        <v>1</v>
      </c>
      <c r="P1821" s="424"/>
      <c r="Q1821" s="138"/>
      <c r="R1821" s="403" t="b">
        <f t="shared" si="695"/>
        <v>1</v>
      </c>
    </row>
    <row r="1822" spans="1:18" s="199" customFormat="1" ht="121.5" customHeight="1" outlineLevel="1" x14ac:dyDescent="0.25">
      <c r="A1822" s="591"/>
      <c r="B1822" s="204" t="s">
        <v>20</v>
      </c>
      <c r="C1822" s="560"/>
      <c r="D1822" s="24"/>
      <c r="E1822" s="24"/>
      <c r="F1822" s="24"/>
      <c r="G1822" s="105"/>
      <c r="H1822" s="24"/>
      <c r="I1822" s="91"/>
      <c r="J1822" s="105"/>
      <c r="K1822" s="39">
        <v>0</v>
      </c>
      <c r="L1822" s="24"/>
      <c r="M1822" s="47"/>
      <c r="N1822" s="605"/>
      <c r="O1822" s="5" t="b">
        <f t="shared" si="688"/>
        <v>1</v>
      </c>
      <c r="P1822" s="424"/>
      <c r="Q1822" s="138"/>
      <c r="R1822" s="403" t="b">
        <f t="shared" si="695"/>
        <v>1</v>
      </c>
    </row>
    <row r="1823" spans="1:18" s="199" customFormat="1" ht="83.25" customHeight="1" outlineLevel="1" x14ac:dyDescent="0.25">
      <c r="A1823" s="591" t="s">
        <v>143</v>
      </c>
      <c r="B1823" s="37" t="s">
        <v>134</v>
      </c>
      <c r="C1823" s="37" t="s">
        <v>172</v>
      </c>
      <c r="D1823" s="51">
        <f>SUM(D1824:D1827)</f>
        <v>2552.4299999999998</v>
      </c>
      <c r="E1823" s="51">
        <f t="shared" ref="E1823:H1823" si="705">SUM(E1824:E1827)</f>
        <v>2552.4299999999998</v>
      </c>
      <c r="F1823" s="51">
        <f t="shared" si="705"/>
        <v>1889.13</v>
      </c>
      <c r="G1823" s="105">
        <f t="shared" si="693"/>
        <v>0.74</v>
      </c>
      <c r="H1823" s="51">
        <f t="shared" si="705"/>
        <v>1889.13</v>
      </c>
      <c r="I1823" s="91">
        <f t="shared" si="687"/>
        <v>0.74</v>
      </c>
      <c r="J1823" s="105">
        <v>1</v>
      </c>
      <c r="K1823" s="51">
        <f>SUM(K1824:K1827)</f>
        <v>2522.4299999999998</v>
      </c>
      <c r="L1823" s="51">
        <f>SUM(L1824:L1827)</f>
        <v>30</v>
      </c>
      <c r="M1823" s="140">
        <v>0.91</v>
      </c>
      <c r="N1823" s="605" t="s">
        <v>1375</v>
      </c>
      <c r="O1823" s="5" t="b">
        <f t="shared" si="688"/>
        <v>1</v>
      </c>
      <c r="P1823" s="424"/>
      <c r="Q1823" s="138"/>
      <c r="R1823" s="403" t="b">
        <f t="shared" si="695"/>
        <v>1</v>
      </c>
    </row>
    <row r="1824" spans="1:18" s="199" customFormat="1" ht="33" customHeight="1" outlineLevel="1" x14ac:dyDescent="0.25">
      <c r="A1824" s="591"/>
      <c r="B1824" s="560" t="s">
        <v>19</v>
      </c>
      <c r="C1824" s="37"/>
      <c r="D1824" s="24"/>
      <c r="E1824" s="24"/>
      <c r="F1824" s="24"/>
      <c r="G1824" s="105"/>
      <c r="H1824" s="24"/>
      <c r="I1824" s="91"/>
      <c r="J1824" s="105"/>
      <c r="K1824" s="39"/>
      <c r="L1824" s="24"/>
      <c r="M1824" s="47"/>
      <c r="N1824" s="605"/>
      <c r="O1824" s="5" t="b">
        <f t="shared" si="688"/>
        <v>1</v>
      </c>
      <c r="P1824" s="424"/>
      <c r="Q1824" s="138"/>
      <c r="R1824" s="403" t="b">
        <f t="shared" si="695"/>
        <v>1</v>
      </c>
    </row>
    <row r="1825" spans="1:18" s="199" customFormat="1" ht="36" customHeight="1" outlineLevel="1" x14ac:dyDescent="0.25">
      <c r="A1825" s="591"/>
      <c r="B1825" s="560" t="s">
        <v>18</v>
      </c>
      <c r="C1825" s="560"/>
      <c r="D1825" s="24"/>
      <c r="E1825" s="24"/>
      <c r="F1825" s="24"/>
      <c r="G1825" s="105"/>
      <c r="H1825" s="24"/>
      <c r="I1825" s="91"/>
      <c r="J1825" s="105"/>
      <c r="K1825" s="39"/>
      <c r="L1825" s="24"/>
      <c r="M1825" s="47"/>
      <c r="N1825" s="605"/>
      <c r="O1825" s="5" t="b">
        <f t="shared" si="688"/>
        <v>1</v>
      </c>
      <c r="P1825" s="424"/>
      <c r="Q1825" s="138"/>
      <c r="R1825" s="403" t="b">
        <f t="shared" si="695"/>
        <v>1</v>
      </c>
    </row>
    <row r="1826" spans="1:18" s="199" customFormat="1" ht="31.5" customHeight="1" outlineLevel="1" x14ac:dyDescent="0.25">
      <c r="A1826" s="591"/>
      <c r="B1826" s="204" t="s">
        <v>38</v>
      </c>
      <c r="C1826" s="560"/>
      <c r="D1826" s="24">
        <v>2552.4299999999998</v>
      </c>
      <c r="E1826" s="24">
        <f>D1826</f>
        <v>2552.4299999999998</v>
      </c>
      <c r="F1826" s="24">
        <v>1889.13</v>
      </c>
      <c r="G1826" s="105">
        <f t="shared" si="693"/>
        <v>0.74</v>
      </c>
      <c r="H1826" s="24">
        <f>F1826</f>
        <v>1889.13</v>
      </c>
      <c r="I1826" s="91">
        <f t="shared" si="687"/>
        <v>0.74</v>
      </c>
      <c r="J1826" s="105">
        <v>1</v>
      </c>
      <c r="K1826" s="39">
        <v>2522.4299999999998</v>
      </c>
      <c r="L1826" s="39">
        <f>E1826-K1826</f>
        <v>30</v>
      </c>
      <c r="M1826" s="47">
        <v>1</v>
      </c>
      <c r="N1826" s="605"/>
      <c r="O1826" s="5" t="b">
        <f t="shared" si="688"/>
        <v>1</v>
      </c>
      <c r="P1826" s="424"/>
      <c r="Q1826" s="138"/>
      <c r="R1826" s="403" t="b">
        <f t="shared" si="695"/>
        <v>1</v>
      </c>
    </row>
    <row r="1827" spans="1:18" s="199" customFormat="1" ht="33.75" customHeight="1" outlineLevel="1" x14ac:dyDescent="0.25">
      <c r="A1827" s="591"/>
      <c r="B1827" s="204" t="s">
        <v>20</v>
      </c>
      <c r="C1827" s="560"/>
      <c r="D1827" s="24"/>
      <c r="E1827" s="24"/>
      <c r="F1827" s="24"/>
      <c r="G1827" s="105"/>
      <c r="H1827" s="24"/>
      <c r="I1827" s="91"/>
      <c r="J1827" s="96"/>
      <c r="K1827" s="39"/>
      <c r="L1827" s="24"/>
      <c r="M1827" s="47"/>
      <c r="N1827" s="605"/>
      <c r="O1827" s="5" t="b">
        <f t="shared" si="688"/>
        <v>1</v>
      </c>
      <c r="P1827" s="424"/>
      <c r="Q1827" s="138"/>
      <c r="R1827" s="403" t="b">
        <f t="shared" si="695"/>
        <v>1</v>
      </c>
    </row>
    <row r="1828" spans="1:18" s="199" customFormat="1" ht="188.25" customHeight="1" outlineLevel="1" x14ac:dyDescent="0.25">
      <c r="A1828" s="591" t="s">
        <v>144</v>
      </c>
      <c r="B1828" s="203" t="s">
        <v>135</v>
      </c>
      <c r="C1828" s="37" t="s">
        <v>172</v>
      </c>
      <c r="D1828" s="51">
        <f>SUM(D1829:D1832)</f>
        <v>208.7</v>
      </c>
      <c r="E1828" s="51">
        <f>SUM(E1829:E1832)</f>
        <v>208.7</v>
      </c>
      <c r="F1828" s="51">
        <f>SUM(F1829:F1832)</f>
        <v>208.7</v>
      </c>
      <c r="G1828" s="105">
        <f t="shared" si="693"/>
        <v>1</v>
      </c>
      <c r="H1828" s="51">
        <f>SUM(H1829:H1832)</f>
        <v>208.7</v>
      </c>
      <c r="I1828" s="91">
        <f t="shared" si="687"/>
        <v>1</v>
      </c>
      <c r="J1828" s="105">
        <v>1</v>
      </c>
      <c r="K1828" s="51">
        <f>SUM(K1829:K1832)</f>
        <v>208.7</v>
      </c>
      <c r="L1828" s="24"/>
      <c r="M1828" s="47">
        <v>1</v>
      </c>
      <c r="N1828" s="605" t="s">
        <v>1575</v>
      </c>
      <c r="O1828" s="5" t="b">
        <f t="shared" si="688"/>
        <v>1</v>
      </c>
      <c r="P1828" s="424"/>
      <c r="Q1828" s="138"/>
      <c r="R1828" s="403" t="b">
        <f t="shared" si="695"/>
        <v>1</v>
      </c>
    </row>
    <row r="1829" spans="1:18" s="199" customFormat="1" ht="30" customHeight="1" outlineLevel="1" x14ac:dyDescent="0.25">
      <c r="A1829" s="591"/>
      <c r="B1829" s="560" t="s">
        <v>19</v>
      </c>
      <c r="C1829" s="37"/>
      <c r="D1829" s="24"/>
      <c r="E1829" s="24"/>
      <c r="F1829" s="24"/>
      <c r="G1829" s="105"/>
      <c r="H1829" s="569"/>
      <c r="I1829" s="91"/>
      <c r="J1829" s="96"/>
      <c r="K1829" s="39">
        <v>0</v>
      </c>
      <c r="L1829" s="24"/>
      <c r="M1829" s="47"/>
      <c r="N1829" s="605"/>
      <c r="O1829" s="5" t="b">
        <f t="shared" si="688"/>
        <v>1</v>
      </c>
      <c r="P1829" s="424"/>
      <c r="Q1829" s="138"/>
      <c r="R1829" s="403" t="b">
        <f t="shared" si="695"/>
        <v>1</v>
      </c>
    </row>
    <row r="1830" spans="1:18" s="199" customFormat="1" ht="48.75" customHeight="1" outlineLevel="1" x14ac:dyDescent="0.25">
      <c r="A1830" s="591"/>
      <c r="B1830" s="560" t="s">
        <v>18</v>
      </c>
      <c r="C1830" s="560"/>
      <c r="D1830" s="24">
        <v>187.9</v>
      </c>
      <c r="E1830" s="24">
        <v>187.9</v>
      </c>
      <c r="F1830" s="24">
        <v>187.9</v>
      </c>
      <c r="G1830" s="105">
        <f t="shared" si="693"/>
        <v>1</v>
      </c>
      <c r="H1830" s="24">
        <f>F1830</f>
        <v>187.9</v>
      </c>
      <c r="I1830" s="91">
        <f t="shared" si="687"/>
        <v>1</v>
      </c>
      <c r="J1830" s="96">
        <v>1</v>
      </c>
      <c r="K1830" s="39">
        <v>187.9</v>
      </c>
      <c r="L1830" s="24"/>
      <c r="M1830" s="47">
        <v>1</v>
      </c>
      <c r="N1830" s="605"/>
      <c r="O1830" s="5" t="b">
        <f t="shared" si="688"/>
        <v>1</v>
      </c>
      <c r="P1830" s="424"/>
      <c r="Q1830" s="138"/>
      <c r="R1830" s="403" t="b">
        <f t="shared" si="695"/>
        <v>1</v>
      </c>
    </row>
    <row r="1831" spans="1:18" s="199" customFormat="1" ht="33.75" customHeight="1" outlineLevel="1" x14ac:dyDescent="0.25">
      <c r="A1831" s="591"/>
      <c r="B1831" s="204" t="s">
        <v>38</v>
      </c>
      <c r="C1831" s="560"/>
      <c r="D1831" s="24">
        <v>20.8</v>
      </c>
      <c r="E1831" s="24">
        <v>20.8</v>
      </c>
      <c r="F1831" s="24">
        <v>20.8</v>
      </c>
      <c r="G1831" s="105">
        <f t="shared" si="693"/>
        <v>1</v>
      </c>
      <c r="H1831" s="24">
        <v>20.8</v>
      </c>
      <c r="I1831" s="91">
        <f t="shared" si="687"/>
        <v>1</v>
      </c>
      <c r="J1831" s="105">
        <v>1</v>
      </c>
      <c r="K1831" s="39">
        <v>20.8</v>
      </c>
      <c r="L1831" s="24"/>
      <c r="M1831" s="47">
        <v>1</v>
      </c>
      <c r="N1831" s="605"/>
      <c r="O1831" s="5" t="b">
        <f t="shared" si="688"/>
        <v>1</v>
      </c>
      <c r="P1831" s="424"/>
      <c r="Q1831" s="138"/>
      <c r="R1831" s="403" t="b">
        <f t="shared" si="695"/>
        <v>1</v>
      </c>
    </row>
    <row r="1832" spans="1:18" s="199" customFormat="1" ht="35.25" customHeight="1" outlineLevel="1" x14ac:dyDescent="0.25">
      <c r="A1832" s="591"/>
      <c r="B1832" s="204" t="s">
        <v>20</v>
      </c>
      <c r="C1832" s="560"/>
      <c r="D1832" s="167"/>
      <c r="E1832" s="24"/>
      <c r="F1832" s="24"/>
      <c r="G1832" s="105"/>
      <c r="H1832" s="24"/>
      <c r="I1832" s="91"/>
      <c r="J1832" s="96"/>
      <c r="K1832" s="39">
        <v>0</v>
      </c>
      <c r="L1832" s="24"/>
      <c r="M1832" s="47"/>
      <c r="N1832" s="605"/>
      <c r="O1832" s="5" t="b">
        <f t="shared" si="688"/>
        <v>1</v>
      </c>
      <c r="P1832" s="424"/>
      <c r="Q1832" s="138"/>
      <c r="R1832" s="403" t="b">
        <f t="shared" si="695"/>
        <v>1</v>
      </c>
    </row>
    <row r="1833" spans="1:18" s="199" customFormat="1" ht="123.75" customHeight="1" outlineLevel="1" x14ac:dyDescent="0.25">
      <c r="A1833" s="641" t="s">
        <v>145</v>
      </c>
      <c r="B1833" s="84" t="s">
        <v>528</v>
      </c>
      <c r="C1833" s="84" t="s">
        <v>116</v>
      </c>
      <c r="D1833" s="477">
        <f>SUM(D1834:D1837)</f>
        <v>53537.13</v>
      </c>
      <c r="E1833" s="477">
        <f t="shared" ref="E1833" si="706">SUM(E1834:E1837)</f>
        <v>53009.91</v>
      </c>
      <c r="F1833" s="477">
        <f>SUM(F1834:F1837)</f>
        <v>45815.39</v>
      </c>
      <c r="G1833" s="105">
        <f t="shared" si="693"/>
        <v>0.86399999999999999</v>
      </c>
      <c r="H1833" s="477">
        <f>H1835+H1836</f>
        <v>45815.39</v>
      </c>
      <c r="I1833" s="91">
        <f t="shared" si="687"/>
        <v>0.86399999999999999</v>
      </c>
      <c r="J1833" s="92">
        <f t="shared" ref="J1833:J1858" si="707">H1833/F1833</f>
        <v>1</v>
      </c>
      <c r="K1833" s="477">
        <f t="shared" ref="K1833" si="708">SUM(K1834:K1837)</f>
        <v>53009.91</v>
      </c>
      <c r="L1833" s="39">
        <f>SUM(L1834:L1837)</f>
        <v>0</v>
      </c>
      <c r="M1833" s="55">
        <f t="shared" ref="M1833:M1861" si="709">K1833/E1833</f>
        <v>1</v>
      </c>
      <c r="N1833" s="628"/>
      <c r="O1833" s="5" t="b">
        <f t="shared" si="688"/>
        <v>1</v>
      </c>
      <c r="P1833" s="424"/>
      <c r="Q1833" s="138"/>
      <c r="R1833" s="403" t="b">
        <f t="shared" si="695"/>
        <v>1</v>
      </c>
    </row>
    <row r="1834" spans="1:18" s="199" customFormat="1" ht="29.25" customHeight="1" outlineLevel="1" x14ac:dyDescent="0.25">
      <c r="A1834" s="642"/>
      <c r="B1834" s="561" t="s">
        <v>19</v>
      </c>
      <c r="C1834" s="561"/>
      <c r="D1834" s="360">
        <f>D1839+D1844+D1849+D1854+D1859</f>
        <v>0</v>
      </c>
      <c r="E1834" s="360">
        <f>E1839+E1844+E1849+E1854+E1859</f>
        <v>0</v>
      </c>
      <c r="F1834" s="360">
        <f>F1839+F1844+F1849+F1854+F1859</f>
        <v>0</v>
      </c>
      <c r="G1834" s="105"/>
      <c r="H1834" s="360">
        <f t="shared" ref="H1834:H1837" si="710">H1839+H1844+H1849+H1854+H1859</f>
        <v>0</v>
      </c>
      <c r="I1834" s="91"/>
      <c r="J1834" s="64"/>
      <c r="K1834" s="39">
        <f t="shared" ref="K1834:K1835" si="711">E1834</f>
        <v>0</v>
      </c>
      <c r="L1834" s="39"/>
      <c r="M1834" s="28"/>
      <c r="N1834" s="628"/>
      <c r="O1834" s="5" t="b">
        <f t="shared" si="688"/>
        <v>1</v>
      </c>
      <c r="P1834" s="424"/>
      <c r="Q1834" s="138"/>
      <c r="R1834" s="403" t="b">
        <f t="shared" si="695"/>
        <v>1</v>
      </c>
    </row>
    <row r="1835" spans="1:18" s="199" customFormat="1" ht="26.25" customHeight="1" outlineLevel="1" x14ac:dyDescent="0.25">
      <c r="A1835" s="642"/>
      <c r="B1835" s="561" t="s">
        <v>18</v>
      </c>
      <c r="C1835" s="561"/>
      <c r="D1835" s="360">
        <f>D1840+D1845+D1850+D1855+D1860</f>
        <v>0</v>
      </c>
      <c r="E1835" s="360">
        <f t="shared" ref="E1835:F1837" si="712">E1840+E1845+E1850+E1855+E1860</f>
        <v>0</v>
      </c>
      <c r="F1835" s="360">
        <f t="shared" si="712"/>
        <v>0</v>
      </c>
      <c r="G1835" s="105"/>
      <c r="H1835" s="360">
        <f t="shared" si="710"/>
        <v>0</v>
      </c>
      <c r="I1835" s="91"/>
      <c r="J1835" s="64"/>
      <c r="K1835" s="39">
        <f t="shared" si="711"/>
        <v>0</v>
      </c>
      <c r="L1835" s="39"/>
      <c r="M1835" s="28"/>
      <c r="N1835" s="628"/>
      <c r="O1835" s="5" t="b">
        <f t="shared" si="688"/>
        <v>1</v>
      </c>
      <c r="P1835" s="424"/>
      <c r="Q1835" s="138"/>
      <c r="R1835" s="403" t="b">
        <f t="shared" si="695"/>
        <v>1</v>
      </c>
    </row>
    <row r="1836" spans="1:18" s="199" customFormat="1" ht="24.75" customHeight="1" outlineLevel="1" x14ac:dyDescent="0.25">
      <c r="A1836" s="642"/>
      <c r="B1836" s="359" t="s">
        <v>38</v>
      </c>
      <c r="C1836" s="561"/>
      <c r="D1836" s="360">
        <f>D1841+D1846+D1851+D1856+D1861</f>
        <v>53537.13</v>
      </c>
      <c r="E1836" s="360">
        <f>E1841+E1846+E1851+E1856+E1861</f>
        <v>53009.91</v>
      </c>
      <c r="F1836" s="360">
        <f t="shared" si="712"/>
        <v>45815.39</v>
      </c>
      <c r="G1836" s="105">
        <f t="shared" si="693"/>
        <v>0.86399999999999999</v>
      </c>
      <c r="H1836" s="360">
        <f t="shared" si="710"/>
        <v>45815.39</v>
      </c>
      <c r="I1836" s="91">
        <f t="shared" si="687"/>
        <v>0.86399999999999999</v>
      </c>
      <c r="J1836" s="64">
        <f t="shared" si="707"/>
        <v>1</v>
      </c>
      <c r="K1836" s="360">
        <f>K1841+K1846+K1851+K1856+K1861</f>
        <v>53009.91</v>
      </c>
      <c r="L1836" s="39">
        <f>L1838+L1843+L1848+L1853+L1858</f>
        <v>0</v>
      </c>
      <c r="M1836" s="28">
        <f t="shared" si="709"/>
        <v>1</v>
      </c>
      <c r="N1836" s="628"/>
      <c r="O1836" s="5" t="b">
        <f t="shared" si="688"/>
        <v>1</v>
      </c>
      <c r="P1836" s="424"/>
      <c r="Q1836" s="138"/>
      <c r="R1836" s="403" t="b">
        <f t="shared" si="695"/>
        <v>1</v>
      </c>
    </row>
    <row r="1837" spans="1:18" s="199" customFormat="1" ht="25.5" customHeight="1" outlineLevel="1" x14ac:dyDescent="0.25">
      <c r="A1837" s="643"/>
      <c r="B1837" s="359" t="s">
        <v>20</v>
      </c>
      <c r="C1837" s="561"/>
      <c r="D1837" s="360">
        <f>D1842+D1847+D1852+D1857+D1862</f>
        <v>0</v>
      </c>
      <c r="E1837" s="360">
        <f t="shared" si="712"/>
        <v>0</v>
      </c>
      <c r="F1837" s="360">
        <f t="shared" si="712"/>
        <v>0</v>
      </c>
      <c r="G1837" s="105"/>
      <c r="H1837" s="360">
        <f t="shared" si="710"/>
        <v>0</v>
      </c>
      <c r="I1837" s="91"/>
      <c r="J1837" s="64"/>
      <c r="K1837" s="39">
        <f t="shared" ref="K1837:K1862" si="713">F1837</f>
        <v>0</v>
      </c>
      <c r="L1837" s="39">
        <f t="shared" ref="L1837:L1862" si="714">E1837-K1837</f>
        <v>0</v>
      </c>
      <c r="M1837" s="28"/>
      <c r="N1837" s="628"/>
      <c r="O1837" s="5" t="b">
        <f t="shared" si="688"/>
        <v>1</v>
      </c>
      <c r="P1837" s="424"/>
      <c r="Q1837" s="138"/>
      <c r="R1837" s="403" t="b">
        <f t="shared" si="695"/>
        <v>1</v>
      </c>
    </row>
    <row r="1838" spans="1:18" s="199" customFormat="1" ht="64.5" customHeight="1" outlineLevel="1" x14ac:dyDescent="0.25">
      <c r="A1838" s="612" t="s">
        <v>146</v>
      </c>
      <c r="B1838" s="37" t="s">
        <v>136</v>
      </c>
      <c r="C1838" s="37" t="s">
        <v>172</v>
      </c>
      <c r="D1838" s="19">
        <f>SUM(D1839:D1842)</f>
        <v>100</v>
      </c>
      <c r="E1838" s="19">
        <f t="shared" ref="E1838:H1838" si="715">SUM(E1839:E1842)</f>
        <v>15.5</v>
      </c>
      <c r="F1838" s="19">
        <f t="shared" si="715"/>
        <v>15.5</v>
      </c>
      <c r="G1838" s="105">
        <f t="shared" si="693"/>
        <v>1</v>
      </c>
      <c r="H1838" s="19">
        <f t="shared" si="715"/>
        <v>15.5</v>
      </c>
      <c r="I1838" s="91">
        <f t="shared" si="687"/>
        <v>1</v>
      </c>
      <c r="J1838" s="64">
        <f t="shared" si="707"/>
        <v>1</v>
      </c>
      <c r="K1838" s="39">
        <v>100</v>
      </c>
      <c r="L1838" s="39">
        <f>SUM(L1839:L1842)</f>
        <v>0</v>
      </c>
      <c r="M1838" s="28">
        <f t="shared" si="709"/>
        <v>6.45</v>
      </c>
      <c r="N1838" s="628" t="s">
        <v>1325</v>
      </c>
      <c r="O1838" s="5" t="b">
        <f t="shared" si="688"/>
        <v>0</v>
      </c>
      <c r="P1838" s="424"/>
      <c r="Q1838" s="138"/>
      <c r="R1838" s="403" t="b">
        <f t="shared" si="695"/>
        <v>1</v>
      </c>
    </row>
    <row r="1839" spans="1:18" s="199" customFormat="1" ht="27" outlineLevel="1" x14ac:dyDescent="0.25">
      <c r="A1839" s="613"/>
      <c r="B1839" s="560" t="s">
        <v>19</v>
      </c>
      <c r="C1839" s="37"/>
      <c r="D1839" s="39"/>
      <c r="E1839" s="39"/>
      <c r="F1839" s="39"/>
      <c r="G1839" s="105"/>
      <c r="H1839" s="39"/>
      <c r="I1839" s="91"/>
      <c r="J1839" s="64"/>
      <c r="K1839" s="39">
        <f t="shared" si="713"/>
        <v>0</v>
      </c>
      <c r="L1839" s="39">
        <f t="shared" si="714"/>
        <v>0</v>
      </c>
      <c r="M1839" s="28"/>
      <c r="N1839" s="628"/>
      <c r="O1839" s="5" t="b">
        <f t="shared" si="688"/>
        <v>1</v>
      </c>
      <c r="P1839" s="424"/>
      <c r="Q1839" s="138"/>
      <c r="R1839" s="403" t="b">
        <f t="shared" si="695"/>
        <v>1</v>
      </c>
    </row>
    <row r="1840" spans="1:18" s="199" customFormat="1" ht="19.5" customHeight="1" outlineLevel="1" x14ac:dyDescent="0.25">
      <c r="A1840" s="613"/>
      <c r="B1840" s="560" t="s">
        <v>18</v>
      </c>
      <c r="C1840" s="560"/>
      <c r="D1840" s="39"/>
      <c r="E1840" s="39"/>
      <c r="F1840" s="39"/>
      <c r="G1840" s="105"/>
      <c r="H1840" s="39"/>
      <c r="I1840" s="91"/>
      <c r="J1840" s="64"/>
      <c r="K1840" s="39">
        <f t="shared" si="713"/>
        <v>0</v>
      </c>
      <c r="L1840" s="39">
        <f t="shared" si="714"/>
        <v>0</v>
      </c>
      <c r="M1840" s="28"/>
      <c r="N1840" s="628"/>
      <c r="O1840" s="5" t="b">
        <f t="shared" si="688"/>
        <v>1</v>
      </c>
      <c r="P1840" s="424"/>
      <c r="Q1840" s="138"/>
      <c r="R1840" s="403" t="b">
        <f t="shared" si="695"/>
        <v>1</v>
      </c>
    </row>
    <row r="1841" spans="1:18" s="199" customFormat="1" ht="27" outlineLevel="1" x14ac:dyDescent="0.25">
      <c r="A1841" s="613"/>
      <c r="B1841" s="204" t="s">
        <v>38</v>
      </c>
      <c r="C1841" s="560"/>
      <c r="D1841" s="39">
        <v>100</v>
      </c>
      <c r="E1841" s="39">
        <v>15.5</v>
      </c>
      <c r="F1841" s="39">
        <v>15.5</v>
      </c>
      <c r="G1841" s="105">
        <f t="shared" si="693"/>
        <v>1</v>
      </c>
      <c r="H1841" s="39">
        <v>15.5</v>
      </c>
      <c r="I1841" s="91">
        <f t="shared" si="687"/>
        <v>1</v>
      </c>
      <c r="J1841" s="64">
        <f t="shared" si="707"/>
        <v>1</v>
      </c>
      <c r="K1841" s="39">
        <f>F1841</f>
        <v>15.5</v>
      </c>
      <c r="L1841" s="39">
        <f>K1841-E1841</f>
        <v>0</v>
      </c>
      <c r="M1841" s="28">
        <f t="shared" si="709"/>
        <v>1</v>
      </c>
      <c r="N1841" s="628"/>
      <c r="O1841" s="5" t="b">
        <f t="shared" si="688"/>
        <v>1</v>
      </c>
      <c r="P1841" s="424"/>
      <c r="Q1841" s="138"/>
      <c r="R1841" s="403" t="b">
        <f t="shared" si="695"/>
        <v>1</v>
      </c>
    </row>
    <row r="1842" spans="1:18" s="199" customFormat="1" ht="27" customHeight="1" outlineLevel="1" x14ac:dyDescent="0.25">
      <c r="A1842" s="594"/>
      <c r="B1842" s="204" t="s">
        <v>20</v>
      </c>
      <c r="C1842" s="560"/>
      <c r="D1842" s="39"/>
      <c r="E1842" s="39"/>
      <c r="F1842" s="39"/>
      <c r="G1842" s="105"/>
      <c r="H1842" s="39"/>
      <c r="I1842" s="91"/>
      <c r="J1842" s="64"/>
      <c r="K1842" s="39">
        <f t="shared" si="713"/>
        <v>0</v>
      </c>
      <c r="L1842" s="39">
        <f t="shared" si="714"/>
        <v>0</v>
      </c>
      <c r="M1842" s="28"/>
      <c r="N1842" s="628"/>
      <c r="O1842" s="5" t="b">
        <f t="shared" si="688"/>
        <v>1</v>
      </c>
      <c r="P1842" s="424"/>
      <c r="Q1842" s="138"/>
      <c r="R1842" s="403" t="b">
        <f t="shared" si="695"/>
        <v>1</v>
      </c>
    </row>
    <row r="1843" spans="1:18" s="199" customFormat="1" ht="45.75" customHeight="1" outlineLevel="1" x14ac:dyDescent="0.25">
      <c r="A1843" s="612" t="s">
        <v>147</v>
      </c>
      <c r="B1843" s="37" t="s">
        <v>137</v>
      </c>
      <c r="C1843" s="37" t="s">
        <v>172</v>
      </c>
      <c r="D1843" s="19">
        <f>SUM(D1844:D1847)</f>
        <v>2288.5</v>
      </c>
      <c r="E1843" s="19">
        <f t="shared" ref="E1843:H1843" si="716">SUM(E1844:E1847)</f>
        <v>2114.1</v>
      </c>
      <c r="F1843" s="19">
        <f t="shared" si="716"/>
        <v>1765.05</v>
      </c>
      <c r="G1843" s="105">
        <f t="shared" si="693"/>
        <v>0.83499999999999996</v>
      </c>
      <c r="H1843" s="19">
        <f t="shared" si="716"/>
        <v>1765.05</v>
      </c>
      <c r="I1843" s="91">
        <f t="shared" si="687"/>
        <v>0.83499999999999996</v>
      </c>
      <c r="J1843" s="64">
        <f>H1843/F1843</f>
        <v>1</v>
      </c>
      <c r="K1843" s="19">
        <f t="shared" ref="K1843" si="717">SUM(K1844:K1847)</f>
        <v>2114.1</v>
      </c>
      <c r="L1843" s="39">
        <f>SUM(L1844:L1847)</f>
        <v>0</v>
      </c>
      <c r="M1843" s="28">
        <f t="shared" si="709"/>
        <v>1</v>
      </c>
      <c r="N1843" s="832" t="s">
        <v>1463</v>
      </c>
      <c r="O1843" s="5" t="b">
        <f t="shared" si="688"/>
        <v>1</v>
      </c>
      <c r="P1843" s="424"/>
      <c r="Q1843" s="138"/>
      <c r="R1843" s="403" t="b">
        <f t="shared" si="695"/>
        <v>1</v>
      </c>
    </row>
    <row r="1844" spans="1:18" s="199" customFormat="1" ht="33" customHeight="1" outlineLevel="1" x14ac:dyDescent="0.25">
      <c r="A1844" s="613"/>
      <c r="B1844" s="560" t="s">
        <v>19</v>
      </c>
      <c r="C1844" s="37"/>
      <c r="D1844" s="39"/>
      <c r="E1844" s="39"/>
      <c r="F1844" s="39"/>
      <c r="G1844" s="105"/>
      <c r="H1844" s="39"/>
      <c r="I1844" s="91"/>
      <c r="J1844" s="64"/>
      <c r="K1844" s="39">
        <f t="shared" si="713"/>
        <v>0</v>
      </c>
      <c r="L1844" s="39">
        <f t="shared" si="714"/>
        <v>0</v>
      </c>
      <c r="M1844" s="28"/>
      <c r="N1844" s="833"/>
      <c r="O1844" s="5" t="b">
        <f t="shared" si="688"/>
        <v>1</v>
      </c>
      <c r="P1844" s="424"/>
      <c r="Q1844" s="138"/>
      <c r="R1844" s="403" t="b">
        <f t="shared" si="695"/>
        <v>1</v>
      </c>
    </row>
    <row r="1845" spans="1:18" s="199" customFormat="1" ht="33.75" customHeight="1" outlineLevel="1" x14ac:dyDescent="0.25">
      <c r="A1845" s="613"/>
      <c r="B1845" s="560" t="s">
        <v>18</v>
      </c>
      <c r="C1845" s="560"/>
      <c r="D1845" s="39"/>
      <c r="E1845" s="39"/>
      <c r="F1845" s="39"/>
      <c r="G1845" s="105"/>
      <c r="H1845" s="39"/>
      <c r="I1845" s="91"/>
      <c r="J1845" s="64"/>
      <c r="K1845" s="39">
        <f t="shared" si="713"/>
        <v>0</v>
      </c>
      <c r="L1845" s="39">
        <f t="shared" si="714"/>
        <v>0</v>
      </c>
      <c r="M1845" s="28"/>
      <c r="N1845" s="833"/>
      <c r="O1845" s="5" t="b">
        <f t="shared" si="688"/>
        <v>1</v>
      </c>
      <c r="P1845" s="424"/>
      <c r="Q1845" s="138"/>
      <c r="R1845" s="403" t="b">
        <f t="shared" si="695"/>
        <v>1</v>
      </c>
    </row>
    <row r="1846" spans="1:18" s="199" customFormat="1" ht="33.75" customHeight="1" outlineLevel="1" x14ac:dyDescent="0.25">
      <c r="A1846" s="613"/>
      <c r="B1846" s="204" t="s">
        <v>38</v>
      </c>
      <c r="C1846" s="560"/>
      <c r="D1846" s="39">
        <v>2288.5</v>
      </c>
      <c r="E1846" s="39">
        <v>2114.1</v>
      </c>
      <c r="F1846" s="39">
        <v>1765.05</v>
      </c>
      <c r="G1846" s="105">
        <f t="shared" si="693"/>
        <v>0.83499999999999996</v>
      </c>
      <c r="H1846" s="39">
        <f>F1846</f>
        <v>1765.05</v>
      </c>
      <c r="I1846" s="91">
        <f t="shared" ref="I1846:I1851" si="718">H1846/E1846</f>
        <v>0.83499999999999996</v>
      </c>
      <c r="J1846" s="64">
        <f>H1846/F1846</f>
        <v>1</v>
      </c>
      <c r="K1846" s="39">
        <v>2114.1</v>
      </c>
      <c r="L1846" s="39">
        <f>K1846-E1846</f>
        <v>0</v>
      </c>
      <c r="M1846" s="28">
        <f>K1846/E1846</f>
        <v>1</v>
      </c>
      <c r="N1846" s="833"/>
      <c r="O1846" s="5" t="b">
        <f t="shared" si="688"/>
        <v>1</v>
      </c>
      <c r="P1846" s="424"/>
      <c r="Q1846" s="138"/>
      <c r="R1846" s="403" t="b">
        <f t="shared" si="695"/>
        <v>1</v>
      </c>
    </row>
    <row r="1847" spans="1:18" s="199" customFormat="1" ht="91.5" customHeight="1" outlineLevel="1" x14ac:dyDescent="0.25">
      <c r="A1847" s="594"/>
      <c r="B1847" s="204" t="s">
        <v>20</v>
      </c>
      <c r="C1847" s="560"/>
      <c r="D1847" s="39"/>
      <c r="E1847" s="39"/>
      <c r="F1847" s="39"/>
      <c r="G1847" s="105"/>
      <c r="H1847" s="39"/>
      <c r="I1847" s="91"/>
      <c r="J1847" s="64"/>
      <c r="K1847" s="39">
        <f t="shared" si="713"/>
        <v>0</v>
      </c>
      <c r="L1847" s="39">
        <f t="shared" si="714"/>
        <v>0</v>
      </c>
      <c r="M1847" s="28"/>
      <c r="N1847" s="834"/>
      <c r="O1847" s="5" t="b">
        <f t="shared" si="688"/>
        <v>1</v>
      </c>
      <c r="P1847" s="424"/>
      <c r="Q1847" s="138"/>
      <c r="R1847" s="403" t="b">
        <f t="shared" si="695"/>
        <v>1</v>
      </c>
    </row>
    <row r="1848" spans="1:18" s="199" customFormat="1" ht="87" customHeight="1" outlineLevel="1" x14ac:dyDescent="0.25">
      <c r="A1848" s="612" t="s">
        <v>148</v>
      </c>
      <c r="B1848" s="37" t="s">
        <v>138</v>
      </c>
      <c r="C1848" s="37" t="s">
        <v>172</v>
      </c>
      <c r="D1848" s="19">
        <f>SUM(D1849:D1852)</f>
        <v>690.13</v>
      </c>
      <c r="E1848" s="19">
        <f t="shared" ref="E1848:H1848" si="719">SUM(E1849:E1852)</f>
        <v>648.66999999999996</v>
      </c>
      <c r="F1848" s="19">
        <f t="shared" si="719"/>
        <v>548.69000000000005</v>
      </c>
      <c r="G1848" s="105">
        <f t="shared" si="693"/>
        <v>0.84599999999999997</v>
      </c>
      <c r="H1848" s="19">
        <f t="shared" si="719"/>
        <v>548.69000000000005</v>
      </c>
      <c r="I1848" s="91">
        <f t="shared" si="718"/>
        <v>0.84599999999999997</v>
      </c>
      <c r="J1848" s="64">
        <f>H1848/F1848</f>
        <v>1</v>
      </c>
      <c r="K1848" s="19">
        <f t="shared" ref="K1848" si="720">SUM(K1849:K1852)</f>
        <v>648.66999999999996</v>
      </c>
      <c r="L1848" s="39">
        <f>K1848-E1848</f>
        <v>0</v>
      </c>
      <c r="M1848" s="28">
        <f t="shared" si="709"/>
        <v>1</v>
      </c>
      <c r="N1848" s="873" t="s">
        <v>1464</v>
      </c>
      <c r="O1848" s="5" t="b">
        <f t="shared" si="688"/>
        <v>1</v>
      </c>
      <c r="P1848" s="424"/>
      <c r="Q1848" s="138"/>
      <c r="R1848" s="403" t="b">
        <f t="shared" si="695"/>
        <v>1</v>
      </c>
    </row>
    <row r="1849" spans="1:18" s="199" customFormat="1" ht="66" customHeight="1" outlineLevel="1" x14ac:dyDescent="0.25">
      <c r="A1849" s="613"/>
      <c r="B1849" s="560" t="s">
        <v>19</v>
      </c>
      <c r="C1849" s="37"/>
      <c r="D1849" s="39"/>
      <c r="E1849" s="39"/>
      <c r="F1849" s="39"/>
      <c r="G1849" s="105"/>
      <c r="H1849" s="39"/>
      <c r="I1849" s="91"/>
      <c r="J1849" s="64"/>
      <c r="K1849" s="39">
        <f t="shared" si="713"/>
        <v>0</v>
      </c>
      <c r="L1849" s="39">
        <f t="shared" ref="L1849:L1851" si="721">K1849-E1849</f>
        <v>0</v>
      </c>
      <c r="M1849" s="28"/>
      <c r="N1849" s="873"/>
      <c r="O1849" s="5" t="b">
        <f t="shared" ref="O1849:O1877" si="722">K1849+L1849=E1849</f>
        <v>1</v>
      </c>
      <c r="P1849" s="424"/>
      <c r="Q1849" s="138"/>
      <c r="R1849" s="403" t="b">
        <f t="shared" si="695"/>
        <v>1</v>
      </c>
    </row>
    <row r="1850" spans="1:18" s="199" customFormat="1" ht="72" customHeight="1" outlineLevel="1" x14ac:dyDescent="0.25">
      <c r="A1850" s="613"/>
      <c r="B1850" s="560" t="s">
        <v>18</v>
      </c>
      <c r="C1850" s="560"/>
      <c r="D1850" s="39"/>
      <c r="E1850" s="39"/>
      <c r="F1850" s="39"/>
      <c r="G1850" s="105"/>
      <c r="H1850" s="39"/>
      <c r="I1850" s="91"/>
      <c r="J1850" s="64"/>
      <c r="K1850" s="39">
        <f t="shared" si="713"/>
        <v>0</v>
      </c>
      <c r="L1850" s="39">
        <f t="shared" si="721"/>
        <v>0</v>
      </c>
      <c r="M1850" s="28"/>
      <c r="N1850" s="873"/>
      <c r="O1850" s="5" t="b">
        <f t="shared" si="722"/>
        <v>1</v>
      </c>
      <c r="P1850" s="424"/>
      <c r="Q1850" s="138"/>
      <c r="R1850" s="403" t="b">
        <f t="shared" si="695"/>
        <v>1</v>
      </c>
    </row>
    <row r="1851" spans="1:18" s="199" customFormat="1" ht="72" customHeight="1" outlineLevel="1" x14ac:dyDescent="0.25">
      <c r="A1851" s="613"/>
      <c r="B1851" s="204" t="s">
        <v>38</v>
      </c>
      <c r="C1851" s="560"/>
      <c r="D1851" s="39">
        <v>690.13</v>
      </c>
      <c r="E1851" s="39">
        <v>648.66999999999996</v>
      </c>
      <c r="F1851" s="39">
        <v>548.69000000000005</v>
      </c>
      <c r="G1851" s="105">
        <f t="shared" si="693"/>
        <v>0.84599999999999997</v>
      </c>
      <c r="H1851" s="39">
        <f>F1851</f>
        <v>548.69000000000005</v>
      </c>
      <c r="I1851" s="91">
        <f t="shared" si="718"/>
        <v>0.84599999999999997</v>
      </c>
      <c r="J1851" s="64">
        <f>H1851/F1851</f>
        <v>1</v>
      </c>
      <c r="K1851" s="39">
        <f>E1851</f>
        <v>648.66999999999996</v>
      </c>
      <c r="L1851" s="39">
        <f t="shared" si="721"/>
        <v>0</v>
      </c>
      <c r="M1851" s="28">
        <f t="shared" si="709"/>
        <v>1</v>
      </c>
      <c r="N1851" s="873"/>
      <c r="O1851" s="5" t="b">
        <f t="shared" si="722"/>
        <v>1</v>
      </c>
      <c r="P1851" s="424"/>
      <c r="Q1851" s="138"/>
      <c r="R1851" s="403" t="b">
        <f t="shared" si="695"/>
        <v>1</v>
      </c>
    </row>
    <row r="1852" spans="1:18" s="199" customFormat="1" ht="97.5" customHeight="1" outlineLevel="1" x14ac:dyDescent="0.25">
      <c r="A1852" s="594"/>
      <c r="B1852" s="204" t="s">
        <v>20</v>
      </c>
      <c r="C1852" s="560"/>
      <c r="D1852" s="39"/>
      <c r="E1852" s="39"/>
      <c r="F1852" s="39"/>
      <c r="G1852" s="105"/>
      <c r="H1852" s="39"/>
      <c r="I1852" s="91"/>
      <c r="J1852" s="64"/>
      <c r="K1852" s="39">
        <f t="shared" si="713"/>
        <v>0</v>
      </c>
      <c r="L1852" s="39">
        <f t="shared" si="714"/>
        <v>0</v>
      </c>
      <c r="M1852" s="28"/>
      <c r="N1852" s="873"/>
      <c r="O1852" s="5" t="b">
        <f t="shared" si="722"/>
        <v>1</v>
      </c>
      <c r="P1852" s="424"/>
      <c r="Q1852" s="138"/>
      <c r="R1852" s="403" t="b">
        <f t="shared" si="695"/>
        <v>1</v>
      </c>
    </row>
    <row r="1853" spans="1:18" s="199" customFormat="1" ht="55.5" customHeight="1" outlineLevel="1" x14ac:dyDescent="0.25">
      <c r="A1853" s="612" t="s">
        <v>1053</v>
      </c>
      <c r="B1853" s="37" t="s">
        <v>1054</v>
      </c>
      <c r="C1853" s="37" t="s">
        <v>172</v>
      </c>
      <c r="D1853" s="19">
        <f>SUM(D1854:D1857)</f>
        <v>0</v>
      </c>
      <c r="E1853" s="19">
        <f t="shared" ref="E1853:F1853" si="723">SUM(E1854:E1857)</f>
        <v>0</v>
      </c>
      <c r="F1853" s="39">
        <f t="shared" si="723"/>
        <v>0</v>
      </c>
      <c r="G1853" s="105"/>
      <c r="H1853" s="39">
        <f>SUM(H1854:H1857)</f>
        <v>0</v>
      </c>
      <c r="I1853" s="91"/>
      <c r="J1853" s="64"/>
      <c r="K1853" s="39">
        <f t="shared" si="713"/>
        <v>0</v>
      </c>
      <c r="L1853" s="39">
        <f t="shared" si="714"/>
        <v>0</v>
      </c>
      <c r="M1853" s="28"/>
      <c r="N1853" s="628" t="s">
        <v>1376</v>
      </c>
      <c r="O1853" s="5" t="b">
        <f t="shared" si="722"/>
        <v>1</v>
      </c>
      <c r="P1853" s="424"/>
      <c r="Q1853" s="138"/>
      <c r="R1853" s="403" t="b">
        <f t="shared" si="695"/>
        <v>1</v>
      </c>
    </row>
    <row r="1854" spans="1:18" s="199" customFormat="1" ht="28.5" customHeight="1" outlineLevel="1" x14ac:dyDescent="0.25">
      <c r="A1854" s="613"/>
      <c r="B1854" s="560" t="s">
        <v>19</v>
      </c>
      <c r="C1854" s="37"/>
      <c r="D1854" s="39"/>
      <c r="E1854" s="39"/>
      <c r="F1854" s="39"/>
      <c r="G1854" s="105"/>
      <c r="H1854" s="39"/>
      <c r="I1854" s="91"/>
      <c r="J1854" s="64"/>
      <c r="K1854" s="39">
        <f t="shared" si="713"/>
        <v>0</v>
      </c>
      <c r="L1854" s="39">
        <f t="shared" si="714"/>
        <v>0</v>
      </c>
      <c r="M1854" s="28"/>
      <c r="N1854" s="628"/>
      <c r="O1854" s="5" t="b">
        <f t="shared" si="722"/>
        <v>1</v>
      </c>
      <c r="P1854" s="424"/>
      <c r="Q1854" s="138"/>
      <c r="R1854" s="403" t="b">
        <f t="shared" si="695"/>
        <v>1</v>
      </c>
    </row>
    <row r="1855" spans="1:18" s="199" customFormat="1" ht="34.5" customHeight="1" outlineLevel="1" x14ac:dyDescent="0.25">
      <c r="A1855" s="613"/>
      <c r="B1855" s="560" t="s">
        <v>18</v>
      </c>
      <c r="C1855" s="560"/>
      <c r="D1855" s="39"/>
      <c r="E1855" s="39"/>
      <c r="F1855" s="39"/>
      <c r="G1855" s="105"/>
      <c r="H1855" s="39"/>
      <c r="I1855" s="91"/>
      <c r="J1855" s="64"/>
      <c r="K1855" s="39">
        <f t="shared" si="713"/>
        <v>0</v>
      </c>
      <c r="L1855" s="39">
        <f t="shared" si="714"/>
        <v>0</v>
      </c>
      <c r="M1855" s="28"/>
      <c r="N1855" s="628"/>
      <c r="O1855" s="5" t="b">
        <f t="shared" si="722"/>
        <v>1</v>
      </c>
      <c r="P1855" s="424"/>
      <c r="Q1855" s="138"/>
      <c r="R1855" s="403" t="b">
        <f t="shared" si="695"/>
        <v>1</v>
      </c>
    </row>
    <row r="1856" spans="1:18" s="199" customFormat="1" ht="40.5" customHeight="1" outlineLevel="1" x14ac:dyDescent="0.25">
      <c r="A1856" s="613"/>
      <c r="B1856" s="204" t="s">
        <v>38</v>
      </c>
      <c r="C1856" s="560"/>
      <c r="D1856" s="388">
        <v>0</v>
      </c>
      <c r="E1856" s="39">
        <v>0</v>
      </c>
      <c r="F1856" s="388"/>
      <c r="G1856" s="105"/>
      <c r="H1856" s="388">
        <v>0</v>
      </c>
      <c r="I1856" s="91"/>
      <c r="J1856" s="388">
        <v>0</v>
      </c>
      <c r="K1856" s="388">
        <f t="shared" si="713"/>
        <v>0</v>
      </c>
      <c r="L1856" s="39">
        <v>0</v>
      </c>
      <c r="M1856" s="28">
        <v>0</v>
      </c>
      <c r="N1856" s="628"/>
      <c r="O1856" s="5" t="b">
        <f t="shared" si="722"/>
        <v>1</v>
      </c>
      <c r="P1856" s="424"/>
      <c r="Q1856" s="138"/>
      <c r="R1856" s="403" t="b">
        <f t="shared" si="695"/>
        <v>1</v>
      </c>
    </row>
    <row r="1857" spans="1:18" s="199" customFormat="1" ht="39.75" customHeight="1" outlineLevel="1" x14ac:dyDescent="0.25">
      <c r="A1857" s="594"/>
      <c r="B1857" s="204" t="s">
        <v>20</v>
      </c>
      <c r="C1857" s="560"/>
      <c r="D1857" s="39"/>
      <c r="E1857" s="39"/>
      <c r="F1857" s="39"/>
      <c r="G1857" s="105"/>
      <c r="H1857" s="39"/>
      <c r="I1857" s="91"/>
      <c r="J1857" s="64"/>
      <c r="K1857" s="39">
        <f t="shared" si="713"/>
        <v>0</v>
      </c>
      <c r="L1857" s="39">
        <f t="shared" si="714"/>
        <v>0</v>
      </c>
      <c r="M1857" s="28"/>
      <c r="N1857" s="628"/>
      <c r="O1857" s="5" t="b">
        <f t="shared" si="722"/>
        <v>1</v>
      </c>
      <c r="P1857" s="424"/>
      <c r="Q1857" s="138"/>
      <c r="R1857" s="403" t="b">
        <f t="shared" si="695"/>
        <v>1</v>
      </c>
    </row>
    <row r="1858" spans="1:18" s="199" customFormat="1" ht="57" customHeight="1" outlineLevel="1" x14ac:dyDescent="0.25">
      <c r="A1858" s="612" t="s">
        <v>149</v>
      </c>
      <c r="B1858" s="128" t="s">
        <v>689</v>
      </c>
      <c r="C1858" s="37" t="s">
        <v>172</v>
      </c>
      <c r="D1858" s="19">
        <f>SUM(D1859:D1862)</f>
        <v>50458.5</v>
      </c>
      <c r="E1858" s="19">
        <f t="shared" ref="E1858:H1858" si="724">SUM(E1859:E1862)</f>
        <v>50231.64</v>
      </c>
      <c r="F1858" s="19">
        <f t="shared" si="724"/>
        <v>43486.15</v>
      </c>
      <c r="G1858" s="105">
        <f t="shared" si="693"/>
        <v>0.86599999999999999</v>
      </c>
      <c r="H1858" s="19">
        <f t="shared" si="724"/>
        <v>43486.15</v>
      </c>
      <c r="I1858" s="91">
        <f t="shared" ref="I1858:I1861" si="725">H1858/E1858</f>
        <v>0.86599999999999999</v>
      </c>
      <c r="J1858" s="64">
        <f t="shared" si="707"/>
        <v>1</v>
      </c>
      <c r="K1858" s="19">
        <f t="shared" ref="K1858" si="726">SUM(K1859:K1862)</f>
        <v>50231.64</v>
      </c>
      <c r="L1858" s="478">
        <f>SUM(L1859:L1862)</f>
        <v>0</v>
      </c>
      <c r="M1858" s="52">
        <f t="shared" si="709"/>
        <v>1</v>
      </c>
      <c r="N1858" s="628" t="s">
        <v>1465</v>
      </c>
      <c r="O1858" s="5" t="b">
        <f t="shared" si="722"/>
        <v>1</v>
      </c>
      <c r="P1858" s="424"/>
      <c r="Q1858" s="138"/>
      <c r="R1858" s="403" t="b">
        <f t="shared" si="695"/>
        <v>1</v>
      </c>
    </row>
    <row r="1859" spans="1:18" s="199" customFormat="1" ht="33" customHeight="1" outlineLevel="1" x14ac:dyDescent="0.25">
      <c r="A1859" s="613"/>
      <c r="B1859" s="560" t="s">
        <v>19</v>
      </c>
      <c r="C1859" s="37"/>
      <c r="D1859" s="39"/>
      <c r="E1859" s="39"/>
      <c r="F1859" s="39"/>
      <c r="G1859" s="105"/>
      <c r="H1859" s="39"/>
      <c r="I1859" s="91"/>
      <c r="J1859" s="64"/>
      <c r="K1859" s="39">
        <f t="shared" si="713"/>
        <v>0</v>
      </c>
      <c r="L1859" s="39">
        <f t="shared" si="714"/>
        <v>0</v>
      </c>
      <c r="M1859" s="28"/>
      <c r="N1859" s="628"/>
      <c r="O1859" s="5" t="b">
        <f t="shared" si="722"/>
        <v>1</v>
      </c>
      <c r="P1859" s="424"/>
      <c r="Q1859" s="138"/>
      <c r="R1859" s="403" t="b">
        <f t="shared" si="695"/>
        <v>1</v>
      </c>
    </row>
    <row r="1860" spans="1:18" s="199" customFormat="1" ht="33" customHeight="1" outlineLevel="1" x14ac:dyDescent="0.25">
      <c r="A1860" s="613"/>
      <c r="B1860" s="560" t="s">
        <v>18</v>
      </c>
      <c r="C1860" s="560"/>
      <c r="D1860" s="39"/>
      <c r="E1860" s="39"/>
      <c r="F1860" s="39"/>
      <c r="G1860" s="105"/>
      <c r="H1860" s="39"/>
      <c r="I1860" s="91"/>
      <c r="J1860" s="64"/>
      <c r="K1860" s="39">
        <f t="shared" si="713"/>
        <v>0</v>
      </c>
      <c r="L1860" s="39">
        <f t="shared" si="714"/>
        <v>0</v>
      </c>
      <c r="M1860" s="28"/>
      <c r="N1860" s="628"/>
      <c r="O1860" s="5" t="b">
        <f t="shared" si="722"/>
        <v>1</v>
      </c>
      <c r="P1860" s="424"/>
      <c r="Q1860" s="138"/>
      <c r="R1860" s="403" t="b">
        <f t="shared" si="695"/>
        <v>1</v>
      </c>
    </row>
    <row r="1861" spans="1:18" s="199" customFormat="1" ht="25.5" customHeight="1" outlineLevel="1" x14ac:dyDescent="0.25">
      <c r="A1861" s="613"/>
      <c r="B1861" s="204" t="s">
        <v>38</v>
      </c>
      <c r="C1861" s="560"/>
      <c r="D1861" s="39">
        <v>50458.5</v>
      </c>
      <c r="E1861" s="39">
        <v>50231.64</v>
      </c>
      <c r="F1861" s="39">
        <v>43486.15</v>
      </c>
      <c r="G1861" s="105">
        <f t="shared" si="693"/>
        <v>0.86599999999999999</v>
      </c>
      <c r="H1861" s="39">
        <f>F1861</f>
        <v>43486.15</v>
      </c>
      <c r="I1861" s="91">
        <f t="shared" si="725"/>
        <v>0.86599999999999999</v>
      </c>
      <c r="J1861" s="91">
        <f>H1861/F1861</f>
        <v>1</v>
      </c>
      <c r="K1861" s="39">
        <f>E1861</f>
        <v>50231.64</v>
      </c>
      <c r="L1861" s="479">
        <f>E1861-K1861</f>
        <v>0</v>
      </c>
      <c r="M1861" s="52">
        <f t="shared" si="709"/>
        <v>1</v>
      </c>
      <c r="N1861" s="628"/>
      <c r="O1861" s="5" t="b">
        <f t="shared" si="722"/>
        <v>1</v>
      </c>
      <c r="P1861" s="424"/>
      <c r="Q1861" s="138"/>
      <c r="R1861" s="403" t="b">
        <f t="shared" si="695"/>
        <v>1</v>
      </c>
    </row>
    <row r="1862" spans="1:18" s="199" customFormat="1" ht="33" customHeight="1" outlineLevel="1" x14ac:dyDescent="0.25">
      <c r="A1862" s="594"/>
      <c r="B1862" s="204" t="s">
        <v>20</v>
      </c>
      <c r="C1862" s="560"/>
      <c r="D1862" s="39"/>
      <c r="E1862" s="39"/>
      <c r="F1862" s="39"/>
      <c r="G1862" s="105"/>
      <c r="H1862" s="39"/>
      <c r="I1862" s="91"/>
      <c r="J1862" s="64"/>
      <c r="K1862" s="39">
        <f t="shared" si="713"/>
        <v>0</v>
      </c>
      <c r="L1862" s="39">
        <f t="shared" si="714"/>
        <v>0</v>
      </c>
      <c r="M1862" s="28"/>
      <c r="N1862" s="628"/>
      <c r="O1862" s="5" t="b">
        <f t="shared" si="722"/>
        <v>1</v>
      </c>
      <c r="P1862" s="424"/>
      <c r="Q1862" s="138"/>
      <c r="R1862" s="403" t="b">
        <f t="shared" si="695"/>
        <v>1</v>
      </c>
    </row>
    <row r="1863" spans="1:18" s="199" customFormat="1" ht="96" customHeight="1" outlineLevel="1" x14ac:dyDescent="0.25">
      <c r="A1863" s="641" t="s">
        <v>150</v>
      </c>
      <c r="B1863" s="84" t="s">
        <v>529</v>
      </c>
      <c r="C1863" s="84" t="s">
        <v>116</v>
      </c>
      <c r="D1863" s="24">
        <f>SUM(D1864:D1867)</f>
        <v>33860.07</v>
      </c>
      <c r="E1863" s="24">
        <f t="shared" ref="E1863:H1863" si="727">SUM(E1864:E1867)</f>
        <v>39987.99</v>
      </c>
      <c r="F1863" s="24">
        <f t="shared" si="727"/>
        <v>30769.86</v>
      </c>
      <c r="G1863" s="105">
        <f t="shared" ref="G1863:G1866" si="728">F1863/E1863</f>
        <v>0.76900000000000002</v>
      </c>
      <c r="H1863" s="24">
        <f t="shared" si="727"/>
        <v>30769.86</v>
      </c>
      <c r="I1863" s="91">
        <f t="shared" ref="I1863" si="729">H1863/E1863</f>
        <v>0.76900000000000002</v>
      </c>
      <c r="J1863" s="100">
        <v>1</v>
      </c>
      <c r="K1863" s="24">
        <f t="shared" ref="K1863:L1863" si="730">SUM(K1864:K1867)</f>
        <v>39987.99</v>
      </c>
      <c r="L1863" s="24">
        <f t="shared" si="730"/>
        <v>0</v>
      </c>
      <c r="M1863" s="47">
        <v>1</v>
      </c>
      <c r="N1863" s="480"/>
      <c r="O1863" s="5" t="b">
        <f t="shared" si="722"/>
        <v>1</v>
      </c>
      <c r="P1863" s="424"/>
      <c r="Q1863" s="138"/>
      <c r="R1863" s="403" t="b">
        <f t="shared" si="695"/>
        <v>1</v>
      </c>
    </row>
    <row r="1864" spans="1:18" s="199" customFormat="1" ht="36" customHeight="1" outlineLevel="1" x14ac:dyDescent="0.25">
      <c r="A1864" s="642"/>
      <c r="B1864" s="561" t="s">
        <v>19</v>
      </c>
      <c r="C1864" s="561"/>
      <c r="D1864" s="24"/>
      <c r="E1864" s="24"/>
      <c r="F1864" s="24"/>
      <c r="G1864" s="105"/>
      <c r="H1864" s="24"/>
      <c r="I1864" s="91"/>
      <c r="J1864" s="100"/>
      <c r="K1864" s="39"/>
      <c r="L1864" s="24"/>
      <c r="M1864" s="47"/>
      <c r="N1864" s="481"/>
      <c r="O1864" s="5" t="b">
        <f t="shared" si="722"/>
        <v>1</v>
      </c>
      <c r="P1864" s="424"/>
      <c r="Q1864" s="138"/>
      <c r="R1864" s="403" t="b">
        <f t="shared" ref="R1864:R1927" si="731">F1864=H1864</f>
        <v>1</v>
      </c>
    </row>
    <row r="1865" spans="1:18" s="199" customFormat="1" ht="34.5" customHeight="1" outlineLevel="1" x14ac:dyDescent="0.25">
      <c r="A1865" s="642"/>
      <c r="B1865" s="561" t="s">
        <v>18</v>
      </c>
      <c r="C1865" s="561"/>
      <c r="D1865" s="24"/>
      <c r="E1865" s="24"/>
      <c r="F1865" s="24"/>
      <c r="G1865" s="105"/>
      <c r="H1865" s="24"/>
      <c r="I1865" s="91"/>
      <c r="J1865" s="100"/>
      <c r="K1865" s="39"/>
      <c r="L1865" s="24"/>
      <c r="M1865" s="47"/>
      <c r="N1865" s="481"/>
      <c r="O1865" s="5" t="b">
        <f t="shared" si="722"/>
        <v>1</v>
      </c>
      <c r="P1865" s="424"/>
      <c r="Q1865" s="138"/>
      <c r="R1865" s="403" t="b">
        <f t="shared" si="731"/>
        <v>1</v>
      </c>
    </row>
    <row r="1866" spans="1:18" s="199" customFormat="1" ht="33" customHeight="1" outlineLevel="1" x14ac:dyDescent="0.25">
      <c r="A1866" s="642"/>
      <c r="B1866" s="359" t="s">
        <v>38</v>
      </c>
      <c r="C1866" s="561"/>
      <c r="D1866" s="24">
        <f>D1871+D1876</f>
        <v>33860.07</v>
      </c>
      <c r="E1866" s="24">
        <f t="shared" ref="E1866:F1866" si="732">E1871+E1876</f>
        <v>39987.99</v>
      </c>
      <c r="F1866" s="24">
        <f t="shared" si="732"/>
        <v>30769.86</v>
      </c>
      <c r="G1866" s="105">
        <f t="shared" si="728"/>
        <v>0.76900000000000002</v>
      </c>
      <c r="H1866" s="24">
        <f>H1871+H1876</f>
        <v>30769.86</v>
      </c>
      <c r="I1866" s="91">
        <f t="shared" ref="I1866:I1876" si="733">H1866/E1866</f>
        <v>0.76900000000000002</v>
      </c>
      <c r="J1866" s="100">
        <v>1</v>
      </c>
      <c r="K1866" s="24">
        <f>K1871+K1876</f>
        <v>39987.99</v>
      </c>
      <c r="L1866" s="24">
        <f t="shared" ref="L1866" si="734">L1871+L1876</f>
        <v>0</v>
      </c>
      <c r="M1866" s="47">
        <v>1</v>
      </c>
      <c r="N1866" s="481"/>
      <c r="O1866" s="5" t="b">
        <f t="shared" si="722"/>
        <v>1</v>
      </c>
      <c r="P1866" s="424"/>
      <c r="Q1866" s="138"/>
      <c r="R1866" s="403" t="b">
        <f t="shared" si="731"/>
        <v>1</v>
      </c>
    </row>
    <row r="1867" spans="1:18" s="199" customFormat="1" ht="33.75" customHeight="1" outlineLevel="1" x14ac:dyDescent="0.25">
      <c r="A1867" s="643"/>
      <c r="B1867" s="359" t="s">
        <v>20</v>
      </c>
      <c r="C1867" s="561"/>
      <c r="D1867" s="24"/>
      <c r="E1867" s="24"/>
      <c r="F1867" s="24"/>
      <c r="G1867" s="105"/>
      <c r="H1867" s="24"/>
      <c r="I1867" s="91"/>
      <c r="J1867" s="100"/>
      <c r="K1867" s="39"/>
      <c r="L1867" s="24"/>
      <c r="M1867" s="47"/>
      <c r="N1867" s="482"/>
      <c r="O1867" s="5" t="b">
        <f t="shared" si="722"/>
        <v>1</v>
      </c>
      <c r="P1867" s="424"/>
      <c r="Q1867" s="138"/>
      <c r="R1867" s="403" t="b">
        <f t="shared" si="731"/>
        <v>1</v>
      </c>
    </row>
    <row r="1868" spans="1:18" s="199" customFormat="1" ht="288" customHeight="1" outlineLevel="1" x14ac:dyDescent="0.25">
      <c r="A1868" s="599" t="s">
        <v>151</v>
      </c>
      <c r="B1868" s="37" t="s">
        <v>555</v>
      </c>
      <c r="C1868" s="37" t="s">
        <v>523</v>
      </c>
      <c r="D1868" s="51">
        <f>SUM(D1869:D1872)</f>
        <v>2338.6799999999998</v>
      </c>
      <c r="E1868" s="51">
        <f t="shared" ref="E1868:H1868" si="735">SUM(E1869:E1872)</f>
        <v>8466.6</v>
      </c>
      <c r="F1868" s="51">
        <f t="shared" si="735"/>
        <v>5542.19</v>
      </c>
      <c r="G1868" s="105">
        <f>F1868/E1868</f>
        <v>0.65500000000000003</v>
      </c>
      <c r="H1868" s="51">
        <f t="shared" si="735"/>
        <v>5542.19</v>
      </c>
      <c r="I1868" s="91">
        <f t="shared" si="733"/>
        <v>0.65500000000000003</v>
      </c>
      <c r="J1868" s="100">
        <v>1</v>
      </c>
      <c r="K1868" s="51">
        <f t="shared" ref="K1868" si="736">SUM(K1869:K1872)</f>
        <v>8466.6</v>
      </c>
      <c r="L1868" s="24"/>
      <c r="M1868" s="47">
        <v>1</v>
      </c>
      <c r="N1868" s="668" t="s">
        <v>1590</v>
      </c>
      <c r="O1868" s="5" t="b">
        <f t="shared" si="722"/>
        <v>1</v>
      </c>
      <c r="P1868" s="424"/>
      <c r="Q1868" s="138"/>
      <c r="R1868" s="403" t="b">
        <f t="shared" si="731"/>
        <v>1</v>
      </c>
    </row>
    <row r="1869" spans="1:18" s="199" customFormat="1" ht="240" customHeight="1" outlineLevel="1" x14ac:dyDescent="0.25">
      <c r="A1869" s="600"/>
      <c r="B1869" s="560" t="s">
        <v>19</v>
      </c>
      <c r="C1869" s="37"/>
      <c r="D1869" s="24"/>
      <c r="E1869" s="24"/>
      <c r="F1869" s="24"/>
      <c r="G1869" s="105"/>
      <c r="H1869" s="24"/>
      <c r="I1869" s="91"/>
      <c r="J1869" s="100"/>
      <c r="K1869" s="39"/>
      <c r="L1869" s="24"/>
      <c r="M1869" s="47"/>
      <c r="N1869" s="669"/>
      <c r="O1869" s="5" t="b">
        <f t="shared" si="722"/>
        <v>1</v>
      </c>
      <c r="P1869" s="424"/>
      <c r="Q1869" s="138"/>
      <c r="R1869" s="403" t="b">
        <f t="shared" si="731"/>
        <v>1</v>
      </c>
    </row>
    <row r="1870" spans="1:18" s="199" customFormat="1" ht="174" customHeight="1" outlineLevel="1" x14ac:dyDescent="0.25">
      <c r="A1870" s="600"/>
      <c r="B1870" s="560" t="s">
        <v>18</v>
      </c>
      <c r="C1870" s="560"/>
      <c r="D1870" s="24"/>
      <c r="E1870" s="24"/>
      <c r="F1870" s="24"/>
      <c r="G1870" s="105"/>
      <c r="H1870" s="24"/>
      <c r="I1870" s="91"/>
      <c r="J1870" s="100"/>
      <c r="K1870" s="39"/>
      <c r="L1870" s="24"/>
      <c r="M1870" s="47"/>
      <c r="N1870" s="669"/>
      <c r="O1870" s="5" t="b">
        <f t="shared" si="722"/>
        <v>1</v>
      </c>
      <c r="P1870" s="424"/>
      <c r="Q1870" s="138"/>
      <c r="R1870" s="403" t="b">
        <f t="shared" si="731"/>
        <v>1</v>
      </c>
    </row>
    <row r="1871" spans="1:18" s="199" customFormat="1" ht="274.5" customHeight="1" outlineLevel="1" x14ac:dyDescent="0.25">
      <c r="A1871" s="600"/>
      <c r="B1871" s="204" t="s">
        <v>38</v>
      </c>
      <c r="C1871" s="560"/>
      <c r="D1871" s="24">
        <v>2338.6799999999998</v>
      </c>
      <c r="E1871" s="24">
        <v>8466.6</v>
      </c>
      <c r="F1871" s="24">
        <v>5542.19</v>
      </c>
      <c r="G1871" s="105">
        <f t="shared" ref="G1871:G1876" si="737">F1871/E1871</f>
        <v>0.65500000000000003</v>
      </c>
      <c r="H1871" s="24">
        <v>5542.19</v>
      </c>
      <c r="I1871" s="91">
        <f t="shared" si="733"/>
        <v>0.65500000000000003</v>
      </c>
      <c r="J1871" s="100">
        <v>1</v>
      </c>
      <c r="K1871" s="39">
        <f>E1871</f>
        <v>8466.6</v>
      </c>
      <c r="L1871" s="24"/>
      <c r="M1871" s="47">
        <v>1</v>
      </c>
      <c r="N1871" s="669"/>
      <c r="O1871" s="5" t="b">
        <f t="shared" si="722"/>
        <v>1</v>
      </c>
      <c r="P1871" s="424"/>
      <c r="Q1871" s="138"/>
      <c r="R1871" s="403" t="b">
        <f t="shared" si="731"/>
        <v>1</v>
      </c>
    </row>
    <row r="1872" spans="1:18" s="199" customFormat="1" ht="409.5" customHeight="1" outlineLevel="1" x14ac:dyDescent="0.25">
      <c r="A1872" s="601"/>
      <c r="B1872" s="204" t="s">
        <v>20</v>
      </c>
      <c r="C1872" s="560"/>
      <c r="D1872" s="24"/>
      <c r="E1872" s="24"/>
      <c r="F1872" s="24"/>
      <c r="G1872" s="105"/>
      <c r="H1872" s="24"/>
      <c r="I1872" s="91"/>
      <c r="J1872" s="100"/>
      <c r="K1872" s="39"/>
      <c r="L1872" s="24"/>
      <c r="M1872" s="47"/>
      <c r="N1872" s="670"/>
      <c r="O1872" s="5" t="b">
        <f t="shared" si="722"/>
        <v>1</v>
      </c>
      <c r="P1872" s="424"/>
      <c r="Q1872" s="138"/>
      <c r="R1872" s="403" t="b">
        <f t="shared" si="731"/>
        <v>1</v>
      </c>
    </row>
    <row r="1873" spans="1:18" s="199" customFormat="1" ht="54" customHeight="1" outlineLevel="1" x14ac:dyDescent="0.25">
      <c r="A1873" s="599" t="s">
        <v>152</v>
      </c>
      <c r="B1873" s="37" t="s">
        <v>444</v>
      </c>
      <c r="C1873" s="37" t="s">
        <v>172</v>
      </c>
      <c r="D1873" s="51">
        <f>SUM(D1874:D1877)</f>
        <v>31521.39</v>
      </c>
      <c r="E1873" s="51">
        <f t="shared" ref="E1873:H1873" si="738">SUM(E1874:E1877)</f>
        <v>31521.39</v>
      </c>
      <c r="F1873" s="51">
        <f t="shared" si="738"/>
        <v>25227.67</v>
      </c>
      <c r="G1873" s="105">
        <f t="shared" si="737"/>
        <v>0.8</v>
      </c>
      <c r="H1873" s="51">
        <f t="shared" si="738"/>
        <v>25227.67</v>
      </c>
      <c r="I1873" s="91">
        <f t="shared" si="733"/>
        <v>0.8</v>
      </c>
      <c r="J1873" s="100">
        <v>1</v>
      </c>
      <c r="K1873" s="51">
        <f t="shared" ref="K1873" si="739">SUM(K1874:K1877)</f>
        <v>31521.39</v>
      </c>
      <c r="L1873" s="39"/>
      <c r="M1873" s="47">
        <v>1</v>
      </c>
      <c r="N1873" s="556" t="s">
        <v>1466</v>
      </c>
      <c r="O1873" s="5" t="b">
        <f t="shared" si="722"/>
        <v>1</v>
      </c>
      <c r="P1873" s="424"/>
      <c r="Q1873" s="138"/>
      <c r="R1873" s="403" t="b">
        <f t="shared" si="731"/>
        <v>1</v>
      </c>
    </row>
    <row r="1874" spans="1:18" s="199" customFormat="1" ht="35.25" customHeight="1" outlineLevel="1" x14ac:dyDescent="0.25">
      <c r="A1874" s="600"/>
      <c r="B1874" s="560" t="s">
        <v>19</v>
      </c>
      <c r="C1874" s="37"/>
      <c r="D1874" s="24"/>
      <c r="E1874" s="24"/>
      <c r="F1874" s="51"/>
      <c r="G1874" s="105"/>
      <c r="H1874" s="24"/>
      <c r="I1874" s="91"/>
      <c r="J1874" s="100"/>
      <c r="K1874" s="39"/>
      <c r="L1874" s="24"/>
      <c r="M1874" s="47"/>
      <c r="N1874" s="557"/>
      <c r="O1874" s="5" t="b">
        <f t="shared" si="722"/>
        <v>1</v>
      </c>
      <c r="P1874" s="424"/>
      <c r="Q1874" s="138"/>
      <c r="R1874" s="403" t="b">
        <f t="shared" si="731"/>
        <v>1</v>
      </c>
    </row>
    <row r="1875" spans="1:18" s="199" customFormat="1" ht="28.5" customHeight="1" outlineLevel="1" x14ac:dyDescent="0.25">
      <c r="A1875" s="600"/>
      <c r="B1875" s="560" t="s">
        <v>18</v>
      </c>
      <c r="C1875" s="560"/>
      <c r="D1875" s="24"/>
      <c r="E1875" s="24"/>
      <c r="F1875" s="24"/>
      <c r="G1875" s="105"/>
      <c r="H1875" s="24"/>
      <c r="I1875" s="91"/>
      <c r="J1875" s="100"/>
      <c r="K1875" s="39"/>
      <c r="L1875" s="24"/>
      <c r="M1875" s="47"/>
      <c r="N1875" s="557"/>
      <c r="O1875" s="5" t="b">
        <f t="shared" si="722"/>
        <v>1</v>
      </c>
      <c r="P1875" s="424"/>
      <c r="Q1875" s="138"/>
      <c r="R1875" s="403" t="b">
        <f t="shared" si="731"/>
        <v>1</v>
      </c>
    </row>
    <row r="1876" spans="1:18" s="199" customFormat="1" ht="31.5" customHeight="1" outlineLevel="1" x14ac:dyDescent="0.25">
      <c r="A1876" s="600"/>
      <c r="B1876" s="204" t="s">
        <v>38</v>
      </c>
      <c r="C1876" s="560"/>
      <c r="D1876" s="24">
        <v>31521.39</v>
      </c>
      <c r="E1876" s="24">
        <v>31521.39</v>
      </c>
      <c r="F1876" s="24">
        <v>25227.67</v>
      </c>
      <c r="G1876" s="105">
        <f t="shared" si="737"/>
        <v>0.8</v>
      </c>
      <c r="H1876" s="24">
        <f>F1876</f>
        <v>25227.67</v>
      </c>
      <c r="I1876" s="91">
        <f t="shared" si="733"/>
        <v>0.8</v>
      </c>
      <c r="J1876" s="100">
        <v>1</v>
      </c>
      <c r="K1876" s="39">
        <f>E1876</f>
        <v>31521.39</v>
      </c>
      <c r="L1876" s="39"/>
      <c r="M1876" s="47">
        <v>1</v>
      </c>
      <c r="N1876" s="557"/>
      <c r="O1876" s="5" t="b">
        <f t="shared" si="722"/>
        <v>1</v>
      </c>
      <c r="P1876" s="424"/>
      <c r="Q1876" s="138"/>
      <c r="R1876" s="403" t="b">
        <f t="shared" si="731"/>
        <v>1</v>
      </c>
    </row>
    <row r="1877" spans="1:18" s="199" customFormat="1" ht="25.5" customHeight="1" outlineLevel="1" x14ac:dyDescent="0.25">
      <c r="A1877" s="601"/>
      <c r="B1877" s="204" t="s">
        <v>20</v>
      </c>
      <c r="C1877" s="560"/>
      <c r="D1877" s="24"/>
      <c r="E1877" s="24"/>
      <c r="F1877" s="24"/>
      <c r="G1877" s="105"/>
      <c r="H1877" s="24"/>
      <c r="I1877" s="91"/>
      <c r="J1877" s="100"/>
      <c r="K1877" s="39"/>
      <c r="L1877" s="24"/>
      <c r="M1877" s="47"/>
      <c r="N1877" s="558"/>
      <c r="O1877" s="5" t="b">
        <f t="shared" si="722"/>
        <v>1</v>
      </c>
      <c r="P1877" s="424"/>
      <c r="Q1877" s="138"/>
      <c r="R1877" s="403" t="b">
        <f t="shared" si="731"/>
        <v>1</v>
      </c>
    </row>
    <row r="1878" spans="1:18" s="4" customFormat="1" ht="96" customHeight="1" outlineLevel="1" x14ac:dyDescent="0.25">
      <c r="A1878" s="900" t="s">
        <v>45</v>
      </c>
      <c r="B1878" s="137" t="s">
        <v>705</v>
      </c>
      <c r="C1878" s="34" t="s">
        <v>114</v>
      </c>
      <c r="D1878" s="31">
        <f>SUM(D1879:D1882)</f>
        <v>57621.56</v>
      </c>
      <c r="E1878" s="31">
        <f>SUM(E1879:E1882)</f>
        <v>58284.34</v>
      </c>
      <c r="F1878" s="31">
        <f>SUM(F1879:F1882)</f>
        <v>43230.54</v>
      </c>
      <c r="G1878" s="175">
        <f>F1878/E1878</f>
        <v>0.74</v>
      </c>
      <c r="H1878" s="31">
        <f>SUM(H1879:H1882)</f>
        <v>43230.54</v>
      </c>
      <c r="I1878" s="175">
        <f t="shared" ref="I1878:I1922" si="740">H1878/E1878</f>
        <v>0.74</v>
      </c>
      <c r="J1878" s="175">
        <f t="shared" ref="J1878:J1927" si="741">H1878/F1878</f>
        <v>1</v>
      </c>
      <c r="K1878" s="31">
        <f>SUM(K1879:K1882)</f>
        <v>58284.34</v>
      </c>
      <c r="L1878" s="31">
        <f>SUM(L1879:L1882)</f>
        <v>0</v>
      </c>
      <c r="M1878" s="32">
        <f t="shared" ref="M1878:M1922" si="742">K1878/E1878</f>
        <v>1</v>
      </c>
      <c r="N1878" s="684"/>
      <c r="O1878" s="5" t="b">
        <f t="shared" ref="O1878:O1912" si="743">K1878+L1878=E1878</f>
        <v>1</v>
      </c>
      <c r="P1878" s="6"/>
      <c r="Q1878" s="138"/>
      <c r="R1878" s="403" t="b">
        <f t="shared" si="731"/>
        <v>1</v>
      </c>
    </row>
    <row r="1879" spans="1:18" s="4" customFormat="1" ht="27.75" customHeight="1" outlineLevel="1" x14ac:dyDescent="0.25">
      <c r="A1879" s="901"/>
      <c r="B1879" s="35" t="s">
        <v>19</v>
      </c>
      <c r="C1879" s="35"/>
      <c r="D1879" s="33">
        <f t="shared" ref="D1879:H1882" si="744">D1884+D1914</f>
        <v>0</v>
      </c>
      <c r="E1879" s="33">
        <f t="shared" si="744"/>
        <v>0</v>
      </c>
      <c r="F1879" s="33">
        <f t="shared" si="744"/>
        <v>0</v>
      </c>
      <c r="G1879" s="101"/>
      <c r="H1879" s="33">
        <f>H1884+H1914</f>
        <v>0</v>
      </c>
      <c r="I1879" s="358" t="e">
        <f>H1879/E1879</f>
        <v>#DIV/0!</v>
      </c>
      <c r="J1879" s="358" t="e">
        <f>H1879/F1879</f>
        <v>#DIV/0!</v>
      </c>
      <c r="K1879" s="33">
        <f t="shared" ref="K1879:L1882" si="745">K1884+K1914</f>
        <v>0</v>
      </c>
      <c r="L1879" s="33">
        <f t="shared" si="745"/>
        <v>0</v>
      </c>
      <c r="M1879" s="117" t="e">
        <f t="shared" si="742"/>
        <v>#DIV/0!</v>
      </c>
      <c r="N1879" s="684"/>
      <c r="O1879" s="5" t="b">
        <f t="shared" si="743"/>
        <v>1</v>
      </c>
      <c r="P1879" s="6"/>
      <c r="Q1879" s="138"/>
      <c r="R1879" s="403" t="b">
        <f t="shared" si="731"/>
        <v>1</v>
      </c>
    </row>
    <row r="1880" spans="1:18" s="4" customFormat="1" ht="28.5" customHeight="1" outlineLevel="1" x14ac:dyDescent="0.25">
      <c r="A1880" s="901"/>
      <c r="B1880" s="35" t="s">
        <v>18</v>
      </c>
      <c r="C1880" s="35"/>
      <c r="D1880" s="33">
        <f>D1885+D1915</f>
        <v>29123.45</v>
      </c>
      <c r="E1880" s="33">
        <f>E1885+E1915</f>
        <v>29498.63</v>
      </c>
      <c r="F1880" s="33">
        <f t="shared" si="744"/>
        <v>20226.23</v>
      </c>
      <c r="G1880" s="176">
        <f>F1880/E1880</f>
        <v>0.69</v>
      </c>
      <c r="H1880" s="33">
        <f>H1885+H1915</f>
        <v>20226.23</v>
      </c>
      <c r="I1880" s="176">
        <f>H1880/E1880</f>
        <v>0.69</v>
      </c>
      <c r="J1880" s="176">
        <f>H1880/F1880</f>
        <v>1</v>
      </c>
      <c r="K1880" s="33">
        <f>K1885+K1915</f>
        <v>29498.63</v>
      </c>
      <c r="L1880" s="33">
        <f t="shared" si="745"/>
        <v>0</v>
      </c>
      <c r="M1880" s="116">
        <f>K1880/E1880</f>
        <v>1</v>
      </c>
      <c r="N1880" s="684"/>
      <c r="O1880" s="5" t="b">
        <f t="shared" si="743"/>
        <v>1</v>
      </c>
      <c r="P1880" s="6"/>
      <c r="Q1880" s="138"/>
      <c r="R1880" s="403" t="b">
        <f t="shared" si="731"/>
        <v>1</v>
      </c>
    </row>
    <row r="1881" spans="1:18" s="4" customFormat="1" ht="30" customHeight="1" outlineLevel="1" x14ac:dyDescent="0.25">
      <c r="A1881" s="901"/>
      <c r="B1881" s="35" t="s">
        <v>38</v>
      </c>
      <c r="C1881" s="35"/>
      <c r="D1881" s="33">
        <f>D1886+D1916</f>
        <v>28498.11</v>
      </c>
      <c r="E1881" s="33">
        <f>E1886+E1916</f>
        <v>28785.71</v>
      </c>
      <c r="F1881" s="33">
        <f t="shared" si="744"/>
        <v>23004.31</v>
      </c>
      <c r="G1881" s="104">
        <f t="shared" ref="G1881:G1932" si="746">F1881/E1881</f>
        <v>0.79900000000000004</v>
      </c>
      <c r="H1881" s="33">
        <f t="shared" si="744"/>
        <v>23004.31</v>
      </c>
      <c r="I1881" s="104">
        <f t="shared" si="740"/>
        <v>0.79900000000000004</v>
      </c>
      <c r="J1881" s="176">
        <f t="shared" si="741"/>
        <v>1</v>
      </c>
      <c r="K1881" s="33">
        <f t="shared" si="745"/>
        <v>28785.71</v>
      </c>
      <c r="L1881" s="33">
        <f t="shared" si="745"/>
        <v>0</v>
      </c>
      <c r="M1881" s="116">
        <f t="shared" si="742"/>
        <v>1</v>
      </c>
      <c r="N1881" s="684"/>
      <c r="O1881" s="5" t="b">
        <f t="shared" si="743"/>
        <v>1</v>
      </c>
      <c r="P1881" s="6"/>
      <c r="Q1881" s="138"/>
      <c r="R1881" s="403" t="b">
        <f t="shared" si="731"/>
        <v>1</v>
      </c>
    </row>
    <row r="1882" spans="1:18" s="4" customFormat="1" ht="31.5" customHeight="1" outlineLevel="1" x14ac:dyDescent="0.25">
      <c r="A1882" s="902"/>
      <c r="B1882" s="35" t="s">
        <v>20</v>
      </c>
      <c r="C1882" s="35"/>
      <c r="D1882" s="33">
        <f t="shared" si="744"/>
        <v>0</v>
      </c>
      <c r="E1882" s="33">
        <f t="shared" si="744"/>
        <v>0</v>
      </c>
      <c r="F1882" s="33">
        <f t="shared" si="744"/>
        <v>0</v>
      </c>
      <c r="G1882" s="175"/>
      <c r="H1882" s="33">
        <f>H1887+H1917</f>
        <v>0</v>
      </c>
      <c r="I1882" s="358" t="e">
        <f t="shared" si="740"/>
        <v>#DIV/0!</v>
      </c>
      <c r="J1882" s="358" t="e">
        <f t="shared" si="741"/>
        <v>#DIV/0!</v>
      </c>
      <c r="K1882" s="33">
        <f t="shared" si="745"/>
        <v>0</v>
      </c>
      <c r="L1882" s="33">
        <f t="shared" si="745"/>
        <v>0</v>
      </c>
      <c r="M1882" s="117" t="e">
        <f t="shared" si="742"/>
        <v>#DIV/0!</v>
      </c>
      <c r="N1882" s="684"/>
      <c r="O1882" s="5" t="b">
        <f t="shared" si="743"/>
        <v>1</v>
      </c>
      <c r="P1882" s="6"/>
      <c r="Q1882" s="138"/>
      <c r="R1882" s="403" t="b">
        <f t="shared" si="731"/>
        <v>1</v>
      </c>
    </row>
    <row r="1883" spans="1:18" s="4" customFormat="1" ht="78" customHeight="1" outlineLevel="1" x14ac:dyDescent="0.25">
      <c r="A1883" s="612" t="s">
        <v>119</v>
      </c>
      <c r="B1883" s="37" t="s">
        <v>117</v>
      </c>
      <c r="C1883" s="37" t="s">
        <v>172</v>
      </c>
      <c r="D1883" s="51">
        <f>SUM(D1884:D1887)</f>
        <v>40307.56</v>
      </c>
      <c r="E1883" s="51">
        <f>SUM(E1884:E1887)</f>
        <v>43970.16</v>
      </c>
      <c r="F1883" s="51">
        <f t="shared" ref="F1883" si="747">SUM(F1884:F1887)</f>
        <v>32879.360000000001</v>
      </c>
      <c r="G1883" s="170">
        <f t="shared" si="746"/>
        <v>0.75</v>
      </c>
      <c r="H1883" s="51">
        <f>SUM(H1884:H1887)</f>
        <v>32879.360000000001</v>
      </c>
      <c r="I1883" s="170">
        <f t="shared" si="740"/>
        <v>0.75</v>
      </c>
      <c r="J1883" s="172">
        <f t="shared" si="741"/>
        <v>1</v>
      </c>
      <c r="K1883" s="51">
        <f>K1885+K1886</f>
        <v>43970.16</v>
      </c>
      <c r="L1883" s="24"/>
      <c r="M1883" s="140">
        <f t="shared" si="742"/>
        <v>1</v>
      </c>
      <c r="N1883" s="684"/>
      <c r="O1883" s="5" t="b">
        <f t="shared" si="743"/>
        <v>1</v>
      </c>
      <c r="P1883" s="6"/>
      <c r="Q1883" s="138"/>
      <c r="R1883" s="403" t="b">
        <f t="shared" si="731"/>
        <v>1</v>
      </c>
    </row>
    <row r="1884" spans="1:18" s="4" customFormat="1" ht="29.25" customHeight="1" outlineLevel="1" x14ac:dyDescent="0.25">
      <c r="A1884" s="613"/>
      <c r="B1884" s="409" t="s">
        <v>19</v>
      </c>
      <c r="C1884" s="409"/>
      <c r="D1884" s="119">
        <f t="shared" ref="D1884:F1887" si="748">D1889+D1894+D1899+D1909</f>
        <v>0</v>
      </c>
      <c r="E1884" s="119">
        <f t="shared" si="748"/>
        <v>0</v>
      </c>
      <c r="F1884" s="119">
        <f t="shared" si="748"/>
        <v>0</v>
      </c>
      <c r="G1884" s="170"/>
      <c r="H1884" s="119">
        <f>H1889+H1894+H1899+H1909</f>
        <v>0</v>
      </c>
      <c r="I1884" s="173" t="e">
        <f t="shared" si="740"/>
        <v>#DIV/0!</v>
      </c>
      <c r="J1884" s="173" t="e">
        <f t="shared" si="741"/>
        <v>#DIV/0!</v>
      </c>
      <c r="K1884" s="24">
        <f t="shared" ref="K1884:K1910" si="749">E1884</f>
        <v>0</v>
      </c>
      <c r="L1884" s="24">
        <f t="shared" ref="L1884:L1895" si="750">E1884-F1884</f>
        <v>0</v>
      </c>
      <c r="M1884" s="120" t="e">
        <f t="shared" si="742"/>
        <v>#DIV/0!</v>
      </c>
      <c r="N1884" s="684"/>
      <c r="O1884" s="5" t="b">
        <f t="shared" si="743"/>
        <v>1</v>
      </c>
      <c r="P1884" s="6"/>
      <c r="Q1884" s="138"/>
      <c r="R1884" s="403" t="b">
        <f t="shared" si="731"/>
        <v>1</v>
      </c>
    </row>
    <row r="1885" spans="1:18" s="4" customFormat="1" ht="40.5" customHeight="1" outlineLevel="1" x14ac:dyDescent="0.25">
      <c r="A1885" s="613"/>
      <c r="B1885" s="409" t="s">
        <v>18</v>
      </c>
      <c r="C1885" s="409"/>
      <c r="D1885" s="24">
        <f t="shared" ref="D1885:F1886" si="751">D1890+D1895+D1900+D1910</f>
        <v>11809.45</v>
      </c>
      <c r="E1885" s="24">
        <f t="shared" si="751"/>
        <v>15184.45</v>
      </c>
      <c r="F1885" s="24">
        <f t="shared" si="751"/>
        <v>9875.0499999999993</v>
      </c>
      <c r="G1885" s="170">
        <f t="shared" si="746"/>
        <v>0.65</v>
      </c>
      <c r="H1885" s="24">
        <f>H1890+H1895+H1900+H1910</f>
        <v>9875.0499999999993</v>
      </c>
      <c r="I1885" s="170">
        <f t="shared" si="740"/>
        <v>0.65</v>
      </c>
      <c r="J1885" s="170">
        <f t="shared" si="741"/>
        <v>1</v>
      </c>
      <c r="K1885" s="24">
        <f t="shared" si="749"/>
        <v>15184.45</v>
      </c>
      <c r="L1885" s="24"/>
      <c r="M1885" s="47">
        <f t="shared" si="742"/>
        <v>1</v>
      </c>
      <c r="N1885" s="684"/>
      <c r="O1885" s="5" t="b">
        <f t="shared" si="743"/>
        <v>1</v>
      </c>
      <c r="P1885" s="6"/>
      <c r="Q1885" s="138"/>
      <c r="R1885" s="403" t="b">
        <f t="shared" si="731"/>
        <v>1</v>
      </c>
    </row>
    <row r="1886" spans="1:18" s="4" customFormat="1" ht="34.5" customHeight="1" outlineLevel="1" x14ac:dyDescent="0.25">
      <c r="A1886" s="613"/>
      <c r="B1886" s="409" t="s">
        <v>118</v>
      </c>
      <c r="C1886" s="409"/>
      <c r="D1886" s="24">
        <f t="shared" si="751"/>
        <v>28498.11</v>
      </c>
      <c r="E1886" s="24">
        <f t="shared" si="751"/>
        <v>28785.71</v>
      </c>
      <c r="F1886" s="24">
        <f t="shared" si="751"/>
        <v>23004.31</v>
      </c>
      <c r="G1886" s="141">
        <f t="shared" si="746"/>
        <v>0.79900000000000004</v>
      </c>
      <c r="H1886" s="24">
        <f>H1891+H1896+H1901+H1911</f>
        <v>23004.31</v>
      </c>
      <c r="I1886" s="141">
        <f t="shared" si="740"/>
        <v>0.79900000000000004</v>
      </c>
      <c r="J1886" s="170">
        <f t="shared" si="741"/>
        <v>1</v>
      </c>
      <c r="K1886" s="24">
        <f t="shared" si="749"/>
        <v>28785.71</v>
      </c>
      <c r="L1886" s="24"/>
      <c r="M1886" s="47">
        <f t="shared" si="742"/>
        <v>1</v>
      </c>
      <c r="N1886" s="684"/>
      <c r="O1886" s="5" t="b">
        <f t="shared" si="743"/>
        <v>1</v>
      </c>
      <c r="P1886" s="6"/>
      <c r="Q1886" s="138"/>
      <c r="R1886" s="403" t="b">
        <f t="shared" si="731"/>
        <v>1</v>
      </c>
    </row>
    <row r="1887" spans="1:18" s="4" customFormat="1" ht="33.75" customHeight="1" outlineLevel="1" x14ac:dyDescent="0.25">
      <c r="A1887" s="594"/>
      <c r="B1887" s="409" t="s">
        <v>20</v>
      </c>
      <c r="C1887" s="409"/>
      <c r="D1887" s="24">
        <f t="shared" si="748"/>
        <v>0</v>
      </c>
      <c r="E1887" s="24">
        <f t="shared" si="748"/>
        <v>0</v>
      </c>
      <c r="F1887" s="24">
        <f t="shared" si="748"/>
        <v>0</v>
      </c>
      <c r="G1887" s="169"/>
      <c r="H1887" s="24">
        <f>H1892+H1897+H1902+H1912</f>
        <v>0</v>
      </c>
      <c r="I1887" s="173" t="e">
        <f t="shared" si="740"/>
        <v>#DIV/0!</v>
      </c>
      <c r="J1887" s="170"/>
      <c r="K1887" s="24">
        <f t="shared" si="749"/>
        <v>0</v>
      </c>
      <c r="L1887" s="24">
        <f t="shared" si="750"/>
        <v>0</v>
      </c>
      <c r="M1887" s="120" t="e">
        <f t="shared" si="742"/>
        <v>#DIV/0!</v>
      </c>
      <c r="N1887" s="684"/>
      <c r="O1887" s="5" t="b">
        <f t="shared" si="743"/>
        <v>1</v>
      </c>
      <c r="P1887" s="6"/>
      <c r="Q1887" s="138"/>
      <c r="R1887" s="403" t="b">
        <f t="shared" si="731"/>
        <v>1</v>
      </c>
    </row>
    <row r="1888" spans="1:18" s="4" customFormat="1" ht="67.5" customHeight="1" outlineLevel="1" x14ac:dyDescent="0.25">
      <c r="A1888" s="612" t="s">
        <v>120</v>
      </c>
      <c r="B1888" s="37" t="s">
        <v>726</v>
      </c>
      <c r="C1888" s="37" t="s">
        <v>172</v>
      </c>
      <c r="D1888" s="51">
        <f>SUM(D1889:D1892)</f>
        <v>1186</v>
      </c>
      <c r="E1888" s="51">
        <f>SUM(E1889:E1892)</f>
        <v>1186</v>
      </c>
      <c r="F1888" s="51">
        <f t="shared" ref="F1888" si="752">SUM(F1889:F1892)</f>
        <v>594.4</v>
      </c>
      <c r="G1888" s="172">
        <f t="shared" si="746"/>
        <v>0.5</v>
      </c>
      <c r="H1888" s="51">
        <f>SUM(H1889:H1892)</f>
        <v>594.4</v>
      </c>
      <c r="I1888" s="172">
        <f t="shared" si="740"/>
        <v>0.5</v>
      </c>
      <c r="J1888" s="170">
        <f t="shared" si="741"/>
        <v>1</v>
      </c>
      <c r="K1888" s="51">
        <f t="shared" si="749"/>
        <v>1186</v>
      </c>
      <c r="L1888" s="24"/>
      <c r="M1888" s="140">
        <f t="shared" si="742"/>
        <v>1</v>
      </c>
      <c r="N1888" s="684" t="s">
        <v>1571</v>
      </c>
      <c r="O1888" s="5" t="b">
        <f t="shared" si="743"/>
        <v>1</v>
      </c>
      <c r="P1888" s="6"/>
      <c r="Q1888" s="138"/>
      <c r="R1888" s="403" t="b">
        <f t="shared" si="731"/>
        <v>1</v>
      </c>
    </row>
    <row r="1889" spans="1:18" s="4" customFormat="1" ht="65.25" customHeight="1" outlineLevel="2" x14ac:dyDescent="0.25">
      <c r="A1889" s="613"/>
      <c r="B1889" s="409" t="s">
        <v>19</v>
      </c>
      <c r="C1889" s="409"/>
      <c r="D1889" s="410"/>
      <c r="E1889" s="119"/>
      <c r="F1889" s="411"/>
      <c r="G1889" s="170"/>
      <c r="H1889" s="24"/>
      <c r="I1889" s="173" t="e">
        <f t="shared" si="740"/>
        <v>#DIV/0!</v>
      </c>
      <c r="J1889" s="173"/>
      <c r="K1889" s="24">
        <f t="shared" si="749"/>
        <v>0</v>
      </c>
      <c r="L1889" s="24"/>
      <c r="M1889" s="120" t="e">
        <f t="shared" si="742"/>
        <v>#DIV/0!</v>
      </c>
      <c r="N1889" s="684"/>
      <c r="O1889" s="5" t="b">
        <f t="shared" si="743"/>
        <v>1</v>
      </c>
      <c r="P1889" s="6"/>
      <c r="Q1889" s="138"/>
      <c r="R1889" s="403" t="b">
        <f t="shared" si="731"/>
        <v>1</v>
      </c>
    </row>
    <row r="1890" spans="1:18" s="4" customFormat="1" ht="114.75" customHeight="1" outlineLevel="2" x14ac:dyDescent="0.25">
      <c r="A1890" s="613"/>
      <c r="B1890" s="409" t="s">
        <v>18</v>
      </c>
      <c r="C1890" s="409"/>
      <c r="D1890" s="39">
        <v>890.2</v>
      </c>
      <c r="E1890" s="39">
        <v>890.2</v>
      </c>
      <c r="F1890" s="39">
        <v>452.23</v>
      </c>
      <c r="G1890" s="308">
        <f t="shared" si="746"/>
        <v>0.51</v>
      </c>
      <c r="H1890" s="39">
        <v>452.23</v>
      </c>
      <c r="I1890" s="308">
        <f t="shared" si="740"/>
        <v>0.51</v>
      </c>
      <c r="J1890" s="170">
        <f t="shared" si="741"/>
        <v>1</v>
      </c>
      <c r="K1890" s="39">
        <f t="shared" si="749"/>
        <v>890.2</v>
      </c>
      <c r="L1890" s="24"/>
      <c r="M1890" s="47">
        <f t="shared" si="742"/>
        <v>1</v>
      </c>
      <c r="N1890" s="684"/>
      <c r="O1890" s="5" t="b">
        <f t="shared" si="743"/>
        <v>1</v>
      </c>
      <c r="P1890" s="6"/>
      <c r="Q1890" s="138"/>
      <c r="R1890" s="403" t="b">
        <f t="shared" si="731"/>
        <v>1</v>
      </c>
    </row>
    <row r="1891" spans="1:18" s="4" customFormat="1" ht="244.5" customHeight="1" outlineLevel="2" x14ac:dyDescent="0.25">
      <c r="A1891" s="613"/>
      <c r="B1891" s="409" t="s">
        <v>118</v>
      </c>
      <c r="C1891" s="409"/>
      <c r="D1891" s="39">
        <v>295.8</v>
      </c>
      <c r="E1891" s="39">
        <v>295.8</v>
      </c>
      <c r="F1891" s="39">
        <v>142.16999999999999</v>
      </c>
      <c r="G1891" s="308">
        <f t="shared" si="746"/>
        <v>0.48</v>
      </c>
      <c r="H1891" s="39">
        <v>142.16999999999999</v>
      </c>
      <c r="I1891" s="308">
        <f t="shared" si="740"/>
        <v>0.48</v>
      </c>
      <c r="J1891" s="170">
        <f t="shared" si="741"/>
        <v>1</v>
      </c>
      <c r="K1891" s="39">
        <f t="shared" si="749"/>
        <v>295.8</v>
      </c>
      <c r="L1891" s="24"/>
      <c r="M1891" s="47">
        <f t="shared" si="742"/>
        <v>1</v>
      </c>
      <c r="N1891" s="684"/>
      <c r="O1891" s="5" t="b">
        <f t="shared" si="743"/>
        <v>1</v>
      </c>
      <c r="P1891" s="6"/>
      <c r="Q1891" s="138"/>
      <c r="R1891" s="403" t="b">
        <f t="shared" si="731"/>
        <v>1</v>
      </c>
    </row>
    <row r="1892" spans="1:18" s="4" customFormat="1" ht="409.6" customHeight="1" outlineLevel="2" x14ac:dyDescent="0.25">
      <c r="A1892" s="594"/>
      <c r="B1892" s="409" t="s">
        <v>20</v>
      </c>
      <c r="C1892" s="409"/>
      <c r="D1892" s="410"/>
      <c r="E1892" s="119"/>
      <c r="F1892" s="411"/>
      <c r="G1892" s="169"/>
      <c r="H1892" s="24"/>
      <c r="I1892" s="173" t="e">
        <f t="shared" si="740"/>
        <v>#DIV/0!</v>
      </c>
      <c r="J1892" s="170"/>
      <c r="K1892" s="24">
        <f t="shared" si="749"/>
        <v>0</v>
      </c>
      <c r="L1892" s="24">
        <f t="shared" si="750"/>
        <v>0</v>
      </c>
      <c r="M1892" s="120" t="e">
        <f t="shared" si="742"/>
        <v>#DIV/0!</v>
      </c>
      <c r="N1892" s="684"/>
      <c r="O1892" s="5" t="b">
        <f t="shared" si="743"/>
        <v>1</v>
      </c>
      <c r="P1892" s="6"/>
      <c r="Q1892" s="138"/>
      <c r="R1892" s="403" t="b">
        <f t="shared" si="731"/>
        <v>1</v>
      </c>
    </row>
    <row r="1893" spans="1:18" s="4" customFormat="1" ht="95.25" customHeight="1" outlineLevel="2" x14ac:dyDescent="0.25">
      <c r="A1893" s="612" t="s">
        <v>126</v>
      </c>
      <c r="B1893" s="160" t="s">
        <v>1033</v>
      </c>
      <c r="C1893" s="37" t="s">
        <v>172</v>
      </c>
      <c r="D1893" s="51">
        <f>SUM(D1894:D1897)</f>
        <v>2966.4</v>
      </c>
      <c r="E1893" s="51">
        <f t="shared" ref="E1893:H1893" si="753">SUM(E1894:E1897)</f>
        <v>2966.4</v>
      </c>
      <c r="F1893" s="51">
        <f t="shared" si="753"/>
        <v>1918.8</v>
      </c>
      <c r="G1893" s="172">
        <f t="shared" si="746"/>
        <v>0.65</v>
      </c>
      <c r="H1893" s="51">
        <f t="shared" si="753"/>
        <v>1918.8</v>
      </c>
      <c r="I1893" s="172">
        <f t="shared" si="740"/>
        <v>0.65</v>
      </c>
      <c r="J1893" s="415">
        <f t="shared" si="741"/>
        <v>1</v>
      </c>
      <c r="K1893" s="51">
        <f t="shared" si="749"/>
        <v>2966.4</v>
      </c>
      <c r="L1893" s="24"/>
      <c r="M1893" s="140">
        <f t="shared" si="742"/>
        <v>1</v>
      </c>
      <c r="N1893" s="684" t="s">
        <v>1397</v>
      </c>
      <c r="O1893" s="5" t="b">
        <f t="shared" si="743"/>
        <v>1</v>
      </c>
      <c r="P1893" s="6"/>
      <c r="Q1893" s="138"/>
      <c r="R1893" s="403" t="b">
        <f t="shared" si="731"/>
        <v>1</v>
      </c>
    </row>
    <row r="1894" spans="1:18" s="4" customFormat="1" ht="32.25" customHeight="1" outlineLevel="2" x14ac:dyDescent="0.25">
      <c r="A1894" s="613"/>
      <c r="B1894" s="409" t="s">
        <v>19</v>
      </c>
      <c r="C1894" s="409"/>
      <c r="D1894" s="410"/>
      <c r="E1894" s="119"/>
      <c r="F1894" s="410"/>
      <c r="G1894" s="173" t="e">
        <f t="shared" si="746"/>
        <v>#DIV/0!</v>
      </c>
      <c r="H1894" s="410"/>
      <c r="I1894" s="173" t="e">
        <f t="shared" si="740"/>
        <v>#DIV/0!</v>
      </c>
      <c r="J1894" s="367"/>
      <c r="K1894" s="24">
        <f t="shared" si="749"/>
        <v>0</v>
      </c>
      <c r="L1894" s="24">
        <f t="shared" si="750"/>
        <v>0</v>
      </c>
      <c r="M1894" s="120" t="e">
        <f t="shared" si="742"/>
        <v>#DIV/0!</v>
      </c>
      <c r="N1894" s="684"/>
      <c r="O1894" s="5" t="b">
        <f t="shared" si="743"/>
        <v>1</v>
      </c>
      <c r="P1894" s="6"/>
      <c r="Q1894" s="138"/>
      <c r="R1894" s="403" t="b">
        <f t="shared" si="731"/>
        <v>1</v>
      </c>
    </row>
    <row r="1895" spans="1:18" s="4" customFormat="1" ht="33.75" customHeight="1" outlineLevel="2" x14ac:dyDescent="0.25">
      <c r="A1895" s="613"/>
      <c r="B1895" s="409" t="s">
        <v>18</v>
      </c>
      <c r="C1895" s="409"/>
      <c r="D1895" s="357">
        <v>0</v>
      </c>
      <c r="E1895" s="357">
        <v>0</v>
      </c>
      <c r="F1895" s="413"/>
      <c r="G1895" s="366">
        <v>0</v>
      </c>
      <c r="H1895" s="413">
        <v>0</v>
      </c>
      <c r="I1895" s="367" t="e">
        <f t="shared" si="740"/>
        <v>#DIV/0!</v>
      </c>
      <c r="J1895" s="367"/>
      <c r="K1895" s="39">
        <v>0</v>
      </c>
      <c r="L1895" s="24">
        <f t="shared" si="750"/>
        <v>0</v>
      </c>
      <c r="M1895" s="120" t="e">
        <f t="shared" si="742"/>
        <v>#DIV/0!</v>
      </c>
      <c r="N1895" s="684"/>
      <c r="O1895" s="5" t="b">
        <f t="shared" si="743"/>
        <v>1</v>
      </c>
      <c r="P1895" s="6"/>
      <c r="Q1895" s="138"/>
      <c r="R1895" s="403" t="b">
        <f t="shared" si="731"/>
        <v>1</v>
      </c>
    </row>
    <row r="1896" spans="1:18" s="4" customFormat="1" ht="42" customHeight="1" outlineLevel="2" x14ac:dyDescent="0.25">
      <c r="A1896" s="613"/>
      <c r="B1896" s="409" t="s">
        <v>118</v>
      </c>
      <c r="C1896" s="409"/>
      <c r="D1896" s="39">
        <v>2966.4</v>
      </c>
      <c r="E1896" s="39">
        <v>2966.4</v>
      </c>
      <c r="F1896" s="39">
        <v>1918.8</v>
      </c>
      <c r="G1896" s="308">
        <f t="shared" si="746"/>
        <v>0.65</v>
      </c>
      <c r="H1896" s="39">
        <f>F1896</f>
        <v>1918.8</v>
      </c>
      <c r="I1896" s="308">
        <f t="shared" si="740"/>
        <v>0.65</v>
      </c>
      <c r="J1896" s="308">
        <f t="shared" si="741"/>
        <v>1</v>
      </c>
      <c r="K1896" s="39">
        <f t="shared" si="749"/>
        <v>2966.4</v>
      </c>
      <c r="L1896" s="24"/>
      <c r="M1896" s="47">
        <f t="shared" si="742"/>
        <v>1</v>
      </c>
      <c r="N1896" s="684"/>
      <c r="O1896" s="5" t="b">
        <f t="shared" si="743"/>
        <v>1</v>
      </c>
      <c r="P1896" s="6"/>
      <c r="Q1896" s="138"/>
      <c r="R1896" s="403" t="b">
        <f t="shared" si="731"/>
        <v>1</v>
      </c>
    </row>
    <row r="1897" spans="1:18" s="4" customFormat="1" ht="43.5" customHeight="1" outlineLevel="2" x14ac:dyDescent="0.25">
      <c r="A1897" s="594"/>
      <c r="B1897" s="409" t="s">
        <v>20</v>
      </c>
      <c r="C1897" s="409"/>
      <c r="D1897" s="410"/>
      <c r="E1897" s="119"/>
      <c r="F1897" s="410"/>
      <c r="G1897" s="173" t="e">
        <f t="shared" si="746"/>
        <v>#DIV/0!</v>
      </c>
      <c r="H1897" s="410"/>
      <c r="I1897" s="173" t="e">
        <f t="shared" si="740"/>
        <v>#DIV/0!</v>
      </c>
      <c r="J1897" s="170"/>
      <c r="K1897" s="24">
        <f t="shared" si="749"/>
        <v>0</v>
      </c>
      <c r="L1897" s="24"/>
      <c r="M1897" s="120" t="e">
        <f t="shared" si="742"/>
        <v>#DIV/0!</v>
      </c>
      <c r="N1897" s="684"/>
      <c r="O1897" s="5" t="b">
        <f t="shared" si="743"/>
        <v>1</v>
      </c>
      <c r="P1897" s="6"/>
      <c r="Q1897" s="138"/>
      <c r="R1897" s="403" t="b">
        <f t="shared" si="731"/>
        <v>1</v>
      </c>
    </row>
    <row r="1898" spans="1:18" s="4" customFormat="1" ht="79.5" customHeight="1" outlineLevel="2" x14ac:dyDescent="0.25">
      <c r="A1898" s="612" t="s">
        <v>127</v>
      </c>
      <c r="B1898" s="37" t="s">
        <v>732</v>
      </c>
      <c r="C1898" s="37" t="s">
        <v>172</v>
      </c>
      <c r="D1898" s="51">
        <f>SUM(D1899:D1902)</f>
        <v>12338.86</v>
      </c>
      <c r="E1898" s="51">
        <f t="shared" ref="E1898:H1898" si="754">SUM(E1899:E1902)</f>
        <v>12338.86</v>
      </c>
      <c r="F1898" s="51">
        <f t="shared" si="754"/>
        <v>10554.03</v>
      </c>
      <c r="G1898" s="172">
        <f t="shared" si="746"/>
        <v>0.86</v>
      </c>
      <c r="H1898" s="51">
        <f t="shared" si="754"/>
        <v>10554.03</v>
      </c>
      <c r="I1898" s="170">
        <f t="shared" si="740"/>
        <v>0.86</v>
      </c>
      <c r="J1898" s="172">
        <f t="shared" si="741"/>
        <v>1</v>
      </c>
      <c r="K1898" s="51">
        <f t="shared" si="749"/>
        <v>12338.86</v>
      </c>
      <c r="L1898" s="24"/>
      <c r="M1898" s="140">
        <f t="shared" si="742"/>
        <v>1</v>
      </c>
      <c r="N1898" s="684" t="s">
        <v>1398</v>
      </c>
      <c r="O1898" s="5" t="b">
        <f t="shared" si="743"/>
        <v>1</v>
      </c>
      <c r="P1898" s="6"/>
      <c r="Q1898" s="138"/>
      <c r="R1898" s="403" t="b">
        <f t="shared" si="731"/>
        <v>1</v>
      </c>
    </row>
    <row r="1899" spans="1:18" s="4" customFormat="1" ht="23.25" customHeight="1" outlineLevel="2" x14ac:dyDescent="0.25">
      <c r="A1899" s="613"/>
      <c r="B1899" s="409" t="s">
        <v>19</v>
      </c>
      <c r="C1899" s="409"/>
      <c r="D1899" s="411"/>
      <c r="E1899" s="263"/>
      <c r="F1899" s="411"/>
      <c r="G1899" s="170"/>
      <c r="H1899" s="410"/>
      <c r="I1899" s="173" t="e">
        <f t="shared" si="740"/>
        <v>#DIV/0!</v>
      </c>
      <c r="J1899" s="173" t="e">
        <f t="shared" si="741"/>
        <v>#DIV/0!</v>
      </c>
      <c r="K1899" s="24">
        <f t="shared" si="749"/>
        <v>0</v>
      </c>
      <c r="L1899" s="24"/>
      <c r="M1899" s="120" t="e">
        <f t="shared" si="742"/>
        <v>#DIV/0!</v>
      </c>
      <c r="N1899" s="684"/>
      <c r="O1899" s="5" t="b">
        <f t="shared" si="743"/>
        <v>1</v>
      </c>
      <c r="P1899" s="6"/>
      <c r="Q1899" s="138"/>
      <c r="R1899" s="403" t="b">
        <f t="shared" si="731"/>
        <v>1</v>
      </c>
    </row>
    <row r="1900" spans="1:18" s="4" customFormat="1" ht="27" customHeight="1" outlineLevel="2" x14ac:dyDescent="0.25">
      <c r="A1900" s="613"/>
      <c r="B1900" s="409" t="s">
        <v>18</v>
      </c>
      <c r="C1900" s="409"/>
      <c r="D1900" s="39">
        <f>D1905</f>
        <v>10169.25</v>
      </c>
      <c r="E1900" s="39">
        <f>E1905</f>
        <v>10169.25</v>
      </c>
      <c r="F1900" s="39">
        <f t="shared" ref="F1900" si="755">F1905</f>
        <v>8672.82</v>
      </c>
      <c r="G1900" s="308">
        <f t="shared" si="746"/>
        <v>0.85</v>
      </c>
      <c r="H1900" s="39">
        <f t="shared" ref="H1900" si="756">H1905</f>
        <v>8672.82</v>
      </c>
      <c r="I1900" s="308">
        <f t="shared" si="740"/>
        <v>0.85</v>
      </c>
      <c r="J1900" s="308">
        <f t="shared" si="741"/>
        <v>1</v>
      </c>
      <c r="K1900" s="39">
        <f t="shared" ref="K1900:L1900" si="757">K1905</f>
        <v>10169.25</v>
      </c>
      <c r="L1900" s="39">
        <f t="shared" si="757"/>
        <v>0</v>
      </c>
      <c r="M1900" s="47">
        <f t="shared" si="742"/>
        <v>1</v>
      </c>
      <c r="N1900" s="684"/>
      <c r="O1900" s="5" t="b">
        <f>K1900+L1900=E1900</f>
        <v>1</v>
      </c>
      <c r="P1900" s="6"/>
      <c r="Q1900" s="138"/>
      <c r="R1900" s="403" t="b">
        <f t="shared" si="731"/>
        <v>1</v>
      </c>
    </row>
    <row r="1901" spans="1:18" s="4" customFormat="1" ht="24" customHeight="1" outlineLevel="2" x14ac:dyDescent="0.25">
      <c r="A1901" s="613"/>
      <c r="B1901" s="409" t="s">
        <v>118</v>
      </c>
      <c r="C1901" s="409"/>
      <c r="D1901" s="39">
        <f>D1906</f>
        <v>2169.61</v>
      </c>
      <c r="E1901" s="39">
        <f t="shared" ref="E1901:H1901" si="758">E1906</f>
        <v>2169.61</v>
      </c>
      <c r="F1901" s="39">
        <f t="shared" si="758"/>
        <v>1881.21</v>
      </c>
      <c r="G1901" s="308">
        <f t="shared" si="746"/>
        <v>0.87</v>
      </c>
      <c r="H1901" s="39">
        <f t="shared" si="758"/>
        <v>1881.21</v>
      </c>
      <c r="I1901" s="308">
        <f t="shared" si="740"/>
        <v>0.87</v>
      </c>
      <c r="J1901" s="308">
        <f t="shared" si="741"/>
        <v>1</v>
      </c>
      <c r="K1901" s="39">
        <f t="shared" ref="K1901:L1901" si="759">K1906</f>
        <v>2169.61</v>
      </c>
      <c r="L1901" s="39">
        <f t="shared" si="759"/>
        <v>0</v>
      </c>
      <c r="M1901" s="47">
        <f t="shared" si="742"/>
        <v>1</v>
      </c>
      <c r="N1901" s="684"/>
      <c r="O1901" s="5" t="b">
        <f t="shared" si="743"/>
        <v>1</v>
      </c>
      <c r="P1901" s="6"/>
      <c r="Q1901" s="138"/>
      <c r="R1901" s="403" t="b">
        <f t="shared" si="731"/>
        <v>1</v>
      </c>
    </row>
    <row r="1902" spans="1:18" s="4" customFormat="1" ht="21.75" customHeight="1" outlineLevel="2" x14ac:dyDescent="0.25">
      <c r="A1902" s="594"/>
      <c r="B1902" s="409" t="s">
        <v>20</v>
      </c>
      <c r="C1902" s="409"/>
      <c r="D1902" s="410"/>
      <c r="E1902" s="119"/>
      <c r="F1902" s="410"/>
      <c r="G1902" s="169"/>
      <c r="H1902" s="410"/>
      <c r="I1902" s="173" t="e">
        <f t="shared" si="740"/>
        <v>#DIV/0!</v>
      </c>
      <c r="J1902" s="173" t="e">
        <f t="shared" si="741"/>
        <v>#DIV/0!</v>
      </c>
      <c r="K1902" s="24">
        <f t="shared" si="749"/>
        <v>0</v>
      </c>
      <c r="L1902" s="24"/>
      <c r="M1902" s="120" t="e">
        <f t="shared" si="742"/>
        <v>#DIV/0!</v>
      </c>
      <c r="N1902" s="684"/>
      <c r="O1902" s="5" t="b">
        <f t="shared" si="743"/>
        <v>1</v>
      </c>
      <c r="P1902" s="6"/>
      <c r="Q1902" s="138"/>
      <c r="R1902" s="403" t="b">
        <f t="shared" si="731"/>
        <v>1</v>
      </c>
    </row>
    <row r="1903" spans="1:18" s="4" customFormat="1" ht="74.25" customHeight="1" outlineLevel="2" x14ac:dyDescent="0.25">
      <c r="A1903" s="612" t="s">
        <v>728</v>
      </c>
      <c r="B1903" s="37" t="s">
        <v>1052</v>
      </c>
      <c r="C1903" s="409" t="s">
        <v>172</v>
      </c>
      <c r="D1903" s="408">
        <f>SUM(D1904:D1907)</f>
        <v>12338.86</v>
      </c>
      <c r="E1903" s="24">
        <f t="shared" ref="E1903:H1903" si="760">SUM(E1904:E1907)</f>
        <v>12338.86</v>
      </c>
      <c r="F1903" s="408">
        <f t="shared" si="760"/>
        <v>10554.03</v>
      </c>
      <c r="G1903" s="170">
        <f t="shared" ref="G1903" si="761">F1903/E1903</f>
        <v>0.86</v>
      </c>
      <c r="H1903" s="408">
        <f t="shared" si="760"/>
        <v>10554.03</v>
      </c>
      <c r="I1903" s="170">
        <f t="shared" si="740"/>
        <v>0.86</v>
      </c>
      <c r="J1903" s="170">
        <f t="shared" si="741"/>
        <v>1</v>
      </c>
      <c r="K1903" s="24">
        <f t="shared" si="749"/>
        <v>12338.86</v>
      </c>
      <c r="L1903" s="24"/>
      <c r="M1903" s="47">
        <f t="shared" si="742"/>
        <v>1</v>
      </c>
      <c r="N1903" s="684"/>
      <c r="O1903" s="5" t="b">
        <f t="shared" si="743"/>
        <v>1</v>
      </c>
      <c r="P1903" s="6"/>
      <c r="Q1903" s="138"/>
      <c r="R1903" s="403" t="b">
        <f t="shared" si="731"/>
        <v>1</v>
      </c>
    </row>
    <row r="1904" spans="1:18" s="4" customFormat="1" ht="19.5" customHeight="1" outlineLevel="2" x14ac:dyDescent="0.25">
      <c r="A1904" s="613"/>
      <c r="B1904" s="409" t="s">
        <v>19</v>
      </c>
      <c r="C1904" s="409"/>
      <c r="D1904" s="410"/>
      <c r="E1904" s="119"/>
      <c r="F1904" s="410"/>
      <c r="G1904" s="170"/>
      <c r="H1904" s="410"/>
      <c r="I1904" s="173"/>
      <c r="J1904" s="173"/>
      <c r="K1904" s="24"/>
      <c r="L1904" s="24"/>
      <c r="M1904" s="120"/>
      <c r="N1904" s="684"/>
      <c r="O1904" s="5" t="b">
        <f t="shared" si="743"/>
        <v>1</v>
      </c>
      <c r="P1904" s="6"/>
      <c r="Q1904" s="138"/>
      <c r="R1904" s="403" t="b">
        <f t="shared" si="731"/>
        <v>1</v>
      </c>
    </row>
    <row r="1905" spans="1:18" s="4" customFormat="1" ht="33" customHeight="1" outlineLevel="2" x14ac:dyDescent="0.25">
      <c r="A1905" s="613"/>
      <c r="B1905" s="409" t="s">
        <v>18</v>
      </c>
      <c r="C1905" s="409"/>
      <c r="D1905" s="421">
        <v>10169.25</v>
      </c>
      <c r="E1905" s="24">
        <v>10169.25</v>
      </c>
      <c r="F1905" s="264">
        <v>8672.82</v>
      </c>
      <c r="G1905" s="170">
        <f t="shared" si="746"/>
        <v>0.85</v>
      </c>
      <c r="H1905" s="264">
        <f>F1905</f>
        <v>8672.82</v>
      </c>
      <c r="I1905" s="170">
        <f t="shared" si="740"/>
        <v>0.85</v>
      </c>
      <c r="J1905" s="170">
        <f t="shared" si="741"/>
        <v>1</v>
      </c>
      <c r="K1905" s="24">
        <f>E1905</f>
        <v>10169.25</v>
      </c>
      <c r="L1905" s="24"/>
      <c r="M1905" s="47">
        <f t="shared" si="742"/>
        <v>1</v>
      </c>
      <c r="N1905" s="684"/>
      <c r="O1905" s="5" t="b">
        <f t="shared" si="743"/>
        <v>1</v>
      </c>
      <c r="P1905" s="6"/>
      <c r="Q1905" s="138"/>
      <c r="R1905" s="403" t="b">
        <f t="shared" si="731"/>
        <v>1</v>
      </c>
    </row>
    <row r="1906" spans="1:18" s="4" customFormat="1" ht="21" customHeight="1" outlineLevel="2" x14ac:dyDescent="0.25">
      <c r="A1906" s="613"/>
      <c r="B1906" s="409" t="s">
        <v>118</v>
      </c>
      <c r="C1906" s="409"/>
      <c r="D1906" s="264">
        <v>2169.61</v>
      </c>
      <c r="E1906" s="24">
        <v>2169.61</v>
      </c>
      <c r="F1906" s="264">
        <v>1881.21</v>
      </c>
      <c r="G1906" s="170">
        <f t="shared" si="746"/>
        <v>0.87</v>
      </c>
      <c r="H1906" s="264">
        <f>F1906</f>
        <v>1881.21</v>
      </c>
      <c r="I1906" s="170">
        <f t="shared" si="740"/>
        <v>0.87</v>
      </c>
      <c r="J1906" s="170">
        <f t="shared" si="741"/>
        <v>1</v>
      </c>
      <c r="K1906" s="24">
        <f>E1906</f>
        <v>2169.61</v>
      </c>
      <c r="L1906" s="24"/>
      <c r="M1906" s="47">
        <f t="shared" si="742"/>
        <v>1</v>
      </c>
      <c r="N1906" s="684"/>
      <c r="O1906" s="5" t="b">
        <f t="shared" si="743"/>
        <v>1</v>
      </c>
      <c r="P1906" s="6"/>
      <c r="Q1906" s="138"/>
      <c r="R1906" s="403" t="b">
        <f t="shared" si="731"/>
        <v>1</v>
      </c>
    </row>
    <row r="1907" spans="1:18" s="4" customFormat="1" ht="23.25" customHeight="1" outlineLevel="2" x14ac:dyDescent="0.25">
      <c r="A1907" s="594"/>
      <c r="B1907" s="409" t="s">
        <v>20</v>
      </c>
      <c r="C1907" s="409"/>
      <c r="D1907" s="410"/>
      <c r="E1907" s="119"/>
      <c r="F1907" s="410"/>
      <c r="G1907" s="169"/>
      <c r="H1907" s="410"/>
      <c r="I1907" s="173"/>
      <c r="J1907" s="173"/>
      <c r="K1907" s="24"/>
      <c r="L1907" s="24"/>
      <c r="M1907" s="120"/>
      <c r="N1907" s="684"/>
      <c r="O1907" s="5" t="b">
        <f t="shared" si="743"/>
        <v>1</v>
      </c>
      <c r="P1907" s="6"/>
      <c r="Q1907" s="138"/>
      <c r="R1907" s="403" t="b">
        <f t="shared" si="731"/>
        <v>1</v>
      </c>
    </row>
    <row r="1908" spans="1:18" s="4" customFormat="1" ht="281.25" outlineLevel="2" x14ac:dyDescent="0.25">
      <c r="A1908" s="612" t="s">
        <v>128</v>
      </c>
      <c r="B1908" s="37" t="s">
        <v>1187</v>
      </c>
      <c r="C1908" s="37" t="s">
        <v>172</v>
      </c>
      <c r="D1908" s="51">
        <f>SUM(D1909:D1912)</f>
        <v>23816.3</v>
      </c>
      <c r="E1908" s="51">
        <f t="shared" ref="E1908:F1908" si="762">SUM(E1909:E1912)</f>
        <v>27478.9</v>
      </c>
      <c r="F1908" s="51">
        <f t="shared" si="762"/>
        <v>19812.13</v>
      </c>
      <c r="G1908" s="172">
        <f>F1908/E1908</f>
        <v>0.72</v>
      </c>
      <c r="H1908" s="51">
        <f>SUM(H1909:H1912)</f>
        <v>19812.13</v>
      </c>
      <c r="I1908" s="172">
        <f t="shared" si="740"/>
        <v>0.72</v>
      </c>
      <c r="J1908" s="172">
        <f t="shared" si="741"/>
        <v>1</v>
      </c>
      <c r="K1908" s="51">
        <f t="shared" si="749"/>
        <v>27478.9</v>
      </c>
      <c r="L1908" s="24"/>
      <c r="M1908" s="140">
        <f t="shared" si="742"/>
        <v>1</v>
      </c>
      <c r="N1908" s="684" t="s">
        <v>1570</v>
      </c>
      <c r="O1908" s="5" t="b">
        <f t="shared" si="743"/>
        <v>1</v>
      </c>
      <c r="P1908" s="6"/>
      <c r="Q1908" s="138"/>
      <c r="R1908" s="403" t="b">
        <f t="shared" si="731"/>
        <v>1</v>
      </c>
    </row>
    <row r="1909" spans="1:18" s="4" customFormat="1" ht="124.5" customHeight="1" outlineLevel="2" x14ac:dyDescent="0.25">
      <c r="A1909" s="613"/>
      <c r="B1909" s="499" t="s">
        <v>19</v>
      </c>
      <c r="C1909" s="499"/>
      <c r="D1909" s="497"/>
      <c r="E1909" s="263"/>
      <c r="F1909" s="497"/>
      <c r="G1909" s="170"/>
      <c r="H1909" s="500"/>
      <c r="I1909" s="173" t="e">
        <f t="shared" si="740"/>
        <v>#DIV/0!</v>
      </c>
      <c r="J1909" s="170"/>
      <c r="K1909" s="24">
        <f t="shared" si="749"/>
        <v>0</v>
      </c>
      <c r="L1909" s="24"/>
      <c r="M1909" s="120" t="e">
        <f t="shared" si="742"/>
        <v>#DIV/0!</v>
      </c>
      <c r="N1909" s="684"/>
      <c r="O1909" s="5" t="b">
        <f t="shared" si="743"/>
        <v>1</v>
      </c>
      <c r="P1909" s="6"/>
      <c r="Q1909" s="138"/>
      <c r="R1909" s="403" t="b">
        <f t="shared" si="731"/>
        <v>1</v>
      </c>
    </row>
    <row r="1910" spans="1:18" s="4" customFormat="1" ht="101.25" customHeight="1" outlineLevel="2" x14ac:dyDescent="0.25">
      <c r="A1910" s="613"/>
      <c r="B1910" s="499" t="s">
        <v>18</v>
      </c>
      <c r="C1910" s="499"/>
      <c r="D1910" s="39">
        <v>750</v>
      </c>
      <c r="E1910" s="39">
        <v>4125</v>
      </c>
      <c r="F1910" s="39">
        <v>750</v>
      </c>
      <c r="G1910" s="308">
        <f t="shared" si="746"/>
        <v>0.18</v>
      </c>
      <c r="H1910" s="39">
        <f>F1910</f>
        <v>750</v>
      </c>
      <c r="I1910" s="308">
        <f>H1910/E1910</f>
        <v>0.18</v>
      </c>
      <c r="J1910" s="308">
        <f t="shared" si="741"/>
        <v>1</v>
      </c>
      <c r="K1910" s="39">
        <f t="shared" si="749"/>
        <v>4125</v>
      </c>
      <c r="L1910" s="24"/>
      <c r="M1910" s="47">
        <f>K1910/E1910</f>
        <v>1</v>
      </c>
      <c r="N1910" s="684"/>
      <c r="O1910" s="5" t="b">
        <f t="shared" si="743"/>
        <v>1</v>
      </c>
      <c r="P1910" s="6"/>
      <c r="Q1910" s="138"/>
      <c r="R1910" s="403" t="b">
        <f t="shared" si="731"/>
        <v>1</v>
      </c>
    </row>
    <row r="1911" spans="1:18" s="4" customFormat="1" ht="114" customHeight="1" outlineLevel="2" x14ac:dyDescent="0.25">
      <c r="A1911" s="613"/>
      <c r="B1911" s="499" t="s">
        <v>118</v>
      </c>
      <c r="C1911" s="499"/>
      <c r="D1911" s="39">
        <v>23066.3</v>
      </c>
      <c r="E1911" s="39">
        <v>23353.9</v>
      </c>
      <c r="F1911" s="39">
        <v>19062.13</v>
      </c>
      <c r="G1911" s="308">
        <f t="shared" si="746"/>
        <v>0.82</v>
      </c>
      <c r="H1911" s="39">
        <f>F1911</f>
        <v>19062.13</v>
      </c>
      <c r="I1911" s="308">
        <f t="shared" si="740"/>
        <v>0.82</v>
      </c>
      <c r="J1911" s="308">
        <f t="shared" si="741"/>
        <v>1</v>
      </c>
      <c r="K1911" s="39">
        <v>23353.9</v>
      </c>
      <c r="L1911" s="24"/>
      <c r="M1911" s="47">
        <f t="shared" si="742"/>
        <v>1</v>
      </c>
      <c r="N1911" s="684"/>
      <c r="O1911" s="5" t="b">
        <f t="shared" si="743"/>
        <v>1</v>
      </c>
      <c r="P1911" s="6"/>
      <c r="Q1911" s="138"/>
      <c r="R1911" s="403" t="b">
        <f t="shared" si="731"/>
        <v>1</v>
      </c>
    </row>
    <row r="1912" spans="1:18" s="4" customFormat="1" ht="90" customHeight="1" outlineLevel="2" x14ac:dyDescent="0.25">
      <c r="A1912" s="594"/>
      <c r="B1912" s="499" t="s">
        <v>20</v>
      </c>
      <c r="C1912" s="499"/>
      <c r="D1912" s="500"/>
      <c r="E1912" s="119"/>
      <c r="F1912" s="500"/>
      <c r="G1912" s="170"/>
      <c r="H1912" s="500"/>
      <c r="I1912" s="173" t="e">
        <f t="shared" si="740"/>
        <v>#DIV/0!</v>
      </c>
      <c r="J1912" s="173" t="e">
        <f t="shared" si="741"/>
        <v>#DIV/0!</v>
      </c>
      <c r="K1912" s="24">
        <f t="shared" ref="K1912:K1922" si="763">E1912</f>
        <v>0</v>
      </c>
      <c r="L1912" s="24"/>
      <c r="M1912" s="120" t="e">
        <f t="shared" si="742"/>
        <v>#DIV/0!</v>
      </c>
      <c r="N1912" s="684"/>
      <c r="O1912" s="5" t="b">
        <f t="shared" si="743"/>
        <v>1</v>
      </c>
      <c r="P1912" s="6"/>
      <c r="Q1912" s="138"/>
      <c r="R1912" s="403" t="b">
        <f t="shared" si="731"/>
        <v>1</v>
      </c>
    </row>
    <row r="1913" spans="1:18" s="4" customFormat="1" ht="116.25" customHeight="1" outlineLevel="2" x14ac:dyDescent="0.25">
      <c r="A1913" s="995" t="s">
        <v>129</v>
      </c>
      <c r="B1913" s="37" t="s">
        <v>568</v>
      </c>
      <c r="C1913" s="37" t="s">
        <v>172</v>
      </c>
      <c r="D1913" s="51">
        <f>SUM(D1914:D1917)</f>
        <v>17314</v>
      </c>
      <c r="E1913" s="51">
        <f t="shared" ref="E1913" si="764">SUM(E1914:E1917)</f>
        <v>14314.18</v>
      </c>
      <c r="F1913" s="51">
        <f>SUM(F1914:F1917)</f>
        <v>10351.18</v>
      </c>
      <c r="G1913" s="170">
        <f t="shared" si="746"/>
        <v>0.72</v>
      </c>
      <c r="H1913" s="51">
        <f>SUM(H1914:H1917)</f>
        <v>10351.18</v>
      </c>
      <c r="I1913" s="172">
        <f t="shared" si="740"/>
        <v>0.72</v>
      </c>
      <c r="J1913" s="172">
        <f t="shared" si="741"/>
        <v>1</v>
      </c>
      <c r="K1913" s="51">
        <f t="shared" si="763"/>
        <v>14314.18</v>
      </c>
      <c r="L1913" s="24"/>
      <c r="M1913" s="140">
        <f t="shared" si="742"/>
        <v>1</v>
      </c>
      <c r="N1913" s="684" t="s">
        <v>1399</v>
      </c>
      <c r="O1913" s="5" t="b">
        <f t="shared" ref="O1913:O1976" si="765">K1913+L1913=E1913</f>
        <v>1</v>
      </c>
      <c r="P1913" s="6"/>
      <c r="Q1913" s="138"/>
      <c r="R1913" s="403" t="b">
        <f t="shared" si="731"/>
        <v>1</v>
      </c>
    </row>
    <row r="1914" spans="1:18" s="4" customFormat="1" ht="26.25" customHeight="1" outlineLevel="2" x14ac:dyDescent="0.25">
      <c r="A1914" s="996"/>
      <c r="B1914" s="499" t="s">
        <v>19</v>
      </c>
      <c r="C1914" s="499"/>
      <c r="D1914" s="119">
        <f t="shared" ref="D1914:H1917" si="766">D1919</f>
        <v>0</v>
      </c>
      <c r="E1914" s="119">
        <f t="shared" si="766"/>
        <v>0</v>
      </c>
      <c r="F1914" s="119">
        <f t="shared" si="766"/>
        <v>0</v>
      </c>
      <c r="G1914" s="170"/>
      <c r="H1914" s="500"/>
      <c r="I1914" s="173" t="e">
        <f t="shared" si="740"/>
        <v>#DIV/0!</v>
      </c>
      <c r="J1914" s="173" t="e">
        <f t="shared" si="741"/>
        <v>#DIV/0!</v>
      </c>
      <c r="K1914" s="24">
        <f t="shared" si="763"/>
        <v>0</v>
      </c>
      <c r="L1914" s="24"/>
      <c r="M1914" s="120" t="e">
        <f t="shared" si="742"/>
        <v>#DIV/0!</v>
      </c>
      <c r="N1914" s="684"/>
      <c r="O1914" s="5" t="b">
        <f t="shared" si="765"/>
        <v>1</v>
      </c>
      <c r="P1914" s="6"/>
      <c r="Q1914" s="138"/>
      <c r="R1914" s="403" t="b">
        <f t="shared" si="731"/>
        <v>1</v>
      </c>
    </row>
    <row r="1915" spans="1:18" s="4" customFormat="1" ht="30.75" customHeight="1" outlineLevel="2" x14ac:dyDescent="0.25">
      <c r="A1915" s="996"/>
      <c r="B1915" s="499" t="s">
        <v>18</v>
      </c>
      <c r="C1915" s="499"/>
      <c r="D1915" s="119">
        <f t="shared" si="766"/>
        <v>17314</v>
      </c>
      <c r="E1915" s="119">
        <f t="shared" si="766"/>
        <v>14314.18</v>
      </c>
      <c r="F1915" s="119">
        <f t="shared" si="766"/>
        <v>10351.18</v>
      </c>
      <c r="G1915" s="170">
        <f t="shared" si="746"/>
        <v>0.72</v>
      </c>
      <c r="H1915" s="119">
        <f t="shared" si="766"/>
        <v>10351.18</v>
      </c>
      <c r="I1915" s="170">
        <f t="shared" si="740"/>
        <v>0.72</v>
      </c>
      <c r="J1915" s="170">
        <f t="shared" si="741"/>
        <v>1</v>
      </c>
      <c r="K1915" s="24">
        <f t="shared" si="763"/>
        <v>14314.18</v>
      </c>
      <c r="L1915" s="24"/>
      <c r="M1915" s="47">
        <f t="shared" si="742"/>
        <v>1</v>
      </c>
      <c r="N1915" s="684"/>
      <c r="O1915" s="5" t="b">
        <f t="shared" si="765"/>
        <v>1</v>
      </c>
      <c r="P1915" s="6"/>
      <c r="Q1915" s="138"/>
      <c r="R1915" s="403" t="b">
        <f t="shared" si="731"/>
        <v>1</v>
      </c>
    </row>
    <row r="1916" spans="1:18" s="4" customFormat="1" ht="26.25" customHeight="1" outlineLevel="2" x14ac:dyDescent="0.25">
      <c r="A1916" s="996"/>
      <c r="B1916" s="499" t="s">
        <v>38</v>
      </c>
      <c r="C1916" s="499"/>
      <c r="D1916" s="119">
        <f>D1921</f>
        <v>0</v>
      </c>
      <c r="E1916" s="119">
        <f t="shared" si="766"/>
        <v>0</v>
      </c>
      <c r="F1916" s="119">
        <f t="shared" si="766"/>
        <v>0</v>
      </c>
      <c r="G1916" s="169"/>
      <c r="H1916" s="119"/>
      <c r="I1916" s="173" t="e">
        <f t="shared" si="740"/>
        <v>#DIV/0!</v>
      </c>
      <c r="J1916" s="170"/>
      <c r="K1916" s="24">
        <f t="shared" si="763"/>
        <v>0</v>
      </c>
      <c r="L1916" s="24"/>
      <c r="M1916" s="120" t="e">
        <f t="shared" si="742"/>
        <v>#DIV/0!</v>
      </c>
      <c r="N1916" s="684"/>
      <c r="O1916" s="5" t="b">
        <f t="shared" si="765"/>
        <v>1</v>
      </c>
      <c r="P1916" s="6"/>
      <c r="Q1916" s="138"/>
      <c r="R1916" s="403" t="b">
        <f t="shared" si="731"/>
        <v>1</v>
      </c>
    </row>
    <row r="1917" spans="1:18" s="4" customFormat="1" ht="30" customHeight="1" outlineLevel="2" x14ac:dyDescent="0.25">
      <c r="A1917" s="997"/>
      <c r="B1917" s="499" t="s">
        <v>20</v>
      </c>
      <c r="C1917" s="499"/>
      <c r="D1917" s="119">
        <f t="shared" si="766"/>
        <v>0</v>
      </c>
      <c r="E1917" s="119">
        <f t="shared" si="766"/>
        <v>0</v>
      </c>
      <c r="F1917" s="119">
        <f t="shared" si="766"/>
        <v>0</v>
      </c>
      <c r="G1917" s="169"/>
      <c r="H1917" s="497"/>
      <c r="I1917" s="173" t="e">
        <f t="shared" si="740"/>
        <v>#DIV/0!</v>
      </c>
      <c r="J1917" s="170"/>
      <c r="K1917" s="24">
        <f t="shared" si="763"/>
        <v>0</v>
      </c>
      <c r="L1917" s="24"/>
      <c r="M1917" s="120" t="e">
        <f t="shared" si="742"/>
        <v>#DIV/0!</v>
      </c>
      <c r="N1917" s="684"/>
      <c r="O1917" s="5" t="b">
        <f t="shared" si="765"/>
        <v>1</v>
      </c>
      <c r="P1917" s="6"/>
      <c r="Q1917" s="138"/>
      <c r="R1917" s="403" t="b">
        <f t="shared" si="731"/>
        <v>1</v>
      </c>
    </row>
    <row r="1918" spans="1:18" s="4" customFormat="1" ht="126" customHeight="1" outlineLevel="2" x14ac:dyDescent="0.25">
      <c r="A1918" s="617" t="s">
        <v>130</v>
      </c>
      <c r="B1918" s="37" t="s">
        <v>727</v>
      </c>
      <c r="C1918" s="37" t="s">
        <v>172</v>
      </c>
      <c r="D1918" s="51">
        <f>SUM(D1919:D1922)</f>
        <v>17314</v>
      </c>
      <c r="E1918" s="51">
        <f t="shared" ref="E1918:H1918" si="767">SUM(E1919:E1922)</f>
        <v>14314.18</v>
      </c>
      <c r="F1918" s="51">
        <f t="shared" si="767"/>
        <v>10351.18</v>
      </c>
      <c r="G1918" s="172">
        <f t="shared" si="746"/>
        <v>0.72</v>
      </c>
      <c r="H1918" s="51">
        <f t="shared" si="767"/>
        <v>10351.18</v>
      </c>
      <c r="I1918" s="172">
        <f t="shared" si="740"/>
        <v>0.72</v>
      </c>
      <c r="J1918" s="172">
        <f t="shared" si="741"/>
        <v>1</v>
      </c>
      <c r="K1918" s="51">
        <f t="shared" si="763"/>
        <v>14314.18</v>
      </c>
      <c r="L1918" s="24"/>
      <c r="M1918" s="140">
        <f t="shared" si="742"/>
        <v>1</v>
      </c>
      <c r="N1918" s="684"/>
      <c r="O1918" s="5" t="b">
        <f t="shared" si="765"/>
        <v>1</v>
      </c>
      <c r="P1918" s="6"/>
      <c r="Q1918" s="138"/>
      <c r="R1918" s="403" t="b">
        <f t="shared" si="731"/>
        <v>1</v>
      </c>
    </row>
    <row r="1919" spans="1:18" s="4" customFormat="1" ht="24.75" customHeight="1" outlineLevel="2" x14ac:dyDescent="0.25">
      <c r="A1919" s="618"/>
      <c r="B1919" s="499" t="s">
        <v>19</v>
      </c>
      <c r="C1919" s="499"/>
      <c r="D1919" s="500"/>
      <c r="E1919" s="119"/>
      <c r="F1919" s="500"/>
      <c r="G1919" s="169"/>
      <c r="H1919" s="497"/>
      <c r="I1919" s="173" t="e">
        <f t="shared" si="740"/>
        <v>#DIV/0!</v>
      </c>
      <c r="J1919" s="173" t="e">
        <f t="shared" si="741"/>
        <v>#DIV/0!</v>
      </c>
      <c r="K1919" s="24">
        <f t="shared" si="763"/>
        <v>0</v>
      </c>
      <c r="L1919" s="24"/>
      <c r="M1919" s="120" t="e">
        <f t="shared" si="742"/>
        <v>#DIV/0!</v>
      </c>
      <c r="N1919" s="684"/>
      <c r="O1919" s="5" t="b">
        <f t="shared" si="765"/>
        <v>1</v>
      </c>
      <c r="P1919" s="6"/>
      <c r="Q1919" s="138"/>
      <c r="R1919" s="403" t="b">
        <f t="shared" si="731"/>
        <v>1</v>
      </c>
    </row>
    <row r="1920" spans="1:18" s="4" customFormat="1" ht="27" customHeight="1" outlineLevel="2" x14ac:dyDescent="0.25">
      <c r="A1920" s="618"/>
      <c r="B1920" s="499" t="s">
        <v>18</v>
      </c>
      <c r="C1920" s="499"/>
      <c r="D1920" s="39">
        <v>17314</v>
      </c>
      <c r="E1920" s="39">
        <v>14314.18</v>
      </c>
      <c r="F1920" s="39">
        <v>10351.18</v>
      </c>
      <c r="G1920" s="308">
        <f t="shared" si="746"/>
        <v>0.72</v>
      </c>
      <c r="H1920" s="39">
        <f>F1920</f>
        <v>10351.18</v>
      </c>
      <c r="I1920" s="308">
        <f t="shared" si="740"/>
        <v>0.72</v>
      </c>
      <c r="J1920" s="308">
        <f t="shared" si="741"/>
        <v>1</v>
      </c>
      <c r="K1920" s="39">
        <f>E1920</f>
        <v>14314.18</v>
      </c>
      <c r="L1920" s="24"/>
      <c r="M1920" s="47">
        <f t="shared" si="742"/>
        <v>1</v>
      </c>
      <c r="N1920" s="684"/>
      <c r="O1920" s="5" t="b">
        <f t="shared" si="765"/>
        <v>1</v>
      </c>
      <c r="P1920" s="6"/>
      <c r="Q1920" s="138"/>
      <c r="R1920" s="403" t="b">
        <f t="shared" si="731"/>
        <v>1</v>
      </c>
    </row>
    <row r="1921" spans="1:18" s="4" customFormat="1" ht="23.25" customHeight="1" outlineLevel="2" x14ac:dyDescent="0.25">
      <c r="A1921" s="618"/>
      <c r="B1921" s="499" t="s">
        <v>38</v>
      </c>
      <c r="C1921" s="499"/>
      <c r="D1921" s="119"/>
      <c r="E1921" s="119"/>
      <c r="F1921" s="119"/>
      <c r="G1921" s="81" t="e">
        <f t="shared" si="746"/>
        <v>#DIV/0!</v>
      </c>
      <c r="H1921" s="265"/>
      <c r="I1921" s="173" t="e">
        <f t="shared" si="740"/>
        <v>#DIV/0!</v>
      </c>
      <c r="J1921" s="173" t="e">
        <f t="shared" si="741"/>
        <v>#DIV/0!</v>
      </c>
      <c r="K1921" s="24">
        <f t="shared" si="763"/>
        <v>0</v>
      </c>
      <c r="L1921" s="24"/>
      <c r="M1921" s="120" t="e">
        <f t="shared" si="742"/>
        <v>#DIV/0!</v>
      </c>
      <c r="N1921" s="684"/>
      <c r="O1921" s="5" t="b">
        <f t="shared" si="765"/>
        <v>1</v>
      </c>
      <c r="P1921" s="6"/>
      <c r="Q1921" s="138"/>
      <c r="R1921" s="403" t="b">
        <f t="shared" si="731"/>
        <v>1</v>
      </c>
    </row>
    <row r="1922" spans="1:18" s="4" customFormat="1" ht="39" customHeight="1" outlineLevel="2" x14ac:dyDescent="0.25">
      <c r="A1922" s="619"/>
      <c r="B1922" s="499" t="s">
        <v>20</v>
      </c>
      <c r="C1922" s="499"/>
      <c r="D1922" s="500"/>
      <c r="E1922" s="119"/>
      <c r="F1922" s="500"/>
      <c r="G1922" s="81" t="e">
        <f t="shared" si="746"/>
        <v>#DIV/0!</v>
      </c>
      <c r="H1922" s="497"/>
      <c r="I1922" s="173" t="e">
        <f t="shared" si="740"/>
        <v>#DIV/0!</v>
      </c>
      <c r="J1922" s="173" t="e">
        <f t="shared" si="741"/>
        <v>#DIV/0!</v>
      </c>
      <c r="K1922" s="24">
        <f t="shared" si="763"/>
        <v>0</v>
      </c>
      <c r="L1922" s="24"/>
      <c r="M1922" s="120" t="e">
        <f t="shared" si="742"/>
        <v>#DIV/0!</v>
      </c>
      <c r="N1922" s="684"/>
      <c r="O1922" s="5" t="b">
        <f t="shared" si="765"/>
        <v>1</v>
      </c>
      <c r="P1922" s="6"/>
      <c r="Q1922" s="138"/>
      <c r="R1922" s="403" t="b">
        <f t="shared" si="731"/>
        <v>1</v>
      </c>
    </row>
    <row r="1923" spans="1:18" s="464" customFormat="1" ht="81.75" customHeight="1" outlineLevel="2" x14ac:dyDescent="0.25">
      <c r="A1923" s="1030" t="s">
        <v>46</v>
      </c>
      <c r="B1923" s="504" t="s">
        <v>270</v>
      </c>
      <c r="C1923" s="15" t="s">
        <v>114</v>
      </c>
      <c r="D1923" s="18">
        <f>SUM(D1924:D1927)</f>
        <v>214291.49</v>
      </c>
      <c r="E1923" s="18">
        <f t="shared" ref="E1923:F1923" si="768">SUM(E1924:E1927)</f>
        <v>213440.14</v>
      </c>
      <c r="F1923" s="18">
        <f t="shared" si="768"/>
        <v>169827.91</v>
      </c>
      <c r="G1923" s="38">
        <f t="shared" si="746"/>
        <v>0.79600000000000004</v>
      </c>
      <c r="H1923" s="18">
        <f>SUM(H1924:H1927)</f>
        <v>169827.91</v>
      </c>
      <c r="I1923" s="38">
        <f>H1923/F1923</f>
        <v>1</v>
      </c>
      <c r="J1923" s="505">
        <f t="shared" si="741"/>
        <v>1</v>
      </c>
      <c r="K1923" s="18">
        <f t="shared" ref="K1923" si="769">SUM(K1924:K1927)</f>
        <v>213440.14</v>
      </c>
      <c r="L1923" s="18">
        <f>SUM(L1924:L1927)</f>
        <v>0</v>
      </c>
      <c r="M1923" s="506">
        <f>K1923/E1923</f>
        <v>1</v>
      </c>
      <c r="N1923" s="671"/>
      <c r="O1923" s="5" t="b">
        <f t="shared" si="765"/>
        <v>1</v>
      </c>
      <c r="P1923" s="462" t="e">
        <f>#REF!=#REF!</f>
        <v>#REF!</v>
      </c>
      <c r="Q1923" s="463" t="e">
        <f>IF(#REF!=#REF!,TRUE,FALSE)</f>
        <v>#REF!</v>
      </c>
      <c r="R1923" s="403" t="b">
        <f t="shared" si="731"/>
        <v>1</v>
      </c>
    </row>
    <row r="1924" spans="1:18" s="464" customFormat="1" ht="28.5" customHeight="1" outlineLevel="2" x14ac:dyDescent="0.25">
      <c r="A1924" s="1031"/>
      <c r="B1924" s="498" t="s">
        <v>19</v>
      </c>
      <c r="C1924" s="498"/>
      <c r="D1924" s="39">
        <f t="shared" ref="D1924:H1927" si="770">D1929+D1964</f>
        <v>0</v>
      </c>
      <c r="E1924" s="39">
        <f t="shared" si="770"/>
        <v>0</v>
      </c>
      <c r="F1924" s="39">
        <f t="shared" si="770"/>
        <v>0</v>
      </c>
      <c r="G1924" s="68" t="e">
        <f t="shared" si="746"/>
        <v>#DIV/0!</v>
      </c>
      <c r="H1924" s="21">
        <f>H1929+H1964</f>
        <v>0</v>
      </c>
      <c r="I1924" s="68" t="e">
        <f t="shared" ref="I1924:I1988" si="771">H1924/F1924</f>
        <v>#DIV/0!</v>
      </c>
      <c r="J1924" s="367" t="e">
        <f t="shared" si="741"/>
        <v>#DIV/0!</v>
      </c>
      <c r="K1924" s="21">
        <f>K1929+K1964</f>
        <v>0</v>
      </c>
      <c r="L1924" s="39">
        <f>L1929+L1964</f>
        <v>0</v>
      </c>
      <c r="M1924" s="28"/>
      <c r="N1924" s="672"/>
      <c r="O1924" s="5" t="b">
        <f t="shared" si="765"/>
        <v>1</v>
      </c>
      <c r="P1924" s="462" t="e">
        <f>#REF!=#REF!</f>
        <v>#REF!</v>
      </c>
      <c r="Q1924" s="463" t="e">
        <f>IF(#REF!=#REF!,TRUE,FALSE)</f>
        <v>#REF!</v>
      </c>
      <c r="R1924" s="403" t="b">
        <f t="shared" si="731"/>
        <v>1</v>
      </c>
    </row>
    <row r="1925" spans="1:18" s="464" customFormat="1" ht="27.75" customHeight="1" outlineLevel="2" x14ac:dyDescent="0.25">
      <c r="A1925" s="1031"/>
      <c r="B1925" s="498" t="s">
        <v>18</v>
      </c>
      <c r="C1925" s="223"/>
      <c r="D1925" s="39">
        <f>D1930+D1965</f>
        <v>7929.17</v>
      </c>
      <c r="E1925" s="39">
        <f t="shared" si="770"/>
        <v>7929.06</v>
      </c>
      <c r="F1925" s="39">
        <f t="shared" si="770"/>
        <v>7267.97</v>
      </c>
      <c r="G1925" s="64">
        <f t="shared" si="746"/>
        <v>0.91700000000000004</v>
      </c>
      <c r="H1925" s="39">
        <f>H1930+H1965</f>
        <v>7267.97</v>
      </c>
      <c r="I1925" s="64">
        <f t="shared" si="771"/>
        <v>1</v>
      </c>
      <c r="J1925" s="308">
        <f t="shared" si="741"/>
        <v>1</v>
      </c>
      <c r="K1925" s="39">
        <f>E1925</f>
        <v>7929.06</v>
      </c>
      <c r="L1925" s="39">
        <f>L1930+L1965</f>
        <v>0</v>
      </c>
      <c r="M1925" s="28">
        <f t="shared" ref="M1925:M1963" si="772">K1925/E1925</f>
        <v>1</v>
      </c>
      <c r="N1925" s="672"/>
      <c r="O1925" s="5" t="b">
        <f t="shared" si="765"/>
        <v>1</v>
      </c>
      <c r="P1925" s="462" t="e">
        <f>#REF!=#REF!</f>
        <v>#REF!</v>
      </c>
      <c r="Q1925" s="463" t="e">
        <f>IF(#REF!=#REF!,TRUE,FALSE)</f>
        <v>#REF!</v>
      </c>
      <c r="R1925" s="403" t="b">
        <f t="shared" si="731"/>
        <v>1</v>
      </c>
    </row>
    <row r="1926" spans="1:18" s="464" customFormat="1" ht="27.75" customHeight="1" outlineLevel="2" x14ac:dyDescent="0.25">
      <c r="A1926" s="1031"/>
      <c r="B1926" s="498" t="s">
        <v>38</v>
      </c>
      <c r="C1926" s="498"/>
      <c r="D1926" s="39">
        <f>D1931+D1966</f>
        <v>206362.32</v>
      </c>
      <c r="E1926" s="39">
        <f t="shared" si="770"/>
        <v>205511.08</v>
      </c>
      <c r="F1926" s="39">
        <f t="shared" si="770"/>
        <v>162559.94</v>
      </c>
      <c r="G1926" s="64">
        <f t="shared" si="746"/>
        <v>0.79100000000000004</v>
      </c>
      <c r="H1926" s="39">
        <f t="shared" si="770"/>
        <v>162559.94</v>
      </c>
      <c r="I1926" s="64">
        <f t="shared" si="771"/>
        <v>1</v>
      </c>
      <c r="J1926" s="308">
        <f t="shared" si="741"/>
        <v>1</v>
      </c>
      <c r="K1926" s="39">
        <f>E1926</f>
        <v>205511.08</v>
      </c>
      <c r="L1926" s="39">
        <f t="shared" ref="K1926:L1927" si="773">L1931+L1966</f>
        <v>0</v>
      </c>
      <c r="M1926" s="28">
        <f t="shared" si="772"/>
        <v>1</v>
      </c>
      <c r="N1926" s="672"/>
      <c r="O1926" s="5" t="b">
        <f t="shared" si="765"/>
        <v>1</v>
      </c>
      <c r="P1926" s="462" t="e">
        <f>#REF!=#REF!</f>
        <v>#REF!</v>
      </c>
      <c r="Q1926" s="463" t="e">
        <f>IF(#REF!=#REF!,TRUE,FALSE)</f>
        <v>#REF!</v>
      </c>
      <c r="R1926" s="403" t="b">
        <f t="shared" si="731"/>
        <v>1</v>
      </c>
    </row>
    <row r="1927" spans="1:18" s="464" customFormat="1" ht="32.25" customHeight="1" outlineLevel="2" x14ac:dyDescent="0.25">
      <c r="A1927" s="1032"/>
      <c r="B1927" s="498" t="s">
        <v>20</v>
      </c>
      <c r="C1927" s="498"/>
      <c r="D1927" s="39">
        <f t="shared" si="770"/>
        <v>0</v>
      </c>
      <c r="E1927" s="39">
        <f t="shared" si="770"/>
        <v>0</v>
      </c>
      <c r="F1927" s="39">
        <f t="shared" si="770"/>
        <v>0</v>
      </c>
      <c r="G1927" s="68" t="e">
        <f t="shared" si="746"/>
        <v>#DIV/0!</v>
      </c>
      <c r="H1927" s="21">
        <f>H1932+H1967</f>
        <v>0</v>
      </c>
      <c r="I1927" s="68"/>
      <c r="J1927" s="367" t="e">
        <f t="shared" si="741"/>
        <v>#DIV/0!</v>
      </c>
      <c r="K1927" s="39">
        <f t="shared" si="773"/>
        <v>0</v>
      </c>
      <c r="L1927" s="39">
        <f t="shared" si="773"/>
        <v>0</v>
      </c>
      <c r="M1927" s="28"/>
      <c r="N1927" s="673"/>
      <c r="O1927" s="5" t="b">
        <f t="shared" si="765"/>
        <v>1</v>
      </c>
      <c r="P1927" s="462" t="e">
        <f>#REF!=#REF!</f>
        <v>#REF!</v>
      </c>
      <c r="Q1927" s="463" t="e">
        <f>IF(#REF!=#REF!,TRUE,FALSE)</f>
        <v>#REF!</v>
      </c>
      <c r="R1927" s="403" t="b">
        <f t="shared" si="731"/>
        <v>1</v>
      </c>
    </row>
    <row r="1928" spans="1:18" s="464" customFormat="1" ht="76.5" customHeight="1" outlineLevel="2" x14ac:dyDescent="0.25">
      <c r="A1928" s="641" t="s">
        <v>271</v>
      </c>
      <c r="B1928" s="84" t="s">
        <v>530</v>
      </c>
      <c r="C1928" s="84" t="s">
        <v>116</v>
      </c>
      <c r="D1928" s="58">
        <f>SUM(D1929:D1932)</f>
        <v>17739.32</v>
      </c>
      <c r="E1928" s="58">
        <f>SUM(E1929:E1932)</f>
        <v>17739.32</v>
      </c>
      <c r="F1928" s="58">
        <f t="shared" ref="F1928" si="774">SUM(F1929:F1932)</f>
        <v>14185.43</v>
      </c>
      <c r="G1928" s="92">
        <f t="shared" si="746"/>
        <v>0.8</v>
      </c>
      <c r="H1928" s="58">
        <f>SUM(H1929:H1932)</f>
        <v>14185.43</v>
      </c>
      <c r="I1928" s="92">
        <f>H1928/F1928</f>
        <v>1</v>
      </c>
      <c r="J1928" s="507">
        <f>H1928/F1928</f>
        <v>1</v>
      </c>
      <c r="K1928" s="58">
        <f>K1930+K1931</f>
        <v>17739.32</v>
      </c>
      <c r="L1928" s="58">
        <f>SUM(L1929:L1932)</f>
        <v>0</v>
      </c>
      <c r="M1928" s="55">
        <f t="shared" si="772"/>
        <v>1</v>
      </c>
      <c r="N1928" s="685"/>
      <c r="O1928" s="5" t="b">
        <f t="shared" si="765"/>
        <v>1</v>
      </c>
      <c r="P1928" s="462" t="e">
        <f>#REF!=#REF!</f>
        <v>#REF!</v>
      </c>
      <c r="Q1928" s="463" t="e">
        <f>IF(#REF!=#REF!,TRUE,FALSE)</f>
        <v>#REF!</v>
      </c>
      <c r="R1928" s="403" t="b">
        <f t="shared" ref="R1928:R1991" si="775">F1928=H1928</f>
        <v>1</v>
      </c>
    </row>
    <row r="1929" spans="1:18" s="464" customFormat="1" ht="28.5" customHeight="1" outlineLevel="2" x14ac:dyDescent="0.25">
      <c r="A1929" s="642"/>
      <c r="B1929" s="498" t="s">
        <v>19</v>
      </c>
      <c r="C1929" s="498"/>
      <c r="D1929" s="39"/>
      <c r="E1929" s="39">
        <f t="shared" ref="E1929:K1932" si="776">E1934+E1939+E1959</f>
        <v>0</v>
      </c>
      <c r="F1929" s="39">
        <f t="shared" si="776"/>
        <v>0</v>
      </c>
      <c r="G1929" s="68" t="e">
        <f t="shared" si="746"/>
        <v>#DIV/0!</v>
      </c>
      <c r="H1929" s="21">
        <f t="shared" si="776"/>
        <v>0</v>
      </c>
      <c r="I1929" s="68" t="e">
        <f t="shared" ref="I1929:I1932" si="777">H1929/F1929</f>
        <v>#DIV/0!</v>
      </c>
      <c r="J1929" s="367" t="e">
        <f t="shared" ref="J1929:J1988" si="778">H1929/F1929</f>
        <v>#DIV/0!</v>
      </c>
      <c r="K1929" s="21"/>
      <c r="L1929" s="39">
        <f t="shared" ref="L1929:L1932" si="779">L1934+L1939+L1944+L1949</f>
        <v>0</v>
      </c>
      <c r="M1929" s="28"/>
      <c r="N1929" s="686"/>
      <c r="O1929" s="5" t="b">
        <f t="shared" si="765"/>
        <v>1</v>
      </c>
      <c r="P1929" s="462" t="e">
        <f>#REF!=#REF!</f>
        <v>#REF!</v>
      </c>
      <c r="Q1929" s="463" t="e">
        <f>IF(#REF!=#REF!,TRUE,FALSE)</f>
        <v>#REF!</v>
      </c>
      <c r="R1929" s="403" t="b">
        <f t="shared" si="775"/>
        <v>1</v>
      </c>
    </row>
    <row r="1930" spans="1:18" s="464" customFormat="1" ht="25.5" customHeight="1" outlineLevel="2" x14ac:dyDescent="0.25">
      <c r="A1930" s="642"/>
      <c r="B1930" s="498" t="s">
        <v>18</v>
      </c>
      <c r="C1930" s="498"/>
      <c r="D1930" s="24">
        <f>D1935+D1960+D1940</f>
        <v>1396</v>
      </c>
      <c r="E1930" s="24">
        <f>E1935+E1960+E1940</f>
        <v>1396</v>
      </c>
      <c r="F1930" s="24">
        <f>F1935+F1960+F1940</f>
        <v>1116.8</v>
      </c>
      <c r="G1930" s="64">
        <f t="shared" si="746"/>
        <v>0.8</v>
      </c>
      <c r="H1930" s="39">
        <f t="shared" si="776"/>
        <v>1116.8</v>
      </c>
      <c r="I1930" s="64">
        <f t="shared" si="777"/>
        <v>1</v>
      </c>
      <c r="J1930" s="308">
        <f t="shared" si="778"/>
        <v>1</v>
      </c>
      <c r="K1930" s="39">
        <f>E1930</f>
        <v>1396</v>
      </c>
      <c r="L1930" s="39">
        <f t="shared" si="779"/>
        <v>0</v>
      </c>
      <c r="M1930" s="28">
        <f t="shared" si="772"/>
        <v>1</v>
      </c>
      <c r="N1930" s="686"/>
      <c r="O1930" s="5" t="b">
        <f t="shared" si="765"/>
        <v>1</v>
      </c>
      <c r="P1930" s="462" t="e">
        <f>#REF!=#REF!</f>
        <v>#REF!</v>
      </c>
      <c r="Q1930" s="463" t="e">
        <f>IF(#REF!=#REF!,TRUE,FALSE)</f>
        <v>#REF!</v>
      </c>
      <c r="R1930" s="403" t="b">
        <f t="shared" si="775"/>
        <v>1</v>
      </c>
    </row>
    <row r="1931" spans="1:18" s="464" customFormat="1" ht="24" customHeight="1" outlineLevel="2" x14ac:dyDescent="0.25">
      <c r="A1931" s="642"/>
      <c r="B1931" s="498" t="s">
        <v>38</v>
      </c>
      <c r="C1931" s="498"/>
      <c r="D1931" s="24">
        <f>D1936+D1941</f>
        <v>16343.32</v>
      </c>
      <c r="E1931" s="24">
        <f>E1936+E1961+E1941</f>
        <v>16343.32</v>
      </c>
      <c r="F1931" s="24">
        <f>F1936+F1961+F1941</f>
        <v>13068.63</v>
      </c>
      <c r="G1931" s="64">
        <f t="shared" si="746"/>
        <v>0.8</v>
      </c>
      <c r="H1931" s="39">
        <f t="shared" si="776"/>
        <v>13068.63</v>
      </c>
      <c r="I1931" s="64">
        <f t="shared" si="777"/>
        <v>1</v>
      </c>
      <c r="J1931" s="308">
        <f t="shared" si="778"/>
        <v>1</v>
      </c>
      <c r="K1931" s="39">
        <f>E1931</f>
        <v>16343.32</v>
      </c>
      <c r="L1931" s="39">
        <f t="shared" si="779"/>
        <v>0</v>
      </c>
      <c r="M1931" s="29">
        <f t="shared" si="772"/>
        <v>1</v>
      </c>
      <c r="N1931" s="686"/>
      <c r="O1931" s="5" t="b">
        <f t="shared" si="765"/>
        <v>1</v>
      </c>
      <c r="P1931" s="462" t="e">
        <f>#REF!=#REF!</f>
        <v>#REF!</v>
      </c>
      <c r="Q1931" s="463" t="e">
        <f>IF(#REF!=#REF!,TRUE,FALSE)</f>
        <v>#REF!</v>
      </c>
      <c r="R1931" s="403" t="b">
        <f t="shared" si="775"/>
        <v>1</v>
      </c>
    </row>
    <row r="1932" spans="1:18" s="464" customFormat="1" ht="25.5" customHeight="1" outlineLevel="2" x14ac:dyDescent="0.25">
      <c r="A1932" s="643"/>
      <c r="B1932" s="498" t="s">
        <v>20</v>
      </c>
      <c r="C1932" s="498"/>
      <c r="D1932" s="24">
        <f t="shared" ref="D1932:F1932" si="780">D1937+D1942+D1962</f>
        <v>0</v>
      </c>
      <c r="E1932" s="24">
        <f t="shared" si="780"/>
        <v>0</v>
      </c>
      <c r="F1932" s="24">
        <f t="shared" si="780"/>
        <v>0</v>
      </c>
      <c r="G1932" s="68" t="e">
        <f t="shared" si="746"/>
        <v>#DIV/0!</v>
      </c>
      <c r="H1932" s="21">
        <f t="shared" si="776"/>
        <v>0</v>
      </c>
      <c r="I1932" s="68" t="e">
        <f t="shared" si="777"/>
        <v>#DIV/0!</v>
      </c>
      <c r="J1932" s="367" t="e">
        <f t="shared" si="778"/>
        <v>#DIV/0!</v>
      </c>
      <c r="K1932" s="39">
        <f t="shared" si="776"/>
        <v>0</v>
      </c>
      <c r="L1932" s="39">
        <f t="shared" si="779"/>
        <v>0</v>
      </c>
      <c r="M1932" s="28"/>
      <c r="N1932" s="687"/>
      <c r="O1932" s="5" t="b">
        <f t="shared" si="765"/>
        <v>1</v>
      </c>
      <c r="P1932" s="462" t="e">
        <f>#REF!=#REF!</f>
        <v>#REF!</v>
      </c>
      <c r="Q1932" s="463" t="e">
        <f>IF(#REF!=#REF!,TRUE,FALSE)</f>
        <v>#REF!</v>
      </c>
      <c r="R1932" s="403" t="b">
        <f t="shared" si="775"/>
        <v>1</v>
      </c>
    </row>
    <row r="1933" spans="1:18" s="465" customFormat="1" ht="51" customHeight="1" outlineLevel="1" x14ac:dyDescent="0.25">
      <c r="A1933" s="612" t="s">
        <v>531</v>
      </c>
      <c r="B1933" s="50" t="s">
        <v>729</v>
      </c>
      <c r="C1933" s="37" t="s">
        <v>172</v>
      </c>
      <c r="D1933" s="51">
        <f>D1934+D1935+D1936+D1937</f>
        <v>16343.32</v>
      </c>
      <c r="E1933" s="51">
        <f>E1934+E1935+E1936+E1937</f>
        <v>16343.32</v>
      </c>
      <c r="F1933" s="51">
        <f t="shared" ref="F1933" si="781">F1934+F1935+F1936+F1937</f>
        <v>13068.63</v>
      </c>
      <c r="G1933" s="91">
        <f>F1933/E1933</f>
        <v>0.8</v>
      </c>
      <c r="H1933" s="19">
        <f>SUM(H1934:H1937)</f>
        <v>13068.63</v>
      </c>
      <c r="I1933" s="91">
        <f t="shared" si="771"/>
        <v>1</v>
      </c>
      <c r="J1933" s="308">
        <f t="shared" si="778"/>
        <v>1</v>
      </c>
      <c r="K1933" s="19">
        <f>K1936</f>
        <v>16343.32</v>
      </c>
      <c r="L1933" s="52"/>
      <c r="M1933" s="52">
        <f>K1933/E1933</f>
        <v>1</v>
      </c>
      <c r="N1933" s="588" t="s">
        <v>730</v>
      </c>
      <c r="O1933" s="5" t="b">
        <f t="shared" si="765"/>
        <v>1</v>
      </c>
      <c r="P1933" s="462" t="b">
        <f t="shared" ref="P1933:P1987" si="782">E1923=D1923</f>
        <v>0</v>
      </c>
      <c r="Q1933" s="463" t="b">
        <f t="shared" ref="Q1933:Q1987" si="783">IF(F1923=H1923,TRUE,FALSE)</f>
        <v>1</v>
      </c>
      <c r="R1933" s="403" t="b">
        <f t="shared" si="775"/>
        <v>1</v>
      </c>
    </row>
    <row r="1934" spans="1:18" s="464" customFormat="1" ht="18.75" customHeight="1" outlineLevel="1" x14ac:dyDescent="0.25">
      <c r="A1934" s="613"/>
      <c r="B1934" s="499" t="s">
        <v>19</v>
      </c>
      <c r="C1934" s="499"/>
      <c r="D1934" s="499"/>
      <c r="E1934" s="24"/>
      <c r="F1934" s="24"/>
      <c r="G1934" s="38"/>
      <c r="H1934" s="39"/>
      <c r="I1934" s="38"/>
      <c r="J1934" s="308"/>
      <c r="K1934" s="19">
        <f t="shared" ref="K1934:K1990" si="784">E1934</f>
        <v>0</v>
      </c>
      <c r="L1934" s="28"/>
      <c r="M1934" s="28"/>
      <c r="N1934" s="589"/>
      <c r="O1934" s="5" t="b">
        <f t="shared" si="765"/>
        <v>1</v>
      </c>
      <c r="P1934" s="462" t="b">
        <f t="shared" si="782"/>
        <v>1</v>
      </c>
      <c r="Q1934" s="463" t="b">
        <f t="shared" si="783"/>
        <v>1</v>
      </c>
      <c r="R1934" s="403" t="b">
        <f t="shared" si="775"/>
        <v>1</v>
      </c>
    </row>
    <row r="1935" spans="1:18" s="464" customFormat="1" ht="18.75" customHeight="1" outlineLevel="1" x14ac:dyDescent="0.25">
      <c r="A1935" s="613"/>
      <c r="B1935" s="499" t="s">
        <v>18</v>
      </c>
      <c r="C1935" s="499"/>
      <c r="D1935" s="24"/>
      <c r="E1935" s="24"/>
      <c r="F1935" s="508"/>
      <c r="G1935" s="38"/>
      <c r="H1935" s="39"/>
      <c r="I1935" s="38"/>
      <c r="J1935" s="308">
        <f>H1935/F1936</f>
        <v>0</v>
      </c>
      <c r="K1935" s="19"/>
      <c r="L1935" s="28"/>
      <c r="M1935" s="28"/>
      <c r="N1935" s="589"/>
      <c r="O1935" s="5" t="b">
        <f t="shared" si="765"/>
        <v>1</v>
      </c>
      <c r="P1935" s="462" t="b">
        <f t="shared" si="782"/>
        <v>0</v>
      </c>
      <c r="Q1935" s="463" t="b">
        <f t="shared" si="783"/>
        <v>1</v>
      </c>
      <c r="R1935" s="403" t="b">
        <f t="shared" si="775"/>
        <v>1</v>
      </c>
    </row>
    <row r="1936" spans="1:18" s="464" customFormat="1" ht="18.75" customHeight="1" outlineLevel="1" x14ac:dyDescent="0.25">
      <c r="A1936" s="613"/>
      <c r="B1936" s="499" t="s">
        <v>38</v>
      </c>
      <c r="C1936" s="499"/>
      <c r="D1936" s="24">
        <v>16343.32</v>
      </c>
      <c r="E1936" s="24">
        <v>16343.32</v>
      </c>
      <c r="F1936" s="24">
        <v>13068.63</v>
      </c>
      <c r="G1936" s="64">
        <f>F1936/D1936</f>
        <v>0.8</v>
      </c>
      <c r="H1936" s="39">
        <f>F1936</f>
        <v>13068.63</v>
      </c>
      <c r="I1936" s="64">
        <f t="shared" si="771"/>
        <v>1</v>
      </c>
      <c r="J1936" s="308">
        <f t="shared" si="778"/>
        <v>1</v>
      </c>
      <c r="K1936" s="39">
        <f>E1936</f>
        <v>16343.32</v>
      </c>
      <c r="L1936" s="28"/>
      <c r="M1936" s="29" t="e">
        <f>K1936/#REF!</f>
        <v>#REF!</v>
      </c>
      <c r="N1936" s="589"/>
      <c r="O1936" s="5" t="b">
        <f t="shared" si="765"/>
        <v>1</v>
      </c>
      <c r="P1936" s="462" t="b">
        <f t="shared" si="782"/>
        <v>0</v>
      </c>
      <c r="Q1936" s="463" t="b">
        <f t="shared" si="783"/>
        <v>1</v>
      </c>
      <c r="R1936" s="403" t="b">
        <f t="shared" si="775"/>
        <v>1</v>
      </c>
    </row>
    <row r="1937" spans="1:18" s="464" customFormat="1" ht="18.75" customHeight="1" outlineLevel="1" x14ac:dyDescent="0.25">
      <c r="A1937" s="594"/>
      <c r="B1937" s="499" t="s">
        <v>20</v>
      </c>
      <c r="C1937" s="499"/>
      <c r="D1937" s="24">
        <f>D1942+D1947+D1952+D1972</f>
        <v>0</v>
      </c>
      <c r="E1937" s="24">
        <f>E1942+E1947+E1952+E1972</f>
        <v>0</v>
      </c>
      <c r="F1937" s="24">
        <f>F1942+F1947+F1952+F1972</f>
        <v>0</v>
      </c>
      <c r="G1937" s="38"/>
      <c r="H1937" s="39">
        <f>H1942+H1947+H1952+H1972</f>
        <v>0</v>
      </c>
      <c r="I1937" s="38"/>
      <c r="J1937" s="367" t="e">
        <f t="shared" si="778"/>
        <v>#DIV/0!</v>
      </c>
      <c r="K1937" s="355">
        <f t="shared" si="784"/>
        <v>0</v>
      </c>
      <c r="L1937" s="29"/>
      <c r="M1937" s="29" t="e">
        <f t="shared" si="772"/>
        <v>#DIV/0!</v>
      </c>
      <c r="N1937" s="590"/>
      <c r="O1937" s="5" t="b">
        <f t="shared" si="765"/>
        <v>1</v>
      </c>
      <c r="P1937" s="462" t="b">
        <f t="shared" si="782"/>
        <v>1</v>
      </c>
      <c r="Q1937" s="463" t="b">
        <f t="shared" si="783"/>
        <v>1</v>
      </c>
      <c r="R1937" s="403" t="b">
        <f t="shared" si="775"/>
        <v>1</v>
      </c>
    </row>
    <row r="1938" spans="1:18" s="464" customFormat="1" ht="54" customHeight="1" outlineLevel="1" x14ac:dyDescent="0.25">
      <c r="A1938" s="1019" t="s">
        <v>532</v>
      </c>
      <c r="B1938" s="50" t="s">
        <v>273</v>
      </c>
      <c r="C1938" s="50" t="s">
        <v>172</v>
      </c>
      <c r="D1938" s="51">
        <f>SUM(D1939:D1942)</f>
        <v>1396</v>
      </c>
      <c r="E1938" s="51">
        <f>SUM(E1939:E1942)</f>
        <v>1396</v>
      </c>
      <c r="F1938" s="24">
        <f>SUM(F1939:F1942)</f>
        <v>1116.8</v>
      </c>
      <c r="G1938" s="64">
        <f t="shared" ref="G1938:G1977" si="785">F1938/E1938</f>
        <v>0.8</v>
      </c>
      <c r="H1938" s="515">
        <f>SUM(H1939:H1942)</f>
        <v>1116.8</v>
      </c>
      <c r="I1938" s="64">
        <f t="shared" si="771"/>
        <v>1</v>
      </c>
      <c r="J1938" s="308">
        <f t="shared" si="778"/>
        <v>1</v>
      </c>
      <c r="K1938" s="19">
        <f t="shared" si="784"/>
        <v>1396</v>
      </c>
      <c r="L1938" s="52"/>
      <c r="M1938" s="28">
        <f t="shared" si="772"/>
        <v>1</v>
      </c>
      <c r="N1938" s="588" t="s">
        <v>1198</v>
      </c>
      <c r="O1938" s="5" t="b">
        <f t="shared" si="765"/>
        <v>1</v>
      </c>
      <c r="P1938" s="462"/>
      <c r="Q1938" s="463" t="b">
        <f t="shared" si="783"/>
        <v>1</v>
      </c>
      <c r="R1938" s="403" t="b">
        <f t="shared" si="775"/>
        <v>1</v>
      </c>
    </row>
    <row r="1939" spans="1:18" s="464" customFormat="1" ht="27" outlineLevel="1" x14ac:dyDescent="0.25">
      <c r="A1939" s="1020"/>
      <c r="B1939" s="499" t="s">
        <v>19</v>
      </c>
      <c r="C1939" s="499"/>
      <c r="D1939" s="24">
        <f>D1944+D1949+D1954</f>
        <v>0</v>
      </c>
      <c r="E1939" s="24">
        <f>E1944+E1949+E1954</f>
        <v>0</v>
      </c>
      <c r="F1939" s="24">
        <f>F1944+F1949+F1954</f>
        <v>0</v>
      </c>
      <c r="G1939" s="64"/>
      <c r="H1939" s="39"/>
      <c r="I1939" s="64"/>
      <c r="J1939" s="367" t="e">
        <f t="shared" si="778"/>
        <v>#DIV/0!</v>
      </c>
      <c r="K1939" s="19">
        <f t="shared" si="784"/>
        <v>0</v>
      </c>
      <c r="L1939" s="28"/>
      <c r="M1939" s="29" t="e">
        <f t="shared" si="772"/>
        <v>#DIV/0!</v>
      </c>
      <c r="N1939" s="589"/>
      <c r="O1939" s="5" t="b">
        <f t="shared" si="765"/>
        <v>1</v>
      </c>
      <c r="P1939" s="462"/>
      <c r="Q1939" s="463" t="b">
        <f t="shared" si="783"/>
        <v>1</v>
      </c>
      <c r="R1939" s="403" t="b">
        <f t="shared" si="775"/>
        <v>1</v>
      </c>
    </row>
    <row r="1940" spans="1:18" s="464" customFormat="1" ht="27" outlineLevel="1" x14ac:dyDescent="0.25">
      <c r="A1940" s="1020"/>
      <c r="B1940" s="499" t="s">
        <v>18</v>
      </c>
      <c r="C1940" s="499"/>
      <c r="D1940" s="24">
        <f>D1945+D1950+D1955+D1960</f>
        <v>1396</v>
      </c>
      <c r="E1940" s="24">
        <f>E1945+E1950+E1955+E1960</f>
        <v>1396</v>
      </c>
      <c r="F1940" s="24">
        <f>F1945+F1950+F1955+F1960</f>
        <v>1116.8</v>
      </c>
      <c r="G1940" s="64">
        <f t="shared" si="785"/>
        <v>0.8</v>
      </c>
      <c r="H1940" s="39">
        <f>F1940</f>
        <v>1116.8</v>
      </c>
      <c r="I1940" s="64">
        <f t="shared" si="771"/>
        <v>1</v>
      </c>
      <c r="J1940" s="308">
        <f t="shared" si="778"/>
        <v>1</v>
      </c>
      <c r="K1940" s="19">
        <f t="shared" si="784"/>
        <v>1396</v>
      </c>
      <c r="L1940" s="28"/>
      <c r="M1940" s="28">
        <f t="shared" si="772"/>
        <v>1</v>
      </c>
      <c r="N1940" s="589"/>
      <c r="O1940" s="5" t="b">
        <f t="shared" si="765"/>
        <v>1</v>
      </c>
      <c r="P1940" s="462"/>
      <c r="Q1940" s="463" t="b">
        <f t="shared" si="783"/>
        <v>1</v>
      </c>
      <c r="R1940" s="403" t="b">
        <f t="shared" si="775"/>
        <v>1</v>
      </c>
    </row>
    <row r="1941" spans="1:18" s="464" customFormat="1" ht="27" outlineLevel="1" x14ac:dyDescent="0.25">
      <c r="A1941" s="1020"/>
      <c r="B1941" s="499" t="s">
        <v>38</v>
      </c>
      <c r="C1941" s="499"/>
      <c r="D1941" s="24"/>
      <c r="E1941" s="24">
        <f>E1946+E1951+E1956+E1961</f>
        <v>0</v>
      </c>
      <c r="F1941" s="24">
        <f>F1946+F1951+F1956+F1961</f>
        <v>0</v>
      </c>
      <c r="G1941" s="68" t="e">
        <f t="shared" si="785"/>
        <v>#DIV/0!</v>
      </c>
      <c r="H1941" s="21">
        <v>0</v>
      </c>
      <c r="I1941" s="93" t="e">
        <f t="shared" si="771"/>
        <v>#DIV/0!</v>
      </c>
      <c r="J1941" s="367" t="e">
        <f t="shared" si="778"/>
        <v>#DIV/0!</v>
      </c>
      <c r="K1941" s="19">
        <f t="shared" si="784"/>
        <v>0</v>
      </c>
      <c r="L1941" s="28"/>
      <c r="M1941" s="29" t="e">
        <f t="shared" si="772"/>
        <v>#DIV/0!</v>
      </c>
      <c r="N1941" s="589"/>
      <c r="O1941" s="5" t="b">
        <f t="shared" si="765"/>
        <v>1</v>
      </c>
      <c r="P1941" s="462"/>
      <c r="Q1941" s="463" t="b">
        <f t="shared" si="783"/>
        <v>1</v>
      </c>
      <c r="R1941" s="403" t="b">
        <f t="shared" si="775"/>
        <v>1</v>
      </c>
    </row>
    <row r="1942" spans="1:18" s="464" customFormat="1" ht="136.5" customHeight="1" outlineLevel="1" x14ac:dyDescent="0.25">
      <c r="A1942" s="1021"/>
      <c r="B1942" s="499" t="s">
        <v>20</v>
      </c>
      <c r="C1942" s="499"/>
      <c r="D1942" s="24">
        <f t="shared" ref="D1942:F1942" si="786">D1947+D1952+D1957</f>
        <v>0</v>
      </c>
      <c r="E1942" s="24">
        <f t="shared" si="786"/>
        <v>0</v>
      </c>
      <c r="F1942" s="24">
        <f t="shared" si="786"/>
        <v>0</v>
      </c>
      <c r="G1942" s="93" t="e">
        <f t="shared" si="785"/>
        <v>#DIV/0!</v>
      </c>
      <c r="H1942" s="21"/>
      <c r="I1942" s="93" t="e">
        <f t="shared" si="771"/>
        <v>#DIV/0!</v>
      </c>
      <c r="J1942" s="367" t="e">
        <f t="shared" si="778"/>
        <v>#DIV/0!</v>
      </c>
      <c r="K1942" s="19">
        <f t="shared" si="784"/>
        <v>0</v>
      </c>
      <c r="L1942" s="28"/>
      <c r="M1942" s="29" t="e">
        <f t="shared" si="772"/>
        <v>#DIV/0!</v>
      </c>
      <c r="N1942" s="590"/>
      <c r="O1942" s="5" t="b">
        <f t="shared" si="765"/>
        <v>1</v>
      </c>
      <c r="P1942" s="462"/>
      <c r="Q1942" s="463" t="b">
        <f t="shared" si="783"/>
        <v>1</v>
      </c>
      <c r="R1942" s="403" t="b">
        <f t="shared" si="775"/>
        <v>1</v>
      </c>
    </row>
    <row r="1943" spans="1:18" s="465" customFormat="1" ht="82.5" customHeight="1" outlineLevel="1" x14ac:dyDescent="0.25">
      <c r="A1943" s="612" t="s">
        <v>731</v>
      </c>
      <c r="B1943" s="50" t="s">
        <v>732</v>
      </c>
      <c r="C1943" s="50" t="s">
        <v>172</v>
      </c>
      <c r="D1943" s="51">
        <f>SUM(D1944:D1947)</f>
        <v>230</v>
      </c>
      <c r="E1943" s="51">
        <f>SUM(E1944:E1947)</f>
        <v>230</v>
      </c>
      <c r="F1943" s="51">
        <f>SUM(F1944:F1947)</f>
        <v>184</v>
      </c>
      <c r="G1943" s="91">
        <f t="shared" si="785"/>
        <v>0.8</v>
      </c>
      <c r="H1943" s="509">
        <f>SUM(H1944:H1947)</f>
        <v>184</v>
      </c>
      <c r="I1943" s="91">
        <f t="shared" si="771"/>
        <v>1</v>
      </c>
      <c r="J1943" s="308">
        <f t="shared" si="778"/>
        <v>1</v>
      </c>
      <c r="K1943" s="19">
        <f t="shared" si="784"/>
        <v>230</v>
      </c>
      <c r="L1943" s="52"/>
      <c r="M1943" s="52">
        <f t="shared" si="772"/>
        <v>1</v>
      </c>
      <c r="N1943" s="625"/>
      <c r="O1943" s="5" t="b">
        <f t="shared" si="765"/>
        <v>1</v>
      </c>
      <c r="P1943" s="462" t="b">
        <f>E1933=D1933</f>
        <v>1</v>
      </c>
      <c r="Q1943" s="463" t="b">
        <f t="shared" si="783"/>
        <v>1</v>
      </c>
      <c r="R1943" s="403" t="b">
        <f t="shared" si="775"/>
        <v>1</v>
      </c>
    </row>
    <row r="1944" spans="1:18" s="464" customFormat="1" ht="25.5" customHeight="1" outlineLevel="1" x14ac:dyDescent="0.25">
      <c r="A1944" s="613"/>
      <c r="B1944" s="499" t="s">
        <v>19</v>
      </c>
      <c r="C1944" s="499"/>
      <c r="D1944" s="24"/>
      <c r="E1944" s="25"/>
      <c r="F1944" s="24"/>
      <c r="G1944" s="93" t="e">
        <f t="shared" si="785"/>
        <v>#DIV/0!</v>
      </c>
      <c r="H1944" s="21"/>
      <c r="I1944" s="93" t="e">
        <f t="shared" si="771"/>
        <v>#DIV/0!</v>
      </c>
      <c r="J1944" s="367" t="e">
        <f t="shared" si="778"/>
        <v>#DIV/0!</v>
      </c>
      <c r="K1944" s="355">
        <f t="shared" si="784"/>
        <v>0</v>
      </c>
      <c r="L1944" s="28"/>
      <c r="M1944" s="28"/>
      <c r="N1944" s="626"/>
      <c r="O1944" s="5" t="b">
        <f t="shared" si="765"/>
        <v>1</v>
      </c>
      <c r="P1944" s="462" t="e">
        <f>E1934=#REF!</f>
        <v>#REF!</v>
      </c>
      <c r="Q1944" s="463" t="b">
        <f t="shared" si="783"/>
        <v>1</v>
      </c>
      <c r="R1944" s="403" t="b">
        <f t="shared" si="775"/>
        <v>1</v>
      </c>
    </row>
    <row r="1945" spans="1:18" s="464" customFormat="1" ht="27" customHeight="1" outlineLevel="1" x14ac:dyDescent="0.25">
      <c r="A1945" s="613"/>
      <c r="B1945" s="499" t="s">
        <v>18</v>
      </c>
      <c r="C1945" s="499"/>
      <c r="D1945" s="24">
        <v>230</v>
      </c>
      <c r="E1945" s="24">
        <v>230</v>
      </c>
      <c r="F1945" s="24">
        <v>184</v>
      </c>
      <c r="G1945" s="64">
        <f t="shared" si="785"/>
        <v>0.8</v>
      </c>
      <c r="H1945" s="39">
        <f>F1945</f>
        <v>184</v>
      </c>
      <c r="I1945" s="64">
        <f t="shared" si="771"/>
        <v>1</v>
      </c>
      <c r="J1945" s="308">
        <f t="shared" si="778"/>
        <v>1</v>
      </c>
      <c r="K1945" s="19">
        <f t="shared" si="784"/>
        <v>230</v>
      </c>
      <c r="L1945" s="510"/>
      <c r="M1945" s="28">
        <f t="shared" si="772"/>
        <v>1</v>
      </c>
      <c r="N1945" s="626"/>
      <c r="O1945" s="5" t="b">
        <f t="shared" si="765"/>
        <v>1</v>
      </c>
      <c r="P1945" s="462" t="b">
        <f>D1936=E1936</f>
        <v>1</v>
      </c>
      <c r="Q1945" s="463" t="b">
        <f>IF(F1936=H1935,TRUE,FALSE)</f>
        <v>0</v>
      </c>
      <c r="R1945" s="403" t="b">
        <f t="shared" si="775"/>
        <v>1</v>
      </c>
    </row>
    <row r="1946" spans="1:18" s="464" customFormat="1" ht="25.5" customHeight="1" outlineLevel="1" x14ac:dyDescent="0.25">
      <c r="A1946" s="613"/>
      <c r="B1946" s="499" t="s">
        <v>38</v>
      </c>
      <c r="C1946" s="499"/>
      <c r="D1946" s="24">
        <v>0</v>
      </c>
      <c r="E1946" s="24">
        <v>0</v>
      </c>
      <c r="F1946" s="24">
        <v>0</v>
      </c>
      <c r="G1946" s="93"/>
      <c r="H1946" s="21">
        <v>0</v>
      </c>
      <c r="I1946" s="68"/>
      <c r="J1946" s="367" t="e">
        <f t="shared" si="778"/>
        <v>#DIV/0!</v>
      </c>
      <c r="K1946" s="19">
        <f t="shared" si="784"/>
        <v>0</v>
      </c>
      <c r="L1946" s="510"/>
      <c r="M1946" s="28"/>
      <c r="N1946" s="626"/>
      <c r="O1946" s="5" t="b">
        <f t="shared" si="765"/>
        <v>1</v>
      </c>
      <c r="P1946" s="462" t="e">
        <f>#REF!=#REF!</f>
        <v>#REF!</v>
      </c>
      <c r="Q1946" s="463" t="e">
        <f>IF(#REF!=H1936,TRUE,FALSE)</f>
        <v>#REF!</v>
      </c>
      <c r="R1946" s="403" t="b">
        <f t="shared" si="775"/>
        <v>1</v>
      </c>
    </row>
    <row r="1947" spans="1:18" s="464" customFormat="1" ht="26.25" customHeight="1" outlineLevel="1" x14ac:dyDescent="0.25">
      <c r="A1947" s="594"/>
      <c r="B1947" s="499" t="s">
        <v>20</v>
      </c>
      <c r="C1947" s="499"/>
      <c r="D1947" s="24"/>
      <c r="E1947" s="25"/>
      <c r="F1947" s="24"/>
      <c r="G1947" s="93" t="e">
        <f t="shared" si="785"/>
        <v>#DIV/0!</v>
      </c>
      <c r="H1947" s="21"/>
      <c r="I1947" s="93" t="e">
        <f t="shared" si="771"/>
        <v>#DIV/0!</v>
      </c>
      <c r="J1947" s="367" t="e">
        <f t="shared" si="778"/>
        <v>#DIV/0!</v>
      </c>
      <c r="K1947" s="19">
        <f t="shared" si="784"/>
        <v>0</v>
      </c>
      <c r="L1947" s="510"/>
      <c r="M1947" s="28"/>
      <c r="N1947" s="627"/>
      <c r="O1947" s="5" t="b">
        <f t="shared" si="765"/>
        <v>1</v>
      </c>
      <c r="P1947" s="462" t="b">
        <f t="shared" si="782"/>
        <v>1</v>
      </c>
      <c r="Q1947" s="463" t="b">
        <f t="shared" si="783"/>
        <v>1</v>
      </c>
      <c r="R1947" s="403" t="b">
        <f t="shared" si="775"/>
        <v>1</v>
      </c>
    </row>
    <row r="1948" spans="1:18" s="464" customFormat="1" ht="57" customHeight="1" outlineLevel="1" x14ac:dyDescent="0.25">
      <c r="A1948" s="648" t="s">
        <v>733</v>
      </c>
      <c r="B1948" s="22" t="s">
        <v>734</v>
      </c>
      <c r="C1948" s="22" t="s">
        <v>172</v>
      </c>
      <c r="D1948" s="51">
        <f>SUM(D1949:D1952)</f>
        <v>726</v>
      </c>
      <c r="E1948" s="51">
        <f>SUM(E1949:E1952)</f>
        <v>726</v>
      </c>
      <c r="F1948" s="51">
        <f>SUM(F1949:F1952)</f>
        <v>580.79999999999995</v>
      </c>
      <c r="G1948" s="91">
        <f t="shared" si="785"/>
        <v>0.8</v>
      </c>
      <c r="H1948" s="19">
        <f>SUM(H1949:H1952)</f>
        <v>580.79999999999995</v>
      </c>
      <c r="I1948" s="64">
        <f t="shared" si="771"/>
        <v>1</v>
      </c>
      <c r="J1948" s="308">
        <f t="shared" si="778"/>
        <v>1</v>
      </c>
      <c r="K1948" s="19">
        <f>SUM(K1949:K1952)</f>
        <v>726</v>
      </c>
      <c r="L1948" s="19">
        <f>SUM(L1949:L1952)</f>
        <v>0</v>
      </c>
      <c r="M1948" s="52">
        <f t="shared" si="772"/>
        <v>1</v>
      </c>
      <c r="N1948" s="625" t="s">
        <v>723</v>
      </c>
      <c r="O1948" s="5" t="b">
        <f t="shared" si="765"/>
        <v>1</v>
      </c>
      <c r="P1948" s="462" t="b">
        <f t="shared" si="782"/>
        <v>1</v>
      </c>
      <c r="Q1948" s="463" t="b">
        <f t="shared" si="783"/>
        <v>1</v>
      </c>
      <c r="R1948" s="403" t="b">
        <f t="shared" si="775"/>
        <v>1</v>
      </c>
    </row>
    <row r="1949" spans="1:18" s="464" customFormat="1" ht="27" outlineLevel="1" x14ac:dyDescent="0.25">
      <c r="A1949" s="649"/>
      <c r="B1949" s="498" t="s">
        <v>19</v>
      </c>
      <c r="C1949" s="498"/>
      <c r="D1949" s="24"/>
      <c r="E1949" s="25"/>
      <c r="F1949" s="24"/>
      <c r="G1949" s="93" t="e">
        <f t="shared" si="785"/>
        <v>#DIV/0!</v>
      </c>
      <c r="H1949" s="21"/>
      <c r="I1949" s="93" t="e">
        <f t="shared" si="771"/>
        <v>#DIV/0!</v>
      </c>
      <c r="J1949" s="367" t="e">
        <f t="shared" si="778"/>
        <v>#DIV/0!</v>
      </c>
      <c r="K1949" s="355">
        <f t="shared" si="784"/>
        <v>0</v>
      </c>
      <c r="L1949" s="511"/>
      <c r="M1949" s="125" t="e">
        <f t="shared" si="772"/>
        <v>#DIV/0!</v>
      </c>
      <c r="N1949" s="626"/>
      <c r="O1949" s="5" t="b">
        <f t="shared" si="765"/>
        <v>1</v>
      </c>
      <c r="P1949" s="462" t="b">
        <f t="shared" si="782"/>
        <v>1</v>
      </c>
      <c r="Q1949" s="463" t="b">
        <f t="shared" si="783"/>
        <v>1</v>
      </c>
      <c r="R1949" s="403" t="b">
        <f t="shared" si="775"/>
        <v>1</v>
      </c>
    </row>
    <row r="1950" spans="1:18" s="464" customFormat="1" ht="27" outlineLevel="1" x14ac:dyDescent="0.25">
      <c r="A1950" s="649"/>
      <c r="B1950" s="498" t="s">
        <v>18</v>
      </c>
      <c r="C1950" s="498"/>
      <c r="D1950" s="24">
        <v>726</v>
      </c>
      <c r="E1950" s="24">
        <v>726</v>
      </c>
      <c r="F1950" s="24">
        <v>580.79999999999995</v>
      </c>
      <c r="G1950" s="64">
        <f t="shared" si="785"/>
        <v>0.8</v>
      </c>
      <c r="H1950" s="39">
        <f>F1950</f>
        <v>580.79999999999995</v>
      </c>
      <c r="I1950" s="64">
        <f t="shared" si="771"/>
        <v>1</v>
      </c>
      <c r="J1950" s="308">
        <f t="shared" si="778"/>
        <v>1</v>
      </c>
      <c r="K1950" s="19">
        <f t="shared" si="784"/>
        <v>726</v>
      </c>
      <c r="L1950" s="510"/>
      <c r="M1950" s="52">
        <f t="shared" si="772"/>
        <v>1</v>
      </c>
      <c r="N1950" s="626"/>
      <c r="O1950" s="5" t="b">
        <f t="shared" si="765"/>
        <v>1</v>
      </c>
      <c r="P1950" s="462" t="b">
        <f t="shared" si="782"/>
        <v>1</v>
      </c>
      <c r="Q1950" s="463" t="b">
        <f t="shared" si="783"/>
        <v>1</v>
      </c>
      <c r="R1950" s="403" t="b">
        <f t="shared" si="775"/>
        <v>1</v>
      </c>
    </row>
    <row r="1951" spans="1:18" s="464" customFormat="1" ht="27" outlineLevel="1" x14ac:dyDescent="0.25">
      <c r="A1951" s="649"/>
      <c r="B1951" s="498" t="s">
        <v>38</v>
      </c>
      <c r="C1951" s="498"/>
      <c r="D1951" s="24"/>
      <c r="E1951" s="24"/>
      <c r="F1951" s="24"/>
      <c r="G1951" s="68" t="e">
        <f t="shared" si="785"/>
        <v>#DIV/0!</v>
      </c>
      <c r="H1951" s="21"/>
      <c r="I1951" s="68" t="e">
        <f t="shared" si="771"/>
        <v>#DIV/0!</v>
      </c>
      <c r="J1951" s="367" t="e">
        <f t="shared" si="778"/>
        <v>#DIV/0!</v>
      </c>
      <c r="K1951" s="21"/>
      <c r="L1951" s="511">
        <f>E1951-K1951</f>
        <v>0</v>
      </c>
      <c r="M1951" s="125" t="e">
        <f t="shared" si="772"/>
        <v>#DIV/0!</v>
      </c>
      <c r="N1951" s="626"/>
      <c r="O1951" s="5" t="b">
        <f t="shared" si="765"/>
        <v>1</v>
      </c>
      <c r="P1951" s="462" t="b">
        <f t="shared" si="782"/>
        <v>1</v>
      </c>
      <c r="Q1951" s="463" t="b">
        <f t="shared" si="783"/>
        <v>1</v>
      </c>
      <c r="R1951" s="403" t="b">
        <f t="shared" si="775"/>
        <v>1</v>
      </c>
    </row>
    <row r="1952" spans="1:18" s="464" customFormat="1" ht="27" outlineLevel="1" x14ac:dyDescent="0.25">
      <c r="A1952" s="650"/>
      <c r="B1952" s="498" t="s">
        <v>20</v>
      </c>
      <c r="C1952" s="498"/>
      <c r="D1952" s="24"/>
      <c r="E1952" s="25"/>
      <c r="F1952" s="24"/>
      <c r="G1952" s="68" t="e">
        <f t="shared" si="785"/>
        <v>#DIV/0!</v>
      </c>
      <c r="H1952" s="21"/>
      <c r="I1952" s="68" t="e">
        <f t="shared" si="771"/>
        <v>#DIV/0!</v>
      </c>
      <c r="J1952" s="367" t="e">
        <f t="shared" si="778"/>
        <v>#DIV/0!</v>
      </c>
      <c r="K1952" s="355">
        <f t="shared" si="784"/>
        <v>0</v>
      </c>
      <c r="L1952" s="511"/>
      <c r="M1952" s="125" t="e">
        <f t="shared" si="772"/>
        <v>#DIV/0!</v>
      </c>
      <c r="N1952" s="627"/>
      <c r="O1952" s="5" t="b">
        <f t="shared" si="765"/>
        <v>1</v>
      </c>
      <c r="P1952" s="462" t="b">
        <f t="shared" si="782"/>
        <v>1</v>
      </c>
      <c r="Q1952" s="463" t="b">
        <f t="shared" si="783"/>
        <v>1</v>
      </c>
      <c r="R1952" s="403" t="b">
        <f t="shared" si="775"/>
        <v>1</v>
      </c>
    </row>
    <row r="1953" spans="1:18" s="464" customFormat="1" ht="43.5" customHeight="1" outlineLevel="1" x14ac:dyDescent="0.25">
      <c r="A1953" s="648" t="s">
        <v>735</v>
      </c>
      <c r="B1953" s="498" t="s">
        <v>736</v>
      </c>
      <c r="C1953" s="498" t="s">
        <v>172</v>
      </c>
      <c r="D1953" s="24">
        <f>SUM(D1954:D1957)</f>
        <v>440</v>
      </c>
      <c r="E1953" s="24">
        <f>SUM(E1954:E1957)</f>
        <v>440</v>
      </c>
      <c r="F1953" s="24">
        <f>SUM(F1954:F1957)</f>
        <v>352</v>
      </c>
      <c r="G1953" s="64">
        <f t="shared" si="785"/>
        <v>0.8</v>
      </c>
      <c r="H1953" s="39">
        <f>SUM(H1954:H1957)</f>
        <v>352</v>
      </c>
      <c r="I1953" s="64">
        <f t="shared" si="771"/>
        <v>1</v>
      </c>
      <c r="J1953" s="308">
        <f t="shared" si="778"/>
        <v>1</v>
      </c>
      <c r="K1953" s="19">
        <f>SUM(K1954:K1957)</f>
        <v>440</v>
      </c>
      <c r="L1953" s="510">
        <f>SUM(L1954:L1957)</f>
        <v>0</v>
      </c>
      <c r="M1953" s="52">
        <f t="shared" si="772"/>
        <v>1</v>
      </c>
      <c r="N1953" s="717"/>
      <c r="O1953" s="5" t="b">
        <f t="shared" si="765"/>
        <v>1</v>
      </c>
      <c r="P1953" s="462"/>
      <c r="Q1953" s="463"/>
      <c r="R1953" s="403" t="b">
        <f t="shared" si="775"/>
        <v>1</v>
      </c>
    </row>
    <row r="1954" spans="1:18" s="464" customFormat="1" ht="24.75" customHeight="1" outlineLevel="1" x14ac:dyDescent="0.25">
      <c r="A1954" s="649"/>
      <c r="B1954" s="498" t="s">
        <v>19</v>
      </c>
      <c r="C1954" s="498"/>
      <c r="D1954" s="24"/>
      <c r="E1954" s="24"/>
      <c r="F1954" s="24"/>
      <c r="G1954" s="64"/>
      <c r="H1954" s="39"/>
      <c r="I1954" s="64"/>
      <c r="J1954" s="308"/>
      <c r="K1954" s="19"/>
      <c r="L1954" s="510"/>
      <c r="M1954" s="125" t="e">
        <f t="shared" si="772"/>
        <v>#DIV/0!</v>
      </c>
      <c r="N1954" s="718"/>
      <c r="O1954" s="5" t="b">
        <f t="shared" si="765"/>
        <v>1</v>
      </c>
      <c r="P1954" s="462"/>
      <c r="Q1954" s="463"/>
      <c r="R1954" s="403" t="b">
        <f t="shared" si="775"/>
        <v>1</v>
      </c>
    </row>
    <row r="1955" spans="1:18" s="464" customFormat="1" ht="27" customHeight="1" outlineLevel="1" x14ac:dyDescent="0.25">
      <c r="A1955" s="649"/>
      <c r="B1955" s="498" t="s">
        <v>18</v>
      </c>
      <c r="C1955" s="498"/>
      <c r="D1955" s="24">
        <v>440</v>
      </c>
      <c r="E1955" s="24">
        <v>440</v>
      </c>
      <c r="F1955" s="24">
        <v>352</v>
      </c>
      <c r="G1955" s="64">
        <f t="shared" si="785"/>
        <v>0.8</v>
      </c>
      <c r="H1955" s="39">
        <f>F1955</f>
        <v>352</v>
      </c>
      <c r="I1955" s="64">
        <f t="shared" si="771"/>
        <v>1</v>
      </c>
      <c r="J1955" s="308">
        <f t="shared" si="778"/>
        <v>1</v>
      </c>
      <c r="K1955" s="39">
        <v>440</v>
      </c>
      <c r="L1955" s="510"/>
      <c r="M1955" s="52">
        <f t="shared" si="772"/>
        <v>1</v>
      </c>
      <c r="N1955" s="718"/>
      <c r="O1955" s="5" t="b">
        <f t="shared" si="765"/>
        <v>1</v>
      </c>
      <c r="P1955" s="462"/>
      <c r="Q1955" s="463"/>
      <c r="R1955" s="403" t="b">
        <f t="shared" si="775"/>
        <v>1</v>
      </c>
    </row>
    <row r="1956" spans="1:18" s="464" customFormat="1" ht="24" customHeight="1" outlineLevel="1" x14ac:dyDescent="0.25">
      <c r="A1956" s="649"/>
      <c r="B1956" s="498" t="s">
        <v>38</v>
      </c>
      <c r="C1956" s="498"/>
      <c r="D1956" s="24"/>
      <c r="E1956" s="18"/>
      <c r="F1956" s="39"/>
      <c r="G1956" s="38"/>
      <c r="H1956" s="39"/>
      <c r="I1956" s="38"/>
      <c r="J1956" s="308"/>
      <c r="K1956" s="19"/>
      <c r="L1956" s="510"/>
      <c r="M1956" s="125" t="e">
        <f t="shared" si="772"/>
        <v>#DIV/0!</v>
      </c>
      <c r="N1956" s="718"/>
      <c r="O1956" s="5" t="b">
        <f t="shared" si="765"/>
        <v>1</v>
      </c>
      <c r="P1956" s="462"/>
      <c r="Q1956" s="463"/>
      <c r="R1956" s="403" t="b">
        <f t="shared" si="775"/>
        <v>1</v>
      </c>
    </row>
    <row r="1957" spans="1:18" s="464" customFormat="1" ht="28.5" customHeight="1" outlineLevel="1" x14ac:dyDescent="0.25">
      <c r="A1957" s="650"/>
      <c r="B1957" s="498" t="s">
        <v>20</v>
      </c>
      <c r="C1957" s="498"/>
      <c r="D1957" s="24"/>
      <c r="E1957" s="18"/>
      <c r="F1957" s="39"/>
      <c r="G1957" s="38"/>
      <c r="H1957" s="39"/>
      <c r="I1957" s="38"/>
      <c r="J1957" s="308"/>
      <c r="K1957" s="19"/>
      <c r="L1957" s="510"/>
      <c r="M1957" s="125" t="e">
        <f t="shared" si="772"/>
        <v>#DIV/0!</v>
      </c>
      <c r="N1957" s="719"/>
      <c r="O1957" s="5" t="b">
        <f t="shared" si="765"/>
        <v>1</v>
      </c>
      <c r="P1957" s="462"/>
      <c r="Q1957" s="463"/>
      <c r="R1957" s="403" t="b">
        <f t="shared" si="775"/>
        <v>1</v>
      </c>
    </row>
    <row r="1958" spans="1:18" s="464" customFormat="1" ht="37.5" outlineLevel="1" x14ac:dyDescent="0.25">
      <c r="A1958" s="651" t="s">
        <v>737</v>
      </c>
      <c r="B1958" s="498" t="s">
        <v>499</v>
      </c>
      <c r="C1958" s="498" t="s">
        <v>172</v>
      </c>
      <c r="D1958" s="24">
        <f>SUM(D1959:D1962)</f>
        <v>725.8</v>
      </c>
      <c r="E1958" s="39">
        <f>SUM(E1959:E1962)</f>
        <v>0</v>
      </c>
      <c r="F1958" s="39">
        <f>SUM(F1959:F1962)</f>
        <v>0</v>
      </c>
      <c r="G1958" s="93" t="e">
        <f t="shared" ref="G1958" si="787">F1958/E1958</f>
        <v>#DIV/0!</v>
      </c>
      <c r="H1958" s="21">
        <f>SUM(H1959:H1962)</f>
        <v>0</v>
      </c>
      <c r="I1958" s="93" t="e">
        <f t="shared" ref="I1958" si="788">H1958/F1958</f>
        <v>#DIV/0!</v>
      </c>
      <c r="J1958" s="367" t="e">
        <f t="shared" ref="J1958" si="789">H1958/F1958</f>
        <v>#DIV/0!</v>
      </c>
      <c r="K1958" s="19">
        <f>SUM(K1959:K1962)</f>
        <v>0</v>
      </c>
      <c r="L1958" s="510">
        <f>SUM(L1959:L1962)</f>
        <v>0</v>
      </c>
      <c r="M1958" s="52"/>
      <c r="N1958" s="625"/>
      <c r="O1958" s="5" t="b">
        <f t="shared" si="765"/>
        <v>1</v>
      </c>
      <c r="P1958" s="462"/>
      <c r="Q1958" s="463"/>
      <c r="R1958" s="403" t="b">
        <f t="shared" si="775"/>
        <v>1</v>
      </c>
    </row>
    <row r="1959" spans="1:18" s="464" customFormat="1" ht="24.75" customHeight="1" outlineLevel="1" x14ac:dyDescent="0.25">
      <c r="A1959" s="652"/>
      <c r="B1959" s="498" t="s">
        <v>19</v>
      </c>
      <c r="C1959" s="498"/>
      <c r="D1959" s="24"/>
      <c r="E1959" s="39"/>
      <c r="F1959" s="39"/>
      <c r="G1959" s="38"/>
      <c r="H1959" s="39"/>
      <c r="I1959" s="38"/>
      <c r="J1959" s="308"/>
      <c r="K1959" s="19"/>
      <c r="L1959" s="510"/>
      <c r="M1959" s="125" t="e">
        <f t="shared" si="772"/>
        <v>#DIV/0!</v>
      </c>
      <c r="N1959" s="626"/>
      <c r="O1959" s="5" t="b">
        <f t="shared" si="765"/>
        <v>1</v>
      </c>
      <c r="P1959" s="462"/>
      <c r="Q1959" s="463"/>
      <c r="R1959" s="403" t="b">
        <f t="shared" si="775"/>
        <v>1</v>
      </c>
    </row>
    <row r="1960" spans="1:18" s="464" customFormat="1" ht="26.25" customHeight="1" outlineLevel="1" x14ac:dyDescent="0.25">
      <c r="A1960" s="652"/>
      <c r="B1960" s="498" t="s">
        <v>18</v>
      </c>
      <c r="C1960" s="498"/>
      <c r="D1960" s="24"/>
      <c r="E1960" s="39"/>
      <c r="F1960" s="39"/>
      <c r="G1960" s="38"/>
      <c r="H1960" s="39"/>
      <c r="I1960" s="38"/>
      <c r="J1960" s="308"/>
      <c r="K1960" s="19"/>
      <c r="L1960" s="510"/>
      <c r="M1960" s="125" t="e">
        <f t="shared" si="772"/>
        <v>#DIV/0!</v>
      </c>
      <c r="N1960" s="626"/>
      <c r="O1960" s="5" t="b">
        <f t="shared" si="765"/>
        <v>1</v>
      </c>
      <c r="P1960" s="462"/>
      <c r="Q1960" s="463"/>
      <c r="R1960" s="403" t="b">
        <f t="shared" si="775"/>
        <v>1</v>
      </c>
    </row>
    <row r="1961" spans="1:18" s="464" customFormat="1" ht="24.75" customHeight="1" outlineLevel="1" x14ac:dyDescent="0.25">
      <c r="A1961" s="652"/>
      <c r="B1961" s="498" t="s">
        <v>38</v>
      </c>
      <c r="C1961" s="498"/>
      <c r="D1961" s="24">
        <v>725.8</v>
      </c>
      <c r="E1961" s="39"/>
      <c r="F1961" s="39"/>
      <c r="G1961" s="38"/>
      <c r="H1961" s="39"/>
      <c r="I1961" s="38"/>
      <c r="J1961" s="308"/>
      <c r="K1961" s="39"/>
      <c r="L1961" s="510"/>
      <c r="M1961" s="52"/>
      <c r="N1961" s="626"/>
      <c r="O1961" s="5" t="b">
        <f t="shared" si="765"/>
        <v>1</v>
      </c>
      <c r="P1961" s="462"/>
      <c r="Q1961" s="463"/>
      <c r="R1961" s="403" t="b">
        <f t="shared" si="775"/>
        <v>1</v>
      </c>
    </row>
    <row r="1962" spans="1:18" s="464" customFormat="1" ht="27.75" customHeight="1" outlineLevel="1" x14ac:dyDescent="0.25">
      <c r="A1962" s="653"/>
      <c r="B1962" s="498" t="s">
        <v>20</v>
      </c>
      <c r="C1962" s="498"/>
      <c r="D1962" s="39"/>
      <c r="E1962" s="18"/>
      <c r="F1962" s="39"/>
      <c r="G1962" s="38"/>
      <c r="H1962" s="39"/>
      <c r="I1962" s="38"/>
      <c r="J1962" s="308"/>
      <c r="K1962" s="19"/>
      <c r="L1962" s="510"/>
      <c r="M1962" s="125" t="e">
        <f t="shared" si="772"/>
        <v>#DIV/0!</v>
      </c>
      <c r="N1962" s="627"/>
      <c r="O1962" s="5" t="b">
        <f t="shared" si="765"/>
        <v>1</v>
      </c>
      <c r="P1962" s="462"/>
      <c r="Q1962" s="463"/>
      <c r="R1962" s="403" t="b">
        <f t="shared" si="775"/>
        <v>1</v>
      </c>
    </row>
    <row r="1963" spans="1:18" s="464" customFormat="1" ht="102.75" customHeight="1" outlineLevel="1" x14ac:dyDescent="0.25">
      <c r="A1963" s="641" t="s">
        <v>272</v>
      </c>
      <c r="B1963" s="84" t="s">
        <v>754</v>
      </c>
      <c r="C1963" s="84" t="s">
        <v>116</v>
      </c>
      <c r="D1963" s="58">
        <f>SUM(D1964:D1967)</f>
        <v>196552.17</v>
      </c>
      <c r="E1963" s="58">
        <f t="shared" ref="E1963:F1963" si="790">SUM(E1964:E1967)</f>
        <v>195700.82</v>
      </c>
      <c r="F1963" s="58">
        <f t="shared" si="790"/>
        <v>155642.48000000001</v>
      </c>
      <c r="G1963" s="92">
        <f t="shared" si="785"/>
        <v>0.79500000000000004</v>
      </c>
      <c r="H1963" s="58">
        <f>SUM(H1964:H1967)</f>
        <v>155642.48000000001</v>
      </c>
      <c r="I1963" s="92">
        <f t="shared" si="771"/>
        <v>1</v>
      </c>
      <c r="J1963" s="505">
        <f t="shared" si="778"/>
        <v>1</v>
      </c>
      <c r="K1963" s="58">
        <f t="shared" si="784"/>
        <v>195700.82</v>
      </c>
      <c r="L1963" s="512"/>
      <c r="M1963" s="55">
        <f t="shared" si="772"/>
        <v>1</v>
      </c>
      <c r="N1963" s="644"/>
      <c r="O1963" s="5" t="b">
        <f t="shared" si="765"/>
        <v>1</v>
      </c>
      <c r="P1963" s="462" t="b">
        <f t="shared" ref="P1963:P1972" si="791">E1943=D1943</f>
        <v>1</v>
      </c>
      <c r="Q1963" s="463" t="b">
        <f t="shared" ref="Q1963:Q1972" si="792">IF(F1943=H1943,TRUE,FALSE)</f>
        <v>1</v>
      </c>
      <c r="R1963" s="403" t="b">
        <f t="shared" si="775"/>
        <v>1</v>
      </c>
    </row>
    <row r="1964" spans="1:18" s="464" customFormat="1" ht="18.75" customHeight="1" outlineLevel="1" x14ac:dyDescent="0.25">
      <c r="A1964" s="642"/>
      <c r="B1964" s="498" t="s">
        <v>19</v>
      </c>
      <c r="C1964" s="498"/>
      <c r="D1964" s="39">
        <f>D1969+D1974+D1979+D1984</f>
        <v>0</v>
      </c>
      <c r="E1964" s="39">
        <f t="shared" ref="E1964:H1967" si="793">E1969+E1974+E1979+E1984</f>
        <v>0</v>
      </c>
      <c r="F1964" s="39">
        <f t="shared" si="793"/>
        <v>0</v>
      </c>
      <c r="G1964" s="93" t="e">
        <f t="shared" si="785"/>
        <v>#DIV/0!</v>
      </c>
      <c r="H1964" s="21">
        <f t="shared" si="793"/>
        <v>0</v>
      </c>
      <c r="I1964" s="68" t="e">
        <f t="shared" si="771"/>
        <v>#DIV/0!</v>
      </c>
      <c r="J1964" s="367" t="e">
        <f t="shared" si="778"/>
        <v>#DIV/0!</v>
      </c>
      <c r="K1964" s="355">
        <f t="shared" si="784"/>
        <v>0</v>
      </c>
      <c r="L1964" s="510"/>
      <c r="M1964" s="28"/>
      <c r="N1964" s="644"/>
      <c r="O1964" s="5" t="b">
        <f t="shared" si="765"/>
        <v>1</v>
      </c>
      <c r="P1964" s="462" t="b">
        <f t="shared" si="791"/>
        <v>1</v>
      </c>
      <c r="Q1964" s="463" t="b">
        <f t="shared" si="792"/>
        <v>1</v>
      </c>
      <c r="R1964" s="403" t="b">
        <f t="shared" si="775"/>
        <v>1</v>
      </c>
    </row>
    <row r="1965" spans="1:18" s="464" customFormat="1" ht="21.75" customHeight="1" outlineLevel="1" x14ac:dyDescent="0.25">
      <c r="A1965" s="642"/>
      <c r="B1965" s="498" t="s">
        <v>18</v>
      </c>
      <c r="C1965" s="498"/>
      <c r="D1965" s="39">
        <f>D1970+D1975+D2010</f>
        <v>6533.17</v>
      </c>
      <c r="E1965" s="39">
        <f t="shared" ref="E1965:H1965" si="794">E1970+E1975+E2010</f>
        <v>6533.06</v>
      </c>
      <c r="F1965" s="39">
        <f t="shared" si="794"/>
        <v>6151.17</v>
      </c>
      <c r="G1965" s="64">
        <f t="shared" si="785"/>
        <v>0.94199999999999995</v>
      </c>
      <c r="H1965" s="39">
        <f t="shared" si="794"/>
        <v>6151.17</v>
      </c>
      <c r="I1965" s="64">
        <f t="shared" si="771"/>
        <v>1</v>
      </c>
      <c r="J1965" s="308">
        <f t="shared" si="778"/>
        <v>1</v>
      </c>
      <c r="K1965" s="19">
        <f t="shared" si="784"/>
        <v>6533.06</v>
      </c>
      <c r="L1965" s="510"/>
      <c r="M1965" s="28">
        <f t="shared" ref="M1965:M2028" si="795">K1965/E1965</f>
        <v>1</v>
      </c>
      <c r="N1965" s="644"/>
      <c r="O1965" s="5" t="b">
        <f t="shared" si="765"/>
        <v>1</v>
      </c>
      <c r="P1965" s="462" t="b">
        <f t="shared" si="791"/>
        <v>1</v>
      </c>
      <c r="Q1965" s="463" t="b">
        <f t="shared" si="792"/>
        <v>1</v>
      </c>
      <c r="R1965" s="403" t="b">
        <f t="shared" si="775"/>
        <v>1</v>
      </c>
    </row>
    <row r="1966" spans="1:18" s="464" customFormat="1" ht="18.75" customHeight="1" outlineLevel="1" x14ac:dyDescent="0.25">
      <c r="A1966" s="642"/>
      <c r="B1966" s="498" t="s">
        <v>38</v>
      </c>
      <c r="C1966" s="498"/>
      <c r="D1966" s="39">
        <f>D1971+D1976+D2011+D2046</f>
        <v>190019</v>
      </c>
      <c r="E1966" s="39">
        <f>E1971+E1976+E2011+E2046</f>
        <v>189167.76</v>
      </c>
      <c r="F1966" s="39">
        <f>F1971+F1976+F2011+F2046</f>
        <v>149491.31</v>
      </c>
      <c r="G1966" s="64">
        <f t="shared" si="785"/>
        <v>0.79</v>
      </c>
      <c r="H1966" s="39">
        <f>H1971+H1976+H2011+H2046</f>
        <v>149491.31</v>
      </c>
      <c r="I1966" s="64">
        <f t="shared" si="771"/>
        <v>1</v>
      </c>
      <c r="J1966" s="308">
        <f t="shared" si="778"/>
        <v>1</v>
      </c>
      <c r="K1966" s="19">
        <f t="shared" si="784"/>
        <v>189167.76</v>
      </c>
      <c r="L1966" s="510"/>
      <c r="M1966" s="28">
        <f t="shared" si="795"/>
        <v>1</v>
      </c>
      <c r="N1966" s="644"/>
      <c r="O1966" s="5" t="b">
        <f t="shared" si="765"/>
        <v>1</v>
      </c>
      <c r="P1966" s="462" t="b">
        <f t="shared" si="791"/>
        <v>1</v>
      </c>
      <c r="Q1966" s="463" t="b">
        <f t="shared" si="792"/>
        <v>1</v>
      </c>
      <c r="R1966" s="403" t="b">
        <f t="shared" si="775"/>
        <v>1</v>
      </c>
    </row>
    <row r="1967" spans="1:18" s="464" customFormat="1" ht="18.75" customHeight="1" outlineLevel="1" x14ac:dyDescent="0.25">
      <c r="A1967" s="643"/>
      <c r="B1967" s="498" t="s">
        <v>20</v>
      </c>
      <c r="C1967" s="498"/>
      <c r="D1967" s="39">
        <f t="shared" ref="D1967:F1967" si="796">D1972+D1977+D1982+D1987</f>
        <v>0</v>
      </c>
      <c r="E1967" s="39">
        <f t="shared" si="796"/>
        <v>0</v>
      </c>
      <c r="F1967" s="39">
        <f t="shared" si="796"/>
        <v>0</v>
      </c>
      <c r="G1967" s="93" t="e">
        <f t="shared" si="785"/>
        <v>#DIV/0!</v>
      </c>
      <c r="H1967" s="21">
        <f t="shared" si="793"/>
        <v>0</v>
      </c>
      <c r="I1967" s="93" t="e">
        <f t="shared" si="771"/>
        <v>#DIV/0!</v>
      </c>
      <c r="J1967" s="367" t="e">
        <f t="shared" si="778"/>
        <v>#DIV/0!</v>
      </c>
      <c r="K1967" s="355">
        <f t="shared" si="784"/>
        <v>0</v>
      </c>
      <c r="L1967" s="510"/>
      <c r="M1967" s="28"/>
      <c r="N1967" s="644"/>
      <c r="O1967" s="5" t="b">
        <f t="shared" si="765"/>
        <v>1</v>
      </c>
      <c r="P1967" s="462" t="b">
        <f t="shared" si="791"/>
        <v>1</v>
      </c>
      <c r="Q1967" s="463" t="b">
        <f t="shared" si="792"/>
        <v>1</v>
      </c>
      <c r="R1967" s="403" t="b">
        <f t="shared" si="775"/>
        <v>1</v>
      </c>
    </row>
    <row r="1968" spans="1:18" s="464" customFormat="1" ht="46.5" customHeight="1" outlineLevel="1" x14ac:dyDescent="0.25">
      <c r="A1968" s="702" t="s">
        <v>533</v>
      </c>
      <c r="B1968" s="50" t="s">
        <v>1278</v>
      </c>
      <c r="C1968" s="50" t="s">
        <v>172</v>
      </c>
      <c r="D1968" s="51">
        <f>SUM(D1969:D1972)</f>
        <v>114365.48</v>
      </c>
      <c r="E1968" s="51">
        <f>SUM(E1969:E1972)</f>
        <v>113620.35</v>
      </c>
      <c r="F1968" s="51">
        <f>SUM(F1969:F1972)</f>
        <v>90608.7</v>
      </c>
      <c r="G1968" s="105">
        <f t="shared" si="785"/>
        <v>0.79700000000000004</v>
      </c>
      <c r="H1968" s="19">
        <f>SUM(H1969:H1972)</f>
        <v>90608.7</v>
      </c>
      <c r="I1968" s="91">
        <f t="shared" si="771"/>
        <v>1</v>
      </c>
      <c r="J1968" s="308">
        <f t="shared" si="778"/>
        <v>1</v>
      </c>
      <c r="K1968" s="19">
        <f t="shared" si="784"/>
        <v>113620.35</v>
      </c>
      <c r="L1968" s="513"/>
      <c r="M1968" s="52">
        <f t="shared" si="795"/>
        <v>1</v>
      </c>
      <c r="N1968" s="644" t="s">
        <v>1048</v>
      </c>
      <c r="O1968" s="5" t="b">
        <f t="shared" si="765"/>
        <v>1</v>
      </c>
      <c r="P1968" s="462" t="b">
        <f t="shared" si="791"/>
        <v>1</v>
      </c>
      <c r="Q1968" s="463" t="b">
        <f t="shared" si="792"/>
        <v>1</v>
      </c>
      <c r="R1968" s="403" t="b">
        <f t="shared" si="775"/>
        <v>1</v>
      </c>
    </row>
    <row r="1969" spans="1:18" s="464" customFormat="1" ht="27" outlineLevel="1" x14ac:dyDescent="0.25">
      <c r="A1969" s="703"/>
      <c r="B1969" s="499" t="s">
        <v>19</v>
      </c>
      <c r="C1969" s="499"/>
      <c r="D1969" s="24"/>
      <c r="E1969" s="25"/>
      <c r="F1969" s="24"/>
      <c r="G1969" s="98" t="e">
        <f t="shared" si="785"/>
        <v>#DIV/0!</v>
      </c>
      <c r="H1969" s="21"/>
      <c r="I1969" s="93" t="e">
        <f t="shared" si="771"/>
        <v>#DIV/0!</v>
      </c>
      <c r="J1969" s="367" t="e">
        <f t="shared" si="778"/>
        <v>#DIV/0!</v>
      </c>
      <c r="K1969" s="355">
        <f t="shared" si="784"/>
        <v>0</v>
      </c>
      <c r="L1969" s="510"/>
      <c r="M1969" s="28"/>
      <c r="N1969" s="644"/>
      <c r="O1969" s="5" t="b">
        <f t="shared" si="765"/>
        <v>1</v>
      </c>
      <c r="P1969" s="462" t="b">
        <f t="shared" si="791"/>
        <v>1</v>
      </c>
      <c r="Q1969" s="463" t="b">
        <f t="shared" si="792"/>
        <v>1</v>
      </c>
      <c r="R1969" s="403" t="b">
        <f t="shared" si="775"/>
        <v>1</v>
      </c>
    </row>
    <row r="1970" spans="1:18" s="464" customFormat="1" ht="27" outlineLevel="1" x14ac:dyDescent="0.25">
      <c r="A1970" s="703"/>
      <c r="B1970" s="499" t="s">
        <v>18</v>
      </c>
      <c r="C1970" s="499"/>
      <c r="D1970" s="24"/>
      <c r="E1970" s="25"/>
      <c r="F1970" s="24"/>
      <c r="G1970" s="98" t="e">
        <f t="shared" si="785"/>
        <v>#DIV/0!</v>
      </c>
      <c r="H1970" s="21"/>
      <c r="I1970" s="93" t="e">
        <f t="shared" si="771"/>
        <v>#DIV/0!</v>
      </c>
      <c r="J1970" s="367" t="e">
        <f t="shared" si="778"/>
        <v>#DIV/0!</v>
      </c>
      <c r="K1970" s="355">
        <f t="shared" si="784"/>
        <v>0</v>
      </c>
      <c r="L1970" s="510"/>
      <c r="M1970" s="28"/>
      <c r="N1970" s="644"/>
      <c r="O1970" s="5" t="b">
        <f t="shared" si="765"/>
        <v>1</v>
      </c>
      <c r="P1970" s="462" t="b">
        <f t="shared" si="791"/>
        <v>1</v>
      </c>
      <c r="Q1970" s="463" t="b">
        <f t="shared" si="792"/>
        <v>1</v>
      </c>
      <c r="R1970" s="403" t="b">
        <f t="shared" si="775"/>
        <v>1</v>
      </c>
    </row>
    <row r="1971" spans="1:18" s="464" customFormat="1" ht="27" outlineLevel="1" x14ac:dyDescent="0.25">
      <c r="A1971" s="703"/>
      <c r="B1971" s="499" t="s">
        <v>38</v>
      </c>
      <c r="C1971" s="499"/>
      <c r="D1971" s="24">
        <v>114365.48</v>
      </c>
      <c r="E1971" s="24">
        <v>113620.35</v>
      </c>
      <c r="F1971" s="24">
        <v>90608.7</v>
      </c>
      <c r="G1971" s="100">
        <f t="shared" si="785"/>
        <v>0.79700000000000004</v>
      </c>
      <c r="H1971" s="39">
        <f>F1971</f>
        <v>90608.7</v>
      </c>
      <c r="I1971" s="64">
        <f t="shared" si="771"/>
        <v>1</v>
      </c>
      <c r="J1971" s="308">
        <f t="shared" si="778"/>
        <v>1</v>
      </c>
      <c r="K1971" s="19">
        <f>K1981+K1991+K1996+K2001+K2006</f>
        <v>64151.79</v>
      </c>
      <c r="L1971" s="510"/>
      <c r="M1971" s="28">
        <f t="shared" si="795"/>
        <v>0.56000000000000005</v>
      </c>
      <c r="N1971" s="644"/>
      <c r="O1971" s="5" t="b">
        <f t="shared" si="765"/>
        <v>0</v>
      </c>
      <c r="P1971" s="462" t="b">
        <f t="shared" si="791"/>
        <v>1</v>
      </c>
      <c r="Q1971" s="463" t="b">
        <f t="shared" si="792"/>
        <v>1</v>
      </c>
      <c r="R1971" s="403" t="b">
        <f t="shared" si="775"/>
        <v>1</v>
      </c>
    </row>
    <row r="1972" spans="1:18" s="464" customFormat="1" ht="30.75" customHeight="1" outlineLevel="1" x14ac:dyDescent="0.25">
      <c r="A1972" s="704"/>
      <c r="B1972" s="499" t="s">
        <v>20</v>
      </c>
      <c r="C1972" s="499"/>
      <c r="D1972" s="24"/>
      <c r="E1972" s="25"/>
      <c r="F1972" s="24"/>
      <c r="G1972" s="98" t="e">
        <f t="shared" si="785"/>
        <v>#DIV/0!</v>
      </c>
      <c r="H1972" s="21"/>
      <c r="I1972" s="93" t="e">
        <f t="shared" si="771"/>
        <v>#DIV/0!</v>
      </c>
      <c r="J1972" s="367" t="e">
        <f t="shared" si="778"/>
        <v>#DIV/0!</v>
      </c>
      <c r="K1972" s="19">
        <f t="shared" si="784"/>
        <v>0</v>
      </c>
      <c r="L1972" s="510"/>
      <c r="M1972" s="28"/>
      <c r="N1972" s="644"/>
      <c r="O1972" s="5" t="b">
        <f t="shared" si="765"/>
        <v>1</v>
      </c>
      <c r="P1972" s="462" t="b">
        <f t="shared" si="791"/>
        <v>1</v>
      </c>
      <c r="Q1972" s="463" t="b">
        <f t="shared" si="792"/>
        <v>1</v>
      </c>
      <c r="R1972" s="403" t="b">
        <f t="shared" si="775"/>
        <v>1</v>
      </c>
    </row>
    <row r="1973" spans="1:18" s="464" customFormat="1" ht="62.25" customHeight="1" outlineLevel="1" x14ac:dyDescent="0.25">
      <c r="A1973" s="641" t="s">
        <v>534</v>
      </c>
      <c r="B1973" s="50" t="s">
        <v>274</v>
      </c>
      <c r="C1973" s="37" t="s">
        <v>172</v>
      </c>
      <c r="D1973" s="51">
        <f>SUM(D1974:D1977)</f>
        <v>70833.179999999993</v>
      </c>
      <c r="E1973" s="51">
        <f>SUM(E1974:E1977)</f>
        <v>70435.81</v>
      </c>
      <c r="F1973" s="24">
        <f>SUM(F1974:F1977)</f>
        <v>59038.9</v>
      </c>
      <c r="G1973" s="100">
        <f t="shared" si="785"/>
        <v>0.83799999999999997</v>
      </c>
      <c r="H1973" s="39">
        <f>SUM(H1974:H1977)</f>
        <v>59038.9</v>
      </c>
      <c r="I1973" s="64">
        <f t="shared" si="771"/>
        <v>1</v>
      </c>
      <c r="J1973" s="308">
        <f t="shared" si="778"/>
        <v>1</v>
      </c>
      <c r="K1973" s="19">
        <f t="shared" si="784"/>
        <v>70435.81</v>
      </c>
      <c r="L1973" s="510"/>
      <c r="M1973" s="28">
        <f t="shared" si="795"/>
        <v>1</v>
      </c>
      <c r="N1973" s="588" t="s">
        <v>1591</v>
      </c>
      <c r="O1973" s="5" t="b">
        <f t="shared" si="765"/>
        <v>1</v>
      </c>
      <c r="P1973" s="462"/>
      <c r="Q1973" s="463" t="b">
        <f t="shared" si="783"/>
        <v>1</v>
      </c>
      <c r="R1973" s="403" t="b">
        <f t="shared" si="775"/>
        <v>1</v>
      </c>
    </row>
    <row r="1974" spans="1:18" s="464" customFormat="1" ht="27" outlineLevel="1" x14ac:dyDescent="0.25">
      <c r="A1974" s="642"/>
      <c r="B1974" s="498" t="s">
        <v>19</v>
      </c>
      <c r="C1974" s="498"/>
      <c r="D1974" s="39">
        <f>D1984</f>
        <v>0</v>
      </c>
      <c r="E1974" s="24">
        <f>E1984</f>
        <v>0</v>
      </c>
      <c r="F1974" s="39">
        <f>F1979+F1984+F1989+F1994+F1999+F2004</f>
        <v>0</v>
      </c>
      <c r="G1974" s="68" t="e">
        <f t="shared" si="785"/>
        <v>#DIV/0!</v>
      </c>
      <c r="H1974" s="21">
        <f t="shared" ref="H1974" si="797">H1979+H1984+H1989+H1994+H1999+H2004</f>
        <v>0</v>
      </c>
      <c r="I1974" s="93" t="e">
        <f t="shared" si="771"/>
        <v>#DIV/0!</v>
      </c>
      <c r="J1974" s="367" t="e">
        <f t="shared" si="778"/>
        <v>#DIV/0!</v>
      </c>
      <c r="K1974" s="19">
        <f t="shared" si="784"/>
        <v>0</v>
      </c>
      <c r="L1974" s="28"/>
      <c r="M1974" s="28"/>
      <c r="N1974" s="589"/>
      <c r="O1974" s="5" t="b">
        <f t="shared" si="765"/>
        <v>1</v>
      </c>
      <c r="P1974" s="462"/>
      <c r="Q1974" s="463" t="b">
        <f t="shared" si="783"/>
        <v>1</v>
      </c>
      <c r="R1974" s="403" t="b">
        <f t="shared" si="775"/>
        <v>1</v>
      </c>
    </row>
    <row r="1975" spans="1:18" s="464" customFormat="1" ht="27" outlineLevel="1" x14ac:dyDescent="0.25">
      <c r="A1975" s="642"/>
      <c r="B1975" s="498" t="s">
        <v>18</v>
      </c>
      <c r="C1975" s="498"/>
      <c r="D1975" s="39">
        <f>D1980+D1985+D1990+D1995+D2000+D2005</f>
        <v>5536.82</v>
      </c>
      <c r="E1975" s="39">
        <f>E1980+E1985+E1990+E1995+E2000+E2005</f>
        <v>6284.02</v>
      </c>
      <c r="F1975" s="39">
        <f t="shared" ref="F1975:H1977" si="798">F1980+F1985+F1990+F1995+F2000+F2005</f>
        <v>5902.71</v>
      </c>
      <c r="G1975" s="64">
        <f t="shared" si="785"/>
        <v>0.93899999999999995</v>
      </c>
      <c r="H1975" s="39">
        <f t="shared" si="798"/>
        <v>5902.71</v>
      </c>
      <c r="I1975" s="64">
        <f t="shared" si="771"/>
        <v>1</v>
      </c>
      <c r="J1975" s="308">
        <f t="shared" si="778"/>
        <v>1</v>
      </c>
      <c r="K1975" s="19">
        <f t="shared" si="784"/>
        <v>6284.02</v>
      </c>
      <c r="L1975" s="28"/>
      <c r="M1975" s="28">
        <f t="shared" si="795"/>
        <v>1</v>
      </c>
      <c r="N1975" s="589"/>
      <c r="O1975" s="5" t="b">
        <f t="shared" si="765"/>
        <v>1</v>
      </c>
      <c r="P1975" s="462"/>
      <c r="Q1975" s="463" t="b">
        <f t="shared" si="783"/>
        <v>1</v>
      </c>
      <c r="R1975" s="403" t="b">
        <f t="shared" si="775"/>
        <v>1</v>
      </c>
    </row>
    <row r="1976" spans="1:18" s="464" customFormat="1" ht="27" outlineLevel="1" x14ac:dyDescent="0.25">
      <c r="A1976" s="642"/>
      <c r="B1976" s="498" t="s">
        <v>38</v>
      </c>
      <c r="C1976" s="498"/>
      <c r="D1976" s="39">
        <f>D1981+D1986+D1991+D1996+D2001+D2006</f>
        <v>65296.36</v>
      </c>
      <c r="E1976" s="39">
        <f>E1981+E1986+E1991+E1996+E2001+E2006</f>
        <v>64151.79</v>
      </c>
      <c r="F1976" s="39">
        <f t="shared" si="798"/>
        <v>53136.19</v>
      </c>
      <c r="G1976" s="64">
        <f t="shared" si="785"/>
        <v>0.82799999999999996</v>
      </c>
      <c r="H1976" s="39">
        <f t="shared" si="798"/>
        <v>53136.19</v>
      </c>
      <c r="I1976" s="64">
        <f t="shared" si="771"/>
        <v>1</v>
      </c>
      <c r="J1976" s="308">
        <f t="shared" si="778"/>
        <v>1</v>
      </c>
      <c r="K1976" s="19">
        <f t="shared" si="784"/>
        <v>64151.79</v>
      </c>
      <c r="L1976" s="28"/>
      <c r="M1976" s="28">
        <f t="shared" si="795"/>
        <v>1</v>
      </c>
      <c r="N1976" s="589"/>
      <c r="O1976" s="5" t="b">
        <f t="shared" si="765"/>
        <v>1</v>
      </c>
      <c r="P1976" s="462"/>
      <c r="Q1976" s="463" t="b">
        <f t="shared" si="783"/>
        <v>1</v>
      </c>
      <c r="R1976" s="403" t="b">
        <f t="shared" si="775"/>
        <v>1</v>
      </c>
    </row>
    <row r="1977" spans="1:18" s="464" customFormat="1" ht="27" outlineLevel="1" x14ac:dyDescent="0.25">
      <c r="A1977" s="643"/>
      <c r="B1977" s="498" t="s">
        <v>20</v>
      </c>
      <c r="C1977" s="498"/>
      <c r="D1977" s="39">
        <f>D1987</f>
        <v>0</v>
      </c>
      <c r="E1977" s="24">
        <f>E1987</f>
        <v>0</v>
      </c>
      <c r="F1977" s="39">
        <f>F1987</f>
        <v>0</v>
      </c>
      <c r="G1977" s="93" t="e">
        <f t="shared" si="785"/>
        <v>#DIV/0!</v>
      </c>
      <c r="H1977" s="21">
        <f t="shared" si="798"/>
        <v>0</v>
      </c>
      <c r="I1977" s="93" t="e">
        <f t="shared" si="771"/>
        <v>#DIV/0!</v>
      </c>
      <c r="J1977" s="367" t="e">
        <f t="shared" si="778"/>
        <v>#DIV/0!</v>
      </c>
      <c r="K1977" s="19">
        <f t="shared" si="784"/>
        <v>0</v>
      </c>
      <c r="L1977" s="28"/>
      <c r="M1977" s="28"/>
      <c r="N1977" s="589"/>
      <c r="O1977" s="5" t="b">
        <f t="shared" ref="O1977:O2040" si="799">K1977+L1977=E1977</f>
        <v>1</v>
      </c>
      <c r="P1977" s="462"/>
      <c r="Q1977" s="463" t="b">
        <f t="shared" si="783"/>
        <v>1</v>
      </c>
      <c r="R1977" s="403" t="b">
        <f t="shared" si="775"/>
        <v>1</v>
      </c>
    </row>
    <row r="1978" spans="1:18" s="464" customFormat="1" ht="83.25" customHeight="1" outlineLevel="1" x14ac:dyDescent="0.25">
      <c r="A1978" s="612" t="s">
        <v>738</v>
      </c>
      <c r="B1978" s="50" t="s">
        <v>739</v>
      </c>
      <c r="C1978" s="37" t="s">
        <v>172</v>
      </c>
      <c r="D1978" s="51">
        <f>SUM(D1979:D1982)</f>
        <v>65296.36</v>
      </c>
      <c r="E1978" s="51">
        <f>SUM(E1979:E1982)</f>
        <v>64151.79</v>
      </c>
      <c r="F1978" s="51">
        <f>SUM(F1979:F1982)</f>
        <v>53136.19</v>
      </c>
      <c r="G1978" s="91">
        <f>F1978/E1978</f>
        <v>0.82799999999999996</v>
      </c>
      <c r="H1978" s="19">
        <f>SUM(H1979:H1982)</f>
        <v>53136.19</v>
      </c>
      <c r="I1978" s="91">
        <f>H1978/F1978</f>
        <v>1</v>
      </c>
      <c r="J1978" s="308">
        <f t="shared" si="778"/>
        <v>1</v>
      </c>
      <c r="K1978" s="19">
        <f t="shared" si="784"/>
        <v>64151.79</v>
      </c>
      <c r="L1978" s="28"/>
      <c r="M1978" s="28">
        <f t="shared" si="795"/>
        <v>1</v>
      </c>
      <c r="N1978" s="589"/>
      <c r="O1978" s="5" t="b">
        <f t="shared" si="799"/>
        <v>1</v>
      </c>
      <c r="P1978" s="462" t="b">
        <f t="shared" si="782"/>
        <v>0</v>
      </c>
      <c r="Q1978" s="463" t="b">
        <f t="shared" si="783"/>
        <v>1</v>
      </c>
      <c r="R1978" s="403" t="b">
        <f t="shared" si="775"/>
        <v>1</v>
      </c>
    </row>
    <row r="1979" spans="1:18" s="464" customFormat="1" ht="30" customHeight="1" outlineLevel="1" x14ac:dyDescent="0.25">
      <c r="A1979" s="613"/>
      <c r="B1979" s="499" t="s">
        <v>19</v>
      </c>
      <c r="C1979" s="499"/>
      <c r="D1979" s="24"/>
      <c r="E1979" s="24"/>
      <c r="F1979" s="24"/>
      <c r="G1979" s="93" t="e">
        <f>F1979/E1979</f>
        <v>#DIV/0!</v>
      </c>
      <c r="H1979" s="21"/>
      <c r="I1979" s="232" t="e">
        <f t="shared" ref="I1979:I1981" si="800">H1979/F1979</f>
        <v>#DIV/0!</v>
      </c>
      <c r="J1979" s="367" t="e">
        <f t="shared" si="778"/>
        <v>#DIV/0!</v>
      </c>
      <c r="K1979" s="355">
        <f t="shared" si="784"/>
        <v>0</v>
      </c>
      <c r="L1979" s="29"/>
      <c r="M1979" s="29"/>
      <c r="N1979" s="589"/>
      <c r="O1979" s="5" t="b">
        <f t="shared" si="799"/>
        <v>1</v>
      </c>
      <c r="P1979" s="462" t="b">
        <f t="shared" si="782"/>
        <v>1</v>
      </c>
      <c r="Q1979" s="463" t="b">
        <f t="shared" si="783"/>
        <v>1</v>
      </c>
      <c r="R1979" s="403" t="b">
        <f t="shared" si="775"/>
        <v>1</v>
      </c>
    </row>
    <row r="1980" spans="1:18" s="464" customFormat="1" ht="26.25" customHeight="1" outlineLevel="1" x14ac:dyDescent="0.25">
      <c r="A1980" s="613"/>
      <c r="B1980" s="499" t="s">
        <v>18</v>
      </c>
      <c r="C1980" s="499"/>
      <c r="D1980" s="24"/>
      <c r="E1980" s="24"/>
      <c r="F1980" s="24"/>
      <c r="G1980" s="64"/>
      <c r="H1980" s="39"/>
      <c r="I1980" s="64"/>
      <c r="J1980" s="308"/>
      <c r="K1980" s="19">
        <f t="shared" si="784"/>
        <v>0</v>
      </c>
      <c r="L1980" s="29"/>
      <c r="M1980" s="29" t="e">
        <f t="shared" si="795"/>
        <v>#DIV/0!</v>
      </c>
      <c r="N1980" s="589"/>
      <c r="O1980" s="5" t="b">
        <f t="shared" si="799"/>
        <v>1</v>
      </c>
      <c r="P1980" s="462" t="b">
        <f t="shared" si="782"/>
        <v>1</v>
      </c>
      <c r="Q1980" s="463" t="b">
        <f t="shared" si="783"/>
        <v>1</v>
      </c>
      <c r="R1980" s="403" t="b">
        <f t="shared" si="775"/>
        <v>1</v>
      </c>
    </row>
    <row r="1981" spans="1:18" s="464" customFormat="1" ht="27" outlineLevel="1" x14ac:dyDescent="0.25">
      <c r="A1981" s="613"/>
      <c r="B1981" s="499" t="s">
        <v>38</v>
      </c>
      <c r="C1981" s="499"/>
      <c r="D1981" s="24">
        <v>65296.36</v>
      </c>
      <c r="E1981" s="24">
        <v>64151.79</v>
      </c>
      <c r="F1981" s="24">
        <v>53136.19</v>
      </c>
      <c r="G1981" s="64">
        <f>F1981/E1981</f>
        <v>0.82799999999999996</v>
      </c>
      <c r="H1981" s="39">
        <f>F1981</f>
        <v>53136.19</v>
      </c>
      <c r="I1981" s="64">
        <f t="shared" si="800"/>
        <v>1</v>
      </c>
      <c r="J1981" s="308">
        <f t="shared" si="778"/>
        <v>1</v>
      </c>
      <c r="K1981" s="19">
        <f t="shared" si="784"/>
        <v>64151.79</v>
      </c>
      <c r="L1981" s="28"/>
      <c r="M1981" s="28">
        <f t="shared" si="795"/>
        <v>1</v>
      </c>
      <c r="N1981" s="589"/>
      <c r="O1981" s="5" t="b">
        <f t="shared" si="799"/>
        <v>1</v>
      </c>
      <c r="P1981" s="462" t="b">
        <f t="shared" si="782"/>
        <v>0</v>
      </c>
      <c r="Q1981" s="463" t="b">
        <f t="shared" si="783"/>
        <v>1</v>
      </c>
      <c r="R1981" s="403" t="b">
        <f t="shared" si="775"/>
        <v>1</v>
      </c>
    </row>
    <row r="1982" spans="1:18" s="464" customFormat="1" ht="108.75" customHeight="1" outlineLevel="1" x14ac:dyDescent="0.25">
      <c r="A1982" s="594"/>
      <c r="B1982" s="499" t="s">
        <v>20</v>
      </c>
      <c r="C1982" s="499"/>
      <c r="D1982" s="24"/>
      <c r="E1982" s="24"/>
      <c r="F1982" s="24"/>
      <c r="G1982" s="38"/>
      <c r="H1982" s="39"/>
      <c r="I1982" s="38"/>
      <c r="J1982" s="308"/>
      <c r="K1982" s="19">
        <f t="shared" si="784"/>
        <v>0</v>
      </c>
      <c r="L1982" s="28"/>
      <c r="M1982" s="28"/>
      <c r="N1982" s="590"/>
      <c r="O1982" s="5" t="b">
        <f t="shared" si="799"/>
        <v>1</v>
      </c>
      <c r="P1982" s="462" t="b">
        <f t="shared" si="782"/>
        <v>1</v>
      </c>
      <c r="Q1982" s="463" t="b">
        <f t="shared" si="783"/>
        <v>1</v>
      </c>
      <c r="R1982" s="403" t="b">
        <f t="shared" si="775"/>
        <v>1</v>
      </c>
    </row>
    <row r="1983" spans="1:18" s="465" customFormat="1" ht="62.25" customHeight="1" outlineLevel="1" x14ac:dyDescent="0.25">
      <c r="A1983" s="612" t="s">
        <v>740</v>
      </c>
      <c r="B1983" s="50" t="s">
        <v>732</v>
      </c>
      <c r="C1983" s="50" t="s">
        <v>172</v>
      </c>
      <c r="D1983" s="156">
        <f>SUM(D1984:D1987)</f>
        <v>267.89999999999998</v>
      </c>
      <c r="E1983" s="156">
        <f>SUM(E1984:E1987)</f>
        <v>267.89999999999998</v>
      </c>
      <c r="F1983" s="154">
        <f>SUM(F1984:F1987)</f>
        <v>199.54</v>
      </c>
      <c r="G1983" s="64">
        <f t="shared" ref="G1983:G1990" si="801">F1983/E1983</f>
        <v>0.745</v>
      </c>
      <c r="H1983" s="514">
        <f>SUM(H1984:H1987)</f>
        <v>199.54</v>
      </c>
      <c r="I1983" s="64">
        <f t="shared" si="771"/>
        <v>1</v>
      </c>
      <c r="J1983" s="308">
        <f t="shared" si="778"/>
        <v>1</v>
      </c>
      <c r="K1983" s="19">
        <f t="shared" si="784"/>
        <v>267.89999999999998</v>
      </c>
      <c r="L1983" s="28"/>
      <c r="M1983" s="28">
        <f t="shared" si="795"/>
        <v>1</v>
      </c>
      <c r="N1983" s="628" t="s">
        <v>1592</v>
      </c>
      <c r="O1983" s="5" t="b">
        <f t="shared" si="799"/>
        <v>1</v>
      </c>
      <c r="P1983" s="462" t="b">
        <f t="shared" si="782"/>
        <v>0</v>
      </c>
      <c r="Q1983" s="463" t="b">
        <f t="shared" si="783"/>
        <v>1</v>
      </c>
      <c r="R1983" s="403" t="b">
        <f t="shared" si="775"/>
        <v>1</v>
      </c>
    </row>
    <row r="1984" spans="1:18" s="464" customFormat="1" ht="27.75" customHeight="1" outlineLevel="1" x14ac:dyDescent="0.25">
      <c r="A1984" s="613"/>
      <c r="B1984" s="499" t="s">
        <v>19</v>
      </c>
      <c r="C1984" s="499"/>
      <c r="D1984" s="24"/>
      <c r="E1984" s="24"/>
      <c r="F1984" s="24"/>
      <c r="G1984" s="38"/>
      <c r="H1984" s="39"/>
      <c r="I1984" s="38"/>
      <c r="J1984" s="308"/>
      <c r="K1984" s="19">
        <f t="shared" si="784"/>
        <v>0</v>
      </c>
      <c r="L1984" s="28"/>
      <c r="M1984" s="28"/>
      <c r="N1984" s="628"/>
      <c r="O1984" s="5" t="b">
        <f t="shared" si="799"/>
        <v>1</v>
      </c>
      <c r="P1984" s="462" t="b">
        <f t="shared" si="782"/>
        <v>1</v>
      </c>
      <c r="Q1984" s="463" t="b">
        <f t="shared" si="783"/>
        <v>1</v>
      </c>
      <c r="R1984" s="403" t="b">
        <f t="shared" si="775"/>
        <v>1</v>
      </c>
    </row>
    <row r="1985" spans="1:18" s="464" customFormat="1" ht="26.25" customHeight="1" outlineLevel="1" x14ac:dyDescent="0.25">
      <c r="A1985" s="613"/>
      <c r="B1985" s="499" t="s">
        <v>18</v>
      </c>
      <c r="C1985" s="499"/>
      <c r="D1985" s="24">
        <v>267.89999999999998</v>
      </c>
      <c r="E1985" s="24">
        <v>267.89999999999998</v>
      </c>
      <c r="F1985" s="24">
        <v>199.54</v>
      </c>
      <c r="G1985" s="64">
        <f t="shared" si="801"/>
        <v>0.745</v>
      </c>
      <c r="H1985" s="39">
        <f>F1985</f>
        <v>199.54</v>
      </c>
      <c r="I1985" s="64">
        <f t="shared" si="771"/>
        <v>1</v>
      </c>
      <c r="J1985" s="308">
        <f t="shared" si="778"/>
        <v>1</v>
      </c>
      <c r="K1985" s="19">
        <f t="shared" si="784"/>
        <v>267.89999999999998</v>
      </c>
      <c r="L1985" s="28"/>
      <c r="M1985" s="28">
        <f t="shared" si="795"/>
        <v>1</v>
      </c>
      <c r="N1985" s="628"/>
      <c r="O1985" s="5" t="b">
        <f t="shared" si="799"/>
        <v>1</v>
      </c>
      <c r="P1985" s="462" t="b">
        <f t="shared" si="782"/>
        <v>0</v>
      </c>
      <c r="Q1985" s="463" t="b">
        <f t="shared" si="783"/>
        <v>1</v>
      </c>
      <c r="R1985" s="403" t="b">
        <f t="shared" si="775"/>
        <v>1</v>
      </c>
    </row>
    <row r="1986" spans="1:18" s="464" customFormat="1" ht="24" customHeight="1" outlineLevel="1" x14ac:dyDescent="0.25">
      <c r="A1986" s="613"/>
      <c r="B1986" s="499" t="s">
        <v>38</v>
      </c>
      <c r="C1986" s="499"/>
      <c r="D1986" s="24"/>
      <c r="E1986" s="24"/>
      <c r="F1986" s="24"/>
      <c r="G1986" s="64"/>
      <c r="H1986" s="39"/>
      <c r="I1986" s="64"/>
      <c r="J1986" s="308"/>
      <c r="K1986" s="19">
        <f t="shared" si="784"/>
        <v>0</v>
      </c>
      <c r="L1986" s="28"/>
      <c r="M1986" s="28"/>
      <c r="N1986" s="628"/>
      <c r="O1986" s="5" t="b">
        <f t="shared" si="799"/>
        <v>1</v>
      </c>
      <c r="P1986" s="462" t="b">
        <f t="shared" si="782"/>
        <v>0</v>
      </c>
      <c r="Q1986" s="463" t="b">
        <f t="shared" si="783"/>
        <v>1</v>
      </c>
      <c r="R1986" s="403" t="b">
        <f t="shared" si="775"/>
        <v>1</v>
      </c>
    </row>
    <row r="1987" spans="1:18" s="464" customFormat="1" ht="58.5" customHeight="1" outlineLevel="1" x14ac:dyDescent="0.25">
      <c r="A1987" s="594"/>
      <c r="B1987" s="499" t="s">
        <v>20</v>
      </c>
      <c r="C1987" s="499"/>
      <c r="D1987" s="24"/>
      <c r="E1987" s="25"/>
      <c r="F1987" s="24"/>
      <c r="G1987" s="64"/>
      <c r="H1987" s="39"/>
      <c r="I1987" s="64"/>
      <c r="J1987" s="308"/>
      <c r="K1987" s="19">
        <f t="shared" si="784"/>
        <v>0</v>
      </c>
      <c r="L1987" s="28"/>
      <c r="M1987" s="28"/>
      <c r="N1987" s="628"/>
      <c r="O1987" s="5" t="b">
        <f t="shared" si="799"/>
        <v>1</v>
      </c>
      <c r="P1987" s="462" t="b">
        <f t="shared" si="782"/>
        <v>1</v>
      </c>
      <c r="Q1987" s="463" t="b">
        <f t="shared" si="783"/>
        <v>1</v>
      </c>
      <c r="R1987" s="403" t="b">
        <f t="shared" si="775"/>
        <v>1</v>
      </c>
    </row>
    <row r="1988" spans="1:18" s="464" customFormat="1" ht="58.5" customHeight="1" outlineLevel="1" x14ac:dyDescent="0.25">
      <c r="A1988" s="612" t="s">
        <v>741</v>
      </c>
      <c r="B1988" s="37" t="s">
        <v>734</v>
      </c>
      <c r="C1988" s="499" t="s">
        <v>172</v>
      </c>
      <c r="D1988" s="24">
        <f>SUM(D1989:D1992)</f>
        <v>4480.7</v>
      </c>
      <c r="E1988" s="24">
        <f>SUM(E1989:E1992)</f>
        <v>5238.71</v>
      </c>
      <c r="F1988" s="24">
        <f>SUM(F1989:F1992)</f>
        <v>5011.8999999999996</v>
      </c>
      <c r="G1988" s="100">
        <f t="shared" si="801"/>
        <v>0.95699999999999996</v>
      </c>
      <c r="H1988" s="39">
        <f>SUM(H1989:H1992)</f>
        <v>5011.8999999999996</v>
      </c>
      <c r="I1988" s="64">
        <f t="shared" si="771"/>
        <v>1</v>
      </c>
      <c r="J1988" s="308">
        <f t="shared" si="778"/>
        <v>1</v>
      </c>
      <c r="K1988" s="19">
        <f t="shared" si="784"/>
        <v>5238.71</v>
      </c>
      <c r="L1988" s="28"/>
      <c r="M1988" s="28">
        <f t="shared" si="795"/>
        <v>1</v>
      </c>
      <c r="N1988" s="628" t="s">
        <v>1407</v>
      </c>
      <c r="O1988" s="5" t="b">
        <f t="shared" si="799"/>
        <v>1</v>
      </c>
      <c r="P1988" s="462"/>
      <c r="Q1988" s="463"/>
      <c r="R1988" s="403" t="b">
        <f t="shared" si="775"/>
        <v>1</v>
      </c>
    </row>
    <row r="1989" spans="1:18" s="464" customFormat="1" ht="58.5" customHeight="1" outlineLevel="1" x14ac:dyDescent="0.25">
      <c r="A1989" s="613"/>
      <c r="B1989" s="499" t="s">
        <v>19</v>
      </c>
      <c r="C1989" s="499"/>
      <c r="D1989" s="24"/>
      <c r="E1989" s="25"/>
      <c r="F1989" s="24"/>
      <c r="G1989" s="100"/>
      <c r="H1989" s="39"/>
      <c r="I1989" s="64"/>
      <c r="J1989" s="308"/>
      <c r="K1989" s="19"/>
      <c r="L1989" s="28"/>
      <c r="M1989" s="28"/>
      <c r="N1989" s="628"/>
      <c r="O1989" s="5" t="b">
        <f t="shared" si="799"/>
        <v>1</v>
      </c>
      <c r="P1989" s="462"/>
      <c r="Q1989" s="463"/>
      <c r="R1989" s="403" t="b">
        <f t="shared" si="775"/>
        <v>1</v>
      </c>
    </row>
    <row r="1990" spans="1:18" s="464" customFormat="1" ht="58.5" customHeight="1" outlineLevel="1" x14ac:dyDescent="0.25">
      <c r="A1990" s="613"/>
      <c r="B1990" s="499" t="s">
        <v>18</v>
      </c>
      <c r="C1990" s="499"/>
      <c r="D1990" s="24">
        <v>4480.7</v>
      </c>
      <c r="E1990" s="24">
        <v>5238.71</v>
      </c>
      <c r="F1990" s="24">
        <v>5011.8999999999996</v>
      </c>
      <c r="G1990" s="100">
        <f t="shared" si="801"/>
        <v>0.95699999999999996</v>
      </c>
      <c r="H1990" s="39">
        <f>F1990</f>
        <v>5011.8999999999996</v>
      </c>
      <c r="I1990" s="64">
        <f t="shared" ref="I1990" si="802">H1990/F1990</f>
        <v>1</v>
      </c>
      <c r="J1990" s="308">
        <f t="shared" ref="J1990" si="803">H1990/F1990</f>
        <v>1</v>
      </c>
      <c r="K1990" s="19">
        <f t="shared" si="784"/>
        <v>5238.71</v>
      </c>
      <c r="L1990" s="28"/>
      <c r="M1990" s="28">
        <f t="shared" si="795"/>
        <v>1</v>
      </c>
      <c r="N1990" s="628"/>
      <c r="O1990" s="5" t="b">
        <f t="shared" si="799"/>
        <v>1</v>
      </c>
      <c r="P1990" s="462"/>
      <c r="Q1990" s="463"/>
      <c r="R1990" s="403" t="b">
        <f t="shared" si="775"/>
        <v>1</v>
      </c>
    </row>
    <row r="1991" spans="1:18" s="464" customFormat="1" ht="58.5" customHeight="1" outlineLevel="1" x14ac:dyDescent="0.25">
      <c r="A1991" s="613"/>
      <c r="B1991" s="499" t="s">
        <v>38</v>
      </c>
      <c r="C1991" s="499"/>
      <c r="D1991" s="24"/>
      <c r="E1991" s="25"/>
      <c r="F1991" s="24"/>
      <c r="G1991" s="100"/>
      <c r="H1991" s="39"/>
      <c r="I1991" s="64"/>
      <c r="J1991" s="308"/>
      <c r="K1991" s="19"/>
      <c r="L1991" s="28"/>
      <c r="M1991" s="28"/>
      <c r="N1991" s="628"/>
      <c r="O1991" s="5" t="b">
        <f t="shared" si="799"/>
        <v>1</v>
      </c>
      <c r="P1991" s="462"/>
      <c r="Q1991" s="463"/>
      <c r="R1991" s="403" t="b">
        <f t="shared" si="775"/>
        <v>1</v>
      </c>
    </row>
    <row r="1992" spans="1:18" s="464" customFormat="1" ht="92.25" customHeight="1" outlineLevel="1" x14ac:dyDescent="0.25">
      <c r="A1992" s="594"/>
      <c r="B1992" s="499" t="s">
        <v>20</v>
      </c>
      <c r="C1992" s="499"/>
      <c r="D1992" s="24"/>
      <c r="E1992" s="25"/>
      <c r="F1992" s="24"/>
      <c r="G1992" s="100"/>
      <c r="H1992" s="39"/>
      <c r="I1992" s="64"/>
      <c r="J1992" s="308"/>
      <c r="K1992" s="19"/>
      <c r="L1992" s="28"/>
      <c r="M1992" s="28"/>
      <c r="N1992" s="628"/>
      <c r="O1992" s="5" t="b">
        <f t="shared" si="799"/>
        <v>1</v>
      </c>
      <c r="P1992" s="462"/>
      <c r="Q1992" s="463"/>
      <c r="R1992" s="403" t="b">
        <f t="shared" ref="R1992:R2055" si="804">F1992=H1992</f>
        <v>1</v>
      </c>
    </row>
    <row r="1993" spans="1:18" s="464" customFormat="1" ht="45.75" customHeight="1" outlineLevel="1" x14ac:dyDescent="0.25">
      <c r="A1993" s="612" t="s">
        <v>742</v>
      </c>
      <c r="B1993" s="499" t="s">
        <v>736</v>
      </c>
      <c r="C1993" s="499" t="s">
        <v>172</v>
      </c>
      <c r="D1993" s="24">
        <f>SUM(D1994:D1997)</f>
        <v>400.4</v>
      </c>
      <c r="E1993" s="24">
        <f>SUM(E1994:E1997)</f>
        <v>400.9</v>
      </c>
      <c r="F1993" s="24">
        <f>F1995</f>
        <v>356.11</v>
      </c>
      <c r="G1993" s="100">
        <f t="shared" ref="G1993" si="805">F1993/E1993</f>
        <v>0.88800000000000001</v>
      </c>
      <c r="H1993" s="39">
        <f>H1995</f>
        <v>356.11</v>
      </c>
      <c r="I1993" s="64">
        <f t="shared" ref="I1993" si="806">H1993/F1993</f>
        <v>1</v>
      </c>
      <c r="J1993" s="308">
        <f t="shared" ref="J1993" si="807">H1993/F1993</f>
        <v>1</v>
      </c>
      <c r="K1993" s="19">
        <f t="shared" ref="K1993" si="808">E1993</f>
        <v>400.9</v>
      </c>
      <c r="L1993" s="28"/>
      <c r="M1993" s="28">
        <f t="shared" si="795"/>
        <v>1</v>
      </c>
      <c r="N1993" s="628" t="s">
        <v>1408</v>
      </c>
      <c r="O1993" s="5" t="b">
        <f t="shared" si="799"/>
        <v>1</v>
      </c>
      <c r="P1993" s="462"/>
      <c r="Q1993" s="463"/>
      <c r="R1993" s="403" t="b">
        <f t="shared" si="804"/>
        <v>1</v>
      </c>
    </row>
    <row r="1994" spans="1:18" s="464" customFormat="1" ht="38.25" customHeight="1" outlineLevel="1" x14ac:dyDescent="0.25">
      <c r="A1994" s="613"/>
      <c r="B1994" s="499" t="s">
        <v>19</v>
      </c>
      <c r="C1994" s="499"/>
      <c r="D1994" s="24"/>
      <c r="E1994" s="25"/>
      <c r="F1994" s="24"/>
      <c r="G1994" s="100"/>
      <c r="H1994" s="39"/>
      <c r="I1994" s="64"/>
      <c r="J1994" s="308"/>
      <c r="K1994" s="19"/>
      <c r="L1994" s="28"/>
      <c r="M1994" s="28"/>
      <c r="N1994" s="628"/>
      <c r="O1994" s="5" t="b">
        <f t="shared" si="799"/>
        <v>1</v>
      </c>
      <c r="P1994" s="462"/>
      <c r="Q1994" s="463"/>
      <c r="R1994" s="403" t="b">
        <f t="shared" si="804"/>
        <v>1</v>
      </c>
    </row>
    <row r="1995" spans="1:18" s="464" customFormat="1" ht="45.75" customHeight="1" outlineLevel="1" x14ac:dyDescent="0.25">
      <c r="A1995" s="613"/>
      <c r="B1995" s="499" t="s">
        <v>18</v>
      </c>
      <c r="C1995" s="499"/>
      <c r="D1995" s="24">
        <v>400.4</v>
      </c>
      <c r="E1995" s="24">
        <v>400.9</v>
      </c>
      <c r="F1995" s="24">
        <v>356.11</v>
      </c>
      <c r="G1995" s="100">
        <f t="shared" ref="G1995" si="809">F1995/E1995</f>
        <v>0.88800000000000001</v>
      </c>
      <c r="H1995" s="39">
        <f>F1995</f>
        <v>356.11</v>
      </c>
      <c r="I1995" s="64">
        <f t="shared" ref="I1995" si="810">H1995/F1995</f>
        <v>1</v>
      </c>
      <c r="J1995" s="308">
        <f t="shared" ref="J1995" si="811">H1995/F1995</f>
        <v>1</v>
      </c>
      <c r="K1995" s="19">
        <f t="shared" ref="K1995" si="812">E1995</f>
        <v>400.9</v>
      </c>
      <c r="L1995" s="28"/>
      <c r="M1995" s="28">
        <f t="shared" si="795"/>
        <v>1</v>
      </c>
      <c r="N1995" s="628"/>
      <c r="O1995" s="5" t="b">
        <f t="shared" si="799"/>
        <v>1</v>
      </c>
      <c r="P1995" s="462"/>
      <c r="Q1995" s="463"/>
      <c r="R1995" s="403" t="b">
        <f t="shared" si="804"/>
        <v>1</v>
      </c>
    </row>
    <row r="1996" spans="1:18" s="464" customFormat="1" ht="38.25" customHeight="1" outlineLevel="1" x14ac:dyDescent="0.25">
      <c r="A1996" s="613"/>
      <c r="B1996" s="499" t="s">
        <v>38</v>
      </c>
      <c r="C1996" s="499"/>
      <c r="D1996" s="24"/>
      <c r="E1996" s="25"/>
      <c r="F1996" s="24"/>
      <c r="G1996" s="100"/>
      <c r="H1996" s="39"/>
      <c r="I1996" s="64"/>
      <c r="J1996" s="308"/>
      <c r="K1996" s="19"/>
      <c r="L1996" s="28"/>
      <c r="M1996" s="28"/>
      <c r="N1996" s="628"/>
      <c r="O1996" s="5" t="b">
        <f t="shared" si="799"/>
        <v>1</v>
      </c>
      <c r="P1996" s="462"/>
      <c r="Q1996" s="463"/>
      <c r="R1996" s="403" t="b">
        <f t="shared" si="804"/>
        <v>1</v>
      </c>
    </row>
    <row r="1997" spans="1:18" s="464" customFormat="1" ht="137.25" customHeight="1" outlineLevel="1" x14ac:dyDescent="0.25">
      <c r="A1997" s="594"/>
      <c r="B1997" s="499" t="s">
        <v>20</v>
      </c>
      <c r="C1997" s="499"/>
      <c r="D1997" s="24"/>
      <c r="E1997" s="25"/>
      <c r="F1997" s="24"/>
      <c r="G1997" s="100"/>
      <c r="H1997" s="39"/>
      <c r="I1997" s="64"/>
      <c r="J1997" s="308"/>
      <c r="K1997" s="19"/>
      <c r="L1997" s="28"/>
      <c r="M1997" s="28"/>
      <c r="N1997" s="628"/>
      <c r="O1997" s="5" t="b">
        <f t="shared" si="799"/>
        <v>1</v>
      </c>
      <c r="P1997" s="462"/>
      <c r="Q1997" s="463"/>
      <c r="R1997" s="403" t="b">
        <f t="shared" si="804"/>
        <v>1</v>
      </c>
    </row>
    <row r="1998" spans="1:18" s="464" customFormat="1" ht="39" customHeight="1" outlineLevel="1" x14ac:dyDescent="0.25">
      <c r="A1998" s="612" t="s">
        <v>743</v>
      </c>
      <c r="B1998" s="499" t="s">
        <v>744</v>
      </c>
      <c r="C1998" s="499" t="s">
        <v>172</v>
      </c>
      <c r="D1998" s="24">
        <f>SUM(D1999:D2002)</f>
        <v>101.6</v>
      </c>
      <c r="E1998" s="24">
        <f>SUM(E1999:E2002)</f>
        <v>101.6</v>
      </c>
      <c r="F1998" s="24">
        <f>F2000</f>
        <v>99.52</v>
      </c>
      <c r="G1998" s="100">
        <f t="shared" ref="G1998" si="813">F1998/E1998</f>
        <v>0.98</v>
      </c>
      <c r="H1998" s="39">
        <f>H2000</f>
        <v>99.52</v>
      </c>
      <c r="I1998" s="64">
        <f t="shared" ref="I1998" si="814">H1998/F1998</f>
        <v>1</v>
      </c>
      <c r="J1998" s="308">
        <f t="shared" ref="J1998" si="815">H1998/F1998</f>
        <v>1</v>
      </c>
      <c r="K1998" s="19">
        <f t="shared" ref="K1998" si="816">E1998</f>
        <v>101.6</v>
      </c>
      <c r="L1998" s="28"/>
      <c r="M1998" s="28">
        <f t="shared" si="795"/>
        <v>1</v>
      </c>
      <c r="N1998" s="625" t="s">
        <v>1409</v>
      </c>
      <c r="O1998" s="5" t="b">
        <f t="shared" si="799"/>
        <v>1</v>
      </c>
      <c r="P1998" s="462"/>
      <c r="Q1998" s="463"/>
      <c r="R1998" s="403" t="b">
        <f t="shared" si="804"/>
        <v>1</v>
      </c>
    </row>
    <row r="1999" spans="1:18" s="464" customFormat="1" ht="27.75" customHeight="1" outlineLevel="1" x14ac:dyDescent="0.25">
      <c r="A1999" s="613"/>
      <c r="B1999" s="499" t="s">
        <v>19</v>
      </c>
      <c r="C1999" s="499"/>
      <c r="D1999" s="24"/>
      <c r="E1999" s="25"/>
      <c r="F1999" s="24"/>
      <c r="G1999" s="100"/>
      <c r="H1999" s="39"/>
      <c r="I1999" s="64"/>
      <c r="J1999" s="308"/>
      <c r="K1999" s="19"/>
      <c r="L1999" s="28"/>
      <c r="M1999" s="28"/>
      <c r="N1999" s="626"/>
      <c r="O1999" s="5" t="b">
        <f t="shared" si="799"/>
        <v>1</v>
      </c>
      <c r="P1999" s="462"/>
      <c r="Q1999" s="463"/>
      <c r="R1999" s="403" t="b">
        <f t="shared" si="804"/>
        <v>1</v>
      </c>
    </row>
    <row r="2000" spans="1:18" s="464" customFormat="1" ht="27.75" customHeight="1" outlineLevel="1" x14ac:dyDescent="0.25">
      <c r="A2000" s="613"/>
      <c r="B2000" s="499" t="s">
        <v>18</v>
      </c>
      <c r="C2000" s="499"/>
      <c r="D2000" s="24">
        <v>101.6</v>
      </c>
      <c r="E2000" s="24">
        <v>101.6</v>
      </c>
      <c r="F2000" s="24">
        <v>99.52</v>
      </c>
      <c r="G2000" s="100">
        <f t="shared" ref="G2000" si="817">F2000/E2000</f>
        <v>0.98</v>
      </c>
      <c r="H2000" s="39">
        <f>F2000</f>
        <v>99.52</v>
      </c>
      <c r="I2000" s="64">
        <f t="shared" ref="I2000" si="818">H2000/F2000</f>
        <v>1</v>
      </c>
      <c r="J2000" s="308">
        <f t="shared" ref="J2000" si="819">H2000/F2000</f>
        <v>1</v>
      </c>
      <c r="K2000" s="19">
        <f t="shared" ref="K2000" si="820">E2000</f>
        <v>101.6</v>
      </c>
      <c r="L2000" s="28"/>
      <c r="M2000" s="28">
        <f t="shared" si="795"/>
        <v>1</v>
      </c>
      <c r="N2000" s="626"/>
      <c r="O2000" s="5" t="b">
        <f t="shared" si="799"/>
        <v>1</v>
      </c>
      <c r="P2000" s="462"/>
      <c r="Q2000" s="463"/>
      <c r="R2000" s="403" t="b">
        <f t="shared" si="804"/>
        <v>1</v>
      </c>
    </row>
    <row r="2001" spans="1:18" s="464" customFormat="1" ht="27.75" customHeight="1" outlineLevel="1" x14ac:dyDescent="0.25">
      <c r="A2001" s="613"/>
      <c r="B2001" s="499" t="s">
        <v>38</v>
      </c>
      <c r="C2001" s="499"/>
      <c r="D2001" s="24"/>
      <c r="E2001" s="25"/>
      <c r="F2001" s="24"/>
      <c r="G2001" s="100"/>
      <c r="H2001" s="39"/>
      <c r="I2001" s="64"/>
      <c r="J2001" s="308"/>
      <c r="K2001" s="19"/>
      <c r="L2001" s="28"/>
      <c r="M2001" s="28"/>
      <c r="N2001" s="626"/>
      <c r="O2001" s="5" t="b">
        <f t="shared" si="799"/>
        <v>1</v>
      </c>
      <c r="P2001" s="462"/>
      <c r="Q2001" s="463"/>
      <c r="R2001" s="403" t="b">
        <f t="shared" si="804"/>
        <v>1</v>
      </c>
    </row>
    <row r="2002" spans="1:18" s="464" customFormat="1" ht="27.75" customHeight="1" outlineLevel="1" x14ac:dyDescent="0.25">
      <c r="A2002" s="594"/>
      <c r="B2002" s="499" t="s">
        <v>20</v>
      </c>
      <c r="C2002" s="499"/>
      <c r="D2002" s="24"/>
      <c r="E2002" s="25"/>
      <c r="F2002" s="24"/>
      <c r="G2002" s="100"/>
      <c r="H2002" s="39"/>
      <c r="I2002" s="64"/>
      <c r="J2002" s="308"/>
      <c r="K2002" s="19"/>
      <c r="L2002" s="28"/>
      <c r="M2002" s="28"/>
      <c r="N2002" s="627"/>
      <c r="O2002" s="5" t="b">
        <f t="shared" si="799"/>
        <v>1</v>
      </c>
      <c r="P2002" s="462"/>
      <c r="Q2002" s="463"/>
      <c r="R2002" s="403" t="b">
        <f t="shared" si="804"/>
        <v>1</v>
      </c>
    </row>
    <row r="2003" spans="1:18" s="464" customFormat="1" ht="37.5" outlineLevel="1" x14ac:dyDescent="0.25">
      <c r="A2003" s="612" t="s">
        <v>745</v>
      </c>
      <c r="B2003" s="499" t="s">
        <v>746</v>
      </c>
      <c r="C2003" s="499" t="s">
        <v>172</v>
      </c>
      <c r="D2003" s="24">
        <f>SUM(D2004:D2007)</f>
        <v>286.22000000000003</v>
      </c>
      <c r="E2003" s="24">
        <f>SUM(E2004:E2007)</f>
        <v>274.91000000000003</v>
      </c>
      <c r="F2003" s="24">
        <f>F2005</f>
        <v>235.64</v>
      </c>
      <c r="G2003" s="100">
        <f t="shared" ref="G2003" si="821">F2003/E2003</f>
        <v>0.85699999999999998</v>
      </c>
      <c r="H2003" s="39">
        <f>H2005</f>
        <v>235.64</v>
      </c>
      <c r="I2003" s="64">
        <f t="shared" ref="I2003" si="822">H2003/F2003</f>
        <v>1</v>
      </c>
      <c r="J2003" s="308">
        <f t="shared" ref="J2003" si="823">H2003/F2003</f>
        <v>1</v>
      </c>
      <c r="K2003" s="19">
        <f t="shared" ref="K2003" si="824">E2003</f>
        <v>274.91000000000003</v>
      </c>
      <c r="L2003" s="28"/>
      <c r="M2003" s="28">
        <f t="shared" si="795"/>
        <v>1</v>
      </c>
      <c r="N2003" s="628" t="s">
        <v>1593</v>
      </c>
      <c r="O2003" s="5" t="b">
        <f t="shared" si="799"/>
        <v>1</v>
      </c>
      <c r="P2003" s="462"/>
      <c r="Q2003" s="463"/>
      <c r="R2003" s="403" t="b">
        <f t="shared" si="804"/>
        <v>1</v>
      </c>
    </row>
    <row r="2004" spans="1:18" s="464" customFormat="1" ht="54.75" customHeight="1" outlineLevel="1" x14ac:dyDescent="0.25">
      <c r="A2004" s="613"/>
      <c r="B2004" s="499" t="s">
        <v>19</v>
      </c>
      <c r="C2004" s="499"/>
      <c r="D2004" s="24"/>
      <c r="E2004" s="24"/>
      <c r="F2004" s="24"/>
      <c r="G2004" s="100"/>
      <c r="H2004" s="39"/>
      <c r="I2004" s="64"/>
      <c r="J2004" s="308"/>
      <c r="K2004" s="19"/>
      <c r="L2004" s="28"/>
      <c r="M2004" s="28"/>
      <c r="N2004" s="628"/>
      <c r="O2004" s="5" t="b">
        <f t="shared" si="799"/>
        <v>1</v>
      </c>
      <c r="P2004" s="462"/>
      <c r="Q2004" s="463"/>
      <c r="R2004" s="403" t="b">
        <f t="shared" si="804"/>
        <v>1</v>
      </c>
    </row>
    <row r="2005" spans="1:18" s="464" customFormat="1" ht="54.75" customHeight="1" outlineLevel="1" x14ac:dyDescent="0.25">
      <c r="A2005" s="613"/>
      <c r="B2005" s="499" t="s">
        <v>18</v>
      </c>
      <c r="C2005" s="499"/>
      <c r="D2005" s="24">
        <v>286.22000000000003</v>
      </c>
      <c r="E2005" s="24">
        <v>274.91000000000003</v>
      </c>
      <c r="F2005" s="24">
        <v>235.64</v>
      </c>
      <c r="G2005" s="100">
        <f t="shared" ref="G2005" si="825">F2005/E2005</f>
        <v>0.85699999999999998</v>
      </c>
      <c r="H2005" s="39">
        <f>F2005</f>
        <v>235.64</v>
      </c>
      <c r="I2005" s="64">
        <f t="shared" ref="I2005" si="826">H2005/F2005</f>
        <v>1</v>
      </c>
      <c r="J2005" s="308">
        <f t="shared" ref="J2005" si="827">H2005/F2005</f>
        <v>1</v>
      </c>
      <c r="K2005" s="19">
        <f t="shared" ref="K2005" si="828">E2005</f>
        <v>274.91000000000003</v>
      </c>
      <c r="L2005" s="28"/>
      <c r="M2005" s="28">
        <f t="shared" si="795"/>
        <v>1</v>
      </c>
      <c r="N2005" s="628"/>
      <c r="O2005" s="5" t="b">
        <f t="shared" si="799"/>
        <v>1</v>
      </c>
      <c r="P2005" s="462"/>
      <c r="Q2005" s="463"/>
      <c r="R2005" s="403" t="b">
        <f t="shared" si="804"/>
        <v>1</v>
      </c>
    </row>
    <row r="2006" spans="1:18" s="464" customFormat="1" ht="54.75" customHeight="1" outlineLevel="1" x14ac:dyDescent="0.25">
      <c r="A2006" s="613"/>
      <c r="B2006" s="499" t="s">
        <v>38</v>
      </c>
      <c r="C2006" s="499"/>
      <c r="D2006" s="24"/>
      <c r="E2006" s="25"/>
      <c r="F2006" s="24"/>
      <c r="G2006" s="100"/>
      <c r="H2006" s="39"/>
      <c r="I2006" s="64"/>
      <c r="J2006" s="308"/>
      <c r="K2006" s="19"/>
      <c r="L2006" s="28"/>
      <c r="M2006" s="28"/>
      <c r="N2006" s="628"/>
      <c r="O2006" s="5" t="b">
        <f t="shared" si="799"/>
        <v>1</v>
      </c>
      <c r="P2006" s="462"/>
      <c r="Q2006" s="463"/>
      <c r="R2006" s="403" t="b">
        <f t="shared" si="804"/>
        <v>1</v>
      </c>
    </row>
    <row r="2007" spans="1:18" s="464" customFormat="1" ht="66" customHeight="1" outlineLevel="1" x14ac:dyDescent="0.25">
      <c r="A2007" s="594"/>
      <c r="B2007" s="499" t="s">
        <v>20</v>
      </c>
      <c r="C2007" s="499"/>
      <c r="D2007" s="24"/>
      <c r="E2007" s="25"/>
      <c r="F2007" s="24"/>
      <c r="G2007" s="100"/>
      <c r="H2007" s="39"/>
      <c r="I2007" s="64"/>
      <c r="J2007" s="308"/>
      <c r="K2007" s="19"/>
      <c r="L2007" s="28"/>
      <c r="M2007" s="28"/>
      <c r="N2007" s="628"/>
      <c r="O2007" s="5" t="b">
        <f t="shared" si="799"/>
        <v>1</v>
      </c>
      <c r="P2007" s="462"/>
      <c r="Q2007" s="463"/>
      <c r="R2007" s="403" t="b">
        <f t="shared" si="804"/>
        <v>1</v>
      </c>
    </row>
    <row r="2008" spans="1:18" s="464" customFormat="1" ht="67.5" customHeight="1" outlineLevel="1" x14ac:dyDescent="0.25">
      <c r="A2008" s="623" t="s">
        <v>747</v>
      </c>
      <c r="B2008" s="498" t="s">
        <v>755</v>
      </c>
      <c r="C2008" s="498" t="s">
        <v>172</v>
      </c>
      <c r="D2008" s="39">
        <f>SUM(D2009:D2012)</f>
        <v>5121.51</v>
      </c>
      <c r="E2008" s="24">
        <f>SUM(E2009:E2012)</f>
        <v>5489.49</v>
      </c>
      <c r="F2008" s="24">
        <f>F2010+F2011</f>
        <v>5488.91</v>
      </c>
      <c r="G2008" s="64">
        <f t="shared" ref="G2008:G2011" si="829">F2008/E2008</f>
        <v>1</v>
      </c>
      <c r="H2008" s="39">
        <f>H2010+H2011</f>
        <v>5488.91</v>
      </c>
      <c r="I2008" s="64">
        <f t="shared" ref="I2008" si="830">H2008/F2008</f>
        <v>1</v>
      </c>
      <c r="J2008" s="308">
        <f t="shared" ref="J2008" si="831">H2008/F2008</f>
        <v>1</v>
      </c>
      <c r="K2008" s="19">
        <f t="shared" ref="K2008" si="832">E2008</f>
        <v>5489.49</v>
      </c>
      <c r="L2008" s="28"/>
      <c r="M2008" s="28">
        <f t="shared" si="795"/>
        <v>1</v>
      </c>
      <c r="N2008" s="625" t="s">
        <v>1594</v>
      </c>
      <c r="O2008" s="5" t="b">
        <f t="shared" si="799"/>
        <v>1</v>
      </c>
      <c r="P2008" s="462"/>
      <c r="Q2008" s="463"/>
      <c r="R2008" s="403" t="b">
        <f t="shared" si="804"/>
        <v>1</v>
      </c>
    </row>
    <row r="2009" spans="1:18" s="464" customFormat="1" ht="67.5" customHeight="1" outlineLevel="1" x14ac:dyDescent="0.25">
      <c r="A2009" s="624"/>
      <c r="B2009" s="498" t="s">
        <v>19</v>
      </c>
      <c r="C2009" s="498"/>
      <c r="D2009" s="39"/>
      <c r="E2009" s="24"/>
      <c r="F2009" s="24"/>
      <c r="G2009" s="64"/>
      <c r="H2009" s="39"/>
      <c r="I2009" s="64"/>
      <c r="J2009" s="308"/>
      <c r="K2009" s="19"/>
      <c r="L2009" s="28"/>
      <c r="M2009" s="28"/>
      <c r="N2009" s="626"/>
      <c r="O2009" s="5" t="b">
        <f t="shared" si="799"/>
        <v>1</v>
      </c>
      <c r="P2009" s="462"/>
      <c r="Q2009" s="463"/>
      <c r="R2009" s="403" t="b">
        <f t="shared" si="804"/>
        <v>1</v>
      </c>
    </row>
    <row r="2010" spans="1:18" s="464" customFormat="1" ht="67.5" customHeight="1" outlineLevel="1" x14ac:dyDescent="0.25">
      <c r="A2010" s="624"/>
      <c r="B2010" s="498" t="s">
        <v>18</v>
      </c>
      <c r="C2010" s="498"/>
      <c r="D2010" s="39">
        <f>D2015+D2020+D2025+D2030+D2035+D2040</f>
        <v>996.35</v>
      </c>
      <c r="E2010" s="24">
        <f t="shared" ref="E2010:F2011" si="833">E2015+E2020+E2025+E2030+E2035+E2040</f>
        <v>249.04</v>
      </c>
      <c r="F2010" s="24">
        <f t="shared" si="833"/>
        <v>248.46</v>
      </c>
      <c r="G2010" s="64">
        <f t="shared" si="829"/>
        <v>0.998</v>
      </c>
      <c r="H2010" s="39">
        <f>F2010</f>
        <v>248.46</v>
      </c>
      <c r="I2010" s="64">
        <f t="shared" ref="I2010:I2011" si="834">H2010/F2010</f>
        <v>1</v>
      </c>
      <c r="J2010" s="308">
        <f t="shared" ref="J2010:J2011" si="835">H2010/F2010</f>
        <v>1</v>
      </c>
      <c r="K2010" s="19">
        <f t="shared" ref="K2010:K2013" si="836">E2010</f>
        <v>249.04</v>
      </c>
      <c r="L2010" s="28"/>
      <c r="M2010" s="28">
        <f t="shared" si="795"/>
        <v>1</v>
      </c>
      <c r="N2010" s="626"/>
      <c r="O2010" s="5" t="b">
        <f t="shared" si="799"/>
        <v>1</v>
      </c>
      <c r="P2010" s="462"/>
      <c r="Q2010" s="463"/>
      <c r="R2010" s="403" t="b">
        <f t="shared" si="804"/>
        <v>1</v>
      </c>
    </row>
    <row r="2011" spans="1:18" s="464" customFormat="1" ht="67.5" customHeight="1" outlineLevel="1" x14ac:dyDescent="0.25">
      <c r="A2011" s="624"/>
      <c r="B2011" s="498" t="s">
        <v>38</v>
      </c>
      <c r="C2011" s="498"/>
      <c r="D2011" s="39">
        <f>D2016+D2021+D2026+D2031+D2036+D2041</f>
        <v>4125.16</v>
      </c>
      <c r="E2011" s="24">
        <f t="shared" si="833"/>
        <v>5240.45</v>
      </c>
      <c r="F2011" s="24">
        <f>F2016+F2021+F2026+F2031+F2036+F2041</f>
        <v>5240.45</v>
      </c>
      <c r="G2011" s="64">
        <f t="shared" si="829"/>
        <v>1</v>
      </c>
      <c r="H2011" s="39">
        <f>F2011</f>
        <v>5240.45</v>
      </c>
      <c r="I2011" s="64">
        <f t="shared" si="834"/>
        <v>1</v>
      </c>
      <c r="J2011" s="308">
        <f t="shared" si="835"/>
        <v>1</v>
      </c>
      <c r="K2011" s="19">
        <f t="shared" si="836"/>
        <v>5240.45</v>
      </c>
      <c r="L2011" s="28"/>
      <c r="M2011" s="28">
        <f t="shared" si="795"/>
        <v>1</v>
      </c>
      <c r="N2011" s="626"/>
      <c r="O2011" s="5" t="b">
        <f t="shared" si="799"/>
        <v>1</v>
      </c>
      <c r="P2011" s="462"/>
      <c r="Q2011" s="463"/>
      <c r="R2011" s="403" t="b">
        <f t="shared" si="804"/>
        <v>1</v>
      </c>
    </row>
    <row r="2012" spans="1:18" s="464" customFormat="1" ht="67.5" customHeight="1" outlineLevel="1" x14ac:dyDescent="0.25">
      <c r="A2012" s="1029"/>
      <c r="B2012" s="498" t="s">
        <v>20</v>
      </c>
      <c r="C2012" s="498"/>
      <c r="D2012" s="39"/>
      <c r="E2012" s="25"/>
      <c r="F2012" s="24"/>
      <c r="G2012" s="64"/>
      <c r="H2012" s="39"/>
      <c r="I2012" s="64"/>
      <c r="J2012" s="308"/>
      <c r="K2012" s="19"/>
      <c r="L2012" s="28"/>
      <c r="M2012" s="28"/>
      <c r="N2012" s="626"/>
      <c r="O2012" s="5" t="b">
        <f t="shared" si="799"/>
        <v>1</v>
      </c>
      <c r="P2012" s="462"/>
      <c r="Q2012" s="463"/>
      <c r="R2012" s="403" t="b">
        <f t="shared" si="804"/>
        <v>1</v>
      </c>
    </row>
    <row r="2013" spans="1:18" s="464" customFormat="1" ht="67.5" customHeight="1" outlineLevel="1" x14ac:dyDescent="0.25">
      <c r="A2013" s="651" t="s">
        <v>748</v>
      </c>
      <c r="B2013" s="37" t="s">
        <v>749</v>
      </c>
      <c r="C2013" s="499" t="s">
        <v>172</v>
      </c>
      <c r="D2013" s="24">
        <f>SUM(D2014:D2017)</f>
        <v>4125.16</v>
      </c>
      <c r="E2013" s="24">
        <f>SUM(E2014:E2017)</f>
        <v>5240.45</v>
      </c>
      <c r="F2013" s="24">
        <f>F2016</f>
        <v>5240.45</v>
      </c>
      <c r="G2013" s="100">
        <f t="shared" ref="G2013" si="837">F2013/E2013</f>
        <v>1</v>
      </c>
      <c r="H2013" s="39">
        <f>H2016</f>
        <v>5240.45</v>
      </c>
      <c r="I2013" s="64">
        <f t="shared" ref="I2013" si="838">H2013/F2013</f>
        <v>1</v>
      </c>
      <c r="J2013" s="308">
        <f t="shared" ref="J2013" si="839">H2013/F2013</f>
        <v>1</v>
      </c>
      <c r="K2013" s="19">
        <f t="shared" si="836"/>
        <v>5240.45</v>
      </c>
      <c r="L2013" s="28"/>
      <c r="M2013" s="28">
        <f t="shared" si="795"/>
        <v>1</v>
      </c>
      <c r="N2013" s="626"/>
      <c r="O2013" s="5" t="b">
        <f t="shared" si="799"/>
        <v>1</v>
      </c>
      <c r="P2013" s="462"/>
      <c r="Q2013" s="463"/>
      <c r="R2013" s="403" t="b">
        <f t="shared" si="804"/>
        <v>1</v>
      </c>
    </row>
    <row r="2014" spans="1:18" s="464" customFormat="1" ht="67.5" customHeight="1" outlineLevel="1" x14ac:dyDescent="0.25">
      <c r="A2014" s="652"/>
      <c r="B2014" s="499" t="s">
        <v>19</v>
      </c>
      <c r="C2014" s="499"/>
      <c r="D2014" s="24"/>
      <c r="E2014" s="25"/>
      <c r="F2014" s="24"/>
      <c r="G2014" s="100"/>
      <c r="H2014" s="39"/>
      <c r="I2014" s="64"/>
      <c r="J2014" s="308"/>
      <c r="K2014" s="19"/>
      <c r="L2014" s="28"/>
      <c r="M2014" s="28"/>
      <c r="N2014" s="626"/>
      <c r="O2014" s="5" t="b">
        <f t="shared" si="799"/>
        <v>1</v>
      </c>
      <c r="P2014" s="462"/>
      <c r="Q2014" s="463"/>
      <c r="R2014" s="403" t="b">
        <f t="shared" si="804"/>
        <v>1</v>
      </c>
    </row>
    <row r="2015" spans="1:18" s="464" customFormat="1" ht="67.5" customHeight="1" outlineLevel="1" x14ac:dyDescent="0.25">
      <c r="A2015" s="652"/>
      <c r="B2015" s="499" t="s">
        <v>18</v>
      </c>
      <c r="C2015" s="499"/>
      <c r="D2015" s="24"/>
      <c r="E2015" s="24"/>
      <c r="F2015" s="24"/>
      <c r="G2015" s="100"/>
      <c r="H2015" s="39"/>
      <c r="I2015" s="64"/>
      <c r="J2015" s="308"/>
      <c r="K2015" s="19"/>
      <c r="L2015" s="28"/>
      <c r="M2015" s="28"/>
      <c r="N2015" s="626"/>
      <c r="O2015" s="5" t="b">
        <f t="shared" si="799"/>
        <v>1</v>
      </c>
      <c r="P2015" s="462"/>
      <c r="Q2015" s="463"/>
      <c r="R2015" s="403" t="b">
        <f t="shared" si="804"/>
        <v>1</v>
      </c>
    </row>
    <row r="2016" spans="1:18" s="464" customFormat="1" ht="99" customHeight="1" outlineLevel="1" x14ac:dyDescent="0.25">
      <c r="A2016" s="652"/>
      <c r="B2016" s="499" t="s">
        <v>38</v>
      </c>
      <c r="C2016" s="499"/>
      <c r="D2016" s="24">
        <v>4125.16</v>
      </c>
      <c r="E2016" s="24">
        <v>5240.45</v>
      </c>
      <c r="F2016" s="24">
        <v>5240.45</v>
      </c>
      <c r="G2016" s="100">
        <f t="shared" ref="G2016:G2018" si="840">F2016/E2016</f>
        <v>1</v>
      </c>
      <c r="H2016" s="39">
        <f>F2016</f>
        <v>5240.45</v>
      </c>
      <c r="I2016" s="64">
        <f t="shared" ref="I2016:I2018" si="841">H2016/F2016</f>
        <v>1</v>
      </c>
      <c r="J2016" s="308">
        <f t="shared" ref="J2016:J2018" si="842">H2016/F2016</f>
        <v>1</v>
      </c>
      <c r="K2016" s="19">
        <f t="shared" ref="K2016" si="843">E2016</f>
        <v>5240.45</v>
      </c>
      <c r="L2016" s="28"/>
      <c r="M2016" s="28">
        <f t="shared" si="795"/>
        <v>1</v>
      </c>
      <c r="N2016" s="626"/>
      <c r="O2016" s="5" t="b">
        <f t="shared" si="799"/>
        <v>1</v>
      </c>
      <c r="P2016" s="462"/>
      <c r="Q2016" s="463"/>
      <c r="R2016" s="403" t="b">
        <f t="shared" si="804"/>
        <v>1</v>
      </c>
    </row>
    <row r="2017" spans="1:18" s="464" customFormat="1" ht="231" customHeight="1" outlineLevel="1" x14ac:dyDescent="0.25">
      <c r="A2017" s="653"/>
      <c r="B2017" s="499" t="s">
        <v>20</v>
      </c>
      <c r="C2017" s="499"/>
      <c r="D2017" s="24"/>
      <c r="E2017" s="25"/>
      <c r="F2017" s="24"/>
      <c r="G2017" s="100"/>
      <c r="H2017" s="39"/>
      <c r="I2017" s="64"/>
      <c r="J2017" s="308"/>
      <c r="K2017" s="19"/>
      <c r="L2017" s="28"/>
      <c r="M2017" s="28"/>
      <c r="N2017" s="627"/>
      <c r="O2017" s="5" t="b">
        <f t="shared" si="799"/>
        <v>1</v>
      </c>
      <c r="P2017" s="462"/>
      <c r="Q2017" s="463"/>
      <c r="R2017" s="403" t="b">
        <f t="shared" si="804"/>
        <v>1</v>
      </c>
    </row>
    <row r="2018" spans="1:18" s="464" customFormat="1" ht="65.25" customHeight="1" outlineLevel="1" x14ac:dyDescent="0.25">
      <c r="A2018" s="651" t="s">
        <v>750</v>
      </c>
      <c r="B2018" s="37" t="s">
        <v>751</v>
      </c>
      <c r="C2018" s="499" t="s">
        <v>172</v>
      </c>
      <c r="D2018" s="24">
        <f>SUM(D2019:D2022)</f>
        <v>11.3</v>
      </c>
      <c r="E2018" s="24">
        <f>SUM(E2019:E2022)</f>
        <v>11.3</v>
      </c>
      <c r="F2018" s="24">
        <f>F2020</f>
        <v>10.72</v>
      </c>
      <c r="G2018" s="100">
        <f t="shared" si="840"/>
        <v>0.94899999999999995</v>
      </c>
      <c r="H2018" s="39">
        <f>H2020</f>
        <v>10.72</v>
      </c>
      <c r="I2018" s="64">
        <f t="shared" si="841"/>
        <v>1</v>
      </c>
      <c r="J2018" s="308">
        <f t="shared" si="842"/>
        <v>1</v>
      </c>
      <c r="K2018" s="19">
        <f>K2020</f>
        <v>10.72</v>
      </c>
      <c r="L2018" s="28"/>
      <c r="M2018" s="28">
        <f t="shared" si="795"/>
        <v>0.95</v>
      </c>
      <c r="N2018" s="625" t="s">
        <v>1141</v>
      </c>
      <c r="O2018" s="5" t="b">
        <f t="shared" si="799"/>
        <v>0</v>
      </c>
      <c r="P2018" s="462"/>
      <c r="Q2018" s="463"/>
      <c r="R2018" s="403" t="b">
        <f t="shared" si="804"/>
        <v>1</v>
      </c>
    </row>
    <row r="2019" spans="1:18" s="464" customFormat="1" ht="27.75" customHeight="1" outlineLevel="1" x14ac:dyDescent="0.25">
      <c r="A2019" s="652"/>
      <c r="B2019" s="499" t="s">
        <v>19</v>
      </c>
      <c r="C2019" s="499"/>
      <c r="D2019" s="24"/>
      <c r="E2019" s="24"/>
      <c r="F2019" s="24"/>
      <c r="G2019" s="100"/>
      <c r="H2019" s="39"/>
      <c r="I2019" s="64"/>
      <c r="J2019" s="308"/>
      <c r="K2019" s="19"/>
      <c r="L2019" s="28"/>
      <c r="M2019" s="28"/>
      <c r="N2019" s="626"/>
      <c r="O2019" s="5" t="b">
        <f t="shared" si="799"/>
        <v>1</v>
      </c>
      <c r="P2019" s="462"/>
      <c r="Q2019" s="463"/>
      <c r="R2019" s="403" t="b">
        <f t="shared" si="804"/>
        <v>1</v>
      </c>
    </row>
    <row r="2020" spans="1:18" s="464" customFormat="1" ht="27.75" customHeight="1" outlineLevel="1" x14ac:dyDescent="0.25">
      <c r="A2020" s="652"/>
      <c r="B2020" s="499" t="s">
        <v>18</v>
      </c>
      <c r="C2020" s="499"/>
      <c r="D2020" s="24">
        <v>11.3</v>
      </c>
      <c r="E2020" s="24">
        <v>11.3</v>
      </c>
      <c r="F2020" s="24">
        <v>10.72</v>
      </c>
      <c r="G2020" s="100">
        <f t="shared" ref="G2020" si="844">F2020/E2020</f>
        <v>0.94899999999999995</v>
      </c>
      <c r="H2020" s="39">
        <v>10.72</v>
      </c>
      <c r="I2020" s="64">
        <f t="shared" ref="I2020" si="845">H2020/F2020</f>
        <v>1</v>
      </c>
      <c r="J2020" s="308">
        <f t="shared" ref="J2020" si="846">H2020/F2020</f>
        <v>1</v>
      </c>
      <c r="K2020" s="19">
        <v>10.72</v>
      </c>
      <c r="L2020" s="28"/>
      <c r="M2020" s="28">
        <f t="shared" si="795"/>
        <v>0.95</v>
      </c>
      <c r="N2020" s="626"/>
      <c r="O2020" s="5" t="b">
        <f t="shared" si="799"/>
        <v>0</v>
      </c>
      <c r="P2020" s="462"/>
      <c r="Q2020" s="463"/>
      <c r="R2020" s="403" t="b">
        <f t="shared" si="804"/>
        <v>1</v>
      </c>
    </row>
    <row r="2021" spans="1:18" s="464" customFormat="1" ht="27.75" customHeight="1" outlineLevel="1" x14ac:dyDescent="0.25">
      <c r="A2021" s="652"/>
      <c r="B2021" s="499" t="s">
        <v>38</v>
      </c>
      <c r="C2021" s="499"/>
      <c r="D2021" s="24"/>
      <c r="E2021" s="25"/>
      <c r="F2021" s="24"/>
      <c r="G2021" s="100"/>
      <c r="H2021" s="39"/>
      <c r="I2021" s="64"/>
      <c r="J2021" s="308"/>
      <c r="K2021" s="19"/>
      <c r="L2021" s="28"/>
      <c r="M2021" s="28"/>
      <c r="N2021" s="626"/>
      <c r="O2021" s="5" t="b">
        <f t="shared" si="799"/>
        <v>1</v>
      </c>
      <c r="P2021" s="462"/>
      <c r="Q2021" s="463"/>
      <c r="R2021" s="403" t="b">
        <f t="shared" si="804"/>
        <v>1</v>
      </c>
    </row>
    <row r="2022" spans="1:18" s="464" customFormat="1" ht="27.75" customHeight="1" outlineLevel="1" x14ac:dyDescent="0.25">
      <c r="A2022" s="653"/>
      <c r="B2022" s="499" t="s">
        <v>20</v>
      </c>
      <c r="C2022" s="499"/>
      <c r="D2022" s="24"/>
      <c r="E2022" s="25"/>
      <c r="F2022" s="24"/>
      <c r="G2022" s="100"/>
      <c r="H2022" s="39"/>
      <c r="I2022" s="64"/>
      <c r="J2022" s="308"/>
      <c r="K2022" s="19"/>
      <c r="L2022" s="28"/>
      <c r="M2022" s="28"/>
      <c r="N2022" s="627"/>
      <c r="O2022" s="5" t="b">
        <f t="shared" si="799"/>
        <v>1</v>
      </c>
      <c r="P2022" s="462"/>
      <c r="Q2022" s="463"/>
      <c r="R2022" s="403" t="b">
        <f t="shared" si="804"/>
        <v>1</v>
      </c>
    </row>
    <row r="2023" spans="1:18" s="464" customFormat="1" ht="35.25" customHeight="1" outlineLevel="1" x14ac:dyDescent="0.25">
      <c r="A2023" s="651" t="s">
        <v>1049</v>
      </c>
      <c r="B2023" s="37" t="s">
        <v>734</v>
      </c>
      <c r="C2023" s="499" t="s">
        <v>172</v>
      </c>
      <c r="D2023" s="24">
        <f>SUM(D2024:D2027)</f>
        <v>915.95</v>
      </c>
      <c r="E2023" s="24">
        <f>SUM(E2024:E2027)</f>
        <v>157.93</v>
      </c>
      <c r="F2023" s="24">
        <f>F2025</f>
        <v>157.93</v>
      </c>
      <c r="G2023" s="100">
        <f t="shared" ref="G2023" si="847">F2023/E2023</f>
        <v>1</v>
      </c>
      <c r="H2023" s="39">
        <f>H2025</f>
        <v>157.93</v>
      </c>
      <c r="I2023" s="64">
        <f t="shared" ref="I2023" si="848">H2023/F2023</f>
        <v>1</v>
      </c>
      <c r="J2023" s="308">
        <f t="shared" ref="J2023" si="849">H2023/F2023</f>
        <v>1</v>
      </c>
      <c r="K2023" s="19">
        <f>K2025</f>
        <v>157.93</v>
      </c>
      <c r="L2023" s="28"/>
      <c r="M2023" s="28">
        <f t="shared" si="795"/>
        <v>1</v>
      </c>
      <c r="N2023" s="645" t="s">
        <v>1595</v>
      </c>
      <c r="O2023" s="5" t="b">
        <f t="shared" si="799"/>
        <v>1</v>
      </c>
      <c r="P2023" s="462"/>
      <c r="Q2023" s="463"/>
      <c r="R2023" s="403" t="b">
        <f t="shared" si="804"/>
        <v>1</v>
      </c>
    </row>
    <row r="2024" spans="1:18" s="464" customFormat="1" ht="27.75" customHeight="1" outlineLevel="1" x14ac:dyDescent="0.25">
      <c r="A2024" s="652"/>
      <c r="B2024" s="499" t="s">
        <v>19</v>
      </c>
      <c r="C2024" s="499"/>
      <c r="D2024" s="24"/>
      <c r="E2024" s="24"/>
      <c r="F2024" s="24"/>
      <c r="G2024" s="100"/>
      <c r="H2024" s="39"/>
      <c r="I2024" s="64"/>
      <c r="J2024" s="308"/>
      <c r="K2024" s="19"/>
      <c r="L2024" s="28"/>
      <c r="M2024" s="28"/>
      <c r="N2024" s="646"/>
      <c r="O2024" s="5" t="b">
        <f t="shared" si="799"/>
        <v>1</v>
      </c>
      <c r="P2024" s="462"/>
      <c r="Q2024" s="463"/>
      <c r="R2024" s="403" t="b">
        <f t="shared" si="804"/>
        <v>1</v>
      </c>
    </row>
    <row r="2025" spans="1:18" s="464" customFormat="1" ht="27.75" customHeight="1" outlineLevel="1" x14ac:dyDescent="0.25">
      <c r="A2025" s="652"/>
      <c r="B2025" s="499" t="s">
        <v>18</v>
      </c>
      <c r="C2025" s="499"/>
      <c r="D2025" s="24">
        <v>915.95</v>
      </c>
      <c r="E2025" s="24">
        <v>157.93</v>
      </c>
      <c r="F2025" s="24">
        <v>157.93</v>
      </c>
      <c r="G2025" s="100">
        <f t="shared" ref="G2025" si="850">F2025/E2025</f>
        <v>1</v>
      </c>
      <c r="H2025" s="39">
        <f>F2025</f>
        <v>157.93</v>
      </c>
      <c r="I2025" s="64">
        <f t="shared" ref="I2025" si="851">H2025/F2025</f>
        <v>1</v>
      </c>
      <c r="J2025" s="308">
        <f t="shared" ref="J2025" si="852">H2025/F2025</f>
        <v>1</v>
      </c>
      <c r="K2025" s="19">
        <f t="shared" ref="K2025" si="853">E2025</f>
        <v>157.93</v>
      </c>
      <c r="L2025" s="28"/>
      <c r="M2025" s="28">
        <f t="shared" si="795"/>
        <v>1</v>
      </c>
      <c r="N2025" s="646"/>
      <c r="O2025" s="5" t="b">
        <f t="shared" si="799"/>
        <v>1</v>
      </c>
      <c r="P2025" s="462"/>
      <c r="Q2025" s="463"/>
      <c r="R2025" s="403" t="b">
        <f t="shared" si="804"/>
        <v>1</v>
      </c>
    </row>
    <row r="2026" spans="1:18" s="464" customFormat="1" ht="27.75" customHeight="1" outlineLevel="1" x14ac:dyDescent="0.25">
      <c r="A2026" s="652"/>
      <c r="B2026" s="499" t="s">
        <v>38</v>
      </c>
      <c r="C2026" s="499"/>
      <c r="D2026" s="24"/>
      <c r="E2026" s="25"/>
      <c r="F2026" s="24"/>
      <c r="G2026" s="100"/>
      <c r="H2026" s="39"/>
      <c r="I2026" s="64"/>
      <c r="J2026" s="308"/>
      <c r="K2026" s="19"/>
      <c r="L2026" s="28"/>
      <c r="M2026" s="28"/>
      <c r="N2026" s="646"/>
      <c r="O2026" s="5" t="b">
        <f t="shared" si="799"/>
        <v>1</v>
      </c>
      <c r="P2026" s="462"/>
      <c r="Q2026" s="463"/>
      <c r="R2026" s="403" t="b">
        <f t="shared" si="804"/>
        <v>1</v>
      </c>
    </row>
    <row r="2027" spans="1:18" s="464" customFormat="1" ht="27.75" customHeight="1" outlineLevel="1" x14ac:dyDescent="0.25">
      <c r="A2027" s="653"/>
      <c r="B2027" s="499" t="s">
        <v>20</v>
      </c>
      <c r="C2027" s="499"/>
      <c r="D2027" s="24"/>
      <c r="E2027" s="25"/>
      <c r="F2027" s="24"/>
      <c r="G2027" s="100"/>
      <c r="H2027" s="39"/>
      <c r="I2027" s="64"/>
      <c r="J2027" s="308"/>
      <c r="K2027" s="19"/>
      <c r="L2027" s="28"/>
      <c r="M2027" s="28"/>
      <c r="N2027" s="647"/>
      <c r="O2027" s="5" t="b">
        <f t="shared" si="799"/>
        <v>1</v>
      </c>
      <c r="P2027" s="462"/>
      <c r="Q2027" s="463"/>
      <c r="R2027" s="403" t="b">
        <f t="shared" si="804"/>
        <v>1</v>
      </c>
    </row>
    <row r="2028" spans="1:18" s="464" customFormat="1" ht="57" customHeight="1" outlineLevel="1" x14ac:dyDescent="0.25">
      <c r="A2028" s="651" t="s">
        <v>1050</v>
      </c>
      <c r="B2028" s="37" t="s">
        <v>736</v>
      </c>
      <c r="C2028" s="499" t="s">
        <v>172</v>
      </c>
      <c r="D2028" s="24">
        <f>SUM(D2029:D2032)</f>
        <v>12.5</v>
      </c>
      <c r="E2028" s="24">
        <f>SUM(E2029:E2032)</f>
        <v>11.91</v>
      </c>
      <c r="F2028" s="24">
        <f>F2030</f>
        <v>11.91</v>
      </c>
      <c r="G2028" s="100">
        <f t="shared" ref="G2028" si="854">F2028/E2028</f>
        <v>1</v>
      </c>
      <c r="H2028" s="39">
        <f>H2030</f>
        <v>11.91</v>
      </c>
      <c r="I2028" s="64">
        <f t="shared" ref="I2028" si="855">H2028/F2028</f>
        <v>1</v>
      </c>
      <c r="J2028" s="308">
        <f t="shared" ref="J2028" si="856">H2028/F2028</f>
        <v>1</v>
      </c>
      <c r="K2028" s="19">
        <f>K2030</f>
        <v>11.91</v>
      </c>
      <c r="L2028" s="28"/>
      <c r="M2028" s="28">
        <f t="shared" si="795"/>
        <v>1</v>
      </c>
      <c r="N2028" s="625" t="s">
        <v>1289</v>
      </c>
      <c r="O2028" s="5" t="b">
        <f t="shared" si="799"/>
        <v>1</v>
      </c>
      <c r="P2028" s="462"/>
      <c r="Q2028" s="463"/>
      <c r="R2028" s="403" t="b">
        <f t="shared" si="804"/>
        <v>1</v>
      </c>
    </row>
    <row r="2029" spans="1:18" s="464" customFormat="1" ht="27.75" customHeight="1" outlineLevel="1" x14ac:dyDescent="0.25">
      <c r="A2029" s="652"/>
      <c r="B2029" s="499" t="s">
        <v>19</v>
      </c>
      <c r="C2029" s="499"/>
      <c r="D2029" s="24"/>
      <c r="E2029" s="24"/>
      <c r="F2029" s="24"/>
      <c r="G2029" s="100"/>
      <c r="H2029" s="39"/>
      <c r="I2029" s="64"/>
      <c r="J2029" s="308"/>
      <c r="K2029" s="19"/>
      <c r="L2029" s="28"/>
      <c r="M2029" s="28"/>
      <c r="N2029" s="626"/>
      <c r="O2029" s="5" t="b">
        <f t="shared" si="799"/>
        <v>1</v>
      </c>
      <c r="P2029" s="462"/>
      <c r="Q2029" s="463"/>
      <c r="R2029" s="403" t="b">
        <f t="shared" si="804"/>
        <v>1</v>
      </c>
    </row>
    <row r="2030" spans="1:18" s="464" customFormat="1" ht="27.75" customHeight="1" outlineLevel="1" x14ac:dyDescent="0.25">
      <c r="A2030" s="652"/>
      <c r="B2030" s="499" t="s">
        <v>18</v>
      </c>
      <c r="C2030" s="499"/>
      <c r="D2030" s="24">
        <v>12.5</v>
      </c>
      <c r="E2030" s="24">
        <v>11.91</v>
      </c>
      <c r="F2030" s="24">
        <v>11.91</v>
      </c>
      <c r="G2030" s="100">
        <f t="shared" ref="G2030" si="857">F2030/E2030</f>
        <v>1</v>
      </c>
      <c r="H2030" s="39">
        <f>F2030</f>
        <v>11.91</v>
      </c>
      <c r="I2030" s="64">
        <f t="shared" ref="I2030" si="858">H2030/F2030</f>
        <v>1</v>
      </c>
      <c r="J2030" s="308">
        <f t="shared" ref="J2030" si="859">H2030/F2030</f>
        <v>1</v>
      </c>
      <c r="K2030" s="19">
        <f t="shared" ref="K2030" si="860">E2030</f>
        <v>11.91</v>
      </c>
      <c r="L2030" s="28"/>
      <c r="M2030" s="28">
        <f t="shared" ref="M2030:M2040" si="861">K2030/E2030</f>
        <v>1</v>
      </c>
      <c r="N2030" s="626"/>
      <c r="O2030" s="5" t="b">
        <f t="shared" si="799"/>
        <v>1</v>
      </c>
      <c r="P2030" s="462"/>
      <c r="Q2030" s="463"/>
      <c r="R2030" s="403" t="b">
        <f t="shared" si="804"/>
        <v>1</v>
      </c>
    </row>
    <row r="2031" spans="1:18" s="464" customFormat="1" ht="27.75" customHeight="1" outlineLevel="1" x14ac:dyDescent="0.25">
      <c r="A2031" s="652"/>
      <c r="B2031" s="499" t="s">
        <v>38</v>
      </c>
      <c r="C2031" s="499"/>
      <c r="D2031" s="24"/>
      <c r="E2031" s="25"/>
      <c r="F2031" s="24"/>
      <c r="G2031" s="100"/>
      <c r="H2031" s="39"/>
      <c r="I2031" s="64"/>
      <c r="J2031" s="308"/>
      <c r="K2031" s="19"/>
      <c r="L2031" s="28"/>
      <c r="M2031" s="28"/>
      <c r="N2031" s="626"/>
      <c r="O2031" s="5" t="b">
        <f t="shared" si="799"/>
        <v>1</v>
      </c>
      <c r="P2031" s="462"/>
      <c r="Q2031" s="463"/>
      <c r="R2031" s="403" t="b">
        <f t="shared" si="804"/>
        <v>1</v>
      </c>
    </row>
    <row r="2032" spans="1:18" s="464" customFormat="1" ht="27.75" customHeight="1" outlineLevel="1" x14ac:dyDescent="0.25">
      <c r="A2032" s="653"/>
      <c r="B2032" s="499" t="s">
        <v>20</v>
      </c>
      <c r="C2032" s="499"/>
      <c r="D2032" s="24"/>
      <c r="E2032" s="25"/>
      <c r="F2032" s="24"/>
      <c r="G2032" s="100"/>
      <c r="H2032" s="39"/>
      <c r="I2032" s="64"/>
      <c r="J2032" s="308"/>
      <c r="K2032" s="19"/>
      <c r="L2032" s="28"/>
      <c r="M2032" s="28"/>
      <c r="N2032" s="627"/>
      <c r="O2032" s="5" t="b">
        <f t="shared" si="799"/>
        <v>1</v>
      </c>
      <c r="P2032" s="462"/>
      <c r="Q2032" s="463"/>
      <c r="R2032" s="403" t="b">
        <f t="shared" si="804"/>
        <v>1</v>
      </c>
    </row>
    <row r="2033" spans="1:18" s="464" customFormat="1" ht="48.75" customHeight="1" outlineLevel="1" x14ac:dyDescent="0.25">
      <c r="A2033" s="651" t="s">
        <v>1051</v>
      </c>
      <c r="B2033" s="37" t="s">
        <v>752</v>
      </c>
      <c r="C2033" s="499" t="s">
        <v>172</v>
      </c>
      <c r="D2033" s="24">
        <f>SUM(D2034:D2037)</f>
        <v>0</v>
      </c>
      <c r="E2033" s="25">
        <f>SUM(E2034:E2037)</f>
        <v>0</v>
      </c>
      <c r="F2033" s="24"/>
      <c r="G2033" s="100"/>
      <c r="H2033" s="39"/>
      <c r="I2033" s="64"/>
      <c r="J2033" s="308"/>
      <c r="K2033" s="19"/>
      <c r="L2033" s="28"/>
      <c r="M2033" s="28"/>
      <c r="N2033" s="829"/>
      <c r="O2033" s="5" t="b">
        <f t="shared" si="799"/>
        <v>1</v>
      </c>
      <c r="P2033" s="462"/>
      <c r="Q2033" s="463"/>
      <c r="R2033" s="403" t="b">
        <f t="shared" si="804"/>
        <v>1</v>
      </c>
    </row>
    <row r="2034" spans="1:18" s="464" customFormat="1" ht="27.75" customHeight="1" outlineLevel="1" x14ac:dyDescent="0.25">
      <c r="A2034" s="652"/>
      <c r="B2034" s="499" t="s">
        <v>19</v>
      </c>
      <c r="C2034" s="499"/>
      <c r="D2034" s="24"/>
      <c r="E2034" s="25"/>
      <c r="F2034" s="24"/>
      <c r="G2034" s="100"/>
      <c r="H2034" s="39"/>
      <c r="I2034" s="64"/>
      <c r="J2034" s="308"/>
      <c r="K2034" s="19"/>
      <c r="L2034" s="28"/>
      <c r="M2034" s="28"/>
      <c r="N2034" s="830"/>
      <c r="O2034" s="5" t="b">
        <f t="shared" si="799"/>
        <v>1</v>
      </c>
      <c r="P2034" s="462"/>
      <c r="Q2034" s="463"/>
      <c r="R2034" s="403" t="b">
        <f t="shared" si="804"/>
        <v>1</v>
      </c>
    </row>
    <row r="2035" spans="1:18" s="464" customFormat="1" ht="27.75" customHeight="1" outlineLevel="1" x14ac:dyDescent="0.25">
      <c r="A2035" s="652"/>
      <c r="B2035" s="499" t="s">
        <v>18</v>
      </c>
      <c r="C2035" s="499"/>
      <c r="D2035" s="24"/>
      <c r="E2035" s="25"/>
      <c r="F2035" s="24"/>
      <c r="G2035" s="100"/>
      <c r="H2035" s="39"/>
      <c r="I2035" s="64"/>
      <c r="J2035" s="308"/>
      <c r="K2035" s="19"/>
      <c r="L2035" s="28"/>
      <c r="M2035" s="28"/>
      <c r="N2035" s="830"/>
      <c r="O2035" s="5" t="b">
        <f t="shared" si="799"/>
        <v>1</v>
      </c>
      <c r="P2035" s="462"/>
      <c r="Q2035" s="463"/>
      <c r="R2035" s="403" t="b">
        <f t="shared" si="804"/>
        <v>1</v>
      </c>
    </row>
    <row r="2036" spans="1:18" s="464" customFormat="1" ht="27.75" customHeight="1" outlineLevel="1" x14ac:dyDescent="0.25">
      <c r="A2036" s="652"/>
      <c r="B2036" s="499" t="s">
        <v>38</v>
      </c>
      <c r="C2036" s="499"/>
      <c r="D2036" s="24"/>
      <c r="E2036" s="25"/>
      <c r="F2036" s="24"/>
      <c r="G2036" s="100"/>
      <c r="H2036" s="39"/>
      <c r="I2036" s="64"/>
      <c r="J2036" s="308"/>
      <c r="K2036" s="19"/>
      <c r="L2036" s="28"/>
      <c r="M2036" s="28"/>
      <c r="N2036" s="830"/>
      <c r="O2036" s="5" t="b">
        <f t="shared" si="799"/>
        <v>1</v>
      </c>
      <c r="P2036" s="462"/>
      <c r="Q2036" s="463"/>
      <c r="R2036" s="403" t="b">
        <f t="shared" si="804"/>
        <v>1</v>
      </c>
    </row>
    <row r="2037" spans="1:18" s="464" customFormat="1" ht="27.75" customHeight="1" outlineLevel="1" x14ac:dyDescent="0.25">
      <c r="A2037" s="653"/>
      <c r="B2037" s="499" t="s">
        <v>20</v>
      </c>
      <c r="C2037" s="499"/>
      <c r="D2037" s="24"/>
      <c r="E2037" s="25"/>
      <c r="F2037" s="24"/>
      <c r="G2037" s="100"/>
      <c r="H2037" s="39"/>
      <c r="I2037" s="64"/>
      <c r="J2037" s="308"/>
      <c r="K2037" s="19"/>
      <c r="L2037" s="28"/>
      <c r="M2037" s="28"/>
      <c r="N2037" s="831"/>
      <c r="O2037" s="5" t="b">
        <f t="shared" si="799"/>
        <v>1</v>
      </c>
      <c r="P2037" s="462"/>
      <c r="Q2037" s="463"/>
      <c r="R2037" s="403" t="b">
        <f t="shared" si="804"/>
        <v>1</v>
      </c>
    </row>
    <row r="2038" spans="1:18" s="464" customFormat="1" ht="41.25" customHeight="1" outlineLevel="1" x14ac:dyDescent="0.25">
      <c r="A2038" s="651" t="s">
        <v>1279</v>
      </c>
      <c r="B2038" s="37" t="s">
        <v>746</v>
      </c>
      <c r="C2038" s="499" t="s">
        <v>172</v>
      </c>
      <c r="D2038" s="24">
        <f>SUM(D2039:D2042)</f>
        <v>56.6</v>
      </c>
      <c r="E2038" s="24">
        <f>SUM(E2039:E2042)</f>
        <v>67.900000000000006</v>
      </c>
      <c r="F2038" s="24">
        <f>F2040</f>
        <v>67.900000000000006</v>
      </c>
      <c r="G2038" s="100">
        <f t="shared" ref="G2038" si="862">F2038/E2038</f>
        <v>1</v>
      </c>
      <c r="H2038" s="39">
        <f>H2040</f>
        <v>67.900000000000006</v>
      </c>
      <c r="I2038" s="64">
        <f t="shared" ref="I2038:I2040" si="863">H2038/F2038</f>
        <v>1</v>
      </c>
      <c r="J2038" s="308">
        <f t="shared" ref="J2038" si="864">H2038/F2038</f>
        <v>1</v>
      </c>
      <c r="K2038" s="19">
        <f>K2040</f>
        <v>67.900000000000006</v>
      </c>
      <c r="L2038" s="28"/>
      <c r="M2038" s="28">
        <f t="shared" si="861"/>
        <v>1</v>
      </c>
      <c r="N2038" s="625" t="s">
        <v>1199</v>
      </c>
      <c r="O2038" s="5" t="b">
        <f t="shared" si="799"/>
        <v>1</v>
      </c>
      <c r="P2038" s="462"/>
      <c r="Q2038" s="463"/>
      <c r="R2038" s="403" t="b">
        <f t="shared" si="804"/>
        <v>1</v>
      </c>
    </row>
    <row r="2039" spans="1:18" s="464" customFormat="1" ht="27.75" customHeight="1" outlineLevel="1" x14ac:dyDescent="0.25">
      <c r="A2039" s="652"/>
      <c r="B2039" s="499" t="s">
        <v>19</v>
      </c>
      <c r="C2039" s="499"/>
      <c r="D2039" s="24"/>
      <c r="E2039" s="24"/>
      <c r="F2039" s="24"/>
      <c r="G2039" s="100"/>
      <c r="H2039" s="39"/>
      <c r="I2039" s="64"/>
      <c r="J2039" s="308"/>
      <c r="K2039" s="19"/>
      <c r="L2039" s="28"/>
      <c r="M2039" s="29" t="e">
        <f t="shared" si="861"/>
        <v>#DIV/0!</v>
      </c>
      <c r="N2039" s="626"/>
      <c r="O2039" s="5" t="b">
        <f t="shared" si="799"/>
        <v>1</v>
      </c>
      <c r="P2039" s="462"/>
      <c r="Q2039" s="463"/>
      <c r="R2039" s="403" t="b">
        <f t="shared" si="804"/>
        <v>1</v>
      </c>
    </row>
    <row r="2040" spans="1:18" s="464" customFormat="1" ht="27.75" customHeight="1" outlineLevel="1" x14ac:dyDescent="0.25">
      <c r="A2040" s="652"/>
      <c r="B2040" s="499" t="s">
        <v>18</v>
      </c>
      <c r="C2040" s="499"/>
      <c r="D2040" s="24">
        <v>56.6</v>
      </c>
      <c r="E2040" s="24">
        <v>67.900000000000006</v>
      </c>
      <c r="F2040" s="24">
        <v>67.900000000000006</v>
      </c>
      <c r="G2040" s="100">
        <f t="shared" ref="G2040" si="865">F2040/E2040</f>
        <v>1</v>
      </c>
      <c r="H2040" s="39">
        <f>F2040</f>
        <v>67.900000000000006</v>
      </c>
      <c r="I2040" s="64">
        <f t="shared" si="863"/>
        <v>1</v>
      </c>
      <c r="J2040" s="308">
        <f t="shared" ref="J2040" si="866">H2040/F2040</f>
        <v>1</v>
      </c>
      <c r="K2040" s="19">
        <f t="shared" ref="K2040" si="867">E2040</f>
        <v>67.900000000000006</v>
      </c>
      <c r="L2040" s="28"/>
      <c r="M2040" s="28">
        <f t="shared" si="861"/>
        <v>1</v>
      </c>
      <c r="N2040" s="626"/>
      <c r="O2040" s="5" t="b">
        <f t="shared" si="799"/>
        <v>1</v>
      </c>
      <c r="P2040" s="462"/>
      <c r="Q2040" s="463"/>
      <c r="R2040" s="403" t="b">
        <f t="shared" si="804"/>
        <v>1</v>
      </c>
    </row>
    <row r="2041" spans="1:18" s="464" customFormat="1" ht="27.75" customHeight="1" outlineLevel="1" x14ac:dyDescent="0.25">
      <c r="A2041" s="652"/>
      <c r="B2041" s="499" t="s">
        <v>38</v>
      </c>
      <c r="C2041" s="499"/>
      <c r="D2041" s="24"/>
      <c r="E2041" s="24"/>
      <c r="F2041" s="24"/>
      <c r="G2041" s="100"/>
      <c r="H2041" s="39"/>
      <c r="I2041" s="64"/>
      <c r="J2041" s="308"/>
      <c r="K2041" s="19"/>
      <c r="L2041" s="28"/>
      <c r="M2041" s="28"/>
      <c r="N2041" s="626"/>
      <c r="O2041" s="5" t="b">
        <f t="shared" ref="O2041:O2104" si="868">K2041+L2041=E2041</f>
        <v>1</v>
      </c>
      <c r="P2041" s="462"/>
      <c r="Q2041" s="463"/>
      <c r="R2041" s="403" t="b">
        <f t="shared" si="804"/>
        <v>1</v>
      </c>
    </row>
    <row r="2042" spans="1:18" s="464" customFormat="1" ht="27.75" customHeight="1" outlineLevel="1" x14ac:dyDescent="0.25">
      <c r="A2042" s="653"/>
      <c r="B2042" s="499" t="s">
        <v>20</v>
      </c>
      <c r="C2042" s="499"/>
      <c r="D2042" s="24"/>
      <c r="E2042" s="24"/>
      <c r="F2042" s="24"/>
      <c r="G2042" s="100"/>
      <c r="H2042" s="39"/>
      <c r="I2042" s="64"/>
      <c r="J2042" s="308"/>
      <c r="K2042" s="19"/>
      <c r="L2042" s="28"/>
      <c r="M2042" s="28"/>
      <c r="N2042" s="627"/>
      <c r="O2042" s="5" t="b">
        <f t="shared" si="868"/>
        <v>1</v>
      </c>
      <c r="P2042" s="462"/>
      <c r="Q2042" s="463"/>
      <c r="R2042" s="403" t="b">
        <f t="shared" si="804"/>
        <v>1</v>
      </c>
    </row>
    <row r="2043" spans="1:18" s="464" customFormat="1" ht="302.25" customHeight="1" outlineLevel="1" x14ac:dyDescent="0.25">
      <c r="A2043" s="623" t="s">
        <v>1047</v>
      </c>
      <c r="B2043" s="37" t="s">
        <v>753</v>
      </c>
      <c r="C2043" s="584" t="s">
        <v>172</v>
      </c>
      <c r="D2043" s="39">
        <f>SUM(D2044:D2047)</f>
        <v>6232</v>
      </c>
      <c r="E2043" s="24">
        <f>SUM(E2044:E2047)</f>
        <v>6155.17</v>
      </c>
      <c r="F2043" s="24">
        <f>SUM(F2044:F2047)</f>
        <v>505.97</v>
      </c>
      <c r="G2043" s="64">
        <f t="shared" ref="G2043" si="869">F2043/E2043</f>
        <v>8.2000000000000003E-2</v>
      </c>
      <c r="H2043" s="39">
        <f>H2046</f>
        <v>505.97</v>
      </c>
      <c r="I2043" s="64">
        <f t="shared" ref="I2043" si="870">H2043/F2043</f>
        <v>1</v>
      </c>
      <c r="J2043" s="308">
        <f t="shared" ref="J2043" si="871">H2043/F2043</f>
        <v>1</v>
      </c>
      <c r="K2043" s="19">
        <f>K2046</f>
        <v>6155.17</v>
      </c>
      <c r="L2043" s="19">
        <f t="shared" ref="L2043" si="872">L2046</f>
        <v>0</v>
      </c>
      <c r="M2043" s="28">
        <f t="shared" ref="M2043" si="873">K2043/E2043</f>
        <v>1</v>
      </c>
      <c r="N2043" s="625" t="s">
        <v>1377</v>
      </c>
      <c r="O2043" s="5" t="b">
        <f t="shared" si="868"/>
        <v>1</v>
      </c>
      <c r="P2043" s="462"/>
      <c r="Q2043" s="463"/>
      <c r="R2043" s="403" t="b">
        <f t="shared" si="804"/>
        <v>1</v>
      </c>
    </row>
    <row r="2044" spans="1:18" s="464" customFormat="1" ht="27.75" customHeight="1" outlineLevel="1" x14ac:dyDescent="0.25">
      <c r="A2044" s="624"/>
      <c r="B2044" s="584" t="s">
        <v>19</v>
      </c>
      <c r="C2044" s="584"/>
      <c r="D2044" s="39"/>
      <c r="E2044" s="24"/>
      <c r="F2044" s="39"/>
      <c r="G2044" s="64"/>
      <c r="H2044" s="39"/>
      <c r="I2044" s="93"/>
      <c r="J2044" s="367"/>
      <c r="K2044" s="19"/>
      <c r="L2044" s="28"/>
      <c r="M2044" s="28"/>
      <c r="N2044" s="626"/>
      <c r="O2044" s="5" t="b">
        <f t="shared" si="868"/>
        <v>1</v>
      </c>
      <c r="P2044" s="462"/>
      <c r="Q2044" s="463"/>
      <c r="R2044" s="403" t="b">
        <f t="shared" si="804"/>
        <v>1</v>
      </c>
    </row>
    <row r="2045" spans="1:18" s="464" customFormat="1" ht="27.75" customHeight="1" outlineLevel="1" x14ac:dyDescent="0.25">
      <c r="A2045" s="624"/>
      <c r="B2045" s="584" t="s">
        <v>18</v>
      </c>
      <c r="C2045" s="584"/>
      <c r="D2045" s="39"/>
      <c r="E2045" s="24"/>
      <c r="F2045" s="39"/>
      <c r="G2045" s="64"/>
      <c r="H2045" s="39"/>
      <c r="I2045" s="93"/>
      <c r="J2045" s="367"/>
      <c r="K2045" s="19"/>
      <c r="L2045" s="28"/>
      <c r="M2045" s="28"/>
      <c r="N2045" s="626"/>
      <c r="O2045" s="5" t="b">
        <f t="shared" si="868"/>
        <v>1</v>
      </c>
      <c r="P2045" s="462"/>
      <c r="Q2045" s="463"/>
      <c r="R2045" s="403" t="b">
        <f t="shared" si="804"/>
        <v>1</v>
      </c>
    </row>
    <row r="2046" spans="1:18" s="464" customFormat="1" ht="27.75" customHeight="1" outlineLevel="1" x14ac:dyDescent="0.25">
      <c r="A2046" s="624"/>
      <c r="B2046" s="584" t="s">
        <v>38</v>
      </c>
      <c r="C2046" s="584"/>
      <c r="D2046" s="39">
        <v>6232</v>
      </c>
      <c r="E2046" s="24">
        <v>6155.17</v>
      </c>
      <c r="F2046" s="24">
        <v>505.97</v>
      </c>
      <c r="G2046" s="64">
        <f t="shared" ref="G2046" si="874">F2046/E2046</f>
        <v>8.2000000000000003E-2</v>
      </c>
      <c r="H2046" s="39">
        <f>F2046</f>
        <v>505.97</v>
      </c>
      <c r="I2046" s="64">
        <f t="shared" ref="I2046" si="875">H2046/F2046</f>
        <v>1</v>
      </c>
      <c r="J2046" s="308">
        <f t="shared" ref="J2046" si="876">H2046/F2046</f>
        <v>1</v>
      </c>
      <c r="K2046" s="19">
        <f>E2046</f>
        <v>6155.17</v>
      </c>
      <c r="L2046" s="28"/>
      <c r="M2046" s="28">
        <f t="shared" ref="M2046" si="877">K2046/E2046</f>
        <v>1</v>
      </c>
      <c r="N2046" s="626"/>
      <c r="O2046" s="5" t="b">
        <f t="shared" si="868"/>
        <v>1</v>
      </c>
      <c r="P2046" s="462"/>
      <c r="Q2046" s="463"/>
      <c r="R2046" s="403" t="b">
        <f t="shared" si="804"/>
        <v>1</v>
      </c>
    </row>
    <row r="2047" spans="1:18" s="464" customFormat="1" ht="108" customHeight="1" outlineLevel="1" x14ac:dyDescent="0.25">
      <c r="A2047" s="1029"/>
      <c r="B2047" s="584" t="s">
        <v>20</v>
      </c>
      <c r="C2047" s="584"/>
      <c r="D2047" s="39"/>
      <c r="E2047" s="25"/>
      <c r="F2047" s="39"/>
      <c r="G2047" s="38"/>
      <c r="H2047" s="39"/>
      <c r="I2047" s="38"/>
      <c r="J2047" s="308"/>
      <c r="K2047" s="19"/>
      <c r="L2047" s="28"/>
      <c r="M2047" s="28"/>
      <c r="N2047" s="627"/>
      <c r="O2047" s="5" t="b">
        <f t="shared" si="868"/>
        <v>1</v>
      </c>
      <c r="P2047" s="462"/>
      <c r="Q2047" s="463"/>
      <c r="R2047" s="403" t="b">
        <f t="shared" si="804"/>
        <v>1</v>
      </c>
    </row>
    <row r="2048" spans="1:18" s="4" customFormat="1" ht="56.25" outlineLevel="1" x14ac:dyDescent="0.25">
      <c r="A2048" s="902" t="s">
        <v>6</v>
      </c>
      <c r="B2048" s="1033" t="s">
        <v>706</v>
      </c>
      <c r="C2048" s="1034" t="s">
        <v>114</v>
      </c>
      <c r="D2048" s="1035">
        <f>SUM(D2049:D2052)</f>
        <v>348906.08</v>
      </c>
      <c r="E2048" s="1035">
        <f>SUM(E2049:E2052)</f>
        <v>348269.17</v>
      </c>
      <c r="F2048" s="1035">
        <f>SUM(F2050:F2051)</f>
        <v>244111.15</v>
      </c>
      <c r="G2048" s="1036">
        <f t="shared" ref="G2048:G2049" si="878">F2048/E2048</f>
        <v>0.70099999999999996</v>
      </c>
      <c r="H2048" s="1035">
        <f>SUM(H2049:H2052)</f>
        <v>244093.67</v>
      </c>
      <c r="I2048" s="1036">
        <f t="shared" ref="I2048:I2116" si="879">H2048/E2048</f>
        <v>0.70099999999999996</v>
      </c>
      <c r="J2048" s="1036">
        <f t="shared" ref="J2048:J2051" si="880">H2048/F2048</f>
        <v>1</v>
      </c>
      <c r="K2048" s="1035">
        <f>E2048-L2048</f>
        <v>348269.17</v>
      </c>
      <c r="L2048" s="1035">
        <f>SUM(L2049:L2052)</f>
        <v>0</v>
      </c>
      <c r="M2048" s="1037">
        <f t="shared" ref="M2048:M2051" si="881">K2048/E2048</f>
        <v>1</v>
      </c>
      <c r="N2048" s="627"/>
      <c r="O2048" s="5" t="b">
        <f t="shared" si="868"/>
        <v>1</v>
      </c>
      <c r="P2048" s="6"/>
      <c r="Q2048" s="138"/>
      <c r="R2048" s="403"/>
    </row>
    <row r="2049" spans="1:18" s="4" customFormat="1" ht="27" outlineLevel="1" x14ac:dyDescent="0.25">
      <c r="A2049" s="750"/>
      <c r="B2049" s="35" t="s">
        <v>19</v>
      </c>
      <c r="C2049" s="35"/>
      <c r="D2049" s="33">
        <f t="shared" ref="D2049:F2051" si="882">D2054+D2079+D2139+D2159+D2169</f>
        <v>0</v>
      </c>
      <c r="E2049" s="33">
        <f t="shared" si="882"/>
        <v>0</v>
      </c>
      <c r="F2049" s="33">
        <f t="shared" si="882"/>
        <v>0</v>
      </c>
      <c r="G2049" s="103" t="e">
        <f t="shared" si="878"/>
        <v>#DIV/0!</v>
      </c>
      <c r="H2049" s="33">
        <f>H2054+H2079+H2139+H2159+H2169</f>
        <v>0</v>
      </c>
      <c r="I2049" s="103" t="e">
        <f t="shared" si="879"/>
        <v>#DIV/0!</v>
      </c>
      <c r="J2049" s="103" t="e">
        <f t="shared" si="880"/>
        <v>#DIV/0!</v>
      </c>
      <c r="K2049" s="33">
        <f t="shared" ref="K2049:L2051" si="883">K2054+K2079+K2139+K2159+K2169</f>
        <v>0</v>
      </c>
      <c r="L2049" s="33">
        <f t="shared" si="883"/>
        <v>0</v>
      </c>
      <c r="M2049" s="117" t="e">
        <f t="shared" si="881"/>
        <v>#DIV/0!</v>
      </c>
      <c r="N2049" s="628"/>
      <c r="O2049" s="5" t="b">
        <f t="shared" si="868"/>
        <v>1</v>
      </c>
      <c r="P2049" s="6"/>
      <c r="Q2049" s="138"/>
      <c r="R2049" s="403" t="b">
        <f t="shared" si="804"/>
        <v>1</v>
      </c>
    </row>
    <row r="2050" spans="1:18" s="4" customFormat="1" ht="27" outlineLevel="1" x14ac:dyDescent="0.25">
      <c r="A2050" s="750"/>
      <c r="B2050" s="35" t="s">
        <v>18</v>
      </c>
      <c r="C2050" s="35"/>
      <c r="D2050" s="33">
        <f t="shared" si="882"/>
        <v>925.8</v>
      </c>
      <c r="E2050" s="33">
        <f t="shared" si="882"/>
        <v>288.85000000000002</v>
      </c>
      <c r="F2050" s="33">
        <f t="shared" si="882"/>
        <v>306.33</v>
      </c>
      <c r="G2050" s="104">
        <f>F2050/E2050</f>
        <v>1.0609999999999999</v>
      </c>
      <c r="H2050" s="33">
        <f>H2055+H2080+H2140+H2160+H2170+H2125</f>
        <v>288.85000000000002</v>
      </c>
      <c r="I2050" s="104">
        <f t="shared" si="879"/>
        <v>1</v>
      </c>
      <c r="J2050" s="104">
        <f t="shared" si="880"/>
        <v>0.94299999999999995</v>
      </c>
      <c r="K2050" s="33">
        <f t="shared" si="883"/>
        <v>288.85000000000002</v>
      </c>
      <c r="L2050" s="33">
        <f t="shared" si="883"/>
        <v>0</v>
      </c>
      <c r="M2050" s="116"/>
      <c r="N2050" s="628"/>
      <c r="O2050" s="5" t="b">
        <f t="shared" si="868"/>
        <v>1</v>
      </c>
      <c r="P2050" s="6"/>
      <c r="Q2050" s="138"/>
      <c r="R2050" s="403"/>
    </row>
    <row r="2051" spans="1:18" s="4" customFormat="1" ht="27" outlineLevel="1" x14ac:dyDescent="0.25">
      <c r="A2051" s="750"/>
      <c r="B2051" s="35" t="s">
        <v>38</v>
      </c>
      <c r="C2051" s="35"/>
      <c r="D2051" s="33">
        <f t="shared" si="882"/>
        <v>347980.28</v>
      </c>
      <c r="E2051" s="33">
        <f t="shared" si="882"/>
        <v>347980.32</v>
      </c>
      <c r="F2051" s="33">
        <f t="shared" si="882"/>
        <v>243804.82</v>
      </c>
      <c r="G2051" s="104">
        <f>F2051/E2051</f>
        <v>0.70099999999999996</v>
      </c>
      <c r="H2051" s="33">
        <f>H2056+H2081+H2141+H2161+H2171</f>
        <v>243804.82</v>
      </c>
      <c r="I2051" s="104">
        <f t="shared" si="879"/>
        <v>0.70099999999999996</v>
      </c>
      <c r="J2051" s="104">
        <f t="shared" si="880"/>
        <v>1</v>
      </c>
      <c r="K2051" s="33">
        <f t="shared" si="883"/>
        <v>347980.32</v>
      </c>
      <c r="L2051" s="33">
        <f t="shared" si="883"/>
        <v>0</v>
      </c>
      <c r="M2051" s="116">
        <f t="shared" si="881"/>
        <v>1</v>
      </c>
      <c r="N2051" s="628"/>
      <c r="O2051" s="5" t="b">
        <f t="shared" si="868"/>
        <v>1</v>
      </c>
      <c r="P2051" s="6"/>
      <c r="Q2051" s="138"/>
      <c r="R2051" s="403" t="b">
        <f t="shared" si="804"/>
        <v>1</v>
      </c>
    </row>
    <row r="2052" spans="1:18" s="4" customFormat="1" ht="27" outlineLevel="1" x14ac:dyDescent="0.25">
      <c r="A2052" s="750"/>
      <c r="B2052" s="35" t="s">
        <v>20</v>
      </c>
      <c r="C2052" s="35"/>
      <c r="D2052" s="33"/>
      <c r="E2052" s="33"/>
      <c r="F2052" s="33"/>
      <c r="G2052" s="104"/>
      <c r="H2052" s="33">
        <f>H2057+H2082+H2142+H2162+H2172</f>
        <v>0</v>
      </c>
      <c r="I2052" s="104"/>
      <c r="J2052" s="104"/>
      <c r="K2052" s="33"/>
      <c r="L2052" s="33"/>
      <c r="M2052" s="116"/>
      <c r="N2052" s="628"/>
      <c r="O2052" s="5" t="b">
        <f t="shared" si="868"/>
        <v>1</v>
      </c>
      <c r="P2052" s="6"/>
      <c r="Q2052" s="138"/>
      <c r="R2052" s="403" t="b">
        <f t="shared" si="804"/>
        <v>1</v>
      </c>
    </row>
    <row r="2053" spans="1:18" s="4" customFormat="1" ht="108" customHeight="1" outlineLevel="2" x14ac:dyDescent="0.25">
      <c r="A2053" s="622" t="s">
        <v>373</v>
      </c>
      <c r="B2053" s="54" t="s">
        <v>378</v>
      </c>
      <c r="C2053" s="270" t="s">
        <v>116</v>
      </c>
      <c r="D2053" s="59">
        <f>SUM(D2054:D2057)</f>
        <v>21621.599999999999</v>
      </c>
      <c r="E2053" s="59">
        <f>SUM(E2054:E2057)</f>
        <v>27747.39</v>
      </c>
      <c r="F2053" s="59">
        <f>SUM(F2054:F2057)</f>
        <v>17954.63</v>
      </c>
      <c r="G2053" s="218">
        <f t="shared" ref="G2053:G2058" si="884">F2053/E2053</f>
        <v>0.64700000000000002</v>
      </c>
      <c r="H2053" s="59">
        <f>SUM(H2054:H2057)</f>
        <v>17954.63</v>
      </c>
      <c r="I2053" s="96">
        <f t="shared" si="879"/>
        <v>0.64700000000000002</v>
      </c>
      <c r="J2053" s="96">
        <f t="shared" ref="J2053:J2078" si="885">H2053/F2053</f>
        <v>1</v>
      </c>
      <c r="K2053" s="59">
        <f>SUM(K2054:K2057)</f>
        <v>27747.39</v>
      </c>
      <c r="L2053" s="59">
        <f>SUM(L2054:L2057)</f>
        <v>0</v>
      </c>
      <c r="M2053" s="57">
        <f t="shared" ref="M2053:M2141" si="886">K2053/E2053</f>
        <v>1</v>
      </c>
      <c r="N2053" s="674" t="s">
        <v>692</v>
      </c>
      <c r="O2053" s="5" t="b">
        <f t="shared" si="868"/>
        <v>1</v>
      </c>
      <c r="P2053" s="6"/>
      <c r="Q2053" s="138"/>
      <c r="R2053" s="403" t="b">
        <f t="shared" si="804"/>
        <v>1</v>
      </c>
    </row>
    <row r="2054" spans="1:18" s="4" customFormat="1" ht="27" outlineLevel="2" x14ac:dyDescent="0.25">
      <c r="A2054" s="622"/>
      <c r="B2054" s="484" t="s">
        <v>19</v>
      </c>
      <c r="C2054" s="484"/>
      <c r="D2054" s="24">
        <f t="shared" ref="D2054:L2057" si="887">D2059+D2064+D2069+D2074</f>
        <v>0</v>
      </c>
      <c r="E2054" s="24">
        <f t="shared" si="887"/>
        <v>0</v>
      </c>
      <c r="F2054" s="24">
        <f t="shared" si="887"/>
        <v>0</v>
      </c>
      <c r="G2054" s="98" t="e">
        <f t="shared" si="884"/>
        <v>#DIV/0!</v>
      </c>
      <c r="H2054" s="24">
        <f t="shared" si="887"/>
        <v>0</v>
      </c>
      <c r="I2054" s="81" t="e">
        <f t="shared" si="879"/>
        <v>#DIV/0!</v>
      </c>
      <c r="J2054" s="81" t="e">
        <f t="shared" si="885"/>
        <v>#DIV/0!</v>
      </c>
      <c r="K2054" s="24">
        <f t="shared" si="887"/>
        <v>0</v>
      </c>
      <c r="L2054" s="24">
        <f t="shared" si="887"/>
        <v>0</v>
      </c>
      <c r="M2054" s="120" t="e">
        <f t="shared" si="886"/>
        <v>#DIV/0!</v>
      </c>
      <c r="N2054" s="674"/>
      <c r="O2054" s="5" t="b">
        <f t="shared" si="868"/>
        <v>1</v>
      </c>
      <c r="P2054" s="6"/>
      <c r="Q2054" s="138"/>
      <c r="R2054" s="403" t="b">
        <f t="shared" si="804"/>
        <v>1</v>
      </c>
    </row>
    <row r="2055" spans="1:18" s="4" customFormat="1" ht="27" outlineLevel="2" x14ac:dyDescent="0.25">
      <c r="A2055" s="622"/>
      <c r="B2055" s="484" t="s">
        <v>18</v>
      </c>
      <c r="C2055" s="484"/>
      <c r="D2055" s="24">
        <f t="shared" si="887"/>
        <v>0</v>
      </c>
      <c r="E2055" s="24">
        <f t="shared" si="887"/>
        <v>0</v>
      </c>
      <c r="F2055" s="24">
        <f t="shared" si="887"/>
        <v>0</v>
      </c>
      <c r="G2055" s="98" t="e">
        <f t="shared" si="884"/>
        <v>#DIV/0!</v>
      </c>
      <c r="H2055" s="24">
        <f t="shared" si="887"/>
        <v>0</v>
      </c>
      <c r="I2055" s="81" t="e">
        <f t="shared" si="879"/>
        <v>#DIV/0!</v>
      </c>
      <c r="J2055" s="81" t="e">
        <f t="shared" si="885"/>
        <v>#DIV/0!</v>
      </c>
      <c r="K2055" s="24">
        <f t="shared" si="887"/>
        <v>0</v>
      </c>
      <c r="L2055" s="24">
        <f t="shared" si="887"/>
        <v>0</v>
      </c>
      <c r="M2055" s="120" t="e">
        <f t="shared" si="886"/>
        <v>#DIV/0!</v>
      </c>
      <c r="N2055" s="674"/>
      <c r="O2055" s="5" t="b">
        <f t="shared" si="868"/>
        <v>1</v>
      </c>
      <c r="P2055" s="6"/>
      <c r="Q2055" s="138"/>
      <c r="R2055" s="403" t="b">
        <f t="shared" si="804"/>
        <v>1</v>
      </c>
    </row>
    <row r="2056" spans="1:18" s="4" customFormat="1" ht="27" outlineLevel="2" x14ac:dyDescent="0.25">
      <c r="A2056" s="622"/>
      <c r="B2056" s="484" t="s">
        <v>38</v>
      </c>
      <c r="C2056" s="484"/>
      <c r="D2056" s="24">
        <f>D2061+D2066+D2071+D2076</f>
        <v>21621.599999999999</v>
      </c>
      <c r="E2056" s="24">
        <f t="shared" si="887"/>
        <v>27747.39</v>
      </c>
      <c r="F2056" s="24">
        <f t="shared" si="887"/>
        <v>17954.63</v>
      </c>
      <c r="G2056" s="141">
        <f t="shared" si="884"/>
        <v>0.64700000000000002</v>
      </c>
      <c r="H2056" s="24">
        <f t="shared" si="887"/>
        <v>17954.63</v>
      </c>
      <c r="I2056" s="100">
        <f t="shared" si="879"/>
        <v>0.64700000000000002</v>
      </c>
      <c r="J2056" s="100">
        <f t="shared" si="885"/>
        <v>1</v>
      </c>
      <c r="K2056" s="24">
        <f t="shared" si="887"/>
        <v>27747.39</v>
      </c>
      <c r="L2056" s="24">
        <f t="shared" si="887"/>
        <v>0</v>
      </c>
      <c r="M2056" s="47">
        <f t="shared" si="886"/>
        <v>1</v>
      </c>
      <c r="N2056" s="674"/>
      <c r="O2056" s="5" t="b">
        <f t="shared" si="868"/>
        <v>1</v>
      </c>
      <c r="P2056" s="6"/>
      <c r="Q2056" s="138"/>
      <c r="R2056" s="403" t="b">
        <f t="shared" ref="R2056:R2119" si="888">F2056=H2056</f>
        <v>1</v>
      </c>
    </row>
    <row r="2057" spans="1:18" s="4" customFormat="1" ht="27" outlineLevel="2" x14ac:dyDescent="0.25">
      <c r="A2057" s="622"/>
      <c r="B2057" s="484" t="s">
        <v>20</v>
      </c>
      <c r="C2057" s="484"/>
      <c r="D2057" s="24">
        <f>D2062+D2067+D2072+D2077</f>
        <v>0</v>
      </c>
      <c r="E2057" s="24">
        <f t="shared" si="887"/>
        <v>0</v>
      </c>
      <c r="F2057" s="24">
        <f t="shared" si="887"/>
        <v>0</v>
      </c>
      <c r="G2057" s="98" t="e">
        <f t="shared" si="884"/>
        <v>#DIV/0!</v>
      </c>
      <c r="H2057" s="24">
        <f t="shared" si="887"/>
        <v>0</v>
      </c>
      <c r="I2057" s="81" t="e">
        <f t="shared" si="879"/>
        <v>#DIV/0!</v>
      </c>
      <c r="J2057" s="81" t="e">
        <f t="shared" si="885"/>
        <v>#DIV/0!</v>
      </c>
      <c r="K2057" s="24">
        <f t="shared" si="887"/>
        <v>0</v>
      </c>
      <c r="L2057" s="24">
        <f t="shared" si="887"/>
        <v>0</v>
      </c>
      <c r="M2057" s="120" t="e">
        <f t="shared" si="886"/>
        <v>#DIV/0!</v>
      </c>
      <c r="N2057" s="674"/>
      <c r="O2057" s="5" t="b">
        <f t="shared" si="868"/>
        <v>1</v>
      </c>
      <c r="P2057" s="6"/>
      <c r="Q2057" s="138"/>
      <c r="R2057" s="403" t="b">
        <f t="shared" si="888"/>
        <v>1</v>
      </c>
    </row>
    <row r="2058" spans="1:18" s="215" customFormat="1" ht="66.75" customHeight="1" outlineLevel="2" x14ac:dyDescent="0.25">
      <c r="A2058" s="591" t="s">
        <v>372</v>
      </c>
      <c r="B2058" s="37" t="s">
        <v>677</v>
      </c>
      <c r="C2058" s="484"/>
      <c r="D2058" s="51">
        <f>SUM(D2059:D2062)</f>
        <v>4310</v>
      </c>
      <c r="E2058" s="51">
        <f>SUM(E2059:E2062)</f>
        <v>10435.790000000001</v>
      </c>
      <c r="F2058" s="51">
        <f>SUM(F2059:F2062)</f>
        <v>783.18</v>
      </c>
      <c r="G2058" s="346">
        <f t="shared" si="884"/>
        <v>7.4999999999999997E-2</v>
      </c>
      <c r="H2058" s="51">
        <f>SUM(H2059:H2062)</f>
        <v>783.18</v>
      </c>
      <c r="I2058" s="346">
        <f t="shared" si="879"/>
        <v>7.4999999999999997E-2</v>
      </c>
      <c r="J2058" s="100">
        <f t="shared" si="885"/>
        <v>1</v>
      </c>
      <c r="K2058" s="51">
        <f>SUM(K2059:K2062)</f>
        <v>10435.790000000001</v>
      </c>
      <c r="L2058" s="266">
        <f t="shared" ref="L2058:L2121" si="889">E2058-K2058</f>
        <v>0</v>
      </c>
      <c r="M2058" s="47">
        <f t="shared" si="886"/>
        <v>1</v>
      </c>
      <c r="N2058" s="632" t="s">
        <v>1596</v>
      </c>
      <c r="O2058" s="5" t="b">
        <f t="shared" si="868"/>
        <v>1</v>
      </c>
      <c r="P2058" s="214"/>
      <c r="R2058" s="403" t="b">
        <f t="shared" si="888"/>
        <v>1</v>
      </c>
    </row>
    <row r="2059" spans="1:18" s="215" customFormat="1" ht="26.25" customHeight="1" outlineLevel="2" x14ac:dyDescent="0.25">
      <c r="A2059" s="591"/>
      <c r="B2059" s="484" t="s">
        <v>19</v>
      </c>
      <c r="C2059" s="484"/>
      <c r="D2059" s="24"/>
      <c r="E2059" s="24"/>
      <c r="F2059" s="24"/>
      <c r="G2059" s="261"/>
      <c r="H2059" s="24"/>
      <c r="I2059" s="288" t="e">
        <f>H2059/E2059</f>
        <v>#DIV/0!</v>
      </c>
      <c r="J2059" s="81" t="e">
        <f t="shared" si="885"/>
        <v>#DIV/0!</v>
      </c>
      <c r="K2059" s="24"/>
      <c r="L2059" s="267">
        <f t="shared" si="889"/>
        <v>0</v>
      </c>
      <c r="M2059" s="268" t="e">
        <f t="shared" si="886"/>
        <v>#DIV/0!</v>
      </c>
      <c r="N2059" s="633"/>
      <c r="O2059" s="5" t="b">
        <f t="shared" si="868"/>
        <v>1</v>
      </c>
      <c r="P2059" s="214"/>
      <c r="R2059" s="403" t="b">
        <f t="shared" si="888"/>
        <v>1</v>
      </c>
    </row>
    <row r="2060" spans="1:18" s="215" customFormat="1" ht="26.25" customHeight="1" outlineLevel="2" x14ac:dyDescent="0.25">
      <c r="A2060" s="591"/>
      <c r="B2060" s="484" t="s">
        <v>18</v>
      </c>
      <c r="C2060" s="484"/>
      <c r="D2060" s="24"/>
      <c r="E2060" s="24"/>
      <c r="F2060" s="24"/>
      <c r="G2060" s="261"/>
      <c r="H2060" s="24"/>
      <c r="I2060" s="288" t="e">
        <f t="shared" si="879"/>
        <v>#DIV/0!</v>
      </c>
      <c r="J2060" s="81" t="e">
        <f t="shared" si="885"/>
        <v>#DIV/0!</v>
      </c>
      <c r="K2060" s="24"/>
      <c r="L2060" s="267">
        <f t="shared" si="889"/>
        <v>0</v>
      </c>
      <c r="M2060" s="268" t="e">
        <f t="shared" si="886"/>
        <v>#DIV/0!</v>
      </c>
      <c r="N2060" s="633"/>
      <c r="O2060" s="5" t="b">
        <f t="shared" si="868"/>
        <v>1</v>
      </c>
      <c r="P2060" s="214"/>
      <c r="R2060" s="403" t="b">
        <f t="shared" si="888"/>
        <v>1</v>
      </c>
    </row>
    <row r="2061" spans="1:18" s="215" customFormat="1" ht="26.25" customHeight="1" outlineLevel="2" x14ac:dyDescent="0.25">
      <c r="A2061" s="591"/>
      <c r="B2061" s="484" t="s">
        <v>38</v>
      </c>
      <c r="C2061" s="484"/>
      <c r="D2061" s="24">
        <v>4310</v>
      </c>
      <c r="E2061" s="24">
        <v>10435.790000000001</v>
      </c>
      <c r="F2061" s="24">
        <v>783.18</v>
      </c>
      <c r="G2061" s="261">
        <f t="shared" ref="G2061" si="890">F2061/E2061</f>
        <v>7.4999999999999997E-2</v>
      </c>
      <c r="H2061" s="24">
        <f>F2061</f>
        <v>783.18</v>
      </c>
      <c r="I2061" s="261">
        <f t="shared" si="879"/>
        <v>7.4999999999999997E-2</v>
      </c>
      <c r="J2061" s="100">
        <f t="shared" si="885"/>
        <v>1</v>
      </c>
      <c r="K2061" s="24">
        <f>E2061</f>
        <v>10435.790000000001</v>
      </c>
      <c r="L2061" s="267">
        <f t="shared" si="889"/>
        <v>0</v>
      </c>
      <c r="M2061" s="47">
        <f t="shared" si="886"/>
        <v>1</v>
      </c>
      <c r="N2061" s="633"/>
      <c r="O2061" s="5" t="b">
        <f t="shared" si="868"/>
        <v>1</v>
      </c>
      <c r="P2061" s="214"/>
      <c r="R2061" s="403" t="b">
        <f t="shared" si="888"/>
        <v>1</v>
      </c>
    </row>
    <row r="2062" spans="1:18" s="215" customFormat="1" ht="26.25" customHeight="1" outlineLevel="2" x14ac:dyDescent="0.25">
      <c r="A2062" s="591"/>
      <c r="B2062" s="484" t="s">
        <v>20</v>
      </c>
      <c r="C2062" s="484"/>
      <c r="D2062" s="24"/>
      <c r="E2062" s="24"/>
      <c r="F2062" s="24"/>
      <c r="G2062" s="261"/>
      <c r="H2062" s="24"/>
      <c r="I2062" s="288" t="e">
        <f t="shared" si="879"/>
        <v>#DIV/0!</v>
      </c>
      <c r="J2062" s="81" t="e">
        <f t="shared" si="885"/>
        <v>#DIV/0!</v>
      </c>
      <c r="K2062" s="24"/>
      <c r="L2062" s="267">
        <f t="shared" si="889"/>
        <v>0</v>
      </c>
      <c r="M2062" s="268" t="e">
        <f t="shared" si="886"/>
        <v>#DIV/0!</v>
      </c>
      <c r="N2062" s="634"/>
      <c r="O2062" s="5" t="b">
        <f t="shared" si="868"/>
        <v>1</v>
      </c>
      <c r="P2062" s="214"/>
      <c r="R2062" s="403" t="b">
        <f t="shared" si="888"/>
        <v>1</v>
      </c>
    </row>
    <row r="2063" spans="1:18" s="215" customFormat="1" ht="69" customHeight="1" outlineLevel="2" x14ac:dyDescent="0.25">
      <c r="A2063" s="591" t="s">
        <v>678</v>
      </c>
      <c r="B2063" s="37" t="s">
        <v>683</v>
      </c>
      <c r="C2063" s="484"/>
      <c r="D2063" s="51">
        <f>SUM(D2064:D2067)</f>
        <v>16111.6</v>
      </c>
      <c r="E2063" s="51">
        <f>SUM(E2064:E2067)</f>
        <v>16111.6</v>
      </c>
      <c r="F2063" s="51">
        <f>SUM(F2064:F2067)</f>
        <v>16111.6</v>
      </c>
      <c r="G2063" s="346">
        <f t="shared" ref="G2063" si="891">F2063/E2063</f>
        <v>1</v>
      </c>
      <c r="H2063" s="51">
        <f>SUM(H2064:H2067)</f>
        <v>16111.6</v>
      </c>
      <c r="I2063" s="346">
        <f t="shared" si="879"/>
        <v>1</v>
      </c>
      <c r="J2063" s="100">
        <f t="shared" si="885"/>
        <v>1</v>
      </c>
      <c r="K2063" s="51">
        <f>SUM(K2064:K2067)</f>
        <v>16111.6</v>
      </c>
      <c r="L2063" s="51">
        <f t="shared" si="889"/>
        <v>0</v>
      </c>
      <c r="M2063" s="140">
        <f t="shared" si="886"/>
        <v>1</v>
      </c>
      <c r="N2063" s="632" t="s">
        <v>1597</v>
      </c>
      <c r="O2063" s="5" t="b">
        <f t="shared" si="868"/>
        <v>1</v>
      </c>
      <c r="P2063" s="214"/>
      <c r="R2063" s="403" t="b">
        <f t="shared" si="888"/>
        <v>1</v>
      </c>
    </row>
    <row r="2064" spans="1:18" s="215" customFormat="1" ht="22.5" customHeight="1" outlineLevel="2" x14ac:dyDescent="0.25">
      <c r="A2064" s="591"/>
      <c r="B2064" s="484" t="s">
        <v>19</v>
      </c>
      <c r="C2064" s="484"/>
      <c r="D2064" s="24"/>
      <c r="E2064" s="24"/>
      <c r="F2064" s="24"/>
      <c r="G2064" s="261"/>
      <c r="H2064" s="24"/>
      <c r="I2064" s="288" t="e">
        <f t="shared" si="879"/>
        <v>#DIV/0!</v>
      </c>
      <c r="J2064" s="81" t="e">
        <f t="shared" si="885"/>
        <v>#DIV/0!</v>
      </c>
      <c r="K2064" s="24"/>
      <c r="L2064" s="24">
        <f t="shared" si="889"/>
        <v>0</v>
      </c>
      <c r="M2064" s="268" t="e">
        <f t="shared" si="886"/>
        <v>#DIV/0!</v>
      </c>
      <c r="N2064" s="633"/>
      <c r="O2064" s="5" t="b">
        <f t="shared" si="868"/>
        <v>1</v>
      </c>
      <c r="P2064" s="214"/>
      <c r="R2064" s="403" t="b">
        <f t="shared" si="888"/>
        <v>1</v>
      </c>
    </row>
    <row r="2065" spans="1:18" s="215" customFormat="1" ht="22.5" customHeight="1" outlineLevel="2" x14ac:dyDescent="0.25">
      <c r="A2065" s="591"/>
      <c r="B2065" s="484" t="s">
        <v>18</v>
      </c>
      <c r="C2065" s="484"/>
      <c r="D2065" s="24"/>
      <c r="E2065" s="24"/>
      <c r="F2065" s="24"/>
      <c r="G2065" s="261"/>
      <c r="H2065" s="24"/>
      <c r="I2065" s="288" t="e">
        <f t="shared" si="879"/>
        <v>#DIV/0!</v>
      </c>
      <c r="J2065" s="81" t="e">
        <f t="shared" si="885"/>
        <v>#DIV/0!</v>
      </c>
      <c r="K2065" s="24"/>
      <c r="L2065" s="24">
        <f t="shared" si="889"/>
        <v>0</v>
      </c>
      <c r="M2065" s="268" t="e">
        <f t="shared" si="886"/>
        <v>#DIV/0!</v>
      </c>
      <c r="N2065" s="633"/>
      <c r="O2065" s="5" t="b">
        <f t="shared" si="868"/>
        <v>1</v>
      </c>
      <c r="P2065" s="214"/>
      <c r="R2065" s="403" t="b">
        <f t="shared" si="888"/>
        <v>1</v>
      </c>
    </row>
    <row r="2066" spans="1:18" s="215" customFormat="1" ht="22.5" customHeight="1" outlineLevel="2" x14ac:dyDescent="0.25">
      <c r="A2066" s="591"/>
      <c r="B2066" s="484" t="s">
        <v>38</v>
      </c>
      <c r="C2066" s="484"/>
      <c r="D2066" s="24">
        <v>16111.6</v>
      </c>
      <c r="E2066" s="24">
        <v>16111.6</v>
      </c>
      <c r="F2066" s="24">
        <f>H2066</f>
        <v>16111.6</v>
      </c>
      <c r="G2066" s="261">
        <f t="shared" ref="G2066" si="892">F2066/E2066</f>
        <v>1</v>
      </c>
      <c r="H2066" s="24">
        <v>16111.6</v>
      </c>
      <c r="I2066" s="261">
        <f t="shared" si="879"/>
        <v>1</v>
      </c>
      <c r="J2066" s="100">
        <f t="shared" si="885"/>
        <v>1</v>
      </c>
      <c r="K2066" s="24">
        <f>E2066</f>
        <v>16111.6</v>
      </c>
      <c r="L2066" s="24">
        <f t="shared" si="889"/>
        <v>0</v>
      </c>
      <c r="M2066" s="47">
        <f t="shared" si="886"/>
        <v>1</v>
      </c>
      <c r="N2066" s="633"/>
      <c r="O2066" s="5" t="b">
        <f t="shared" si="868"/>
        <v>1</v>
      </c>
      <c r="P2066" s="214"/>
      <c r="R2066" s="403" t="b">
        <f t="shared" si="888"/>
        <v>1</v>
      </c>
    </row>
    <row r="2067" spans="1:18" s="215" customFormat="1" ht="22.5" customHeight="1" outlineLevel="2" x14ac:dyDescent="0.25">
      <c r="A2067" s="591"/>
      <c r="B2067" s="484" t="s">
        <v>20</v>
      </c>
      <c r="C2067" s="484"/>
      <c r="D2067" s="24"/>
      <c r="E2067" s="24"/>
      <c r="F2067" s="24"/>
      <c r="G2067" s="261"/>
      <c r="H2067" s="24"/>
      <c r="I2067" s="288" t="e">
        <f t="shared" si="879"/>
        <v>#DIV/0!</v>
      </c>
      <c r="J2067" s="81" t="e">
        <f t="shared" si="885"/>
        <v>#DIV/0!</v>
      </c>
      <c r="K2067" s="24"/>
      <c r="L2067" s="267">
        <f t="shared" si="889"/>
        <v>0</v>
      </c>
      <c r="M2067" s="268" t="e">
        <f t="shared" si="886"/>
        <v>#DIV/0!</v>
      </c>
      <c r="N2067" s="634"/>
      <c r="O2067" s="5" t="b">
        <f t="shared" si="868"/>
        <v>1</v>
      </c>
      <c r="P2067" s="214"/>
      <c r="R2067" s="403" t="b">
        <f t="shared" si="888"/>
        <v>1</v>
      </c>
    </row>
    <row r="2068" spans="1:18" s="215" customFormat="1" ht="130.5" customHeight="1" outlineLevel="2" x14ac:dyDescent="0.25">
      <c r="A2068" s="591" t="s">
        <v>679</v>
      </c>
      <c r="B2068" s="37" t="s">
        <v>767</v>
      </c>
      <c r="C2068" s="484"/>
      <c r="D2068" s="51">
        <f>SUM(D2069:D2072)</f>
        <v>649.9</v>
      </c>
      <c r="E2068" s="51">
        <f>SUM(E2069:E2072)</f>
        <v>649.9</v>
      </c>
      <c r="F2068" s="51">
        <f>SUM(F2069:F2072)</f>
        <v>509.75</v>
      </c>
      <c r="G2068" s="346">
        <f t="shared" ref="G2068" si="893">F2068/E2068</f>
        <v>0.78439999999999999</v>
      </c>
      <c r="H2068" s="51">
        <f>SUM(H2069:H2072)</f>
        <v>509.75</v>
      </c>
      <c r="I2068" s="346">
        <f t="shared" si="879"/>
        <v>0.78439999999999999</v>
      </c>
      <c r="J2068" s="100">
        <f t="shared" si="885"/>
        <v>1</v>
      </c>
      <c r="K2068" s="51">
        <f>SUM(K2069:K2072)</f>
        <v>649.9</v>
      </c>
      <c r="L2068" s="266">
        <f t="shared" si="889"/>
        <v>0</v>
      </c>
      <c r="M2068" s="140">
        <f t="shared" si="886"/>
        <v>1</v>
      </c>
      <c r="N2068" s="632" t="s">
        <v>1598</v>
      </c>
      <c r="O2068" s="5" t="b">
        <f t="shared" si="868"/>
        <v>1</v>
      </c>
      <c r="P2068" s="214"/>
      <c r="R2068" s="403" t="b">
        <f t="shared" si="888"/>
        <v>1</v>
      </c>
    </row>
    <row r="2069" spans="1:18" s="215" customFormat="1" ht="19.5" customHeight="1" outlineLevel="2" x14ac:dyDescent="0.25">
      <c r="A2069" s="591"/>
      <c r="B2069" s="484" t="s">
        <v>19</v>
      </c>
      <c r="C2069" s="484"/>
      <c r="D2069" s="24"/>
      <c r="E2069" s="24"/>
      <c r="F2069" s="24"/>
      <c r="G2069" s="261"/>
      <c r="H2069" s="24"/>
      <c r="I2069" s="288" t="e">
        <f t="shared" si="879"/>
        <v>#DIV/0!</v>
      </c>
      <c r="J2069" s="81" t="e">
        <f t="shared" si="885"/>
        <v>#DIV/0!</v>
      </c>
      <c r="K2069" s="24"/>
      <c r="L2069" s="267">
        <f t="shared" si="889"/>
        <v>0</v>
      </c>
      <c r="M2069" s="268" t="e">
        <f t="shared" si="886"/>
        <v>#DIV/0!</v>
      </c>
      <c r="N2069" s="633"/>
      <c r="O2069" s="5" t="b">
        <f t="shared" si="868"/>
        <v>1</v>
      </c>
      <c r="P2069" s="214"/>
      <c r="R2069" s="403" t="b">
        <f t="shared" si="888"/>
        <v>1</v>
      </c>
    </row>
    <row r="2070" spans="1:18" s="215" customFormat="1" ht="19.5" customHeight="1" outlineLevel="2" x14ac:dyDescent="0.25">
      <c r="A2070" s="591"/>
      <c r="B2070" s="484" t="s">
        <v>18</v>
      </c>
      <c r="C2070" s="484"/>
      <c r="D2070" s="24"/>
      <c r="E2070" s="24"/>
      <c r="F2070" s="24"/>
      <c r="G2070" s="261"/>
      <c r="H2070" s="24"/>
      <c r="I2070" s="288" t="e">
        <f t="shared" si="879"/>
        <v>#DIV/0!</v>
      </c>
      <c r="J2070" s="81" t="e">
        <f t="shared" si="885"/>
        <v>#DIV/0!</v>
      </c>
      <c r="K2070" s="24"/>
      <c r="L2070" s="267">
        <f t="shared" si="889"/>
        <v>0</v>
      </c>
      <c r="M2070" s="268" t="e">
        <f t="shared" si="886"/>
        <v>#DIV/0!</v>
      </c>
      <c r="N2070" s="633"/>
      <c r="O2070" s="5" t="b">
        <f t="shared" si="868"/>
        <v>1</v>
      </c>
      <c r="P2070" s="214"/>
      <c r="R2070" s="403" t="b">
        <f t="shared" si="888"/>
        <v>1</v>
      </c>
    </row>
    <row r="2071" spans="1:18" s="215" customFormat="1" ht="19.5" customHeight="1" outlineLevel="2" x14ac:dyDescent="0.25">
      <c r="A2071" s="591"/>
      <c r="B2071" s="484" t="s">
        <v>38</v>
      </c>
      <c r="C2071" s="484"/>
      <c r="D2071" s="24">
        <v>649.9</v>
      </c>
      <c r="E2071" s="24">
        <v>649.9</v>
      </c>
      <c r="F2071" s="24">
        <v>509.75</v>
      </c>
      <c r="G2071" s="261">
        <f t="shared" ref="G2071" si="894">F2071/E2071</f>
        <v>0.78439999999999999</v>
      </c>
      <c r="H2071" s="24">
        <f>F2071</f>
        <v>509.75</v>
      </c>
      <c r="I2071" s="261">
        <f t="shared" si="879"/>
        <v>0.78439999999999999</v>
      </c>
      <c r="J2071" s="100">
        <f t="shared" si="885"/>
        <v>1</v>
      </c>
      <c r="K2071" s="24">
        <f>E2071</f>
        <v>649.9</v>
      </c>
      <c r="L2071" s="267">
        <f t="shared" si="889"/>
        <v>0</v>
      </c>
      <c r="M2071" s="47">
        <f t="shared" si="886"/>
        <v>1</v>
      </c>
      <c r="N2071" s="633"/>
      <c r="O2071" s="5" t="b">
        <f t="shared" si="868"/>
        <v>1</v>
      </c>
      <c r="P2071" s="214"/>
      <c r="R2071" s="403" t="b">
        <f t="shared" si="888"/>
        <v>1</v>
      </c>
    </row>
    <row r="2072" spans="1:18" s="215" customFormat="1" ht="21.75" customHeight="1" outlineLevel="2" x14ac:dyDescent="0.25">
      <c r="A2072" s="591"/>
      <c r="B2072" s="484" t="s">
        <v>20</v>
      </c>
      <c r="C2072" s="484"/>
      <c r="D2072" s="24"/>
      <c r="E2072" s="24"/>
      <c r="F2072" s="24"/>
      <c r="G2072" s="261"/>
      <c r="H2072" s="24"/>
      <c r="I2072" s="288" t="e">
        <f t="shared" si="879"/>
        <v>#DIV/0!</v>
      </c>
      <c r="J2072" s="81" t="e">
        <f t="shared" si="885"/>
        <v>#DIV/0!</v>
      </c>
      <c r="K2072" s="24"/>
      <c r="L2072" s="267">
        <f t="shared" si="889"/>
        <v>0</v>
      </c>
      <c r="M2072" s="268" t="e">
        <f t="shared" si="886"/>
        <v>#DIV/0!</v>
      </c>
      <c r="N2072" s="634"/>
      <c r="O2072" s="5" t="b">
        <f t="shared" si="868"/>
        <v>1</v>
      </c>
      <c r="P2072" s="214"/>
      <c r="R2072" s="403" t="b">
        <f t="shared" si="888"/>
        <v>1</v>
      </c>
    </row>
    <row r="2073" spans="1:18" s="215" customFormat="1" ht="63.75" customHeight="1" outlineLevel="2" x14ac:dyDescent="0.25">
      <c r="A2073" s="591" t="s">
        <v>680</v>
      </c>
      <c r="B2073" s="37" t="s">
        <v>768</v>
      </c>
      <c r="C2073" s="484"/>
      <c r="D2073" s="51">
        <f>SUM(D2074:D2077)</f>
        <v>550.1</v>
      </c>
      <c r="E2073" s="51">
        <f>SUM(E2074:E2077)</f>
        <v>550.1</v>
      </c>
      <c r="F2073" s="51">
        <f>SUM(F2074:F2077)</f>
        <v>550.1</v>
      </c>
      <c r="G2073" s="346">
        <f t="shared" ref="G2073" si="895">F2073/E2073</f>
        <v>1</v>
      </c>
      <c r="H2073" s="51">
        <f>SUM(H2074:H2077)</f>
        <v>550.1</v>
      </c>
      <c r="I2073" s="346">
        <f t="shared" si="879"/>
        <v>1</v>
      </c>
      <c r="J2073" s="100">
        <f t="shared" si="885"/>
        <v>1</v>
      </c>
      <c r="K2073" s="51">
        <f>SUM(K2074:K2077)</f>
        <v>550.1</v>
      </c>
      <c r="L2073" s="486">
        <f t="shared" si="889"/>
        <v>0</v>
      </c>
      <c r="M2073" s="140">
        <f t="shared" si="886"/>
        <v>1</v>
      </c>
      <c r="N2073" s="632" t="s">
        <v>1310</v>
      </c>
      <c r="O2073" s="5" t="b">
        <f t="shared" si="868"/>
        <v>1</v>
      </c>
      <c r="P2073" s="214"/>
      <c r="R2073" s="403" t="b">
        <f t="shared" si="888"/>
        <v>1</v>
      </c>
    </row>
    <row r="2074" spans="1:18" s="215" customFormat="1" ht="25.5" customHeight="1" outlineLevel="2" x14ac:dyDescent="0.25">
      <c r="A2074" s="591"/>
      <c r="B2074" s="484" t="s">
        <v>19</v>
      </c>
      <c r="C2074" s="484"/>
      <c r="D2074" s="24"/>
      <c r="E2074" s="24"/>
      <c r="F2074" s="24"/>
      <c r="G2074" s="261"/>
      <c r="H2074" s="24"/>
      <c r="I2074" s="36" t="e">
        <f t="shared" si="879"/>
        <v>#DIV/0!</v>
      </c>
      <c r="J2074" s="81" t="e">
        <f t="shared" si="885"/>
        <v>#DIV/0!</v>
      </c>
      <c r="K2074" s="24"/>
      <c r="L2074" s="267">
        <f t="shared" si="889"/>
        <v>0</v>
      </c>
      <c r="M2074" s="268" t="e">
        <f t="shared" si="886"/>
        <v>#DIV/0!</v>
      </c>
      <c r="N2074" s="633"/>
      <c r="O2074" s="5" t="b">
        <f t="shared" si="868"/>
        <v>1</v>
      </c>
      <c r="P2074" s="214"/>
      <c r="R2074" s="403" t="b">
        <f t="shared" si="888"/>
        <v>1</v>
      </c>
    </row>
    <row r="2075" spans="1:18" s="215" customFormat="1" ht="25.5" customHeight="1" outlineLevel="2" x14ac:dyDescent="0.25">
      <c r="A2075" s="591"/>
      <c r="B2075" s="484" t="s">
        <v>18</v>
      </c>
      <c r="C2075" s="484"/>
      <c r="D2075" s="24"/>
      <c r="E2075" s="24"/>
      <c r="F2075" s="24"/>
      <c r="G2075" s="261"/>
      <c r="H2075" s="24"/>
      <c r="I2075" s="36" t="e">
        <f t="shared" si="879"/>
        <v>#DIV/0!</v>
      </c>
      <c r="J2075" s="81" t="e">
        <f t="shared" si="885"/>
        <v>#DIV/0!</v>
      </c>
      <c r="K2075" s="24"/>
      <c r="L2075" s="267">
        <f t="shared" si="889"/>
        <v>0</v>
      </c>
      <c r="M2075" s="268" t="e">
        <f t="shared" si="886"/>
        <v>#DIV/0!</v>
      </c>
      <c r="N2075" s="633"/>
      <c r="O2075" s="5" t="b">
        <f t="shared" si="868"/>
        <v>1</v>
      </c>
      <c r="P2075" s="214"/>
      <c r="R2075" s="403" t="b">
        <f t="shared" si="888"/>
        <v>1</v>
      </c>
    </row>
    <row r="2076" spans="1:18" s="215" customFormat="1" ht="25.5" customHeight="1" outlineLevel="2" x14ac:dyDescent="0.25">
      <c r="A2076" s="591"/>
      <c r="B2076" s="484" t="s">
        <v>38</v>
      </c>
      <c r="C2076" s="484"/>
      <c r="D2076" s="24">
        <v>550.1</v>
      </c>
      <c r="E2076" s="24">
        <v>550.1</v>
      </c>
      <c r="F2076" s="24">
        <v>550.1</v>
      </c>
      <c r="G2076" s="261">
        <f t="shared" ref="G2076" si="896">F2076/E2076</f>
        <v>1</v>
      </c>
      <c r="H2076" s="24">
        <f>F2076</f>
        <v>550.1</v>
      </c>
      <c r="I2076" s="261">
        <f t="shared" si="879"/>
        <v>1</v>
      </c>
      <c r="J2076" s="100">
        <f t="shared" si="885"/>
        <v>1</v>
      </c>
      <c r="K2076" s="24">
        <f>E2076</f>
        <v>550.1</v>
      </c>
      <c r="L2076" s="487">
        <f t="shared" si="889"/>
        <v>0</v>
      </c>
      <c r="M2076" s="47">
        <f t="shared" si="886"/>
        <v>1</v>
      </c>
      <c r="N2076" s="633"/>
      <c r="O2076" s="5" t="b">
        <f t="shared" si="868"/>
        <v>1</v>
      </c>
      <c r="P2076" s="214"/>
      <c r="R2076" s="403" t="b">
        <f t="shared" si="888"/>
        <v>1</v>
      </c>
    </row>
    <row r="2077" spans="1:18" s="215" customFormat="1" ht="25.5" customHeight="1" outlineLevel="2" x14ac:dyDescent="0.25">
      <c r="A2077" s="591"/>
      <c r="B2077" s="484" t="s">
        <v>20</v>
      </c>
      <c r="C2077" s="484"/>
      <c r="D2077" s="24"/>
      <c r="E2077" s="24"/>
      <c r="F2077" s="24"/>
      <c r="G2077" s="261"/>
      <c r="H2077" s="24"/>
      <c r="I2077" s="36" t="e">
        <f t="shared" si="879"/>
        <v>#DIV/0!</v>
      </c>
      <c r="J2077" s="81" t="e">
        <f t="shared" si="885"/>
        <v>#DIV/0!</v>
      </c>
      <c r="K2077" s="24"/>
      <c r="L2077" s="267">
        <f t="shared" si="889"/>
        <v>0</v>
      </c>
      <c r="M2077" s="268" t="e">
        <f t="shared" si="886"/>
        <v>#DIV/0!</v>
      </c>
      <c r="N2077" s="634"/>
      <c r="O2077" s="5" t="b">
        <f t="shared" si="868"/>
        <v>1</v>
      </c>
      <c r="P2077" s="214"/>
      <c r="R2077" s="403" t="b">
        <f t="shared" si="888"/>
        <v>1</v>
      </c>
    </row>
    <row r="2078" spans="1:18" s="4" customFormat="1" ht="39" outlineLevel="2" x14ac:dyDescent="0.25">
      <c r="A2078" s="1028" t="s">
        <v>374</v>
      </c>
      <c r="B2078" s="54" t="s">
        <v>379</v>
      </c>
      <c r="C2078" s="59" t="s">
        <v>116</v>
      </c>
      <c r="D2078" s="59">
        <f>SUM(D2079:D2082)</f>
        <v>243621.26</v>
      </c>
      <c r="E2078" s="59">
        <f>SUM(E2079:E2082)</f>
        <v>242984.33</v>
      </c>
      <c r="F2078" s="59">
        <f>SUM(F2079:F2082)</f>
        <v>170057.52</v>
      </c>
      <c r="G2078" s="96">
        <f t="shared" ref="G2078:G2166" si="897">F2078/E2078</f>
        <v>0.7</v>
      </c>
      <c r="H2078" s="59">
        <f>SUM(H2079:H2082)</f>
        <v>169751.19</v>
      </c>
      <c r="I2078" s="96">
        <f t="shared" si="879"/>
        <v>0.69899999999999995</v>
      </c>
      <c r="J2078" s="100">
        <f t="shared" si="885"/>
        <v>0.998</v>
      </c>
      <c r="K2078" s="59">
        <f>SUM(K2080:K2082)</f>
        <v>242984.33</v>
      </c>
      <c r="L2078" s="24">
        <f t="shared" si="889"/>
        <v>0</v>
      </c>
      <c r="M2078" s="57">
        <f t="shared" si="886"/>
        <v>1</v>
      </c>
      <c r="N2078" s="628"/>
      <c r="O2078" s="5" t="b">
        <f t="shared" si="868"/>
        <v>1</v>
      </c>
      <c r="P2078" s="6"/>
      <c r="Q2078" s="138"/>
      <c r="R2078" s="403"/>
    </row>
    <row r="2079" spans="1:18" s="4" customFormat="1" ht="18.75" customHeight="1" outlineLevel="2" x14ac:dyDescent="0.25">
      <c r="A2079" s="1028"/>
      <c r="B2079" s="484" t="s">
        <v>19</v>
      </c>
      <c r="C2079" s="484"/>
      <c r="D2079" s="485">
        <f>D2084+D2089</f>
        <v>0</v>
      </c>
      <c r="E2079" s="119">
        <f>E2084+E2089</f>
        <v>0</v>
      </c>
      <c r="F2079" s="263">
        <f t="shared" ref="F2079:F2082" si="898">F2084+F2089</f>
        <v>0</v>
      </c>
      <c r="G2079" s="98" t="e">
        <f t="shared" si="897"/>
        <v>#DIV/0!</v>
      </c>
      <c r="H2079" s="483"/>
      <c r="I2079" s="81" t="e">
        <f t="shared" si="879"/>
        <v>#DIV/0!</v>
      </c>
      <c r="J2079" s="97"/>
      <c r="K2079" s="24">
        <f t="shared" ref="K2079:K2147" si="899">E2079</f>
        <v>0</v>
      </c>
      <c r="L2079" s="24">
        <f t="shared" si="889"/>
        <v>0</v>
      </c>
      <c r="M2079" s="120" t="e">
        <f t="shared" si="886"/>
        <v>#DIV/0!</v>
      </c>
      <c r="N2079" s="628"/>
      <c r="O2079" s="5" t="b">
        <f t="shared" si="868"/>
        <v>1</v>
      </c>
      <c r="P2079" s="6"/>
      <c r="Q2079" s="138"/>
      <c r="R2079" s="403" t="b">
        <f t="shared" si="888"/>
        <v>1</v>
      </c>
    </row>
    <row r="2080" spans="1:18" s="4" customFormat="1" ht="18.75" customHeight="1" outlineLevel="2" x14ac:dyDescent="0.25">
      <c r="A2080" s="1028"/>
      <c r="B2080" s="484" t="s">
        <v>18</v>
      </c>
      <c r="C2080" s="484"/>
      <c r="D2080" s="24">
        <f t="shared" ref="D2080:F2081" si="900">D2085+D2090+D2125+D2130+D2135</f>
        <v>925.8</v>
      </c>
      <c r="E2080" s="24">
        <f t="shared" si="900"/>
        <v>288.85000000000002</v>
      </c>
      <c r="F2080" s="24">
        <f t="shared" si="900"/>
        <v>306.33</v>
      </c>
      <c r="G2080" s="98" t="e">
        <f>F2080/#REF!</f>
        <v>#REF!</v>
      </c>
      <c r="H2080" s="483"/>
      <c r="I2080" s="81" t="e">
        <f>H2080/#REF!</f>
        <v>#REF!</v>
      </c>
      <c r="J2080" s="97"/>
      <c r="K2080" s="24">
        <f t="shared" si="899"/>
        <v>288.85000000000002</v>
      </c>
      <c r="L2080" s="24">
        <f t="shared" si="889"/>
        <v>0</v>
      </c>
      <c r="M2080" s="47">
        <f t="shared" si="886"/>
        <v>1</v>
      </c>
      <c r="N2080" s="628"/>
      <c r="O2080" s="5" t="b">
        <f t="shared" si="868"/>
        <v>1</v>
      </c>
      <c r="P2080" s="6"/>
      <c r="Q2080" s="138"/>
      <c r="R2080" s="403"/>
    </row>
    <row r="2081" spans="1:18" s="4" customFormat="1" ht="18.75" customHeight="1" outlineLevel="2" x14ac:dyDescent="0.25">
      <c r="A2081" s="1028"/>
      <c r="B2081" s="484" t="s">
        <v>38</v>
      </c>
      <c r="C2081" s="484"/>
      <c r="D2081" s="24">
        <f t="shared" si="900"/>
        <v>242695.46</v>
      </c>
      <c r="E2081" s="24">
        <f t="shared" si="900"/>
        <v>242695.48</v>
      </c>
      <c r="F2081" s="24">
        <f t="shared" si="900"/>
        <v>169751.19</v>
      </c>
      <c r="G2081" s="100">
        <f t="shared" si="897"/>
        <v>0.69899999999999995</v>
      </c>
      <c r="H2081" s="24">
        <f>H2086+H2091</f>
        <v>169751.19</v>
      </c>
      <c r="I2081" s="100">
        <f t="shared" si="879"/>
        <v>0.69899999999999995</v>
      </c>
      <c r="J2081" s="100">
        <f>H2081/F2081</f>
        <v>1</v>
      </c>
      <c r="K2081" s="24">
        <f t="shared" si="899"/>
        <v>242695.48</v>
      </c>
      <c r="L2081" s="24">
        <f t="shared" si="889"/>
        <v>0</v>
      </c>
      <c r="M2081" s="47">
        <f t="shared" si="886"/>
        <v>1</v>
      </c>
      <c r="N2081" s="628"/>
      <c r="O2081" s="5" t="b">
        <f t="shared" si="868"/>
        <v>1</v>
      </c>
      <c r="P2081" s="6"/>
      <c r="Q2081" s="138"/>
      <c r="R2081" s="403" t="b">
        <f t="shared" si="888"/>
        <v>1</v>
      </c>
    </row>
    <row r="2082" spans="1:18" s="4" customFormat="1" ht="18.75" customHeight="1" outlineLevel="2" x14ac:dyDescent="0.25">
      <c r="A2082" s="1028"/>
      <c r="B2082" s="484" t="s">
        <v>20</v>
      </c>
      <c r="C2082" s="484"/>
      <c r="D2082" s="119">
        <f t="shared" ref="D2082:E2082" si="901">D2087+D2092</f>
        <v>0</v>
      </c>
      <c r="E2082" s="119">
        <f t="shared" si="901"/>
        <v>0</v>
      </c>
      <c r="F2082" s="263">
        <f t="shared" si="898"/>
        <v>0</v>
      </c>
      <c r="G2082" s="98" t="e">
        <f t="shared" si="897"/>
        <v>#DIV/0!</v>
      </c>
      <c r="H2082" s="483"/>
      <c r="I2082" s="81" t="e">
        <f t="shared" si="879"/>
        <v>#DIV/0!</v>
      </c>
      <c r="J2082" s="81" t="e">
        <f t="shared" ref="J2082:J2176" si="902">H2082/F2082</f>
        <v>#DIV/0!</v>
      </c>
      <c r="K2082" s="24">
        <f t="shared" si="899"/>
        <v>0</v>
      </c>
      <c r="L2082" s="24">
        <f t="shared" si="889"/>
        <v>0</v>
      </c>
      <c r="M2082" s="120" t="e">
        <f t="shared" si="886"/>
        <v>#DIV/0!</v>
      </c>
      <c r="N2082" s="628"/>
      <c r="O2082" s="5" t="b">
        <f t="shared" si="868"/>
        <v>1</v>
      </c>
      <c r="P2082" s="6"/>
      <c r="Q2082" s="138"/>
      <c r="R2082" s="403" t="b">
        <f t="shared" si="888"/>
        <v>1</v>
      </c>
    </row>
    <row r="2083" spans="1:18" s="4" customFormat="1" ht="221.25" customHeight="1" outlineLevel="2" x14ac:dyDescent="0.25">
      <c r="A2083" s="654" t="s">
        <v>375</v>
      </c>
      <c r="B2083" s="37" t="s">
        <v>769</v>
      </c>
      <c r="C2083" s="37" t="s">
        <v>172</v>
      </c>
      <c r="D2083" s="51">
        <f>SUM(D2084:D2087)</f>
        <v>186935</v>
      </c>
      <c r="E2083" s="51">
        <f t="shared" ref="E2083" si="903">SUM(E2084:E2087)</f>
        <v>186935</v>
      </c>
      <c r="F2083" s="51">
        <f>SUM(F2084:F2087)</f>
        <v>166008.72</v>
      </c>
      <c r="G2083" s="100">
        <f t="shared" si="897"/>
        <v>0.88800000000000001</v>
      </c>
      <c r="H2083" s="51">
        <f>SUM(H2084:H2087)</f>
        <v>166008.72</v>
      </c>
      <c r="I2083" s="100">
        <f t="shared" si="879"/>
        <v>0.88800000000000001</v>
      </c>
      <c r="J2083" s="100">
        <f t="shared" si="902"/>
        <v>1</v>
      </c>
      <c r="K2083" s="24">
        <f>SUM(K2084:K2087)</f>
        <v>186935</v>
      </c>
      <c r="L2083" s="24">
        <f t="shared" si="889"/>
        <v>0</v>
      </c>
      <c r="M2083" s="47">
        <f t="shared" si="886"/>
        <v>1</v>
      </c>
      <c r="N2083" s="628" t="s">
        <v>1405</v>
      </c>
      <c r="O2083" s="5" t="b">
        <f t="shared" si="868"/>
        <v>1</v>
      </c>
      <c r="P2083" s="6"/>
      <c r="Q2083" s="138"/>
      <c r="R2083" s="403" t="b">
        <f t="shared" si="888"/>
        <v>1</v>
      </c>
    </row>
    <row r="2084" spans="1:18" s="4" customFormat="1" ht="24.75" customHeight="1" outlineLevel="2" x14ac:dyDescent="0.25">
      <c r="A2084" s="654"/>
      <c r="B2084" s="484" t="s">
        <v>19</v>
      </c>
      <c r="C2084" s="484"/>
      <c r="D2084" s="119"/>
      <c r="E2084" s="119"/>
      <c r="F2084" s="483"/>
      <c r="G2084" s="81" t="e">
        <f t="shared" si="897"/>
        <v>#DIV/0!</v>
      </c>
      <c r="H2084" s="483"/>
      <c r="I2084" s="81" t="e">
        <f t="shared" si="879"/>
        <v>#DIV/0!</v>
      </c>
      <c r="J2084" s="100"/>
      <c r="K2084" s="24">
        <f t="shared" si="899"/>
        <v>0</v>
      </c>
      <c r="L2084" s="24">
        <f t="shared" si="889"/>
        <v>0</v>
      </c>
      <c r="M2084" s="120" t="e">
        <f t="shared" si="886"/>
        <v>#DIV/0!</v>
      </c>
      <c r="N2084" s="628"/>
      <c r="O2084" s="5" t="b">
        <f t="shared" si="868"/>
        <v>1</v>
      </c>
      <c r="P2084" s="6"/>
      <c r="Q2084" s="138"/>
      <c r="R2084" s="403" t="b">
        <f t="shared" si="888"/>
        <v>1</v>
      </c>
    </row>
    <row r="2085" spans="1:18" s="4" customFormat="1" ht="24.75" customHeight="1" outlineLevel="2" x14ac:dyDescent="0.25">
      <c r="A2085" s="654"/>
      <c r="B2085" s="484" t="s">
        <v>18</v>
      </c>
      <c r="C2085" s="484"/>
      <c r="D2085" s="119"/>
      <c r="E2085" s="119"/>
      <c r="F2085" s="485"/>
      <c r="G2085" s="81" t="e">
        <f t="shared" si="897"/>
        <v>#DIV/0!</v>
      </c>
      <c r="H2085" s="483"/>
      <c r="I2085" s="81" t="e">
        <f t="shared" si="879"/>
        <v>#DIV/0!</v>
      </c>
      <c r="J2085" s="100"/>
      <c r="K2085" s="24"/>
      <c r="L2085" s="24">
        <f t="shared" si="889"/>
        <v>0</v>
      </c>
      <c r="M2085" s="120" t="e">
        <f t="shared" si="886"/>
        <v>#DIV/0!</v>
      </c>
      <c r="N2085" s="628"/>
      <c r="O2085" s="5" t="b">
        <f t="shared" si="868"/>
        <v>1</v>
      </c>
      <c r="P2085" s="6"/>
      <c r="Q2085" s="138"/>
      <c r="R2085" s="403" t="b">
        <f t="shared" si="888"/>
        <v>1</v>
      </c>
    </row>
    <row r="2086" spans="1:18" s="4" customFormat="1" ht="24.75" customHeight="1" outlineLevel="2" x14ac:dyDescent="0.25">
      <c r="A2086" s="654"/>
      <c r="B2086" s="484" t="s">
        <v>38</v>
      </c>
      <c r="C2086" s="484"/>
      <c r="D2086" s="24">
        <v>186935</v>
      </c>
      <c r="E2086" s="24">
        <f>D2086</f>
        <v>186935</v>
      </c>
      <c r="F2086" s="24">
        <v>166008.72</v>
      </c>
      <c r="G2086" s="100">
        <f t="shared" si="897"/>
        <v>0.88800000000000001</v>
      </c>
      <c r="H2086" s="24">
        <f>F2086</f>
        <v>166008.72</v>
      </c>
      <c r="I2086" s="100">
        <f t="shared" si="879"/>
        <v>0.88800000000000001</v>
      </c>
      <c r="J2086" s="100">
        <f>H2086/F2086</f>
        <v>1</v>
      </c>
      <c r="K2086" s="24">
        <f t="shared" si="899"/>
        <v>186935</v>
      </c>
      <c r="L2086" s="24">
        <f t="shared" si="889"/>
        <v>0</v>
      </c>
      <c r="M2086" s="47">
        <f t="shared" si="886"/>
        <v>1</v>
      </c>
      <c r="N2086" s="628"/>
      <c r="O2086" s="5" t="b">
        <f t="shared" si="868"/>
        <v>1</v>
      </c>
      <c r="P2086" s="6"/>
      <c r="Q2086" s="138"/>
      <c r="R2086" s="403" t="b">
        <f t="shared" si="888"/>
        <v>1</v>
      </c>
    </row>
    <row r="2087" spans="1:18" s="4" customFormat="1" ht="24.75" customHeight="1" outlineLevel="2" x14ac:dyDescent="0.25">
      <c r="A2087" s="654"/>
      <c r="B2087" s="484" t="s">
        <v>20</v>
      </c>
      <c r="C2087" s="484"/>
      <c r="D2087" s="119"/>
      <c r="E2087" s="119"/>
      <c r="F2087" s="483"/>
      <c r="G2087" s="98" t="e">
        <f t="shared" si="897"/>
        <v>#DIV/0!</v>
      </c>
      <c r="H2087" s="483"/>
      <c r="I2087" s="81" t="e">
        <f t="shared" si="879"/>
        <v>#DIV/0!</v>
      </c>
      <c r="J2087" s="81" t="e">
        <f t="shared" si="902"/>
        <v>#DIV/0!</v>
      </c>
      <c r="K2087" s="24">
        <f t="shared" si="899"/>
        <v>0</v>
      </c>
      <c r="L2087" s="24">
        <f t="shared" si="889"/>
        <v>0</v>
      </c>
      <c r="M2087" s="120" t="e">
        <f t="shared" si="886"/>
        <v>#DIV/0!</v>
      </c>
      <c r="N2087" s="628"/>
      <c r="O2087" s="5" t="b">
        <f t="shared" si="868"/>
        <v>1</v>
      </c>
      <c r="P2087" s="6"/>
      <c r="Q2087" s="138"/>
      <c r="R2087" s="403" t="b">
        <f t="shared" si="888"/>
        <v>1</v>
      </c>
    </row>
    <row r="2088" spans="1:18" s="4" customFormat="1" ht="64.5" customHeight="1" outlineLevel="2" x14ac:dyDescent="0.25">
      <c r="A2088" s="654" t="s">
        <v>380</v>
      </c>
      <c r="B2088" s="37" t="s">
        <v>1034</v>
      </c>
      <c r="C2088" s="37" t="s">
        <v>172</v>
      </c>
      <c r="D2088" s="51">
        <f>SUM(D2089:D2092)</f>
        <v>55760.46</v>
      </c>
      <c r="E2088" s="51">
        <f t="shared" ref="E2088:F2088" si="904">SUM(E2089:E2092)</f>
        <v>55760.480000000003</v>
      </c>
      <c r="F2088" s="51">
        <f t="shared" si="904"/>
        <v>3742.47</v>
      </c>
      <c r="G2088" s="105">
        <f t="shared" si="897"/>
        <v>6.7000000000000004E-2</v>
      </c>
      <c r="H2088" s="51">
        <f>SUM(H2089:H2092)</f>
        <v>3742.47</v>
      </c>
      <c r="I2088" s="100">
        <f t="shared" si="879"/>
        <v>6.7000000000000004E-2</v>
      </c>
      <c r="J2088" s="105">
        <f t="shared" si="902"/>
        <v>1</v>
      </c>
      <c r="K2088" s="51">
        <f t="shared" si="899"/>
        <v>55760.480000000003</v>
      </c>
      <c r="L2088" s="51">
        <f t="shared" si="889"/>
        <v>0</v>
      </c>
      <c r="M2088" s="140">
        <f t="shared" si="886"/>
        <v>1</v>
      </c>
      <c r="N2088" s="628" t="s">
        <v>1311</v>
      </c>
      <c r="O2088" s="5" t="b">
        <f t="shared" si="868"/>
        <v>1</v>
      </c>
      <c r="P2088" s="6"/>
      <c r="Q2088" s="138"/>
      <c r="R2088" s="403" t="b">
        <f t="shared" si="888"/>
        <v>1</v>
      </c>
    </row>
    <row r="2089" spans="1:18" s="4" customFormat="1" ht="21.75" customHeight="1" outlineLevel="2" x14ac:dyDescent="0.25">
      <c r="A2089" s="654"/>
      <c r="B2089" s="484" t="s">
        <v>19</v>
      </c>
      <c r="C2089" s="484"/>
      <c r="D2089" s="119"/>
      <c r="E2089" s="119"/>
      <c r="F2089" s="483"/>
      <c r="G2089" s="81" t="e">
        <f t="shared" si="897"/>
        <v>#DIV/0!</v>
      </c>
      <c r="H2089" s="483"/>
      <c r="I2089" s="81" t="e">
        <f t="shared" si="879"/>
        <v>#DIV/0!</v>
      </c>
      <c r="J2089" s="81" t="e">
        <f t="shared" si="902"/>
        <v>#DIV/0!</v>
      </c>
      <c r="K2089" s="24">
        <f t="shared" si="899"/>
        <v>0</v>
      </c>
      <c r="L2089" s="24">
        <f t="shared" si="889"/>
        <v>0</v>
      </c>
      <c r="M2089" s="120" t="e">
        <f t="shared" si="886"/>
        <v>#DIV/0!</v>
      </c>
      <c r="N2089" s="628"/>
      <c r="O2089" s="5" t="b">
        <f t="shared" si="868"/>
        <v>1</v>
      </c>
      <c r="P2089" s="6"/>
      <c r="Q2089" s="138"/>
      <c r="R2089" s="403" t="b">
        <f t="shared" si="888"/>
        <v>1</v>
      </c>
    </row>
    <row r="2090" spans="1:18" s="4" customFormat="1" ht="21.75" customHeight="1" outlineLevel="2" x14ac:dyDescent="0.25">
      <c r="A2090" s="654"/>
      <c r="B2090" s="484" t="s">
        <v>18</v>
      </c>
      <c r="C2090" s="484"/>
      <c r="D2090" s="119"/>
      <c r="E2090" s="119"/>
      <c r="F2090" s="483"/>
      <c r="G2090" s="81" t="e">
        <f t="shared" si="897"/>
        <v>#DIV/0!</v>
      </c>
      <c r="H2090" s="483"/>
      <c r="I2090" s="81" t="e">
        <f t="shared" si="879"/>
        <v>#DIV/0!</v>
      </c>
      <c r="J2090" s="81" t="e">
        <f t="shared" si="902"/>
        <v>#DIV/0!</v>
      </c>
      <c r="K2090" s="24">
        <f t="shared" si="899"/>
        <v>0</v>
      </c>
      <c r="L2090" s="24">
        <f t="shared" si="889"/>
        <v>0</v>
      </c>
      <c r="M2090" s="120" t="e">
        <f t="shared" si="886"/>
        <v>#DIV/0!</v>
      </c>
      <c r="N2090" s="628"/>
      <c r="O2090" s="5" t="b">
        <f t="shared" si="868"/>
        <v>1</v>
      </c>
      <c r="P2090" s="6"/>
      <c r="Q2090" s="138"/>
      <c r="R2090" s="403" t="b">
        <f t="shared" si="888"/>
        <v>1</v>
      </c>
    </row>
    <row r="2091" spans="1:18" s="4" customFormat="1" ht="21.75" customHeight="1" outlineLevel="2" x14ac:dyDescent="0.25">
      <c r="A2091" s="654"/>
      <c r="B2091" s="484" t="s">
        <v>38</v>
      </c>
      <c r="C2091" s="484"/>
      <c r="D2091" s="24">
        <f>D2096+D2101+D2106+D2116+D2111+D2121</f>
        <v>55760.46</v>
      </c>
      <c r="E2091" s="24">
        <f>E2096+E2101+E2106+E2116+E2111+E2121</f>
        <v>55760.480000000003</v>
      </c>
      <c r="F2091" s="24">
        <f>F2096+F2101+F2106+F2116+F2111+F2121</f>
        <v>3742.47</v>
      </c>
      <c r="G2091" s="100">
        <f t="shared" si="897"/>
        <v>6.7000000000000004E-2</v>
      </c>
      <c r="H2091" s="24">
        <f>H2096+H2101+H2106+H2116+H2111+H2121</f>
        <v>3742.47</v>
      </c>
      <c r="I2091" s="100">
        <f t="shared" si="879"/>
        <v>6.7000000000000004E-2</v>
      </c>
      <c r="J2091" s="100">
        <f t="shared" si="902"/>
        <v>1</v>
      </c>
      <c r="K2091" s="24">
        <f t="shared" si="899"/>
        <v>55760.480000000003</v>
      </c>
      <c r="L2091" s="24">
        <f t="shared" si="889"/>
        <v>0</v>
      </c>
      <c r="M2091" s="47">
        <f t="shared" si="886"/>
        <v>1</v>
      </c>
      <c r="N2091" s="628"/>
      <c r="O2091" s="5" t="b">
        <f t="shared" si="868"/>
        <v>1</v>
      </c>
      <c r="P2091" s="6"/>
      <c r="Q2091" s="138"/>
      <c r="R2091" s="403" t="b">
        <f t="shared" si="888"/>
        <v>1</v>
      </c>
    </row>
    <row r="2092" spans="1:18" s="4" customFormat="1" ht="21.75" customHeight="1" outlineLevel="2" x14ac:dyDescent="0.25">
      <c r="A2092" s="654"/>
      <c r="B2092" s="484" t="s">
        <v>20</v>
      </c>
      <c r="C2092" s="484"/>
      <c r="D2092" s="119"/>
      <c r="E2092" s="119"/>
      <c r="F2092" s="483"/>
      <c r="G2092" s="98" t="e">
        <f t="shared" si="897"/>
        <v>#DIV/0!</v>
      </c>
      <c r="H2092" s="483"/>
      <c r="I2092" s="81" t="e">
        <f t="shared" si="879"/>
        <v>#DIV/0!</v>
      </c>
      <c r="J2092" s="81" t="e">
        <f t="shared" si="902"/>
        <v>#DIV/0!</v>
      </c>
      <c r="K2092" s="24">
        <f t="shared" si="899"/>
        <v>0</v>
      </c>
      <c r="L2092" s="24">
        <f t="shared" si="889"/>
        <v>0</v>
      </c>
      <c r="M2092" s="120" t="e">
        <f t="shared" si="886"/>
        <v>#DIV/0!</v>
      </c>
      <c r="N2092" s="628"/>
      <c r="O2092" s="5" t="b">
        <f t="shared" si="868"/>
        <v>1</v>
      </c>
      <c r="P2092" s="6"/>
      <c r="Q2092" s="138"/>
      <c r="R2092" s="403" t="b">
        <f t="shared" si="888"/>
        <v>1</v>
      </c>
    </row>
    <row r="2093" spans="1:18" s="4" customFormat="1" ht="49.5" customHeight="1" outlineLevel="2" x14ac:dyDescent="0.25">
      <c r="A2093" s="654" t="s">
        <v>770</v>
      </c>
      <c r="B2093" s="37" t="s">
        <v>771</v>
      </c>
      <c r="C2093" s="37" t="s">
        <v>172</v>
      </c>
      <c r="D2093" s="51">
        <f>SUM(D2094:D2097)</f>
        <v>1200.18</v>
      </c>
      <c r="E2093" s="51">
        <f t="shared" ref="E2093:F2093" si="905">SUM(E2094:E2097)</f>
        <v>1200.2</v>
      </c>
      <c r="F2093" s="51">
        <f t="shared" si="905"/>
        <v>810.5</v>
      </c>
      <c r="G2093" s="105">
        <f t="shared" si="897"/>
        <v>0.67500000000000004</v>
      </c>
      <c r="H2093" s="51">
        <f>SUM(H2094:H2097)</f>
        <v>810.5</v>
      </c>
      <c r="I2093" s="100">
        <f t="shared" si="879"/>
        <v>0.67500000000000004</v>
      </c>
      <c r="J2093" s="99">
        <f t="shared" si="902"/>
        <v>1</v>
      </c>
      <c r="K2093" s="51">
        <f t="shared" si="899"/>
        <v>1200.2</v>
      </c>
      <c r="L2093" s="51">
        <f t="shared" si="889"/>
        <v>0</v>
      </c>
      <c r="M2093" s="140">
        <f t="shared" si="886"/>
        <v>1</v>
      </c>
      <c r="N2093" s="638" t="s">
        <v>1599</v>
      </c>
      <c r="O2093" s="5" t="b">
        <f t="shared" si="868"/>
        <v>1</v>
      </c>
      <c r="P2093" s="6"/>
      <c r="Q2093" s="138"/>
      <c r="R2093" s="403" t="b">
        <f t="shared" si="888"/>
        <v>1</v>
      </c>
    </row>
    <row r="2094" spans="1:18" s="4" customFormat="1" ht="21.75" customHeight="1" outlineLevel="2" x14ac:dyDescent="0.25">
      <c r="A2094" s="654"/>
      <c r="B2094" s="484" t="s">
        <v>19</v>
      </c>
      <c r="C2094" s="484"/>
      <c r="D2094" s="119"/>
      <c r="E2094" s="119"/>
      <c r="F2094" s="483"/>
      <c r="G2094" s="81" t="e">
        <f t="shared" si="897"/>
        <v>#DIV/0!</v>
      </c>
      <c r="H2094" s="483"/>
      <c r="I2094" s="81" t="e">
        <f t="shared" si="879"/>
        <v>#DIV/0!</v>
      </c>
      <c r="J2094" s="81" t="e">
        <f t="shared" si="902"/>
        <v>#DIV/0!</v>
      </c>
      <c r="K2094" s="24">
        <f t="shared" si="899"/>
        <v>0</v>
      </c>
      <c r="L2094" s="24">
        <f t="shared" si="889"/>
        <v>0</v>
      </c>
      <c r="M2094" s="120" t="e">
        <f t="shared" si="886"/>
        <v>#DIV/0!</v>
      </c>
      <c r="N2094" s="639"/>
      <c r="O2094" s="5" t="b">
        <f t="shared" si="868"/>
        <v>1</v>
      </c>
      <c r="P2094" s="6"/>
      <c r="Q2094" s="138"/>
      <c r="R2094" s="403" t="b">
        <f t="shared" si="888"/>
        <v>1</v>
      </c>
    </row>
    <row r="2095" spans="1:18" s="4" customFormat="1" ht="21.75" customHeight="1" outlineLevel="2" x14ac:dyDescent="0.25">
      <c r="A2095" s="654"/>
      <c r="B2095" s="484" t="s">
        <v>18</v>
      </c>
      <c r="C2095" s="484"/>
      <c r="D2095" s="119"/>
      <c r="E2095" s="119"/>
      <c r="F2095" s="483"/>
      <c r="G2095" s="81" t="e">
        <f t="shared" si="897"/>
        <v>#DIV/0!</v>
      </c>
      <c r="H2095" s="483"/>
      <c r="I2095" s="81" t="e">
        <f t="shared" si="879"/>
        <v>#DIV/0!</v>
      </c>
      <c r="J2095" s="81" t="e">
        <f t="shared" si="902"/>
        <v>#DIV/0!</v>
      </c>
      <c r="K2095" s="24">
        <f t="shared" si="899"/>
        <v>0</v>
      </c>
      <c r="L2095" s="24">
        <f t="shared" si="889"/>
        <v>0</v>
      </c>
      <c r="M2095" s="120" t="e">
        <f t="shared" si="886"/>
        <v>#DIV/0!</v>
      </c>
      <c r="N2095" s="639"/>
      <c r="O2095" s="5" t="b">
        <f t="shared" si="868"/>
        <v>1</v>
      </c>
      <c r="P2095" s="6"/>
      <c r="Q2095" s="138"/>
      <c r="R2095" s="403" t="b">
        <f t="shared" si="888"/>
        <v>1</v>
      </c>
    </row>
    <row r="2096" spans="1:18" s="4" customFormat="1" ht="21.75" customHeight="1" outlineLevel="2" x14ac:dyDescent="0.25">
      <c r="A2096" s="654"/>
      <c r="B2096" s="484" t="s">
        <v>38</v>
      </c>
      <c r="C2096" s="484"/>
      <c r="D2096" s="24">
        <v>1200.18</v>
      </c>
      <c r="E2096" s="24">
        <v>1200.2</v>
      </c>
      <c r="F2096" s="24">
        <v>810.5</v>
      </c>
      <c r="G2096" s="100">
        <f t="shared" si="897"/>
        <v>0.67500000000000004</v>
      </c>
      <c r="H2096" s="24">
        <f>F2096</f>
        <v>810.5</v>
      </c>
      <c r="I2096" s="100">
        <f t="shared" si="879"/>
        <v>0.67500000000000004</v>
      </c>
      <c r="J2096" s="81">
        <f t="shared" si="902"/>
        <v>1</v>
      </c>
      <c r="K2096" s="24">
        <f t="shared" si="899"/>
        <v>1200.2</v>
      </c>
      <c r="L2096" s="24">
        <f t="shared" si="889"/>
        <v>0</v>
      </c>
      <c r="M2096" s="47">
        <f t="shared" si="886"/>
        <v>1</v>
      </c>
      <c r="N2096" s="639"/>
      <c r="O2096" s="5" t="b">
        <f t="shared" si="868"/>
        <v>1</v>
      </c>
      <c r="P2096" s="6"/>
      <c r="Q2096" s="138"/>
      <c r="R2096" s="403" t="b">
        <f t="shared" si="888"/>
        <v>1</v>
      </c>
    </row>
    <row r="2097" spans="1:18" s="4" customFormat="1" ht="21.75" customHeight="1" outlineLevel="2" x14ac:dyDescent="0.25">
      <c r="A2097" s="654"/>
      <c r="B2097" s="484" t="s">
        <v>20</v>
      </c>
      <c r="C2097" s="484"/>
      <c r="D2097" s="119"/>
      <c r="E2097" s="119"/>
      <c r="F2097" s="483"/>
      <c r="G2097" s="98" t="e">
        <f t="shared" si="897"/>
        <v>#DIV/0!</v>
      </c>
      <c r="H2097" s="483"/>
      <c r="I2097" s="81" t="e">
        <f t="shared" si="879"/>
        <v>#DIV/0!</v>
      </c>
      <c r="J2097" s="81" t="e">
        <f t="shared" si="902"/>
        <v>#DIV/0!</v>
      </c>
      <c r="K2097" s="24">
        <f t="shared" si="899"/>
        <v>0</v>
      </c>
      <c r="L2097" s="24">
        <f t="shared" si="889"/>
        <v>0</v>
      </c>
      <c r="M2097" s="120" t="e">
        <f t="shared" si="886"/>
        <v>#DIV/0!</v>
      </c>
      <c r="N2097" s="640"/>
      <c r="O2097" s="5" t="b">
        <f t="shared" si="868"/>
        <v>1</v>
      </c>
      <c r="P2097" s="6"/>
      <c r="Q2097" s="138"/>
      <c r="R2097" s="403" t="b">
        <f t="shared" si="888"/>
        <v>1</v>
      </c>
    </row>
    <row r="2098" spans="1:18" s="4" customFormat="1" ht="67.5" customHeight="1" outlineLevel="2" x14ac:dyDescent="0.25">
      <c r="A2098" s="654" t="s">
        <v>778</v>
      </c>
      <c r="B2098" s="37" t="s">
        <v>772</v>
      </c>
      <c r="C2098" s="37" t="s">
        <v>172</v>
      </c>
      <c r="D2098" s="51">
        <f>SUM(D2099:D2102)</f>
        <v>4437.7</v>
      </c>
      <c r="E2098" s="51">
        <f>SUM(E2099:E2102)</f>
        <v>4437.7</v>
      </c>
      <c r="F2098" s="51">
        <f>SUM(F2099:F2102)</f>
        <v>2173.5</v>
      </c>
      <c r="G2098" s="105">
        <f t="shared" si="897"/>
        <v>0.49</v>
      </c>
      <c r="H2098" s="51">
        <f>SUM(H2099:H2102)</f>
        <v>2173.5</v>
      </c>
      <c r="I2098" s="100">
        <f t="shared" si="879"/>
        <v>0.49</v>
      </c>
      <c r="J2098" s="100">
        <f t="shared" si="902"/>
        <v>1</v>
      </c>
      <c r="K2098" s="51">
        <f t="shared" si="899"/>
        <v>4437.7</v>
      </c>
      <c r="L2098" s="51">
        <f t="shared" si="889"/>
        <v>0</v>
      </c>
      <c r="M2098" s="140">
        <f t="shared" si="886"/>
        <v>1</v>
      </c>
      <c r="N2098" s="638" t="s">
        <v>1378</v>
      </c>
      <c r="O2098" s="5" t="b">
        <f t="shared" si="868"/>
        <v>1</v>
      </c>
      <c r="P2098" s="6"/>
      <c r="Q2098" s="138"/>
      <c r="R2098" s="403" t="b">
        <f t="shared" si="888"/>
        <v>1</v>
      </c>
    </row>
    <row r="2099" spans="1:18" s="4" customFormat="1" ht="37.5" customHeight="1" outlineLevel="2" x14ac:dyDescent="0.25">
      <c r="A2099" s="654"/>
      <c r="B2099" s="484" t="s">
        <v>19</v>
      </c>
      <c r="C2099" s="484"/>
      <c r="D2099" s="119"/>
      <c r="E2099" s="119"/>
      <c r="F2099" s="483"/>
      <c r="G2099" s="81" t="e">
        <f t="shared" si="897"/>
        <v>#DIV/0!</v>
      </c>
      <c r="H2099" s="483"/>
      <c r="I2099" s="81" t="e">
        <f t="shared" si="879"/>
        <v>#DIV/0!</v>
      </c>
      <c r="J2099" s="81" t="e">
        <f t="shared" si="902"/>
        <v>#DIV/0!</v>
      </c>
      <c r="K2099" s="24">
        <f t="shared" si="899"/>
        <v>0</v>
      </c>
      <c r="L2099" s="24">
        <f t="shared" si="889"/>
        <v>0</v>
      </c>
      <c r="M2099" s="120" t="e">
        <f t="shared" si="886"/>
        <v>#DIV/0!</v>
      </c>
      <c r="N2099" s="639"/>
      <c r="O2099" s="5" t="b">
        <f t="shared" si="868"/>
        <v>1</v>
      </c>
      <c r="P2099" s="6"/>
      <c r="Q2099" s="138"/>
      <c r="R2099" s="403" t="b">
        <f t="shared" si="888"/>
        <v>1</v>
      </c>
    </row>
    <row r="2100" spans="1:18" s="4" customFormat="1" ht="37.5" customHeight="1" outlineLevel="2" x14ac:dyDescent="0.25">
      <c r="A2100" s="654"/>
      <c r="B2100" s="484" t="s">
        <v>18</v>
      </c>
      <c r="C2100" s="484"/>
      <c r="D2100" s="119"/>
      <c r="E2100" s="119"/>
      <c r="F2100" s="483"/>
      <c r="G2100" s="81" t="e">
        <f t="shared" si="897"/>
        <v>#DIV/0!</v>
      </c>
      <c r="H2100" s="483"/>
      <c r="I2100" s="81" t="e">
        <f t="shared" si="879"/>
        <v>#DIV/0!</v>
      </c>
      <c r="J2100" s="81" t="e">
        <f t="shared" si="902"/>
        <v>#DIV/0!</v>
      </c>
      <c r="K2100" s="24">
        <f t="shared" si="899"/>
        <v>0</v>
      </c>
      <c r="L2100" s="24">
        <f t="shared" si="889"/>
        <v>0</v>
      </c>
      <c r="M2100" s="120" t="e">
        <f t="shared" si="886"/>
        <v>#DIV/0!</v>
      </c>
      <c r="N2100" s="639"/>
      <c r="O2100" s="5" t="b">
        <f t="shared" si="868"/>
        <v>1</v>
      </c>
      <c r="P2100" s="6"/>
      <c r="Q2100" s="138"/>
      <c r="R2100" s="403" t="b">
        <f t="shared" si="888"/>
        <v>1</v>
      </c>
    </row>
    <row r="2101" spans="1:18" s="4" customFormat="1" ht="37.5" customHeight="1" outlineLevel="2" x14ac:dyDescent="0.25">
      <c r="A2101" s="654"/>
      <c r="B2101" s="484" t="s">
        <v>38</v>
      </c>
      <c r="C2101" s="484"/>
      <c r="D2101" s="24">
        <v>4437.7</v>
      </c>
      <c r="E2101" s="24">
        <f>D2101</f>
        <v>4437.7</v>
      </c>
      <c r="F2101" s="24">
        <v>2173.5</v>
      </c>
      <c r="G2101" s="100">
        <f t="shared" si="897"/>
        <v>0.49</v>
      </c>
      <c r="H2101" s="24">
        <f>F2101</f>
        <v>2173.5</v>
      </c>
      <c r="I2101" s="100">
        <f t="shared" si="879"/>
        <v>0.49</v>
      </c>
      <c r="J2101" s="100">
        <f t="shared" si="902"/>
        <v>1</v>
      </c>
      <c r="K2101" s="24">
        <f t="shared" si="899"/>
        <v>4437.7</v>
      </c>
      <c r="L2101" s="24">
        <f t="shared" si="889"/>
        <v>0</v>
      </c>
      <c r="M2101" s="47">
        <f t="shared" si="886"/>
        <v>1</v>
      </c>
      <c r="N2101" s="639"/>
      <c r="O2101" s="5" t="b">
        <f t="shared" si="868"/>
        <v>1</v>
      </c>
      <c r="P2101" s="6"/>
      <c r="Q2101" s="138"/>
      <c r="R2101" s="403" t="b">
        <f t="shared" si="888"/>
        <v>1</v>
      </c>
    </row>
    <row r="2102" spans="1:18" s="4" customFormat="1" ht="44.25" customHeight="1" outlineLevel="2" x14ac:dyDescent="0.25">
      <c r="A2102" s="654"/>
      <c r="B2102" s="484" t="s">
        <v>20</v>
      </c>
      <c r="C2102" s="484"/>
      <c r="D2102" s="119"/>
      <c r="E2102" s="119"/>
      <c r="F2102" s="483"/>
      <c r="G2102" s="98" t="e">
        <f t="shared" si="897"/>
        <v>#DIV/0!</v>
      </c>
      <c r="H2102" s="483"/>
      <c r="I2102" s="81" t="e">
        <f t="shared" si="879"/>
        <v>#DIV/0!</v>
      </c>
      <c r="J2102" s="81" t="e">
        <f t="shared" si="902"/>
        <v>#DIV/0!</v>
      </c>
      <c r="K2102" s="24">
        <f t="shared" si="899"/>
        <v>0</v>
      </c>
      <c r="L2102" s="24">
        <f t="shared" si="889"/>
        <v>0</v>
      </c>
      <c r="M2102" s="120" t="e">
        <f t="shared" si="886"/>
        <v>#DIV/0!</v>
      </c>
      <c r="N2102" s="640"/>
      <c r="O2102" s="5" t="b">
        <f t="shared" si="868"/>
        <v>1</v>
      </c>
      <c r="P2102" s="6"/>
      <c r="Q2102" s="138"/>
      <c r="R2102" s="403" t="b">
        <f t="shared" si="888"/>
        <v>1</v>
      </c>
    </row>
    <row r="2103" spans="1:18" s="4" customFormat="1" ht="115.5" customHeight="1" outlineLevel="2" x14ac:dyDescent="0.25">
      <c r="A2103" s="654" t="s">
        <v>779</v>
      </c>
      <c r="B2103" s="37" t="s">
        <v>773</v>
      </c>
      <c r="C2103" s="37" t="s">
        <v>172</v>
      </c>
      <c r="D2103" s="51">
        <f>SUM(D2104:D2107)</f>
        <v>34745.78</v>
      </c>
      <c r="E2103" s="51">
        <f>SUM(E2104:E2107)</f>
        <v>34745.78</v>
      </c>
      <c r="F2103" s="51">
        <f>SUM(F2104:F2107)</f>
        <v>508.57</v>
      </c>
      <c r="G2103" s="105">
        <f t="shared" si="897"/>
        <v>1.4999999999999999E-2</v>
      </c>
      <c r="H2103" s="51">
        <f>SUM(H2104:H2107)</f>
        <v>508.57</v>
      </c>
      <c r="I2103" s="100">
        <f t="shared" si="879"/>
        <v>1.4999999999999999E-2</v>
      </c>
      <c r="J2103" s="99">
        <f t="shared" si="902"/>
        <v>1</v>
      </c>
      <c r="K2103" s="51">
        <f t="shared" si="899"/>
        <v>34745.78</v>
      </c>
      <c r="L2103" s="51">
        <f t="shared" si="889"/>
        <v>0</v>
      </c>
      <c r="M2103" s="140">
        <f t="shared" si="886"/>
        <v>1</v>
      </c>
      <c r="N2103" s="635" t="s">
        <v>1600</v>
      </c>
      <c r="O2103" s="5" t="b">
        <f t="shared" si="868"/>
        <v>1</v>
      </c>
      <c r="P2103" s="6"/>
      <c r="Q2103" s="138"/>
      <c r="R2103" s="403" t="b">
        <f t="shared" si="888"/>
        <v>1</v>
      </c>
    </row>
    <row r="2104" spans="1:18" s="4" customFormat="1" ht="33.75" customHeight="1" outlineLevel="2" x14ac:dyDescent="0.25">
      <c r="A2104" s="654"/>
      <c r="B2104" s="484" t="s">
        <v>19</v>
      </c>
      <c r="C2104" s="484"/>
      <c r="D2104" s="119"/>
      <c r="E2104" s="119"/>
      <c r="F2104" s="483"/>
      <c r="G2104" s="81" t="e">
        <f t="shared" si="897"/>
        <v>#DIV/0!</v>
      </c>
      <c r="H2104" s="483"/>
      <c r="I2104" s="81" t="e">
        <f t="shared" si="879"/>
        <v>#DIV/0!</v>
      </c>
      <c r="J2104" s="81" t="e">
        <f t="shared" si="902"/>
        <v>#DIV/0!</v>
      </c>
      <c r="K2104" s="24">
        <f t="shared" si="899"/>
        <v>0</v>
      </c>
      <c r="L2104" s="24">
        <f t="shared" si="889"/>
        <v>0</v>
      </c>
      <c r="M2104" s="120" t="e">
        <f t="shared" si="886"/>
        <v>#DIV/0!</v>
      </c>
      <c r="N2104" s="636"/>
      <c r="O2104" s="5" t="b">
        <f t="shared" si="868"/>
        <v>1</v>
      </c>
      <c r="P2104" s="6"/>
      <c r="Q2104" s="138"/>
      <c r="R2104" s="403" t="b">
        <f t="shared" si="888"/>
        <v>1</v>
      </c>
    </row>
    <row r="2105" spans="1:18" s="4" customFormat="1" ht="33.75" customHeight="1" outlineLevel="2" x14ac:dyDescent="0.25">
      <c r="A2105" s="654"/>
      <c r="B2105" s="484" t="s">
        <v>18</v>
      </c>
      <c r="C2105" s="484"/>
      <c r="D2105" s="119"/>
      <c r="E2105" s="119"/>
      <c r="F2105" s="483"/>
      <c r="G2105" s="81" t="e">
        <f t="shared" si="897"/>
        <v>#DIV/0!</v>
      </c>
      <c r="H2105" s="483"/>
      <c r="I2105" s="81" t="e">
        <f t="shared" si="879"/>
        <v>#DIV/0!</v>
      </c>
      <c r="J2105" s="81" t="e">
        <f t="shared" si="902"/>
        <v>#DIV/0!</v>
      </c>
      <c r="K2105" s="24">
        <f t="shared" si="899"/>
        <v>0</v>
      </c>
      <c r="L2105" s="24">
        <f t="shared" si="889"/>
        <v>0</v>
      </c>
      <c r="M2105" s="120" t="e">
        <f t="shared" si="886"/>
        <v>#DIV/0!</v>
      </c>
      <c r="N2105" s="636"/>
      <c r="O2105" s="5" t="b">
        <f t="shared" ref="O2105:O2167" si="906">K2105+L2105=E2105</f>
        <v>1</v>
      </c>
      <c r="P2105" s="6"/>
      <c r="Q2105" s="138"/>
      <c r="R2105" s="403" t="b">
        <f t="shared" si="888"/>
        <v>1</v>
      </c>
    </row>
    <row r="2106" spans="1:18" s="4" customFormat="1" ht="33.75" customHeight="1" outlineLevel="2" x14ac:dyDescent="0.25">
      <c r="A2106" s="654"/>
      <c r="B2106" s="484" t="s">
        <v>38</v>
      </c>
      <c r="C2106" s="484"/>
      <c r="D2106" s="24">
        <v>34745.78</v>
      </c>
      <c r="E2106" s="24">
        <f>D2106</f>
        <v>34745.78</v>
      </c>
      <c r="F2106" s="24">
        <v>508.57</v>
      </c>
      <c r="G2106" s="100">
        <f t="shared" si="897"/>
        <v>1.4999999999999999E-2</v>
      </c>
      <c r="H2106" s="24">
        <f>F2106</f>
        <v>508.57</v>
      </c>
      <c r="I2106" s="100">
        <f t="shared" si="879"/>
        <v>1.4999999999999999E-2</v>
      </c>
      <c r="J2106" s="81">
        <f t="shared" si="902"/>
        <v>1</v>
      </c>
      <c r="K2106" s="24">
        <f t="shared" si="899"/>
        <v>34745.78</v>
      </c>
      <c r="L2106" s="24">
        <f t="shared" si="889"/>
        <v>0</v>
      </c>
      <c r="M2106" s="47">
        <f t="shared" si="886"/>
        <v>1</v>
      </c>
      <c r="N2106" s="636"/>
      <c r="O2106" s="5" t="b">
        <f t="shared" si="906"/>
        <v>1</v>
      </c>
      <c r="P2106" s="6"/>
      <c r="Q2106" s="138"/>
      <c r="R2106" s="403" t="b">
        <f t="shared" si="888"/>
        <v>1</v>
      </c>
    </row>
    <row r="2107" spans="1:18" s="4" customFormat="1" ht="33.75" customHeight="1" outlineLevel="2" x14ac:dyDescent="0.25">
      <c r="A2107" s="654"/>
      <c r="B2107" s="484" t="s">
        <v>20</v>
      </c>
      <c r="C2107" s="484"/>
      <c r="D2107" s="119"/>
      <c r="E2107" s="119"/>
      <c r="F2107" s="483"/>
      <c r="G2107" s="98" t="e">
        <f t="shared" si="897"/>
        <v>#DIV/0!</v>
      </c>
      <c r="H2107" s="483"/>
      <c r="I2107" s="81" t="e">
        <f t="shared" si="879"/>
        <v>#DIV/0!</v>
      </c>
      <c r="J2107" s="81" t="e">
        <f t="shared" si="902"/>
        <v>#DIV/0!</v>
      </c>
      <c r="K2107" s="24">
        <f t="shared" si="899"/>
        <v>0</v>
      </c>
      <c r="L2107" s="24">
        <f t="shared" si="889"/>
        <v>0</v>
      </c>
      <c r="M2107" s="120" t="e">
        <f t="shared" si="886"/>
        <v>#DIV/0!</v>
      </c>
      <c r="N2107" s="637"/>
      <c r="O2107" s="5" t="b">
        <f t="shared" si="906"/>
        <v>1</v>
      </c>
      <c r="P2107" s="6"/>
      <c r="Q2107" s="138"/>
      <c r="R2107" s="403" t="b">
        <f t="shared" si="888"/>
        <v>1</v>
      </c>
    </row>
    <row r="2108" spans="1:18" s="4" customFormat="1" ht="48.75" customHeight="1" outlineLevel="2" x14ac:dyDescent="0.25">
      <c r="A2108" s="654" t="s">
        <v>779</v>
      </c>
      <c r="B2108" s="37" t="s">
        <v>1312</v>
      </c>
      <c r="C2108" s="37" t="s">
        <v>172</v>
      </c>
      <c r="D2108" s="51">
        <f>SUM(D2109:D2112)</f>
        <v>1121.8</v>
      </c>
      <c r="E2108" s="51">
        <f>SUM(E2109:E2112)</f>
        <v>1121.8</v>
      </c>
      <c r="F2108" s="51">
        <f>SUM(F2109:F2112)</f>
        <v>0</v>
      </c>
      <c r="G2108" s="105">
        <f t="shared" si="897"/>
        <v>0</v>
      </c>
      <c r="H2108" s="51">
        <f>SUM(H2109:H2112)</f>
        <v>0</v>
      </c>
      <c r="I2108" s="100">
        <f t="shared" si="879"/>
        <v>0</v>
      </c>
      <c r="J2108" s="99" t="e">
        <f t="shared" si="902"/>
        <v>#DIV/0!</v>
      </c>
      <c r="K2108" s="51">
        <f t="shared" si="899"/>
        <v>1121.8</v>
      </c>
      <c r="L2108" s="51">
        <f t="shared" si="889"/>
        <v>0</v>
      </c>
      <c r="M2108" s="140">
        <f t="shared" si="886"/>
        <v>1</v>
      </c>
      <c r="N2108" s="635" t="s">
        <v>1313</v>
      </c>
      <c r="O2108" s="5" t="b">
        <f t="shared" si="906"/>
        <v>1</v>
      </c>
      <c r="P2108" s="6"/>
      <c r="Q2108" s="138"/>
      <c r="R2108" s="403" t="b">
        <f t="shared" si="888"/>
        <v>1</v>
      </c>
    </row>
    <row r="2109" spans="1:18" s="4" customFormat="1" ht="25.5" customHeight="1" outlineLevel="2" x14ac:dyDescent="0.25">
      <c r="A2109" s="654"/>
      <c r="B2109" s="484" t="s">
        <v>19</v>
      </c>
      <c r="C2109" s="484"/>
      <c r="D2109" s="119"/>
      <c r="E2109" s="119"/>
      <c r="F2109" s="483"/>
      <c r="G2109" s="81" t="e">
        <f t="shared" si="897"/>
        <v>#DIV/0!</v>
      </c>
      <c r="H2109" s="483"/>
      <c r="I2109" s="81" t="e">
        <f t="shared" si="879"/>
        <v>#DIV/0!</v>
      </c>
      <c r="J2109" s="81" t="e">
        <f t="shared" si="902"/>
        <v>#DIV/0!</v>
      </c>
      <c r="K2109" s="24">
        <f t="shared" si="899"/>
        <v>0</v>
      </c>
      <c r="L2109" s="24">
        <f t="shared" si="889"/>
        <v>0</v>
      </c>
      <c r="M2109" s="120" t="e">
        <f t="shared" si="886"/>
        <v>#DIV/0!</v>
      </c>
      <c r="N2109" s="636"/>
      <c r="O2109" s="5" t="b">
        <f t="shared" si="906"/>
        <v>1</v>
      </c>
      <c r="P2109" s="6"/>
      <c r="Q2109" s="138"/>
      <c r="R2109" s="403" t="b">
        <f t="shared" si="888"/>
        <v>1</v>
      </c>
    </row>
    <row r="2110" spans="1:18" s="4" customFormat="1" ht="25.5" customHeight="1" outlineLevel="2" x14ac:dyDescent="0.25">
      <c r="A2110" s="654"/>
      <c r="B2110" s="484" t="s">
        <v>18</v>
      </c>
      <c r="C2110" s="484"/>
      <c r="D2110" s="119"/>
      <c r="E2110" s="119"/>
      <c r="F2110" s="483"/>
      <c r="G2110" s="81" t="e">
        <f t="shared" si="897"/>
        <v>#DIV/0!</v>
      </c>
      <c r="H2110" s="483"/>
      <c r="I2110" s="81" t="e">
        <f t="shared" si="879"/>
        <v>#DIV/0!</v>
      </c>
      <c r="J2110" s="81" t="e">
        <f t="shared" si="902"/>
        <v>#DIV/0!</v>
      </c>
      <c r="K2110" s="24">
        <f t="shared" si="899"/>
        <v>0</v>
      </c>
      <c r="L2110" s="24">
        <f t="shared" si="889"/>
        <v>0</v>
      </c>
      <c r="M2110" s="120" t="e">
        <f t="shared" si="886"/>
        <v>#DIV/0!</v>
      </c>
      <c r="N2110" s="636"/>
      <c r="O2110" s="5" t="b">
        <f t="shared" si="906"/>
        <v>1</v>
      </c>
      <c r="P2110" s="6"/>
      <c r="Q2110" s="138"/>
      <c r="R2110" s="403" t="b">
        <f t="shared" si="888"/>
        <v>1</v>
      </c>
    </row>
    <row r="2111" spans="1:18" s="4" customFormat="1" ht="25.5" customHeight="1" outlineLevel="2" x14ac:dyDescent="0.25">
      <c r="A2111" s="654"/>
      <c r="B2111" s="484" t="s">
        <v>38</v>
      </c>
      <c r="C2111" s="484"/>
      <c r="D2111" s="24">
        <v>1121.8</v>
      </c>
      <c r="E2111" s="24">
        <f>D2111</f>
        <v>1121.8</v>
      </c>
      <c r="F2111" s="24"/>
      <c r="G2111" s="100">
        <f t="shared" si="897"/>
        <v>0</v>
      </c>
      <c r="H2111" s="24">
        <v>0</v>
      </c>
      <c r="I2111" s="100">
        <f t="shared" si="879"/>
        <v>0</v>
      </c>
      <c r="J2111" s="81" t="e">
        <f t="shared" si="902"/>
        <v>#DIV/0!</v>
      </c>
      <c r="K2111" s="24">
        <f t="shared" si="899"/>
        <v>1121.8</v>
      </c>
      <c r="L2111" s="24">
        <f t="shared" si="889"/>
        <v>0</v>
      </c>
      <c r="M2111" s="47">
        <f t="shared" si="886"/>
        <v>1</v>
      </c>
      <c r="N2111" s="636"/>
      <c r="O2111" s="5" t="b">
        <f t="shared" si="906"/>
        <v>1</v>
      </c>
      <c r="P2111" s="6"/>
      <c r="Q2111" s="138"/>
      <c r="R2111" s="403" t="b">
        <f t="shared" si="888"/>
        <v>1</v>
      </c>
    </row>
    <row r="2112" spans="1:18" s="4" customFormat="1" ht="25.5" customHeight="1" outlineLevel="2" x14ac:dyDescent="0.25">
      <c r="A2112" s="654"/>
      <c r="B2112" s="484" t="s">
        <v>20</v>
      </c>
      <c r="C2112" s="484"/>
      <c r="D2112" s="119"/>
      <c r="E2112" s="119"/>
      <c r="F2112" s="483"/>
      <c r="G2112" s="98" t="e">
        <f t="shared" si="897"/>
        <v>#DIV/0!</v>
      </c>
      <c r="H2112" s="483"/>
      <c r="I2112" s="81" t="e">
        <f t="shared" si="879"/>
        <v>#DIV/0!</v>
      </c>
      <c r="J2112" s="81" t="e">
        <f t="shared" si="902"/>
        <v>#DIV/0!</v>
      </c>
      <c r="K2112" s="24">
        <f t="shared" si="899"/>
        <v>0</v>
      </c>
      <c r="L2112" s="24">
        <f t="shared" si="889"/>
        <v>0</v>
      </c>
      <c r="M2112" s="120" t="e">
        <f t="shared" si="886"/>
        <v>#DIV/0!</v>
      </c>
      <c r="N2112" s="637"/>
      <c r="O2112" s="5" t="b">
        <f t="shared" si="906"/>
        <v>1</v>
      </c>
      <c r="P2112" s="6"/>
      <c r="Q2112" s="138"/>
      <c r="R2112" s="403" t="b">
        <f t="shared" si="888"/>
        <v>1</v>
      </c>
    </row>
    <row r="2113" spans="1:18" s="423" customFormat="1" ht="64.5" customHeight="1" outlineLevel="2" x14ac:dyDescent="0.25">
      <c r="A2113" s="629" t="s">
        <v>780</v>
      </c>
      <c r="B2113" s="37" t="s">
        <v>774</v>
      </c>
      <c r="C2113" s="37" t="s">
        <v>172</v>
      </c>
      <c r="D2113" s="51">
        <f>SUM(D2114:D2117)</f>
        <v>13993.7</v>
      </c>
      <c r="E2113" s="51">
        <f>SUM(E2114:E2117)</f>
        <v>13993.7</v>
      </c>
      <c r="F2113" s="51">
        <f>SUM(F2114:F2117)</f>
        <v>249.9</v>
      </c>
      <c r="G2113" s="105">
        <f t="shared" si="897"/>
        <v>1.7999999999999999E-2</v>
      </c>
      <c r="H2113" s="51">
        <f>SUM(H2114:H2117)</f>
        <v>249.9</v>
      </c>
      <c r="I2113" s="100">
        <f t="shared" si="879"/>
        <v>1.7999999999999999E-2</v>
      </c>
      <c r="J2113" s="105">
        <f t="shared" si="902"/>
        <v>1</v>
      </c>
      <c r="K2113" s="51">
        <f t="shared" si="899"/>
        <v>13993.7</v>
      </c>
      <c r="L2113" s="51">
        <f t="shared" si="889"/>
        <v>0</v>
      </c>
      <c r="M2113" s="140">
        <f t="shared" si="886"/>
        <v>1</v>
      </c>
      <c r="N2113" s="635" t="s">
        <v>1314</v>
      </c>
      <c r="O2113" s="5" t="b">
        <f t="shared" si="906"/>
        <v>1</v>
      </c>
      <c r="P2113" s="424"/>
      <c r="Q2113" s="138"/>
      <c r="R2113" s="403" t="b">
        <f t="shared" si="888"/>
        <v>1</v>
      </c>
    </row>
    <row r="2114" spans="1:18" s="423" customFormat="1" ht="21.75" customHeight="1" outlineLevel="2" x14ac:dyDescent="0.25">
      <c r="A2114" s="630"/>
      <c r="B2114" s="484" t="s">
        <v>19</v>
      </c>
      <c r="C2114" s="484"/>
      <c r="D2114" s="119"/>
      <c r="E2114" s="119"/>
      <c r="F2114" s="483"/>
      <c r="G2114" s="81" t="e">
        <f t="shared" si="897"/>
        <v>#DIV/0!</v>
      </c>
      <c r="H2114" s="483"/>
      <c r="I2114" s="81" t="e">
        <f t="shared" si="879"/>
        <v>#DIV/0!</v>
      </c>
      <c r="J2114" s="81" t="e">
        <f t="shared" si="902"/>
        <v>#DIV/0!</v>
      </c>
      <c r="K2114" s="24">
        <f t="shared" si="899"/>
        <v>0</v>
      </c>
      <c r="L2114" s="24">
        <f t="shared" si="889"/>
        <v>0</v>
      </c>
      <c r="M2114" s="120" t="e">
        <f t="shared" si="886"/>
        <v>#DIV/0!</v>
      </c>
      <c r="N2114" s="636"/>
      <c r="O2114" s="5" t="b">
        <f t="shared" si="906"/>
        <v>1</v>
      </c>
      <c r="P2114" s="424"/>
      <c r="Q2114" s="138"/>
      <c r="R2114" s="403" t="b">
        <f t="shared" si="888"/>
        <v>1</v>
      </c>
    </row>
    <row r="2115" spans="1:18" s="423" customFormat="1" ht="21.75" customHeight="1" outlineLevel="2" x14ac:dyDescent="0.25">
      <c r="A2115" s="630"/>
      <c r="B2115" s="484" t="s">
        <v>18</v>
      </c>
      <c r="C2115" s="484"/>
      <c r="D2115" s="119"/>
      <c r="E2115" s="119"/>
      <c r="F2115" s="483"/>
      <c r="G2115" s="81" t="e">
        <f t="shared" si="897"/>
        <v>#DIV/0!</v>
      </c>
      <c r="H2115" s="483"/>
      <c r="I2115" s="81" t="e">
        <f t="shared" si="879"/>
        <v>#DIV/0!</v>
      </c>
      <c r="J2115" s="81" t="e">
        <f t="shared" si="902"/>
        <v>#DIV/0!</v>
      </c>
      <c r="K2115" s="24">
        <f t="shared" si="899"/>
        <v>0</v>
      </c>
      <c r="L2115" s="24">
        <f t="shared" si="889"/>
        <v>0</v>
      </c>
      <c r="M2115" s="120" t="e">
        <f t="shared" si="886"/>
        <v>#DIV/0!</v>
      </c>
      <c r="N2115" s="636"/>
      <c r="O2115" s="5" t="b">
        <f t="shared" si="906"/>
        <v>1</v>
      </c>
      <c r="P2115" s="424"/>
      <c r="Q2115" s="138"/>
      <c r="R2115" s="403" t="b">
        <f t="shared" si="888"/>
        <v>1</v>
      </c>
    </row>
    <row r="2116" spans="1:18" s="423" customFormat="1" ht="21.75" customHeight="1" outlineLevel="2" x14ac:dyDescent="0.25">
      <c r="A2116" s="630"/>
      <c r="B2116" s="484" t="s">
        <v>38</v>
      </c>
      <c r="C2116" s="484"/>
      <c r="D2116" s="24">
        <v>13993.7</v>
      </c>
      <c r="E2116" s="24">
        <f>D2116</f>
        <v>13993.7</v>
      </c>
      <c r="F2116" s="24">
        <v>249.9</v>
      </c>
      <c r="G2116" s="100">
        <f t="shared" si="897"/>
        <v>1.7999999999999999E-2</v>
      </c>
      <c r="H2116" s="24">
        <f>F2116</f>
        <v>249.9</v>
      </c>
      <c r="I2116" s="100">
        <f t="shared" si="879"/>
        <v>1.7999999999999999E-2</v>
      </c>
      <c r="J2116" s="100">
        <f t="shared" si="902"/>
        <v>1</v>
      </c>
      <c r="K2116" s="24">
        <f t="shared" si="899"/>
        <v>13993.7</v>
      </c>
      <c r="L2116" s="24">
        <f t="shared" si="889"/>
        <v>0</v>
      </c>
      <c r="M2116" s="47">
        <f t="shared" si="886"/>
        <v>1</v>
      </c>
      <c r="N2116" s="636"/>
      <c r="O2116" s="5" t="b">
        <f t="shared" si="906"/>
        <v>1</v>
      </c>
      <c r="P2116" s="424"/>
      <c r="Q2116" s="138"/>
      <c r="R2116" s="403" t="b">
        <f t="shared" si="888"/>
        <v>1</v>
      </c>
    </row>
    <row r="2117" spans="1:18" s="423" customFormat="1" ht="27" customHeight="1" outlineLevel="2" x14ac:dyDescent="0.25">
      <c r="A2117" s="631"/>
      <c r="B2117" s="484" t="s">
        <v>20</v>
      </c>
      <c r="C2117" s="484"/>
      <c r="D2117" s="119"/>
      <c r="E2117" s="119"/>
      <c r="F2117" s="483"/>
      <c r="G2117" s="98" t="e">
        <f t="shared" si="897"/>
        <v>#DIV/0!</v>
      </c>
      <c r="H2117" s="483"/>
      <c r="I2117" s="81" t="e">
        <f t="shared" ref="I2117:I2180" si="907">H2117/E2117</f>
        <v>#DIV/0!</v>
      </c>
      <c r="J2117" s="81" t="e">
        <f t="shared" si="902"/>
        <v>#DIV/0!</v>
      </c>
      <c r="K2117" s="24">
        <f t="shared" si="899"/>
        <v>0</v>
      </c>
      <c r="L2117" s="24">
        <f t="shared" si="889"/>
        <v>0</v>
      </c>
      <c r="M2117" s="120" t="e">
        <f t="shared" si="886"/>
        <v>#DIV/0!</v>
      </c>
      <c r="N2117" s="637"/>
      <c r="O2117" s="5" t="b">
        <f t="shared" si="906"/>
        <v>1</v>
      </c>
      <c r="P2117" s="424"/>
      <c r="Q2117" s="138"/>
      <c r="R2117" s="403" t="b">
        <f t="shared" si="888"/>
        <v>1</v>
      </c>
    </row>
    <row r="2118" spans="1:18" s="423" customFormat="1" ht="83.25" customHeight="1" outlineLevel="2" x14ac:dyDescent="0.25">
      <c r="A2118" s="629" t="s">
        <v>780</v>
      </c>
      <c r="B2118" s="37" t="s">
        <v>1315</v>
      </c>
      <c r="C2118" s="37" t="s">
        <v>172</v>
      </c>
      <c r="D2118" s="51">
        <f>SUM(D2119:D2122)</f>
        <v>261.3</v>
      </c>
      <c r="E2118" s="51">
        <f>SUM(E2119:E2122)</f>
        <v>261.3</v>
      </c>
      <c r="F2118" s="51">
        <f>SUM(F2119:F2122)</f>
        <v>0</v>
      </c>
      <c r="G2118" s="105">
        <f t="shared" si="897"/>
        <v>0</v>
      </c>
      <c r="H2118" s="51">
        <f>SUM(H2119:H2122)</f>
        <v>0</v>
      </c>
      <c r="I2118" s="100">
        <f t="shared" si="907"/>
        <v>0</v>
      </c>
      <c r="J2118" s="99" t="e">
        <f t="shared" si="902"/>
        <v>#DIV/0!</v>
      </c>
      <c r="K2118" s="51">
        <f t="shared" si="899"/>
        <v>261.3</v>
      </c>
      <c r="L2118" s="51">
        <f t="shared" si="889"/>
        <v>0</v>
      </c>
      <c r="M2118" s="140">
        <f t="shared" si="886"/>
        <v>1</v>
      </c>
      <c r="N2118" s="635" t="s">
        <v>1313</v>
      </c>
      <c r="O2118" s="5" t="b">
        <f t="shared" si="906"/>
        <v>1</v>
      </c>
      <c r="P2118" s="424"/>
      <c r="Q2118" s="138"/>
      <c r="R2118" s="403" t="b">
        <f t="shared" si="888"/>
        <v>1</v>
      </c>
    </row>
    <row r="2119" spans="1:18" s="423" customFormat="1" ht="21.75" customHeight="1" outlineLevel="2" x14ac:dyDescent="0.25">
      <c r="A2119" s="630"/>
      <c r="B2119" s="484" t="s">
        <v>19</v>
      </c>
      <c r="C2119" s="484"/>
      <c r="D2119" s="119"/>
      <c r="E2119" s="119"/>
      <c r="F2119" s="483"/>
      <c r="G2119" s="81" t="e">
        <f t="shared" si="897"/>
        <v>#DIV/0!</v>
      </c>
      <c r="H2119" s="483"/>
      <c r="I2119" s="81" t="e">
        <f t="shared" si="907"/>
        <v>#DIV/0!</v>
      </c>
      <c r="J2119" s="81" t="e">
        <f t="shared" si="902"/>
        <v>#DIV/0!</v>
      </c>
      <c r="K2119" s="24">
        <f t="shared" si="899"/>
        <v>0</v>
      </c>
      <c r="L2119" s="24">
        <f t="shared" si="889"/>
        <v>0</v>
      </c>
      <c r="M2119" s="120" t="e">
        <f t="shared" si="886"/>
        <v>#DIV/0!</v>
      </c>
      <c r="N2119" s="636"/>
      <c r="O2119" s="5" t="b">
        <f t="shared" si="906"/>
        <v>1</v>
      </c>
      <c r="P2119" s="424"/>
      <c r="Q2119" s="138"/>
      <c r="R2119" s="403" t="b">
        <f t="shared" si="888"/>
        <v>1</v>
      </c>
    </row>
    <row r="2120" spans="1:18" s="423" customFormat="1" ht="21.75" customHeight="1" outlineLevel="2" x14ac:dyDescent="0.25">
      <c r="A2120" s="630"/>
      <c r="B2120" s="484" t="s">
        <v>18</v>
      </c>
      <c r="C2120" s="484"/>
      <c r="D2120" s="119"/>
      <c r="E2120" s="119"/>
      <c r="F2120" s="483"/>
      <c r="G2120" s="81" t="e">
        <f t="shared" si="897"/>
        <v>#DIV/0!</v>
      </c>
      <c r="H2120" s="483"/>
      <c r="I2120" s="81" t="e">
        <f t="shared" si="907"/>
        <v>#DIV/0!</v>
      </c>
      <c r="J2120" s="81" t="e">
        <f t="shared" si="902"/>
        <v>#DIV/0!</v>
      </c>
      <c r="K2120" s="24">
        <f t="shared" si="899"/>
        <v>0</v>
      </c>
      <c r="L2120" s="24">
        <f t="shared" si="889"/>
        <v>0</v>
      </c>
      <c r="M2120" s="120" t="e">
        <f t="shared" si="886"/>
        <v>#DIV/0!</v>
      </c>
      <c r="N2120" s="636"/>
      <c r="O2120" s="5" t="b">
        <f t="shared" si="906"/>
        <v>1</v>
      </c>
      <c r="P2120" s="424"/>
      <c r="Q2120" s="138"/>
      <c r="R2120" s="403" t="b">
        <f t="shared" ref="R2120:R2182" si="908">F2120=H2120</f>
        <v>1</v>
      </c>
    </row>
    <row r="2121" spans="1:18" s="423" customFormat="1" ht="21.75" customHeight="1" outlineLevel="2" x14ac:dyDescent="0.25">
      <c r="A2121" s="630"/>
      <c r="B2121" s="484" t="s">
        <v>38</v>
      </c>
      <c r="C2121" s="484"/>
      <c r="D2121" s="24">
        <v>261.3</v>
      </c>
      <c r="E2121" s="24">
        <f>D2121</f>
        <v>261.3</v>
      </c>
      <c r="F2121" s="24">
        <v>0</v>
      </c>
      <c r="G2121" s="100">
        <f t="shared" si="897"/>
        <v>0</v>
      </c>
      <c r="H2121" s="24">
        <f>F2121</f>
        <v>0</v>
      </c>
      <c r="I2121" s="100">
        <f t="shared" si="907"/>
        <v>0</v>
      </c>
      <c r="J2121" s="81" t="e">
        <f t="shared" si="902"/>
        <v>#DIV/0!</v>
      </c>
      <c r="K2121" s="24">
        <f t="shared" si="899"/>
        <v>261.3</v>
      </c>
      <c r="L2121" s="24">
        <f t="shared" si="889"/>
        <v>0</v>
      </c>
      <c r="M2121" s="47">
        <f t="shared" si="886"/>
        <v>1</v>
      </c>
      <c r="N2121" s="636"/>
      <c r="O2121" s="5" t="b">
        <f t="shared" si="906"/>
        <v>1</v>
      </c>
      <c r="P2121" s="424"/>
      <c r="Q2121" s="138"/>
      <c r="R2121" s="403" t="b">
        <f t="shared" si="908"/>
        <v>1</v>
      </c>
    </row>
    <row r="2122" spans="1:18" s="423" customFormat="1" ht="27" customHeight="1" outlineLevel="2" x14ac:dyDescent="0.25">
      <c r="A2122" s="631"/>
      <c r="B2122" s="484" t="s">
        <v>20</v>
      </c>
      <c r="C2122" s="484"/>
      <c r="D2122" s="119"/>
      <c r="E2122" s="119"/>
      <c r="F2122" s="483"/>
      <c r="G2122" s="98" t="e">
        <f t="shared" si="897"/>
        <v>#DIV/0!</v>
      </c>
      <c r="H2122" s="483"/>
      <c r="I2122" s="81" t="e">
        <f t="shared" si="907"/>
        <v>#DIV/0!</v>
      </c>
      <c r="J2122" s="81" t="e">
        <f t="shared" si="902"/>
        <v>#DIV/0!</v>
      </c>
      <c r="K2122" s="24">
        <f t="shared" si="899"/>
        <v>0</v>
      </c>
      <c r="L2122" s="24">
        <f t="shared" ref="L2122:L2137" si="909">E2122-K2122</f>
        <v>0</v>
      </c>
      <c r="M2122" s="120" t="e">
        <f t="shared" si="886"/>
        <v>#DIV/0!</v>
      </c>
      <c r="N2122" s="637"/>
      <c r="O2122" s="5" t="b">
        <f t="shared" si="906"/>
        <v>1</v>
      </c>
      <c r="P2122" s="424"/>
      <c r="Q2122" s="138"/>
      <c r="R2122" s="403" t="b">
        <f t="shared" si="908"/>
        <v>1</v>
      </c>
    </row>
    <row r="2123" spans="1:18" s="423" customFormat="1" ht="85.5" customHeight="1" outlineLevel="2" x14ac:dyDescent="0.25">
      <c r="A2123" s="654" t="s">
        <v>1224</v>
      </c>
      <c r="B2123" s="37" t="s">
        <v>1225</v>
      </c>
      <c r="C2123" s="37" t="s">
        <v>172</v>
      </c>
      <c r="D2123" s="51">
        <f>SUM(D2124:D2127)</f>
        <v>381.73</v>
      </c>
      <c r="E2123" s="51">
        <f t="shared" ref="E2123:F2123" si="910">SUM(E2124:E2127)</f>
        <v>288.85000000000002</v>
      </c>
      <c r="F2123" s="51">
        <f t="shared" si="910"/>
        <v>306.33</v>
      </c>
      <c r="G2123" s="105">
        <f t="shared" si="897"/>
        <v>1.0609999999999999</v>
      </c>
      <c r="H2123" s="51">
        <f>SUM(H2124:H2127)</f>
        <v>288.85000000000002</v>
      </c>
      <c r="I2123" s="100">
        <f t="shared" si="907"/>
        <v>1</v>
      </c>
      <c r="J2123" s="99">
        <f t="shared" si="902"/>
        <v>0.94299999999999995</v>
      </c>
      <c r="K2123" s="51">
        <f t="shared" ref="K2123" si="911">SUM(K2124:K2127)</f>
        <v>288.85000000000002</v>
      </c>
      <c r="L2123" s="51">
        <f t="shared" si="909"/>
        <v>0</v>
      </c>
      <c r="M2123" s="140">
        <f t="shared" si="886"/>
        <v>1</v>
      </c>
      <c r="N2123" s="605" t="s">
        <v>1316</v>
      </c>
      <c r="O2123" s="5" t="b">
        <f t="shared" si="906"/>
        <v>1</v>
      </c>
      <c r="P2123" s="424"/>
      <c r="Q2123" s="138"/>
      <c r="R2123" s="403"/>
    </row>
    <row r="2124" spans="1:18" s="423" customFormat="1" ht="21.75" customHeight="1" outlineLevel="2" x14ac:dyDescent="0.25">
      <c r="A2124" s="654"/>
      <c r="B2124" s="484" t="s">
        <v>19</v>
      </c>
      <c r="C2124" s="484"/>
      <c r="D2124" s="119"/>
      <c r="E2124" s="119"/>
      <c r="F2124" s="483"/>
      <c r="G2124" s="105"/>
      <c r="H2124" s="483"/>
      <c r="I2124" s="81" t="e">
        <f t="shared" si="907"/>
        <v>#DIV/0!</v>
      </c>
      <c r="J2124" s="81" t="e">
        <f t="shared" si="902"/>
        <v>#DIV/0!</v>
      </c>
      <c r="K2124" s="24">
        <f t="shared" ref="K2124:K2137" si="912">E2124</f>
        <v>0</v>
      </c>
      <c r="L2124" s="24">
        <f t="shared" si="909"/>
        <v>0</v>
      </c>
      <c r="M2124" s="120" t="e">
        <f t="shared" si="886"/>
        <v>#DIV/0!</v>
      </c>
      <c r="N2124" s="605"/>
      <c r="O2124" s="5" t="b">
        <f t="shared" si="906"/>
        <v>1</v>
      </c>
      <c r="P2124" s="424"/>
      <c r="Q2124" s="138"/>
      <c r="R2124" s="403" t="b">
        <f t="shared" si="908"/>
        <v>1</v>
      </c>
    </row>
    <row r="2125" spans="1:18" s="423" customFormat="1" ht="21.75" customHeight="1" outlineLevel="2" x14ac:dyDescent="0.25">
      <c r="A2125" s="654"/>
      <c r="B2125" s="484" t="s">
        <v>18</v>
      </c>
      <c r="C2125" s="484"/>
      <c r="D2125" s="119">
        <v>381.73</v>
      </c>
      <c r="E2125" s="119">
        <v>288.85000000000002</v>
      </c>
      <c r="F2125" s="485">
        <v>306.33</v>
      </c>
      <c r="G2125" s="105">
        <f t="shared" si="897"/>
        <v>1.0609999999999999</v>
      </c>
      <c r="H2125" s="119">
        <f>E2125</f>
        <v>288.85000000000002</v>
      </c>
      <c r="I2125" s="100">
        <f t="shared" si="907"/>
        <v>1</v>
      </c>
      <c r="J2125" s="81">
        <f t="shared" si="902"/>
        <v>0.94299999999999995</v>
      </c>
      <c r="K2125" s="119">
        <v>288.85000000000002</v>
      </c>
      <c r="L2125" s="24">
        <f t="shared" si="909"/>
        <v>0</v>
      </c>
      <c r="M2125" s="120">
        <f t="shared" si="886"/>
        <v>1</v>
      </c>
      <c r="N2125" s="605"/>
      <c r="O2125" s="5" t="b">
        <f t="shared" si="906"/>
        <v>1</v>
      </c>
      <c r="P2125" s="424"/>
      <c r="Q2125" s="138"/>
      <c r="R2125" s="403"/>
    </row>
    <row r="2126" spans="1:18" s="423" customFormat="1" ht="21.75" customHeight="1" outlineLevel="2" x14ac:dyDescent="0.25">
      <c r="A2126" s="654"/>
      <c r="B2126" s="484" t="s">
        <v>38</v>
      </c>
      <c r="C2126" s="484"/>
      <c r="D2126" s="24"/>
      <c r="E2126" s="24"/>
      <c r="F2126" s="24"/>
      <c r="G2126" s="81" t="e">
        <f t="shared" si="897"/>
        <v>#DIV/0!</v>
      </c>
      <c r="H2126" s="36"/>
      <c r="I2126" s="81" t="e">
        <f t="shared" si="907"/>
        <v>#DIV/0!</v>
      </c>
      <c r="J2126" s="81" t="e">
        <f t="shared" si="902"/>
        <v>#DIV/0!</v>
      </c>
      <c r="K2126" s="24">
        <f t="shared" si="912"/>
        <v>0</v>
      </c>
      <c r="L2126" s="24">
        <f t="shared" si="909"/>
        <v>0</v>
      </c>
      <c r="M2126" s="120" t="e">
        <f t="shared" si="886"/>
        <v>#DIV/0!</v>
      </c>
      <c r="N2126" s="605"/>
      <c r="O2126" s="5" t="b">
        <f t="shared" si="906"/>
        <v>1</v>
      </c>
      <c r="P2126" s="424"/>
      <c r="Q2126" s="138"/>
      <c r="R2126" s="403" t="b">
        <f t="shared" si="908"/>
        <v>1</v>
      </c>
    </row>
    <row r="2127" spans="1:18" s="423" customFormat="1" ht="27" customHeight="1" outlineLevel="2" x14ac:dyDescent="0.25">
      <c r="A2127" s="654"/>
      <c r="B2127" s="484" t="s">
        <v>20</v>
      </c>
      <c r="C2127" s="484"/>
      <c r="D2127" s="119"/>
      <c r="E2127" s="119"/>
      <c r="F2127" s="483"/>
      <c r="G2127" s="98" t="e">
        <f t="shared" si="897"/>
        <v>#DIV/0!</v>
      </c>
      <c r="H2127" s="483"/>
      <c r="I2127" s="81" t="e">
        <f t="shared" si="907"/>
        <v>#DIV/0!</v>
      </c>
      <c r="J2127" s="81" t="e">
        <f t="shared" si="902"/>
        <v>#DIV/0!</v>
      </c>
      <c r="K2127" s="24">
        <f t="shared" si="912"/>
        <v>0</v>
      </c>
      <c r="L2127" s="24">
        <f t="shared" si="909"/>
        <v>0</v>
      </c>
      <c r="M2127" s="120" t="e">
        <f t="shared" si="886"/>
        <v>#DIV/0!</v>
      </c>
      <c r="N2127" s="605"/>
      <c r="O2127" s="5" t="b">
        <f t="shared" si="906"/>
        <v>1</v>
      </c>
      <c r="P2127" s="424"/>
      <c r="Q2127" s="138"/>
      <c r="R2127" s="403" t="b">
        <f t="shared" si="908"/>
        <v>1</v>
      </c>
    </row>
    <row r="2128" spans="1:18" s="4" customFormat="1" ht="112.5" customHeight="1" outlineLevel="2" x14ac:dyDescent="0.25">
      <c r="A2128" s="654" t="s">
        <v>1227</v>
      </c>
      <c r="B2128" s="37" t="s">
        <v>1226</v>
      </c>
      <c r="C2128" s="37" t="s">
        <v>172</v>
      </c>
      <c r="D2128" s="51">
        <f>SUM(D2129:D2132)</f>
        <v>477.27</v>
      </c>
      <c r="E2128" s="51">
        <f t="shared" ref="E2128:F2128" si="913">SUM(E2129:E2132)</f>
        <v>0</v>
      </c>
      <c r="F2128" s="51">
        <f t="shared" si="913"/>
        <v>0</v>
      </c>
      <c r="G2128" s="99" t="e">
        <f t="shared" si="897"/>
        <v>#DIV/0!</v>
      </c>
      <c r="H2128" s="269">
        <f>SUM(H2129:H2132)</f>
        <v>0</v>
      </c>
      <c r="I2128" s="81" t="e">
        <f t="shared" si="907"/>
        <v>#DIV/0!</v>
      </c>
      <c r="J2128" s="99" t="e">
        <f t="shared" si="902"/>
        <v>#DIV/0!</v>
      </c>
      <c r="K2128" s="269">
        <f t="shared" si="912"/>
        <v>0</v>
      </c>
      <c r="L2128" s="269">
        <f t="shared" si="909"/>
        <v>0</v>
      </c>
      <c r="M2128" s="142" t="e">
        <f t="shared" si="886"/>
        <v>#DIV/0!</v>
      </c>
      <c r="N2128" s="605" t="s">
        <v>1317</v>
      </c>
      <c r="O2128" s="5" t="b">
        <f t="shared" si="906"/>
        <v>1</v>
      </c>
      <c r="P2128" s="6"/>
      <c r="Q2128" s="138"/>
      <c r="R2128" s="403" t="b">
        <f t="shared" si="908"/>
        <v>1</v>
      </c>
    </row>
    <row r="2129" spans="1:18" s="4" customFormat="1" ht="27" outlineLevel="2" x14ac:dyDescent="0.25">
      <c r="A2129" s="654"/>
      <c r="B2129" s="484" t="s">
        <v>19</v>
      </c>
      <c r="C2129" s="484"/>
      <c r="D2129" s="119"/>
      <c r="E2129" s="119"/>
      <c r="F2129" s="483"/>
      <c r="G2129" s="81" t="e">
        <f t="shared" si="897"/>
        <v>#DIV/0!</v>
      </c>
      <c r="H2129" s="238"/>
      <c r="I2129" s="81" t="e">
        <f t="shared" si="907"/>
        <v>#DIV/0!</v>
      </c>
      <c r="J2129" s="81" t="e">
        <f t="shared" si="902"/>
        <v>#DIV/0!</v>
      </c>
      <c r="K2129" s="36">
        <f t="shared" si="912"/>
        <v>0</v>
      </c>
      <c r="L2129" s="36">
        <f t="shared" si="909"/>
        <v>0</v>
      </c>
      <c r="M2129" s="120" t="e">
        <f t="shared" si="886"/>
        <v>#DIV/0!</v>
      </c>
      <c r="N2129" s="605"/>
      <c r="O2129" s="5" t="b">
        <f t="shared" si="906"/>
        <v>1</v>
      </c>
      <c r="P2129" s="6"/>
      <c r="Q2129" s="138"/>
      <c r="R2129" s="403" t="b">
        <f t="shared" si="908"/>
        <v>1</v>
      </c>
    </row>
    <row r="2130" spans="1:18" s="4" customFormat="1" ht="27" outlineLevel="2" x14ac:dyDescent="0.25">
      <c r="A2130" s="654"/>
      <c r="B2130" s="484" t="s">
        <v>18</v>
      </c>
      <c r="C2130" s="484"/>
      <c r="D2130" s="119">
        <v>477.27</v>
      </c>
      <c r="E2130" s="119">
        <v>0</v>
      </c>
      <c r="F2130" s="483"/>
      <c r="G2130" s="81" t="e">
        <f t="shared" si="897"/>
        <v>#DIV/0!</v>
      </c>
      <c r="H2130" s="238"/>
      <c r="I2130" s="81" t="e">
        <f t="shared" si="907"/>
        <v>#DIV/0!</v>
      </c>
      <c r="J2130" s="81" t="e">
        <f t="shared" si="902"/>
        <v>#DIV/0!</v>
      </c>
      <c r="K2130" s="36">
        <f t="shared" si="912"/>
        <v>0</v>
      </c>
      <c r="L2130" s="36">
        <f t="shared" si="909"/>
        <v>0</v>
      </c>
      <c r="M2130" s="120" t="e">
        <f t="shared" si="886"/>
        <v>#DIV/0!</v>
      </c>
      <c r="N2130" s="605"/>
      <c r="O2130" s="5" t="b">
        <f t="shared" si="906"/>
        <v>1</v>
      </c>
      <c r="P2130" s="6"/>
      <c r="Q2130" s="138"/>
      <c r="R2130" s="403" t="b">
        <f t="shared" si="908"/>
        <v>1</v>
      </c>
    </row>
    <row r="2131" spans="1:18" s="4" customFormat="1" ht="27" outlineLevel="2" x14ac:dyDescent="0.25">
      <c r="A2131" s="654"/>
      <c r="B2131" s="484" t="s">
        <v>38</v>
      </c>
      <c r="C2131" s="484"/>
      <c r="D2131" s="24"/>
      <c r="E2131" s="24"/>
      <c r="F2131" s="24"/>
      <c r="G2131" s="81" t="e">
        <f t="shared" si="897"/>
        <v>#DIV/0!</v>
      </c>
      <c r="H2131" s="36"/>
      <c r="I2131" s="81" t="e">
        <f t="shared" si="907"/>
        <v>#DIV/0!</v>
      </c>
      <c r="J2131" s="81" t="e">
        <f t="shared" si="902"/>
        <v>#DIV/0!</v>
      </c>
      <c r="K2131" s="36">
        <f t="shared" si="912"/>
        <v>0</v>
      </c>
      <c r="L2131" s="36">
        <f t="shared" si="909"/>
        <v>0</v>
      </c>
      <c r="M2131" s="120" t="e">
        <f t="shared" si="886"/>
        <v>#DIV/0!</v>
      </c>
      <c r="N2131" s="605"/>
      <c r="O2131" s="5" t="b">
        <f t="shared" si="906"/>
        <v>1</v>
      </c>
      <c r="P2131" s="6"/>
      <c r="Q2131" s="138"/>
      <c r="R2131" s="403" t="b">
        <f t="shared" si="908"/>
        <v>1</v>
      </c>
    </row>
    <row r="2132" spans="1:18" s="4" customFormat="1" ht="33" customHeight="1" outlineLevel="2" x14ac:dyDescent="0.25">
      <c r="A2132" s="654"/>
      <c r="B2132" s="484" t="s">
        <v>20</v>
      </c>
      <c r="C2132" s="484"/>
      <c r="D2132" s="119"/>
      <c r="E2132" s="119"/>
      <c r="F2132" s="483"/>
      <c r="G2132" s="98" t="e">
        <f t="shared" si="897"/>
        <v>#DIV/0!</v>
      </c>
      <c r="H2132" s="238"/>
      <c r="I2132" s="81" t="e">
        <f t="shared" si="907"/>
        <v>#DIV/0!</v>
      </c>
      <c r="J2132" s="81" t="e">
        <f t="shared" si="902"/>
        <v>#DIV/0!</v>
      </c>
      <c r="K2132" s="36">
        <f t="shared" si="912"/>
        <v>0</v>
      </c>
      <c r="L2132" s="36">
        <f t="shared" si="909"/>
        <v>0</v>
      </c>
      <c r="M2132" s="120" t="e">
        <f t="shared" si="886"/>
        <v>#DIV/0!</v>
      </c>
      <c r="N2132" s="605"/>
      <c r="O2132" s="5" t="b">
        <f t="shared" si="906"/>
        <v>1</v>
      </c>
      <c r="P2132" s="6"/>
      <c r="Q2132" s="138"/>
      <c r="R2132" s="403" t="b">
        <f t="shared" si="908"/>
        <v>1</v>
      </c>
    </row>
    <row r="2133" spans="1:18" s="4" customFormat="1" ht="126" customHeight="1" outlineLevel="2" x14ac:dyDescent="0.25">
      <c r="A2133" s="654" t="s">
        <v>1228</v>
      </c>
      <c r="B2133" s="37" t="s">
        <v>1379</v>
      </c>
      <c r="C2133" s="37" t="s">
        <v>172</v>
      </c>
      <c r="D2133" s="51">
        <f>SUM(D2134:D2137)</f>
        <v>66.8</v>
      </c>
      <c r="E2133" s="51">
        <f t="shared" ref="E2133:F2133" si="914">SUM(E2134:E2137)</f>
        <v>0</v>
      </c>
      <c r="F2133" s="51">
        <f t="shared" si="914"/>
        <v>0</v>
      </c>
      <c r="G2133" s="99" t="e">
        <f t="shared" si="897"/>
        <v>#DIV/0!</v>
      </c>
      <c r="H2133" s="269">
        <f>SUM(H2134:H2137)</f>
        <v>0</v>
      </c>
      <c r="I2133" s="81" t="e">
        <f t="shared" si="907"/>
        <v>#DIV/0!</v>
      </c>
      <c r="J2133" s="99" t="e">
        <f t="shared" si="902"/>
        <v>#DIV/0!</v>
      </c>
      <c r="K2133" s="269">
        <f t="shared" si="912"/>
        <v>0</v>
      </c>
      <c r="L2133" s="269">
        <f t="shared" si="909"/>
        <v>0</v>
      </c>
      <c r="M2133" s="142" t="e">
        <f t="shared" si="886"/>
        <v>#DIV/0!</v>
      </c>
      <c r="N2133" s="605" t="s">
        <v>1380</v>
      </c>
      <c r="O2133" s="5" t="b">
        <f t="shared" si="906"/>
        <v>1</v>
      </c>
      <c r="P2133" s="6"/>
      <c r="Q2133" s="138"/>
      <c r="R2133" s="403" t="b">
        <f t="shared" si="908"/>
        <v>1</v>
      </c>
    </row>
    <row r="2134" spans="1:18" s="4" customFormat="1" ht="23.25" customHeight="1" outlineLevel="2" x14ac:dyDescent="0.25">
      <c r="A2134" s="654"/>
      <c r="B2134" s="484" t="s">
        <v>19</v>
      </c>
      <c r="C2134" s="484"/>
      <c r="D2134" s="119"/>
      <c r="E2134" s="119"/>
      <c r="F2134" s="483"/>
      <c r="G2134" s="81" t="e">
        <f t="shared" si="897"/>
        <v>#DIV/0!</v>
      </c>
      <c r="H2134" s="238"/>
      <c r="I2134" s="81" t="e">
        <f t="shared" si="907"/>
        <v>#DIV/0!</v>
      </c>
      <c r="J2134" s="81" t="e">
        <f t="shared" si="902"/>
        <v>#DIV/0!</v>
      </c>
      <c r="K2134" s="36">
        <f t="shared" si="912"/>
        <v>0</v>
      </c>
      <c r="L2134" s="36">
        <f t="shared" si="909"/>
        <v>0</v>
      </c>
      <c r="M2134" s="120" t="e">
        <f t="shared" si="886"/>
        <v>#DIV/0!</v>
      </c>
      <c r="N2134" s="605"/>
      <c r="O2134" s="5" t="b">
        <f t="shared" si="906"/>
        <v>1</v>
      </c>
      <c r="P2134" s="6"/>
      <c r="Q2134" s="138"/>
      <c r="R2134" s="403" t="b">
        <f t="shared" si="908"/>
        <v>1</v>
      </c>
    </row>
    <row r="2135" spans="1:18" s="4" customFormat="1" ht="23.25" customHeight="1" outlineLevel="2" x14ac:dyDescent="0.25">
      <c r="A2135" s="654"/>
      <c r="B2135" s="484" t="s">
        <v>18</v>
      </c>
      <c r="C2135" s="484"/>
      <c r="D2135" s="119">
        <v>66.8</v>
      </c>
      <c r="E2135" s="119"/>
      <c r="F2135" s="483"/>
      <c r="G2135" s="81" t="e">
        <f t="shared" si="897"/>
        <v>#DIV/0!</v>
      </c>
      <c r="H2135" s="238"/>
      <c r="I2135" s="81" t="e">
        <f t="shared" si="907"/>
        <v>#DIV/0!</v>
      </c>
      <c r="J2135" s="81" t="e">
        <f t="shared" si="902"/>
        <v>#DIV/0!</v>
      </c>
      <c r="K2135" s="36">
        <f t="shared" si="912"/>
        <v>0</v>
      </c>
      <c r="L2135" s="36">
        <f t="shared" si="909"/>
        <v>0</v>
      </c>
      <c r="M2135" s="120" t="e">
        <f t="shared" si="886"/>
        <v>#DIV/0!</v>
      </c>
      <c r="N2135" s="605"/>
      <c r="O2135" s="5" t="b">
        <f t="shared" si="906"/>
        <v>1</v>
      </c>
      <c r="P2135" s="6"/>
      <c r="Q2135" s="138"/>
      <c r="R2135" s="403" t="b">
        <f t="shared" si="908"/>
        <v>1</v>
      </c>
    </row>
    <row r="2136" spans="1:18" s="4" customFormat="1" ht="23.25" customHeight="1" outlineLevel="2" x14ac:dyDescent="0.25">
      <c r="A2136" s="654"/>
      <c r="B2136" s="484" t="s">
        <v>38</v>
      </c>
      <c r="C2136" s="484"/>
      <c r="D2136" s="24"/>
      <c r="E2136" s="24"/>
      <c r="F2136" s="24"/>
      <c r="G2136" s="81" t="e">
        <f t="shared" si="897"/>
        <v>#DIV/0!</v>
      </c>
      <c r="H2136" s="36"/>
      <c r="I2136" s="81" t="e">
        <f t="shared" si="907"/>
        <v>#DIV/0!</v>
      </c>
      <c r="J2136" s="81" t="e">
        <f t="shared" si="902"/>
        <v>#DIV/0!</v>
      </c>
      <c r="K2136" s="36">
        <f t="shared" si="912"/>
        <v>0</v>
      </c>
      <c r="L2136" s="36">
        <f t="shared" si="909"/>
        <v>0</v>
      </c>
      <c r="M2136" s="120" t="e">
        <f t="shared" si="886"/>
        <v>#DIV/0!</v>
      </c>
      <c r="N2136" s="605"/>
      <c r="O2136" s="5" t="b">
        <f t="shared" si="906"/>
        <v>1</v>
      </c>
      <c r="P2136" s="6"/>
      <c r="Q2136" s="138"/>
      <c r="R2136" s="403" t="b">
        <f t="shared" si="908"/>
        <v>1</v>
      </c>
    </row>
    <row r="2137" spans="1:18" s="4" customFormat="1" ht="23.25" customHeight="1" outlineLevel="2" x14ac:dyDescent="0.25">
      <c r="A2137" s="654"/>
      <c r="B2137" s="484" t="s">
        <v>20</v>
      </c>
      <c r="C2137" s="484"/>
      <c r="D2137" s="119"/>
      <c r="E2137" s="119"/>
      <c r="F2137" s="483"/>
      <c r="G2137" s="98" t="e">
        <f t="shared" si="897"/>
        <v>#DIV/0!</v>
      </c>
      <c r="H2137" s="483"/>
      <c r="I2137" s="81" t="e">
        <f t="shared" si="907"/>
        <v>#DIV/0!</v>
      </c>
      <c r="J2137" s="81" t="e">
        <f t="shared" si="902"/>
        <v>#DIV/0!</v>
      </c>
      <c r="K2137" s="24">
        <f t="shared" si="912"/>
        <v>0</v>
      </c>
      <c r="L2137" s="24">
        <f t="shared" si="909"/>
        <v>0</v>
      </c>
      <c r="M2137" s="120" t="e">
        <f t="shared" si="886"/>
        <v>#DIV/0!</v>
      </c>
      <c r="N2137" s="605"/>
      <c r="O2137" s="5" t="b">
        <f t="shared" si="906"/>
        <v>1</v>
      </c>
      <c r="P2137" s="6"/>
      <c r="Q2137" s="138"/>
      <c r="R2137" s="403" t="b">
        <f t="shared" si="908"/>
        <v>1</v>
      </c>
    </row>
    <row r="2138" spans="1:18" s="4" customFormat="1" ht="75" customHeight="1" outlineLevel="2" x14ac:dyDescent="0.25">
      <c r="A2138" s="622" t="s">
        <v>376</v>
      </c>
      <c r="B2138" s="54" t="s">
        <v>381</v>
      </c>
      <c r="C2138" s="270" t="s">
        <v>116</v>
      </c>
      <c r="D2138" s="59">
        <f>SUM(D2139:D2142)</f>
        <v>30619.47</v>
      </c>
      <c r="E2138" s="59">
        <f>SUM(E2139:E2142)</f>
        <v>24493.7</v>
      </c>
      <c r="F2138" s="59">
        <f>SUM(F2139:F2142)</f>
        <v>13332.95</v>
      </c>
      <c r="G2138" s="96">
        <f t="shared" si="897"/>
        <v>0.54400000000000004</v>
      </c>
      <c r="H2138" s="59">
        <f>SUM(H2139:H2142)</f>
        <v>13332.95</v>
      </c>
      <c r="I2138" s="96">
        <f t="shared" si="907"/>
        <v>0.54400000000000004</v>
      </c>
      <c r="J2138" s="96">
        <f t="shared" si="902"/>
        <v>1</v>
      </c>
      <c r="K2138" s="59">
        <f>SUM(K2139:K2142)</f>
        <v>24493.7</v>
      </c>
      <c r="L2138" s="59">
        <f>SUM(L2139:L2142)</f>
        <v>0</v>
      </c>
      <c r="M2138" s="57">
        <f t="shared" si="886"/>
        <v>1</v>
      </c>
      <c r="N2138" s="628"/>
      <c r="O2138" s="5" t="b">
        <f t="shared" si="906"/>
        <v>1</v>
      </c>
      <c r="P2138" s="6"/>
      <c r="Q2138" s="138"/>
      <c r="R2138" s="403" t="b">
        <f t="shared" si="908"/>
        <v>1</v>
      </c>
    </row>
    <row r="2139" spans="1:18" s="4" customFormat="1" ht="27" outlineLevel="2" x14ac:dyDescent="0.25">
      <c r="A2139" s="622"/>
      <c r="B2139" s="484" t="s">
        <v>19</v>
      </c>
      <c r="C2139" s="484"/>
      <c r="D2139" s="24">
        <f>D2144+D2149</f>
        <v>0</v>
      </c>
      <c r="E2139" s="36">
        <f t="shared" ref="E2139:H2140" si="915">E2144+E2149</f>
        <v>0</v>
      </c>
      <c r="F2139" s="36">
        <f t="shared" si="915"/>
        <v>0</v>
      </c>
      <c r="G2139" s="106"/>
      <c r="H2139" s="36">
        <f t="shared" si="915"/>
        <v>0</v>
      </c>
      <c r="I2139" s="81" t="e">
        <f t="shared" si="907"/>
        <v>#DIV/0!</v>
      </c>
      <c r="J2139" s="24"/>
      <c r="K2139" s="24">
        <f>K2144+K2149</f>
        <v>0</v>
      </c>
      <c r="L2139" s="24">
        <f>L2144+L2149</f>
        <v>0</v>
      </c>
      <c r="M2139" s="120" t="e">
        <f t="shared" si="886"/>
        <v>#DIV/0!</v>
      </c>
      <c r="N2139" s="628"/>
      <c r="O2139" s="5" t="b">
        <f t="shared" si="906"/>
        <v>1</v>
      </c>
      <c r="P2139" s="6"/>
      <c r="Q2139" s="138"/>
      <c r="R2139" s="403" t="b">
        <f t="shared" si="908"/>
        <v>1</v>
      </c>
    </row>
    <row r="2140" spans="1:18" s="4" customFormat="1" ht="27" outlineLevel="2" x14ac:dyDescent="0.25">
      <c r="A2140" s="622"/>
      <c r="B2140" s="484" t="s">
        <v>18</v>
      </c>
      <c r="C2140" s="484"/>
      <c r="D2140" s="24">
        <f t="shared" ref="D2140:F2142" si="916">D2145+D2150</f>
        <v>0</v>
      </c>
      <c r="E2140" s="36">
        <f t="shared" si="916"/>
        <v>0</v>
      </c>
      <c r="F2140" s="36">
        <f t="shared" si="916"/>
        <v>0</v>
      </c>
      <c r="G2140" s="106"/>
      <c r="H2140" s="36">
        <f t="shared" si="915"/>
        <v>0</v>
      </c>
      <c r="I2140" s="81" t="e">
        <f t="shared" si="907"/>
        <v>#DIV/0!</v>
      </c>
      <c r="J2140" s="24"/>
      <c r="K2140" s="24">
        <f t="shared" ref="K2140:L2141" si="917">K2145+K2150</f>
        <v>0</v>
      </c>
      <c r="L2140" s="24">
        <f t="shared" si="917"/>
        <v>0</v>
      </c>
      <c r="M2140" s="120" t="e">
        <f t="shared" si="886"/>
        <v>#DIV/0!</v>
      </c>
      <c r="N2140" s="628"/>
      <c r="O2140" s="5" t="b">
        <f t="shared" si="906"/>
        <v>1</v>
      </c>
      <c r="P2140" s="6"/>
      <c r="Q2140" s="138"/>
      <c r="R2140" s="403" t="b">
        <f t="shared" si="908"/>
        <v>1</v>
      </c>
    </row>
    <row r="2141" spans="1:18" s="4" customFormat="1" ht="18.75" customHeight="1" outlineLevel="2" x14ac:dyDescent="0.25">
      <c r="A2141" s="622"/>
      <c r="B2141" s="484" t="s">
        <v>38</v>
      </c>
      <c r="C2141" s="484"/>
      <c r="D2141" s="24">
        <f>D2146+D2151+D2156</f>
        <v>30619.47</v>
      </c>
      <c r="E2141" s="24">
        <f t="shared" ref="E2141" si="918">E2146+E2151+E2156</f>
        <v>24493.7</v>
      </c>
      <c r="F2141" s="24">
        <f>F2146+F2151+F2156</f>
        <v>13332.95</v>
      </c>
      <c r="G2141" s="100">
        <f t="shared" si="897"/>
        <v>0.54400000000000004</v>
      </c>
      <c r="H2141" s="24">
        <f>H2146+H2151</f>
        <v>13332.95</v>
      </c>
      <c r="I2141" s="100">
        <f t="shared" si="907"/>
        <v>0.54400000000000004</v>
      </c>
      <c r="J2141" s="100">
        <f t="shared" si="902"/>
        <v>1</v>
      </c>
      <c r="K2141" s="24">
        <f t="shared" ref="K2141" si="919">K2146+K2151+K2156</f>
        <v>24493.7</v>
      </c>
      <c r="L2141" s="24">
        <f t="shared" si="917"/>
        <v>0</v>
      </c>
      <c r="M2141" s="47">
        <f t="shared" si="886"/>
        <v>1</v>
      </c>
      <c r="N2141" s="628"/>
      <c r="O2141" s="5" t="b">
        <f t="shared" si="906"/>
        <v>1</v>
      </c>
      <c r="P2141" s="6"/>
      <c r="Q2141" s="138"/>
      <c r="R2141" s="403" t="b">
        <f t="shared" si="908"/>
        <v>1</v>
      </c>
    </row>
    <row r="2142" spans="1:18" s="4" customFormat="1" ht="36.75" customHeight="1" outlineLevel="2" x14ac:dyDescent="0.25">
      <c r="A2142" s="622"/>
      <c r="B2142" s="484" t="s">
        <v>20</v>
      </c>
      <c r="C2142" s="484"/>
      <c r="D2142" s="24">
        <f t="shared" si="916"/>
        <v>0</v>
      </c>
      <c r="E2142" s="36">
        <f t="shared" si="916"/>
        <v>0</v>
      </c>
      <c r="F2142" s="36">
        <f t="shared" si="916"/>
        <v>0</v>
      </c>
      <c r="G2142" s="106"/>
      <c r="H2142" s="36">
        <f t="shared" ref="H2142" si="920">H2147+H2152</f>
        <v>0</v>
      </c>
      <c r="I2142" s="81" t="e">
        <f t="shared" si="907"/>
        <v>#DIV/0!</v>
      </c>
      <c r="J2142" s="24"/>
      <c r="K2142" s="24">
        <f t="shared" ref="K2142" si="921">K2147+K2152</f>
        <v>0</v>
      </c>
      <c r="L2142" s="24">
        <f>L2147+L2152</f>
        <v>0</v>
      </c>
      <c r="M2142" s="120" t="e">
        <f t="shared" ref="M2142:M2205" si="922">K2142/E2142</f>
        <v>#DIV/0!</v>
      </c>
      <c r="N2142" s="628"/>
      <c r="O2142" s="5" t="b">
        <f t="shared" si="906"/>
        <v>1</v>
      </c>
      <c r="P2142" s="6"/>
      <c r="Q2142" s="138"/>
      <c r="R2142" s="403" t="b">
        <f t="shared" si="908"/>
        <v>1</v>
      </c>
    </row>
    <row r="2143" spans="1:18" s="4" customFormat="1" ht="148.5" customHeight="1" outlineLevel="2" x14ac:dyDescent="0.25">
      <c r="A2143" s="591" t="s">
        <v>377</v>
      </c>
      <c r="B2143" s="37" t="s">
        <v>775</v>
      </c>
      <c r="C2143" s="37" t="s">
        <v>172</v>
      </c>
      <c r="D2143" s="51">
        <f>SUM(D2144:D2147)</f>
        <v>13543.75</v>
      </c>
      <c r="E2143" s="51">
        <f>SUM(E2144:E2147)</f>
        <v>13543.75</v>
      </c>
      <c r="F2143" s="51">
        <f>SUM(F2144:F2147)</f>
        <v>12272.3</v>
      </c>
      <c r="G2143" s="105">
        <f t="shared" ref="G2143:G2146" si="923">F2143/E2143</f>
        <v>0.90600000000000003</v>
      </c>
      <c r="H2143" s="51">
        <f>SUM(H2144:H2147)</f>
        <v>12272.3</v>
      </c>
      <c r="I2143" s="105">
        <f t="shared" si="907"/>
        <v>0.90600000000000003</v>
      </c>
      <c r="J2143" s="105">
        <v>1</v>
      </c>
      <c r="K2143" s="51">
        <f t="shared" si="899"/>
        <v>13543.75</v>
      </c>
      <c r="L2143" s="51">
        <f t="shared" ref="L2143:L2177" si="924">E2143-K2143</f>
        <v>0</v>
      </c>
      <c r="M2143" s="140">
        <f t="shared" si="922"/>
        <v>1</v>
      </c>
      <c r="N2143" s="628" t="s">
        <v>1406</v>
      </c>
      <c r="O2143" s="5" t="b">
        <f t="shared" si="906"/>
        <v>1</v>
      </c>
      <c r="P2143" s="6"/>
      <c r="Q2143" s="138"/>
      <c r="R2143" s="403" t="b">
        <f t="shared" si="908"/>
        <v>1</v>
      </c>
    </row>
    <row r="2144" spans="1:18" s="4" customFormat="1" ht="27" outlineLevel="2" x14ac:dyDescent="0.25">
      <c r="A2144" s="591"/>
      <c r="B2144" s="484" t="s">
        <v>19</v>
      </c>
      <c r="C2144" s="484"/>
      <c r="D2144" s="24"/>
      <c r="E2144" s="24"/>
      <c r="F2144" s="487"/>
      <c r="G2144" s="100"/>
      <c r="H2144" s="487"/>
      <c r="I2144" s="81" t="e">
        <f t="shared" si="907"/>
        <v>#DIV/0!</v>
      </c>
      <c r="J2144" s="100"/>
      <c r="K2144" s="24">
        <f t="shared" si="899"/>
        <v>0</v>
      </c>
      <c r="L2144" s="24">
        <f t="shared" si="924"/>
        <v>0</v>
      </c>
      <c r="M2144" s="120" t="e">
        <f t="shared" si="922"/>
        <v>#DIV/0!</v>
      </c>
      <c r="N2144" s="628"/>
      <c r="O2144" s="5" t="b">
        <f t="shared" si="906"/>
        <v>1</v>
      </c>
      <c r="P2144" s="6"/>
      <c r="Q2144" s="138"/>
      <c r="R2144" s="403" t="b">
        <f t="shared" si="908"/>
        <v>1</v>
      </c>
    </row>
    <row r="2145" spans="1:18" s="4" customFormat="1" ht="27" outlineLevel="2" x14ac:dyDescent="0.25">
      <c r="A2145" s="591"/>
      <c r="B2145" s="484" t="s">
        <v>18</v>
      </c>
      <c r="C2145" s="484"/>
      <c r="D2145" s="24"/>
      <c r="E2145" s="24"/>
      <c r="F2145" s="487"/>
      <c r="G2145" s="100"/>
      <c r="H2145" s="487"/>
      <c r="I2145" s="81" t="e">
        <f t="shared" si="907"/>
        <v>#DIV/0!</v>
      </c>
      <c r="J2145" s="100"/>
      <c r="K2145" s="24">
        <f t="shared" si="899"/>
        <v>0</v>
      </c>
      <c r="L2145" s="24">
        <f t="shared" si="924"/>
        <v>0</v>
      </c>
      <c r="M2145" s="120" t="e">
        <f t="shared" si="922"/>
        <v>#DIV/0!</v>
      </c>
      <c r="N2145" s="628"/>
      <c r="O2145" s="5" t="b">
        <f t="shared" si="906"/>
        <v>1</v>
      </c>
      <c r="P2145" s="6"/>
      <c r="Q2145" s="138"/>
      <c r="R2145" s="403" t="b">
        <f t="shared" si="908"/>
        <v>1</v>
      </c>
    </row>
    <row r="2146" spans="1:18" s="4" customFormat="1" ht="18.75" customHeight="1" outlineLevel="2" x14ac:dyDescent="0.25">
      <c r="A2146" s="591"/>
      <c r="B2146" s="484" t="s">
        <v>38</v>
      </c>
      <c r="C2146" s="484"/>
      <c r="D2146" s="24">
        <v>13543.75</v>
      </c>
      <c r="E2146" s="24">
        <f>D2146</f>
        <v>13543.75</v>
      </c>
      <c r="F2146" s="24">
        <v>12272.3</v>
      </c>
      <c r="G2146" s="100">
        <f t="shared" si="923"/>
        <v>0.90600000000000003</v>
      </c>
      <c r="H2146" s="24">
        <f>F2146</f>
        <v>12272.3</v>
      </c>
      <c r="I2146" s="100">
        <f t="shared" si="907"/>
        <v>0.90600000000000003</v>
      </c>
      <c r="J2146" s="100">
        <f t="shared" ref="J2146" si="925">H2146/F2146</f>
        <v>1</v>
      </c>
      <c r="K2146" s="24">
        <f t="shared" si="899"/>
        <v>13543.75</v>
      </c>
      <c r="L2146" s="24">
        <f t="shared" si="924"/>
        <v>0</v>
      </c>
      <c r="M2146" s="47">
        <f t="shared" si="922"/>
        <v>1</v>
      </c>
      <c r="N2146" s="628"/>
      <c r="O2146" s="5" t="b">
        <f t="shared" si="906"/>
        <v>1</v>
      </c>
      <c r="P2146" s="6"/>
      <c r="Q2146" s="138"/>
      <c r="R2146" s="403" t="b">
        <f t="shared" si="908"/>
        <v>1</v>
      </c>
    </row>
    <row r="2147" spans="1:18" s="4" customFormat="1" ht="36.75" customHeight="1" outlineLevel="2" x14ac:dyDescent="0.25">
      <c r="A2147" s="591"/>
      <c r="B2147" s="484" t="s">
        <v>20</v>
      </c>
      <c r="C2147" s="484"/>
      <c r="D2147" s="263"/>
      <c r="E2147" s="263"/>
      <c r="F2147" s="483"/>
      <c r="G2147" s="96"/>
      <c r="H2147" s="483"/>
      <c r="I2147" s="81" t="e">
        <f t="shared" si="907"/>
        <v>#DIV/0!</v>
      </c>
      <c r="J2147" s="96"/>
      <c r="K2147" s="24">
        <f t="shared" si="899"/>
        <v>0</v>
      </c>
      <c r="L2147" s="24">
        <f t="shared" si="924"/>
        <v>0</v>
      </c>
      <c r="M2147" s="120" t="e">
        <f t="shared" si="922"/>
        <v>#DIV/0!</v>
      </c>
      <c r="N2147" s="628"/>
      <c r="O2147" s="5" t="b">
        <f t="shared" si="906"/>
        <v>1</v>
      </c>
      <c r="P2147" s="6"/>
      <c r="Q2147" s="138"/>
      <c r="R2147" s="403" t="b">
        <f t="shared" si="908"/>
        <v>1</v>
      </c>
    </row>
    <row r="2148" spans="1:18" s="4" customFormat="1" ht="37.5" outlineLevel="2" x14ac:dyDescent="0.25">
      <c r="A2148" s="612" t="s">
        <v>603</v>
      </c>
      <c r="B2148" s="37" t="s">
        <v>776</v>
      </c>
      <c r="C2148" s="37" t="s">
        <v>172</v>
      </c>
      <c r="D2148" s="51">
        <f>SUM(D2149:D2152)</f>
        <v>1060.6500000000001</v>
      </c>
      <c r="E2148" s="51">
        <f>SUM(E2149:E2152)</f>
        <v>1060.6500000000001</v>
      </c>
      <c r="F2148" s="486">
        <f>SUM(F2149:F2152)</f>
        <v>1060.6500000000001</v>
      </c>
      <c r="G2148" s="105">
        <f t="shared" ref="G2148" si="926">F2148/E2148</f>
        <v>1</v>
      </c>
      <c r="H2148" s="51">
        <f>SUM(H2149:H2152)</f>
        <v>1060.6500000000001</v>
      </c>
      <c r="I2148" s="100">
        <f t="shared" si="907"/>
        <v>1</v>
      </c>
      <c r="J2148" s="99">
        <f t="shared" ref="J2148:J2157" si="927">H2148/F2148</f>
        <v>1</v>
      </c>
      <c r="K2148" s="51">
        <f>SUM(K2149:K2152)</f>
        <v>1060.6500000000001</v>
      </c>
      <c r="L2148" s="51">
        <f>SUM(L2149:L2152)</f>
        <v>0</v>
      </c>
      <c r="M2148" s="140">
        <f t="shared" si="922"/>
        <v>1</v>
      </c>
      <c r="N2148" s="593" t="s">
        <v>1221</v>
      </c>
      <c r="O2148" s="5" t="b">
        <f t="shared" si="906"/>
        <v>1</v>
      </c>
      <c r="P2148" s="6"/>
      <c r="Q2148" s="138"/>
      <c r="R2148" s="403" t="b">
        <f t="shared" si="908"/>
        <v>1</v>
      </c>
    </row>
    <row r="2149" spans="1:18" s="4" customFormat="1" ht="27" outlineLevel="2" x14ac:dyDescent="0.25">
      <c r="A2149" s="613"/>
      <c r="B2149" s="484" t="s">
        <v>19</v>
      </c>
      <c r="C2149" s="484"/>
      <c r="D2149" s="119"/>
      <c r="E2149" s="119"/>
      <c r="F2149" s="483"/>
      <c r="G2149" s="100"/>
      <c r="H2149" s="487"/>
      <c r="I2149" s="81" t="e">
        <f t="shared" si="907"/>
        <v>#DIV/0!</v>
      </c>
      <c r="J2149" s="99" t="e">
        <f t="shared" si="927"/>
        <v>#DIV/0!</v>
      </c>
      <c r="K2149" s="24"/>
      <c r="L2149" s="24"/>
      <c r="M2149" s="120" t="e">
        <f t="shared" si="922"/>
        <v>#DIV/0!</v>
      </c>
      <c r="N2149" s="593"/>
      <c r="O2149" s="5" t="b">
        <f t="shared" si="906"/>
        <v>1</v>
      </c>
      <c r="P2149" s="6"/>
      <c r="Q2149" s="138"/>
      <c r="R2149" s="403" t="b">
        <f t="shared" si="908"/>
        <v>1</v>
      </c>
    </row>
    <row r="2150" spans="1:18" s="4" customFormat="1" ht="27" outlineLevel="2" x14ac:dyDescent="0.25">
      <c r="A2150" s="613"/>
      <c r="B2150" s="484" t="s">
        <v>18</v>
      </c>
      <c r="C2150" s="484"/>
      <c r="D2150" s="119"/>
      <c r="E2150" s="119"/>
      <c r="F2150" s="483"/>
      <c r="G2150" s="100"/>
      <c r="H2150" s="487"/>
      <c r="I2150" s="81" t="e">
        <f t="shared" si="907"/>
        <v>#DIV/0!</v>
      </c>
      <c r="J2150" s="99" t="e">
        <f t="shared" si="927"/>
        <v>#DIV/0!</v>
      </c>
      <c r="K2150" s="24"/>
      <c r="L2150" s="24"/>
      <c r="M2150" s="120" t="e">
        <f t="shared" si="922"/>
        <v>#DIV/0!</v>
      </c>
      <c r="N2150" s="593"/>
      <c r="O2150" s="5" t="b">
        <f t="shared" si="906"/>
        <v>1</v>
      </c>
      <c r="P2150" s="6"/>
      <c r="Q2150" s="138"/>
      <c r="R2150" s="403" t="b">
        <f t="shared" si="908"/>
        <v>1</v>
      </c>
    </row>
    <row r="2151" spans="1:18" s="4" customFormat="1" ht="27" outlineLevel="2" x14ac:dyDescent="0.25">
      <c r="A2151" s="613"/>
      <c r="B2151" s="484" t="s">
        <v>38</v>
      </c>
      <c r="C2151" s="484"/>
      <c r="D2151" s="119">
        <v>1060.6500000000001</v>
      </c>
      <c r="E2151" s="119">
        <f>D2151</f>
        <v>1060.6500000000001</v>
      </c>
      <c r="F2151" s="119">
        <v>1060.6500000000001</v>
      </c>
      <c r="G2151" s="100">
        <f t="shared" ref="G2151:G2157" si="928">F2151/E2151</f>
        <v>1</v>
      </c>
      <c r="H2151" s="24">
        <f>F2151</f>
        <v>1060.6500000000001</v>
      </c>
      <c r="I2151" s="100">
        <f t="shared" si="907"/>
        <v>1</v>
      </c>
      <c r="J2151" s="99">
        <f t="shared" si="927"/>
        <v>1</v>
      </c>
      <c r="K2151" s="119">
        <v>1060.6500000000001</v>
      </c>
      <c r="L2151" s="24"/>
      <c r="M2151" s="47">
        <f t="shared" si="922"/>
        <v>1</v>
      </c>
      <c r="N2151" s="593"/>
      <c r="O2151" s="5" t="b">
        <f t="shared" si="906"/>
        <v>1</v>
      </c>
      <c r="P2151" s="6"/>
      <c r="Q2151" s="138"/>
      <c r="R2151" s="403" t="b">
        <f t="shared" si="908"/>
        <v>1</v>
      </c>
    </row>
    <row r="2152" spans="1:18" s="4" customFormat="1" ht="27" outlineLevel="2" x14ac:dyDescent="0.25">
      <c r="A2152" s="594"/>
      <c r="B2152" s="484" t="s">
        <v>20</v>
      </c>
      <c r="C2152" s="484"/>
      <c r="D2152" s="119"/>
      <c r="E2152" s="119"/>
      <c r="F2152" s="483"/>
      <c r="G2152" s="106" t="e">
        <f t="shared" si="928"/>
        <v>#DIV/0!</v>
      </c>
      <c r="H2152" s="238"/>
      <c r="I2152" s="81" t="e">
        <f t="shared" si="907"/>
        <v>#DIV/0!</v>
      </c>
      <c r="J2152" s="99" t="e">
        <f t="shared" si="927"/>
        <v>#DIV/0!</v>
      </c>
      <c r="K2152" s="24"/>
      <c r="L2152" s="24"/>
      <c r="M2152" s="120" t="e">
        <f t="shared" si="922"/>
        <v>#DIV/0!</v>
      </c>
      <c r="N2152" s="593"/>
      <c r="O2152" s="5" t="b">
        <f t="shared" si="906"/>
        <v>1</v>
      </c>
      <c r="P2152" s="6"/>
      <c r="Q2152" s="138"/>
      <c r="R2152" s="403" t="b">
        <f t="shared" si="908"/>
        <v>1</v>
      </c>
    </row>
    <row r="2153" spans="1:18" s="4" customFormat="1" ht="63" customHeight="1" outlineLevel="2" x14ac:dyDescent="0.25">
      <c r="A2153" s="612" t="s">
        <v>777</v>
      </c>
      <c r="B2153" s="37" t="s">
        <v>781</v>
      </c>
      <c r="C2153" s="37" t="s">
        <v>172</v>
      </c>
      <c r="D2153" s="51">
        <f>SUM(D2154:D2157)</f>
        <v>16015.07</v>
      </c>
      <c r="E2153" s="51">
        <f>SUM(E2154:E2157)</f>
        <v>9889.2999999999993</v>
      </c>
      <c r="F2153" s="486">
        <f>SUM(F2154:F2157)</f>
        <v>0</v>
      </c>
      <c r="G2153" s="96">
        <f t="shared" si="928"/>
        <v>0</v>
      </c>
      <c r="H2153" s="51">
        <f>SUM(H2154:H2157)</f>
        <v>0</v>
      </c>
      <c r="I2153" s="100">
        <f t="shared" si="907"/>
        <v>0</v>
      </c>
      <c r="J2153" s="99" t="e">
        <f t="shared" si="927"/>
        <v>#DIV/0!</v>
      </c>
      <c r="K2153" s="51">
        <f>SUM(K2154:K2157)</f>
        <v>9889.2999999999993</v>
      </c>
      <c r="L2153" s="51">
        <f>SUM(L2154:L2157)</f>
        <v>0</v>
      </c>
      <c r="M2153" s="140">
        <f t="shared" si="922"/>
        <v>1</v>
      </c>
      <c r="N2153" s="593" t="s">
        <v>1601</v>
      </c>
      <c r="O2153" s="5" t="b">
        <f t="shared" si="906"/>
        <v>1</v>
      </c>
      <c r="P2153" s="6"/>
      <c r="Q2153" s="138"/>
      <c r="R2153" s="403" t="b">
        <f t="shared" si="908"/>
        <v>1</v>
      </c>
    </row>
    <row r="2154" spans="1:18" s="4" customFormat="1" ht="25.5" customHeight="1" outlineLevel="2" x14ac:dyDescent="0.25">
      <c r="A2154" s="613"/>
      <c r="B2154" s="484" t="s">
        <v>19</v>
      </c>
      <c r="C2154" s="484"/>
      <c r="D2154" s="119"/>
      <c r="E2154" s="119"/>
      <c r="F2154" s="483"/>
      <c r="G2154" s="106" t="e">
        <f t="shared" si="928"/>
        <v>#DIV/0!</v>
      </c>
      <c r="H2154" s="487"/>
      <c r="I2154" s="81" t="e">
        <f t="shared" si="907"/>
        <v>#DIV/0!</v>
      </c>
      <c r="J2154" s="99" t="e">
        <f t="shared" si="927"/>
        <v>#DIV/0!</v>
      </c>
      <c r="K2154" s="24"/>
      <c r="L2154" s="24"/>
      <c r="M2154" s="120" t="e">
        <f t="shared" si="922"/>
        <v>#DIV/0!</v>
      </c>
      <c r="N2154" s="593"/>
      <c r="O2154" s="5" t="b">
        <f t="shared" si="906"/>
        <v>1</v>
      </c>
      <c r="P2154" s="6"/>
      <c r="Q2154" s="138"/>
      <c r="R2154" s="403" t="b">
        <f t="shared" si="908"/>
        <v>1</v>
      </c>
    </row>
    <row r="2155" spans="1:18" s="4" customFormat="1" ht="30" customHeight="1" outlineLevel="2" x14ac:dyDescent="0.25">
      <c r="A2155" s="613"/>
      <c r="B2155" s="484" t="s">
        <v>18</v>
      </c>
      <c r="C2155" s="484"/>
      <c r="D2155" s="119"/>
      <c r="E2155" s="119"/>
      <c r="F2155" s="483"/>
      <c r="G2155" s="106" t="e">
        <f t="shared" si="928"/>
        <v>#DIV/0!</v>
      </c>
      <c r="H2155" s="487"/>
      <c r="I2155" s="81" t="e">
        <f t="shared" si="907"/>
        <v>#DIV/0!</v>
      </c>
      <c r="J2155" s="99" t="e">
        <f t="shared" si="927"/>
        <v>#DIV/0!</v>
      </c>
      <c r="K2155" s="24"/>
      <c r="L2155" s="24"/>
      <c r="M2155" s="120" t="e">
        <f t="shared" si="922"/>
        <v>#DIV/0!</v>
      </c>
      <c r="N2155" s="593"/>
      <c r="O2155" s="5" t="b">
        <f t="shared" si="906"/>
        <v>1</v>
      </c>
      <c r="P2155" s="6"/>
      <c r="Q2155" s="138"/>
      <c r="R2155" s="403" t="b">
        <f t="shared" si="908"/>
        <v>1</v>
      </c>
    </row>
    <row r="2156" spans="1:18" s="4" customFormat="1" ht="28.5" customHeight="1" outlineLevel="2" x14ac:dyDescent="0.25">
      <c r="A2156" s="613"/>
      <c r="B2156" s="484" t="s">
        <v>38</v>
      </c>
      <c r="C2156" s="484"/>
      <c r="D2156" s="119">
        <v>16015.07</v>
      </c>
      <c r="E2156" s="119">
        <v>9889.2999999999993</v>
      </c>
      <c r="F2156" s="119"/>
      <c r="G2156" s="96">
        <f t="shared" si="928"/>
        <v>0</v>
      </c>
      <c r="H2156" s="24">
        <v>0</v>
      </c>
      <c r="I2156" s="100">
        <f t="shared" si="907"/>
        <v>0</v>
      </c>
      <c r="J2156" s="99" t="e">
        <f t="shared" si="927"/>
        <v>#DIV/0!</v>
      </c>
      <c r="K2156" s="119">
        <f>E2156</f>
        <v>9889.2999999999993</v>
      </c>
      <c r="L2156" s="24"/>
      <c r="M2156" s="47">
        <f t="shared" si="922"/>
        <v>1</v>
      </c>
      <c r="N2156" s="593"/>
      <c r="O2156" s="5" t="b">
        <f t="shared" si="906"/>
        <v>1</v>
      </c>
      <c r="P2156" s="6"/>
      <c r="Q2156" s="138"/>
      <c r="R2156" s="403" t="b">
        <f t="shared" si="908"/>
        <v>1</v>
      </c>
    </row>
    <row r="2157" spans="1:18" s="4" customFormat="1" ht="25.5" customHeight="1" outlineLevel="2" x14ac:dyDescent="0.25">
      <c r="A2157" s="594"/>
      <c r="B2157" s="484" t="s">
        <v>20</v>
      </c>
      <c r="C2157" s="484"/>
      <c r="D2157" s="119"/>
      <c r="E2157" s="119"/>
      <c r="F2157" s="483"/>
      <c r="G2157" s="106" t="e">
        <f t="shared" si="928"/>
        <v>#DIV/0!</v>
      </c>
      <c r="H2157" s="238"/>
      <c r="I2157" s="81" t="e">
        <f t="shared" si="907"/>
        <v>#DIV/0!</v>
      </c>
      <c r="J2157" s="99" t="e">
        <f t="shared" si="927"/>
        <v>#DIV/0!</v>
      </c>
      <c r="K2157" s="24"/>
      <c r="L2157" s="24"/>
      <c r="M2157" s="120" t="e">
        <f t="shared" si="922"/>
        <v>#DIV/0!</v>
      </c>
      <c r="N2157" s="593"/>
      <c r="O2157" s="5" t="b">
        <f t="shared" si="906"/>
        <v>1</v>
      </c>
      <c r="P2157" s="6"/>
      <c r="Q2157" s="138"/>
      <c r="R2157" s="403" t="b">
        <f t="shared" si="908"/>
        <v>1</v>
      </c>
    </row>
    <row r="2158" spans="1:18" s="4" customFormat="1" ht="39" outlineLevel="2" x14ac:dyDescent="0.25">
      <c r="A2158" s="808" t="s">
        <v>382</v>
      </c>
      <c r="B2158" s="54" t="s">
        <v>383</v>
      </c>
      <c r="C2158" s="59" t="s">
        <v>116</v>
      </c>
      <c r="D2158" s="59">
        <f>SUM(D2159:D2162)</f>
        <v>27995</v>
      </c>
      <c r="E2158" s="59">
        <f t="shared" ref="E2158:F2158" si="929">SUM(E2159:E2162)</f>
        <v>27995</v>
      </c>
      <c r="F2158" s="59">
        <f t="shared" si="929"/>
        <v>22290.37</v>
      </c>
      <c r="G2158" s="96">
        <f t="shared" si="897"/>
        <v>0.79600000000000004</v>
      </c>
      <c r="H2158" s="59">
        <f>SUM(H2159:H2162)</f>
        <v>22290.37</v>
      </c>
      <c r="I2158" s="96">
        <f t="shared" si="907"/>
        <v>0.79600000000000004</v>
      </c>
      <c r="J2158" s="96">
        <f t="shared" si="902"/>
        <v>1</v>
      </c>
      <c r="K2158" s="59">
        <f t="shared" ref="K2158:K2177" si="930">E2158</f>
        <v>27995</v>
      </c>
      <c r="L2158" s="24">
        <f t="shared" si="924"/>
        <v>0</v>
      </c>
      <c r="M2158" s="57">
        <f t="shared" si="922"/>
        <v>1</v>
      </c>
      <c r="N2158" s="628"/>
      <c r="O2158" s="5" t="b">
        <f t="shared" si="906"/>
        <v>1</v>
      </c>
      <c r="P2158" s="6"/>
      <c r="Q2158" s="138"/>
      <c r="R2158" s="403" t="b">
        <f t="shared" si="908"/>
        <v>1</v>
      </c>
    </row>
    <row r="2159" spans="1:18" s="4" customFormat="1" ht="27" outlineLevel="2" x14ac:dyDescent="0.25">
      <c r="A2159" s="808"/>
      <c r="B2159" s="484" t="s">
        <v>19</v>
      </c>
      <c r="C2159" s="59"/>
      <c r="D2159" s="24">
        <f t="shared" ref="D2159:F2160" si="931">D2164+D2174</f>
        <v>0</v>
      </c>
      <c r="E2159" s="24">
        <f t="shared" si="931"/>
        <v>0</v>
      </c>
      <c r="F2159" s="24">
        <f t="shared" si="931"/>
        <v>0</v>
      </c>
      <c r="G2159" s="81" t="e">
        <f t="shared" si="897"/>
        <v>#DIV/0!</v>
      </c>
      <c r="H2159" s="24">
        <f>H2164+H2174</f>
        <v>0</v>
      </c>
      <c r="I2159" s="81" t="e">
        <f t="shared" si="907"/>
        <v>#DIV/0!</v>
      </c>
      <c r="J2159" s="81" t="e">
        <f t="shared" si="902"/>
        <v>#DIV/0!</v>
      </c>
      <c r="K2159" s="24">
        <f t="shared" si="930"/>
        <v>0</v>
      </c>
      <c r="L2159" s="24">
        <f t="shared" si="924"/>
        <v>0</v>
      </c>
      <c r="M2159" s="120" t="e">
        <f t="shared" si="922"/>
        <v>#DIV/0!</v>
      </c>
      <c r="N2159" s="628"/>
      <c r="O2159" s="5" t="b">
        <f t="shared" si="906"/>
        <v>1</v>
      </c>
      <c r="P2159" s="6"/>
      <c r="Q2159" s="138"/>
      <c r="R2159" s="403" t="b">
        <f t="shared" si="908"/>
        <v>1</v>
      </c>
    </row>
    <row r="2160" spans="1:18" s="4" customFormat="1" ht="27" outlineLevel="2" x14ac:dyDescent="0.25">
      <c r="A2160" s="808"/>
      <c r="B2160" s="484" t="s">
        <v>18</v>
      </c>
      <c r="C2160" s="59"/>
      <c r="D2160" s="24">
        <f t="shared" si="931"/>
        <v>0</v>
      </c>
      <c r="E2160" s="24">
        <f t="shared" si="931"/>
        <v>0</v>
      </c>
      <c r="F2160" s="24">
        <f t="shared" si="931"/>
        <v>0</v>
      </c>
      <c r="G2160" s="81" t="e">
        <f t="shared" si="897"/>
        <v>#DIV/0!</v>
      </c>
      <c r="H2160" s="24">
        <f>H2165+H2175</f>
        <v>0</v>
      </c>
      <c r="I2160" s="81" t="e">
        <f t="shared" si="907"/>
        <v>#DIV/0!</v>
      </c>
      <c r="J2160" s="81" t="e">
        <f t="shared" si="902"/>
        <v>#DIV/0!</v>
      </c>
      <c r="K2160" s="24">
        <f t="shared" si="930"/>
        <v>0</v>
      </c>
      <c r="L2160" s="24">
        <f t="shared" si="924"/>
        <v>0</v>
      </c>
      <c r="M2160" s="120" t="e">
        <f t="shared" si="922"/>
        <v>#DIV/0!</v>
      </c>
      <c r="N2160" s="628"/>
      <c r="O2160" s="5" t="b">
        <f t="shared" si="906"/>
        <v>1</v>
      </c>
      <c r="P2160" s="6"/>
      <c r="Q2160" s="138"/>
      <c r="R2160" s="403" t="b">
        <f t="shared" si="908"/>
        <v>1</v>
      </c>
    </row>
    <row r="2161" spans="1:18" s="4" customFormat="1" ht="27" outlineLevel="2" x14ac:dyDescent="0.25">
      <c r="A2161" s="808"/>
      <c r="B2161" s="484" t="s">
        <v>38</v>
      </c>
      <c r="C2161" s="59"/>
      <c r="D2161" s="24">
        <f>D2166</f>
        <v>27995</v>
      </c>
      <c r="E2161" s="24">
        <f t="shared" ref="E2161:H2161" si="932">E2166</f>
        <v>27995</v>
      </c>
      <c r="F2161" s="24">
        <f t="shared" si="932"/>
        <v>22290.37</v>
      </c>
      <c r="G2161" s="100">
        <f t="shared" si="897"/>
        <v>0.79600000000000004</v>
      </c>
      <c r="H2161" s="24">
        <f t="shared" si="932"/>
        <v>22290.37</v>
      </c>
      <c r="I2161" s="100">
        <f t="shared" si="907"/>
        <v>0.79600000000000004</v>
      </c>
      <c r="J2161" s="100">
        <f t="shared" si="902"/>
        <v>1</v>
      </c>
      <c r="K2161" s="24">
        <f t="shared" ref="K2161" si="933">K2166</f>
        <v>27995</v>
      </c>
      <c r="L2161" s="24">
        <f t="shared" si="924"/>
        <v>0</v>
      </c>
      <c r="M2161" s="47">
        <f t="shared" si="922"/>
        <v>1</v>
      </c>
      <c r="N2161" s="628"/>
      <c r="O2161" s="5" t="b">
        <f t="shared" si="906"/>
        <v>1</v>
      </c>
      <c r="P2161" s="6"/>
      <c r="Q2161" s="138"/>
      <c r="R2161" s="403" t="b">
        <f t="shared" si="908"/>
        <v>1</v>
      </c>
    </row>
    <row r="2162" spans="1:18" s="4" customFormat="1" ht="27" outlineLevel="2" x14ac:dyDescent="0.25">
      <c r="A2162" s="808"/>
      <c r="B2162" s="484" t="s">
        <v>20</v>
      </c>
      <c r="C2162" s="59"/>
      <c r="D2162" s="24">
        <f>D2167+D2177</f>
        <v>0</v>
      </c>
      <c r="E2162" s="24">
        <f>E2167+E2177</f>
        <v>0</v>
      </c>
      <c r="F2162" s="24">
        <f>F2167+F2177</f>
        <v>0</v>
      </c>
      <c r="G2162" s="98" t="e">
        <f t="shared" si="897"/>
        <v>#DIV/0!</v>
      </c>
      <c r="H2162" s="24">
        <f>H2167+H2177</f>
        <v>0</v>
      </c>
      <c r="I2162" s="81" t="e">
        <f t="shared" si="907"/>
        <v>#DIV/0!</v>
      </c>
      <c r="J2162" s="81" t="e">
        <f t="shared" si="902"/>
        <v>#DIV/0!</v>
      </c>
      <c r="K2162" s="24">
        <f t="shared" si="930"/>
        <v>0</v>
      </c>
      <c r="L2162" s="24">
        <f t="shared" si="924"/>
        <v>0</v>
      </c>
      <c r="M2162" s="120" t="e">
        <f t="shared" si="922"/>
        <v>#DIV/0!</v>
      </c>
      <c r="N2162" s="628"/>
      <c r="O2162" s="5" t="b">
        <f t="shared" si="906"/>
        <v>1</v>
      </c>
      <c r="P2162" s="6"/>
      <c r="Q2162" s="138"/>
      <c r="R2162" s="403" t="b">
        <f t="shared" si="908"/>
        <v>1</v>
      </c>
    </row>
    <row r="2163" spans="1:18" s="4" customFormat="1" ht="87" customHeight="1" outlineLevel="2" x14ac:dyDescent="0.25">
      <c r="A2163" s="591" t="s">
        <v>384</v>
      </c>
      <c r="B2163" s="37" t="s">
        <v>782</v>
      </c>
      <c r="C2163" s="37" t="s">
        <v>172</v>
      </c>
      <c r="D2163" s="51">
        <f>SUM(D2164:D2167)</f>
        <v>27995</v>
      </c>
      <c r="E2163" s="51">
        <f t="shared" ref="E2163:F2163" si="934">SUM(E2164:E2167)</f>
        <v>27995</v>
      </c>
      <c r="F2163" s="51">
        <f t="shared" si="934"/>
        <v>22290.37</v>
      </c>
      <c r="G2163" s="143">
        <f t="shared" si="897"/>
        <v>0.79600000000000004</v>
      </c>
      <c r="H2163" s="51">
        <f>SUM(H2164:H2167)</f>
        <v>22290.37</v>
      </c>
      <c r="I2163" s="100">
        <f t="shared" si="907"/>
        <v>0.79600000000000004</v>
      </c>
      <c r="J2163" s="143">
        <f t="shared" si="902"/>
        <v>1</v>
      </c>
      <c r="K2163" s="24">
        <f t="shared" si="930"/>
        <v>27995</v>
      </c>
      <c r="L2163" s="24">
        <f t="shared" si="924"/>
        <v>0</v>
      </c>
      <c r="M2163" s="47">
        <f t="shared" si="922"/>
        <v>1</v>
      </c>
      <c r="N2163" s="644" t="s">
        <v>1059</v>
      </c>
      <c r="O2163" s="5" t="b">
        <f t="shared" si="906"/>
        <v>1</v>
      </c>
      <c r="P2163" s="6"/>
      <c r="Q2163" s="138"/>
      <c r="R2163" s="403" t="b">
        <f t="shared" si="908"/>
        <v>1</v>
      </c>
    </row>
    <row r="2164" spans="1:18" s="4" customFormat="1" ht="27" outlineLevel="2" x14ac:dyDescent="0.25">
      <c r="A2164" s="591"/>
      <c r="B2164" s="484" t="s">
        <v>19</v>
      </c>
      <c r="C2164" s="484"/>
      <c r="D2164" s="487"/>
      <c r="E2164" s="24"/>
      <c r="F2164" s="487"/>
      <c r="G2164" s="98" t="e">
        <f t="shared" si="897"/>
        <v>#DIV/0!</v>
      </c>
      <c r="H2164" s="483"/>
      <c r="I2164" s="81" t="e">
        <f t="shared" si="907"/>
        <v>#DIV/0!</v>
      </c>
      <c r="J2164" s="81" t="e">
        <f t="shared" si="902"/>
        <v>#DIV/0!</v>
      </c>
      <c r="K2164" s="24">
        <f t="shared" si="930"/>
        <v>0</v>
      </c>
      <c r="L2164" s="24">
        <f t="shared" si="924"/>
        <v>0</v>
      </c>
      <c r="M2164" s="120" t="e">
        <f t="shared" si="922"/>
        <v>#DIV/0!</v>
      </c>
      <c r="N2164" s="644"/>
      <c r="O2164" s="5" t="b">
        <f t="shared" si="906"/>
        <v>1</v>
      </c>
      <c r="P2164" s="6"/>
      <c r="Q2164" s="138"/>
      <c r="R2164" s="403" t="b">
        <f t="shared" si="908"/>
        <v>1</v>
      </c>
    </row>
    <row r="2165" spans="1:18" s="4" customFormat="1" ht="27" outlineLevel="2" x14ac:dyDescent="0.25">
      <c r="A2165" s="591"/>
      <c r="B2165" s="484" t="s">
        <v>18</v>
      </c>
      <c r="C2165" s="484"/>
      <c r="D2165" s="487"/>
      <c r="E2165" s="24"/>
      <c r="F2165" s="487"/>
      <c r="G2165" s="98" t="e">
        <f t="shared" si="897"/>
        <v>#DIV/0!</v>
      </c>
      <c r="H2165" s="483"/>
      <c r="I2165" s="81" t="e">
        <f t="shared" si="907"/>
        <v>#DIV/0!</v>
      </c>
      <c r="J2165" s="81" t="e">
        <f t="shared" si="902"/>
        <v>#DIV/0!</v>
      </c>
      <c r="K2165" s="24">
        <f t="shared" si="930"/>
        <v>0</v>
      </c>
      <c r="L2165" s="24">
        <f t="shared" si="924"/>
        <v>0</v>
      </c>
      <c r="M2165" s="120" t="e">
        <f t="shared" si="922"/>
        <v>#DIV/0!</v>
      </c>
      <c r="N2165" s="644"/>
      <c r="O2165" s="5" t="b">
        <f t="shared" si="906"/>
        <v>1</v>
      </c>
      <c r="P2165" s="6"/>
      <c r="Q2165" s="138"/>
      <c r="R2165" s="403" t="b">
        <f t="shared" si="908"/>
        <v>1</v>
      </c>
    </row>
    <row r="2166" spans="1:18" s="4" customFormat="1" ht="27" outlineLevel="2" x14ac:dyDescent="0.25">
      <c r="A2166" s="591"/>
      <c r="B2166" s="484" t="s">
        <v>38</v>
      </c>
      <c r="C2166" s="484"/>
      <c r="D2166" s="24">
        <v>27995</v>
      </c>
      <c r="E2166" s="24">
        <f>D2166</f>
        <v>27995</v>
      </c>
      <c r="F2166" s="24">
        <v>22290.37</v>
      </c>
      <c r="G2166" s="100">
        <f t="shared" si="897"/>
        <v>0.79600000000000004</v>
      </c>
      <c r="H2166" s="24">
        <f>F2166</f>
        <v>22290.37</v>
      </c>
      <c r="I2166" s="100">
        <f t="shared" si="907"/>
        <v>0.79600000000000004</v>
      </c>
      <c r="J2166" s="141">
        <f t="shared" si="902"/>
        <v>1</v>
      </c>
      <c r="K2166" s="24">
        <f t="shared" si="930"/>
        <v>27995</v>
      </c>
      <c r="L2166" s="24">
        <f t="shared" si="924"/>
        <v>0</v>
      </c>
      <c r="M2166" s="47">
        <f t="shared" si="922"/>
        <v>1</v>
      </c>
      <c r="N2166" s="644"/>
      <c r="O2166" s="5" t="b">
        <f t="shared" si="906"/>
        <v>1</v>
      </c>
      <c r="P2166" s="6"/>
      <c r="Q2166" s="138"/>
      <c r="R2166" s="403" t="b">
        <f t="shared" si="908"/>
        <v>1</v>
      </c>
    </row>
    <row r="2167" spans="1:18" s="4" customFormat="1" ht="27" outlineLevel="2" x14ac:dyDescent="0.25">
      <c r="A2167" s="591"/>
      <c r="B2167" s="484" t="s">
        <v>20</v>
      </c>
      <c r="C2167" s="484"/>
      <c r="D2167" s="24"/>
      <c r="E2167" s="24"/>
      <c r="F2167" s="24"/>
      <c r="G2167" s="81" t="e">
        <f t="shared" ref="G2167:G2177" si="935">F2167/E2167</f>
        <v>#DIV/0!</v>
      </c>
      <c r="H2167" s="483"/>
      <c r="I2167" s="81" t="e">
        <f t="shared" si="907"/>
        <v>#DIV/0!</v>
      </c>
      <c r="J2167" s="81" t="e">
        <f t="shared" si="902"/>
        <v>#DIV/0!</v>
      </c>
      <c r="K2167" s="24">
        <f t="shared" si="930"/>
        <v>0</v>
      </c>
      <c r="L2167" s="24">
        <f t="shared" si="924"/>
        <v>0</v>
      </c>
      <c r="M2167" s="120" t="e">
        <f t="shared" si="922"/>
        <v>#DIV/0!</v>
      </c>
      <c r="N2167" s="644"/>
      <c r="O2167" s="5" t="b">
        <f t="shared" si="906"/>
        <v>1</v>
      </c>
      <c r="P2167" s="6"/>
      <c r="Q2167" s="138"/>
      <c r="R2167" s="403" t="b">
        <f t="shared" si="908"/>
        <v>1</v>
      </c>
    </row>
    <row r="2168" spans="1:18" s="423" customFormat="1" ht="87" customHeight="1" outlineLevel="2" x14ac:dyDescent="0.25">
      <c r="A2168" s="808" t="s">
        <v>783</v>
      </c>
      <c r="B2168" s="54" t="s">
        <v>784</v>
      </c>
      <c r="C2168" s="59" t="s">
        <v>116</v>
      </c>
      <c r="D2168" s="59">
        <f>SUM(D2169:D2172)</f>
        <v>25048.75</v>
      </c>
      <c r="E2168" s="59">
        <f t="shared" ref="E2168:F2168" si="936">SUM(E2169:E2172)</f>
        <v>25048.75</v>
      </c>
      <c r="F2168" s="59">
        <f t="shared" si="936"/>
        <v>20475.68</v>
      </c>
      <c r="G2168" s="96">
        <f t="shared" si="935"/>
        <v>0.81699999999999995</v>
      </c>
      <c r="H2168" s="59">
        <f>SUM(H2169:H2172)</f>
        <v>20475.68</v>
      </c>
      <c r="I2168" s="96">
        <f t="shared" si="907"/>
        <v>0.81699999999999995</v>
      </c>
      <c r="J2168" s="141">
        <f t="shared" si="902"/>
        <v>1</v>
      </c>
      <c r="K2168" s="59">
        <f t="shared" si="930"/>
        <v>25048.75</v>
      </c>
      <c r="L2168" s="24">
        <f t="shared" si="924"/>
        <v>0</v>
      </c>
      <c r="M2168" s="57">
        <f t="shared" si="922"/>
        <v>1</v>
      </c>
      <c r="N2168" s="628"/>
      <c r="O2168" s="5" t="b">
        <f t="shared" ref="O2168:O2172" si="937">K2168+L2168=E2168</f>
        <v>1</v>
      </c>
      <c r="P2168" s="424"/>
      <c r="Q2168" s="138"/>
      <c r="R2168" s="403" t="b">
        <f t="shared" si="908"/>
        <v>1</v>
      </c>
    </row>
    <row r="2169" spans="1:18" s="423" customFormat="1" ht="27" outlineLevel="2" x14ac:dyDescent="0.25">
      <c r="A2169" s="808"/>
      <c r="B2169" s="484" t="s">
        <v>19</v>
      </c>
      <c r="C2169" s="59"/>
      <c r="D2169" s="24"/>
      <c r="E2169" s="24"/>
      <c r="F2169" s="24"/>
      <c r="G2169" s="81" t="e">
        <f t="shared" si="935"/>
        <v>#DIV/0!</v>
      </c>
      <c r="H2169" s="24"/>
      <c r="I2169" s="81" t="e">
        <f t="shared" si="907"/>
        <v>#DIV/0!</v>
      </c>
      <c r="J2169" s="81" t="e">
        <f t="shared" si="902"/>
        <v>#DIV/0!</v>
      </c>
      <c r="K2169" s="24">
        <f t="shared" si="930"/>
        <v>0</v>
      </c>
      <c r="L2169" s="24">
        <f t="shared" si="924"/>
        <v>0</v>
      </c>
      <c r="M2169" s="120" t="e">
        <f t="shared" si="922"/>
        <v>#DIV/0!</v>
      </c>
      <c r="N2169" s="628"/>
      <c r="O2169" s="5" t="b">
        <f t="shared" si="937"/>
        <v>1</v>
      </c>
      <c r="P2169" s="424"/>
      <c r="Q2169" s="138"/>
      <c r="R2169" s="403" t="b">
        <f t="shared" si="908"/>
        <v>1</v>
      </c>
    </row>
    <row r="2170" spans="1:18" s="423" customFormat="1" ht="27" outlineLevel="2" x14ac:dyDescent="0.25">
      <c r="A2170" s="808"/>
      <c r="B2170" s="484" t="s">
        <v>18</v>
      </c>
      <c r="C2170" s="59"/>
      <c r="D2170" s="24"/>
      <c r="E2170" s="24"/>
      <c r="F2170" s="24"/>
      <c r="G2170" s="81" t="e">
        <f t="shared" si="935"/>
        <v>#DIV/0!</v>
      </c>
      <c r="H2170" s="24"/>
      <c r="I2170" s="81" t="e">
        <f t="shared" si="907"/>
        <v>#DIV/0!</v>
      </c>
      <c r="J2170" s="81" t="e">
        <f t="shared" si="902"/>
        <v>#DIV/0!</v>
      </c>
      <c r="K2170" s="24">
        <f t="shared" si="930"/>
        <v>0</v>
      </c>
      <c r="L2170" s="24">
        <f t="shared" si="924"/>
        <v>0</v>
      </c>
      <c r="M2170" s="120" t="e">
        <f t="shared" si="922"/>
        <v>#DIV/0!</v>
      </c>
      <c r="N2170" s="628"/>
      <c r="O2170" s="5" t="b">
        <f t="shared" si="937"/>
        <v>1</v>
      </c>
      <c r="P2170" s="424"/>
      <c r="Q2170" s="138"/>
      <c r="R2170" s="403" t="b">
        <f t="shared" si="908"/>
        <v>1</v>
      </c>
    </row>
    <row r="2171" spans="1:18" s="423" customFormat="1" ht="27" outlineLevel="2" x14ac:dyDescent="0.25">
      <c r="A2171" s="808"/>
      <c r="B2171" s="484" t="s">
        <v>38</v>
      </c>
      <c r="C2171" s="59"/>
      <c r="D2171" s="24">
        <f>D2176</f>
        <v>25048.75</v>
      </c>
      <c r="E2171" s="24">
        <f t="shared" ref="E2171:F2171" si="938">E2176</f>
        <v>25048.75</v>
      </c>
      <c r="F2171" s="24">
        <f t="shared" si="938"/>
        <v>20475.68</v>
      </c>
      <c r="G2171" s="100">
        <f t="shared" si="935"/>
        <v>0.81699999999999995</v>
      </c>
      <c r="H2171" s="24">
        <f>H2176</f>
        <v>20475.68</v>
      </c>
      <c r="I2171" s="100">
        <f t="shared" si="907"/>
        <v>0.81699999999999995</v>
      </c>
      <c r="J2171" s="141">
        <f t="shared" si="902"/>
        <v>1</v>
      </c>
      <c r="K2171" s="24">
        <f t="shared" si="930"/>
        <v>25048.75</v>
      </c>
      <c r="L2171" s="24">
        <f t="shared" si="924"/>
        <v>0</v>
      </c>
      <c r="M2171" s="47">
        <f t="shared" si="922"/>
        <v>1</v>
      </c>
      <c r="N2171" s="628"/>
      <c r="O2171" s="5" t="b">
        <f t="shared" si="937"/>
        <v>1</v>
      </c>
      <c r="P2171" s="424"/>
      <c r="Q2171" s="138"/>
      <c r="R2171" s="403" t="b">
        <f t="shared" si="908"/>
        <v>1</v>
      </c>
    </row>
    <row r="2172" spans="1:18" s="423" customFormat="1" ht="27" outlineLevel="2" x14ac:dyDescent="0.25">
      <c r="A2172" s="808"/>
      <c r="B2172" s="484" t="s">
        <v>20</v>
      </c>
      <c r="C2172" s="59"/>
      <c r="D2172" s="24">
        <f>D2177+D2187</f>
        <v>0</v>
      </c>
      <c r="E2172" s="24">
        <f>E2177+E2187</f>
        <v>0</v>
      </c>
      <c r="F2172" s="24">
        <f>F2177+F2187</f>
        <v>0</v>
      </c>
      <c r="G2172" s="98" t="e">
        <f t="shared" si="935"/>
        <v>#DIV/0!</v>
      </c>
      <c r="H2172" s="24">
        <f>H2177+H2187</f>
        <v>0</v>
      </c>
      <c r="I2172" s="81" t="e">
        <f t="shared" si="907"/>
        <v>#DIV/0!</v>
      </c>
      <c r="J2172" s="81" t="e">
        <f t="shared" si="902"/>
        <v>#DIV/0!</v>
      </c>
      <c r="K2172" s="24">
        <f t="shared" si="930"/>
        <v>0</v>
      </c>
      <c r="L2172" s="24">
        <f t="shared" si="924"/>
        <v>0</v>
      </c>
      <c r="M2172" s="120" t="e">
        <f t="shared" si="922"/>
        <v>#DIV/0!</v>
      </c>
      <c r="N2172" s="628"/>
      <c r="O2172" s="5" t="b">
        <f t="shared" si="937"/>
        <v>1</v>
      </c>
      <c r="P2172" s="424"/>
      <c r="Q2172" s="138"/>
      <c r="R2172" s="403" t="b">
        <f t="shared" si="908"/>
        <v>1</v>
      </c>
    </row>
    <row r="2173" spans="1:18" s="423" customFormat="1" ht="87" customHeight="1" outlineLevel="2" x14ac:dyDescent="0.25">
      <c r="A2173" s="612" t="s">
        <v>785</v>
      </c>
      <c r="B2173" s="37" t="s">
        <v>1035</v>
      </c>
      <c r="C2173" s="37" t="s">
        <v>172</v>
      </c>
      <c r="D2173" s="51">
        <f>SUM(D2174:D2177)</f>
        <v>25048.75</v>
      </c>
      <c r="E2173" s="51">
        <f t="shared" ref="E2173:F2173" si="939">SUM(E2174:E2177)</f>
        <v>25048.75</v>
      </c>
      <c r="F2173" s="51">
        <f t="shared" si="939"/>
        <v>20475.68</v>
      </c>
      <c r="G2173" s="105">
        <f t="shared" si="935"/>
        <v>0.81699999999999995</v>
      </c>
      <c r="H2173" s="51">
        <f>SUM(H2174:H2177)</f>
        <v>20475.68</v>
      </c>
      <c r="I2173" s="100">
        <f>H2173/E2173</f>
        <v>0.81699999999999995</v>
      </c>
      <c r="J2173" s="141">
        <f t="shared" si="902"/>
        <v>1</v>
      </c>
      <c r="K2173" s="24">
        <f t="shared" si="930"/>
        <v>25048.75</v>
      </c>
      <c r="L2173" s="24">
        <f t="shared" si="924"/>
        <v>0</v>
      </c>
      <c r="M2173" s="47">
        <f t="shared" si="922"/>
        <v>1</v>
      </c>
      <c r="N2173" s="588" t="s">
        <v>1602</v>
      </c>
      <c r="O2173" s="5" t="b">
        <f t="shared" ref="O2173:O2182" si="940">K2173+L2173=E2173</f>
        <v>1</v>
      </c>
      <c r="P2173" s="424"/>
      <c r="Q2173" s="138"/>
      <c r="R2173" s="403" t="b">
        <f t="shared" si="908"/>
        <v>1</v>
      </c>
    </row>
    <row r="2174" spans="1:18" s="423" customFormat="1" ht="27" outlineLevel="2" x14ac:dyDescent="0.25">
      <c r="A2174" s="613"/>
      <c r="B2174" s="484" t="s">
        <v>19</v>
      </c>
      <c r="C2174" s="484"/>
      <c r="D2174" s="24"/>
      <c r="E2174" s="24"/>
      <c r="F2174" s="24"/>
      <c r="G2174" s="81" t="e">
        <f t="shared" si="935"/>
        <v>#DIV/0!</v>
      </c>
      <c r="H2174" s="119"/>
      <c r="I2174" s="81" t="e">
        <f t="shared" si="907"/>
        <v>#DIV/0!</v>
      </c>
      <c r="J2174" s="81" t="e">
        <f t="shared" si="902"/>
        <v>#DIV/0!</v>
      </c>
      <c r="K2174" s="24">
        <f t="shared" si="930"/>
        <v>0</v>
      </c>
      <c r="L2174" s="24">
        <f t="shared" si="924"/>
        <v>0</v>
      </c>
      <c r="M2174" s="120" t="e">
        <f t="shared" si="922"/>
        <v>#DIV/0!</v>
      </c>
      <c r="N2174" s="589"/>
      <c r="O2174" s="5" t="b">
        <f t="shared" si="940"/>
        <v>1</v>
      </c>
      <c r="P2174" s="424"/>
      <c r="Q2174" s="138"/>
      <c r="R2174" s="403" t="b">
        <f t="shared" si="908"/>
        <v>1</v>
      </c>
    </row>
    <row r="2175" spans="1:18" s="423" customFormat="1" ht="27" outlineLevel="2" x14ac:dyDescent="0.25">
      <c r="A2175" s="613"/>
      <c r="B2175" s="484" t="s">
        <v>18</v>
      </c>
      <c r="C2175" s="484"/>
      <c r="D2175" s="24"/>
      <c r="E2175" s="24"/>
      <c r="F2175" s="24"/>
      <c r="G2175" s="81" t="e">
        <f t="shared" si="935"/>
        <v>#DIV/0!</v>
      </c>
      <c r="H2175" s="119"/>
      <c r="I2175" s="81" t="e">
        <f t="shared" si="907"/>
        <v>#DIV/0!</v>
      </c>
      <c r="J2175" s="81" t="e">
        <f t="shared" si="902"/>
        <v>#DIV/0!</v>
      </c>
      <c r="K2175" s="24">
        <f t="shared" si="930"/>
        <v>0</v>
      </c>
      <c r="L2175" s="24">
        <f t="shared" si="924"/>
        <v>0</v>
      </c>
      <c r="M2175" s="120" t="e">
        <f t="shared" si="922"/>
        <v>#DIV/0!</v>
      </c>
      <c r="N2175" s="589"/>
      <c r="O2175" s="5" t="b">
        <f t="shared" si="940"/>
        <v>1</v>
      </c>
      <c r="P2175" s="424"/>
      <c r="Q2175" s="138"/>
      <c r="R2175" s="403" t="b">
        <f t="shared" si="908"/>
        <v>1</v>
      </c>
    </row>
    <row r="2176" spans="1:18" s="423" customFormat="1" ht="27" outlineLevel="2" x14ac:dyDescent="0.25">
      <c r="A2176" s="613"/>
      <c r="B2176" s="484" t="s">
        <v>38</v>
      </c>
      <c r="C2176" s="484"/>
      <c r="D2176" s="24">
        <v>25048.75</v>
      </c>
      <c r="E2176" s="24">
        <f>D2176</f>
        <v>25048.75</v>
      </c>
      <c r="F2176" s="24">
        <v>20475.68</v>
      </c>
      <c r="G2176" s="100">
        <f t="shared" si="935"/>
        <v>0.81699999999999995</v>
      </c>
      <c r="H2176" s="24">
        <f>F2176</f>
        <v>20475.68</v>
      </c>
      <c r="I2176" s="100">
        <f t="shared" si="907"/>
        <v>0.81699999999999995</v>
      </c>
      <c r="J2176" s="141">
        <f t="shared" si="902"/>
        <v>1</v>
      </c>
      <c r="K2176" s="24">
        <f t="shared" si="930"/>
        <v>25048.75</v>
      </c>
      <c r="L2176" s="24">
        <f t="shared" si="924"/>
        <v>0</v>
      </c>
      <c r="M2176" s="47">
        <f t="shared" si="922"/>
        <v>1</v>
      </c>
      <c r="N2176" s="589"/>
      <c r="O2176" s="5" t="b">
        <f t="shared" si="940"/>
        <v>1</v>
      </c>
      <c r="P2176" s="424"/>
      <c r="Q2176" s="138"/>
      <c r="R2176" s="403" t="b">
        <f t="shared" si="908"/>
        <v>1</v>
      </c>
    </row>
    <row r="2177" spans="1:18" s="423" customFormat="1" ht="27" outlineLevel="2" x14ac:dyDescent="0.25">
      <c r="A2177" s="594"/>
      <c r="B2177" s="484" t="s">
        <v>20</v>
      </c>
      <c r="C2177" s="484"/>
      <c r="D2177" s="263"/>
      <c r="E2177" s="263"/>
      <c r="F2177" s="263"/>
      <c r="G2177" s="81" t="e">
        <f t="shared" si="935"/>
        <v>#DIV/0!</v>
      </c>
      <c r="H2177" s="483"/>
      <c r="I2177" s="81" t="e">
        <f t="shared" si="907"/>
        <v>#DIV/0!</v>
      </c>
      <c r="J2177" s="100"/>
      <c r="K2177" s="24">
        <f t="shared" si="930"/>
        <v>0</v>
      </c>
      <c r="L2177" s="24">
        <f t="shared" si="924"/>
        <v>0</v>
      </c>
      <c r="M2177" s="120" t="e">
        <f t="shared" si="922"/>
        <v>#DIV/0!</v>
      </c>
      <c r="N2177" s="590"/>
      <c r="O2177" s="5" t="b">
        <f t="shared" si="940"/>
        <v>1</v>
      </c>
      <c r="P2177" s="424"/>
      <c r="Q2177" s="138"/>
      <c r="R2177" s="403" t="b">
        <f t="shared" si="908"/>
        <v>1</v>
      </c>
    </row>
    <row r="2178" spans="1:18" s="423" customFormat="1" ht="75" outlineLevel="2" x14ac:dyDescent="0.25">
      <c r="A2178" s="900" t="s">
        <v>7</v>
      </c>
      <c r="B2178" s="361" t="s">
        <v>707</v>
      </c>
      <c r="C2178" s="361" t="s">
        <v>114</v>
      </c>
      <c r="D2178" s="31">
        <f>SUM(D2179:D2182)</f>
        <v>44357.91</v>
      </c>
      <c r="E2178" s="31">
        <f>SUM(E2179:E2182)</f>
        <v>45905.05</v>
      </c>
      <c r="F2178" s="31">
        <f>SUM(F2179:F2182)</f>
        <v>41973.59</v>
      </c>
      <c r="G2178" s="101">
        <f>F2178/E2178</f>
        <v>0.91400000000000003</v>
      </c>
      <c r="H2178" s="31">
        <f>SUM(H2179:H2182)</f>
        <v>32696.99</v>
      </c>
      <c r="I2178" s="101">
        <f t="shared" si="907"/>
        <v>0.71199999999999997</v>
      </c>
      <c r="J2178" s="101">
        <f>H2178/F2178</f>
        <v>0.77900000000000003</v>
      </c>
      <c r="K2178" s="31">
        <f>SUM(K2179:K2181)</f>
        <v>45078.2</v>
      </c>
      <c r="L2178" s="31">
        <f>SUM(L2179:L2181)</f>
        <v>826.85</v>
      </c>
      <c r="M2178" s="32">
        <f t="shared" si="922"/>
        <v>0.98</v>
      </c>
      <c r="N2178" s="787"/>
      <c r="O2178" s="5" t="b">
        <f t="shared" si="940"/>
        <v>1</v>
      </c>
      <c r="P2178" s="424"/>
      <c r="Q2178" s="138"/>
      <c r="R2178" s="403"/>
    </row>
    <row r="2179" spans="1:18" s="423" customFormat="1" ht="27" outlineLevel="2" x14ac:dyDescent="0.25">
      <c r="A2179" s="901"/>
      <c r="B2179" s="362" t="s">
        <v>19</v>
      </c>
      <c r="C2179" s="363"/>
      <c r="D2179" s="336">
        <f t="shared" ref="D2179:F2180" si="941">D2184+D2200+D2206+D2211</f>
        <v>9720.25</v>
      </c>
      <c r="E2179" s="336">
        <f t="shared" si="941"/>
        <v>12639.59</v>
      </c>
      <c r="F2179" s="336">
        <f t="shared" si="941"/>
        <v>12636.61</v>
      </c>
      <c r="G2179" s="364">
        <f>F2179/E2179</f>
        <v>1</v>
      </c>
      <c r="H2179" s="336">
        <f>H2184+H2200+H2206+H2211</f>
        <v>9871.52</v>
      </c>
      <c r="I2179" s="104">
        <f t="shared" si="907"/>
        <v>0.78100000000000003</v>
      </c>
      <c r="J2179" s="364">
        <f t="shared" ref="J2179" si="942">H2179/F2179</f>
        <v>0.78100000000000003</v>
      </c>
      <c r="K2179" s="336">
        <f>K2184+K2200+K2206+K2211</f>
        <v>12559.5</v>
      </c>
      <c r="L2179" s="336">
        <f>L2184+L2200+L2206</f>
        <v>80.09</v>
      </c>
      <c r="M2179" s="116">
        <f t="shared" si="922"/>
        <v>0.99</v>
      </c>
      <c r="N2179" s="788"/>
      <c r="O2179" s="5" t="b">
        <f t="shared" si="940"/>
        <v>1</v>
      </c>
      <c r="P2179" s="424"/>
      <c r="Q2179" s="138"/>
      <c r="R2179" s="403"/>
    </row>
    <row r="2180" spans="1:18" s="423" customFormat="1" ht="27" outlineLevel="2" x14ac:dyDescent="0.25">
      <c r="A2180" s="901"/>
      <c r="B2180" s="362" t="s">
        <v>18</v>
      </c>
      <c r="C2180" s="363"/>
      <c r="D2180" s="336">
        <f t="shared" si="941"/>
        <v>14183.66</v>
      </c>
      <c r="E2180" s="336">
        <f t="shared" si="941"/>
        <v>12811.46</v>
      </c>
      <c r="F2180" s="336">
        <f t="shared" si="941"/>
        <v>12811.41</v>
      </c>
      <c r="G2180" s="364">
        <f>F2180/E2180</f>
        <v>1</v>
      </c>
      <c r="H2180" s="336">
        <f>H2185+H2201+H2207+H2212</f>
        <v>6299.9</v>
      </c>
      <c r="I2180" s="104">
        <f t="shared" si="907"/>
        <v>0.49199999999999999</v>
      </c>
      <c r="J2180" s="364">
        <v>0.3</v>
      </c>
      <c r="K2180" s="336">
        <f>K2185+K2201+K2207+K2212</f>
        <v>12148.6</v>
      </c>
      <c r="L2180" s="336">
        <f>L2185+L2201+L2207</f>
        <v>662.86</v>
      </c>
      <c r="M2180" s="116">
        <f t="shared" si="922"/>
        <v>0.95</v>
      </c>
      <c r="N2180" s="788"/>
      <c r="O2180" s="5" t="b">
        <f t="shared" si="940"/>
        <v>1</v>
      </c>
      <c r="P2180" s="424"/>
      <c r="Q2180" s="138"/>
      <c r="R2180" s="403"/>
    </row>
    <row r="2181" spans="1:18" s="423" customFormat="1" ht="27" outlineLevel="2" x14ac:dyDescent="0.25">
      <c r="A2181" s="901"/>
      <c r="B2181" s="362" t="s">
        <v>38</v>
      </c>
      <c r="C2181" s="363"/>
      <c r="D2181" s="336">
        <f>D2186+D2202+D2208</f>
        <v>20454</v>
      </c>
      <c r="E2181" s="336">
        <f>E2186+E2202+E2208</f>
        <v>20454</v>
      </c>
      <c r="F2181" s="336">
        <f>F2186+F2202+F2208+F2213</f>
        <v>16525.57</v>
      </c>
      <c r="G2181" s="364">
        <f>F2181/E2181</f>
        <v>0.80800000000000005</v>
      </c>
      <c r="H2181" s="336">
        <f>H2186+H2202+H2208+H2213</f>
        <v>16525.57</v>
      </c>
      <c r="I2181" s="104">
        <f t="shared" ref="I2181:I2206" si="943">H2181/E2181</f>
        <v>0.80800000000000005</v>
      </c>
      <c r="J2181" s="364">
        <f>H2181/F2181</f>
        <v>1</v>
      </c>
      <c r="K2181" s="336">
        <f>K2186+K2202+K2208+K2213</f>
        <v>20370.099999999999</v>
      </c>
      <c r="L2181" s="336">
        <f>L2186+L2202+L2208</f>
        <v>83.9</v>
      </c>
      <c r="M2181" s="116">
        <f t="shared" si="922"/>
        <v>1</v>
      </c>
      <c r="N2181" s="788"/>
      <c r="O2181" s="5" t="b">
        <f t="shared" si="940"/>
        <v>1</v>
      </c>
      <c r="P2181" s="424"/>
      <c r="Q2181" s="138"/>
      <c r="R2181" s="403" t="b">
        <f t="shared" si="908"/>
        <v>1</v>
      </c>
    </row>
    <row r="2182" spans="1:18" s="423" customFormat="1" ht="27" outlineLevel="2" x14ac:dyDescent="0.25">
      <c r="A2182" s="902"/>
      <c r="B2182" s="362" t="s">
        <v>20</v>
      </c>
      <c r="C2182" s="363"/>
      <c r="D2182" s="336">
        <f>D2187+D2203+D2209</f>
        <v>0</v>
      </c>
      <c r="E2182" s="336">
        <f>E2187+E2203+E2209</f>
        <v>0</v>
      </c>
      <c r="F2182" s="336"/>
      <c r="G2182" s="365"/>
      <c r="H2182" s="336"/>
      <c r="I2182" s="103"/>
      <c r="J2182" s="365"/>
      <c r="K2182" s="336">
        <f>K2187+K2203+K2209+K2214</f>
        <v>0</v>
      </c>
      <c r="L2182" s="336">
        <f>L2187+L2203+L2209</f>
        <v>0</v>
      </c>
      <c r="M2182" s="117" t="e">
        <f t="shared" si="922"/>
        <v>#DIV/0!</v>
      </c>
      <c r="N2182" s="789"/>
      <c r="O2182" s="5" t="b">
        <f t="shared" si="940"/>
        <v>1</v>
      </c>
      <c r="P2182" s="424"/>
      <c r="Q2182" s="138"/>
      <c r="R2182" s="403" t="b">
        <f t="shared" si="908"/>
        <v>1</v>
      </c>
    </row>
    <row r="2183" spans="1:18" s="423" customFormat="1" ht="84.75" customHeight="1" outlineLevel="2" x14ac:dyDescent="0.25">
      <c r="A2183" s="926" t="s">
        <v>278</v>
      </c>
      <c r="B2183" s="273" t="s">
        <v>284</v>
      </c>
      <c r="C2183" s="274" t="s">
        <v>116</v>
      </c>
      <c r="D2183" s="59">
        <f>SUM(D2184:D2187)</f>
        <v>8904.16</v>
      </c>
      <c r="E2183" s="59">
        <f>SUM(E2184:E2187)</f>
        <v>8225.9599999999991</v>
      </c>
      <c r="F2183" s="59">
        <f>SUM(F2184:F2187)</f>
        <v>7888.33</v>
      </c>
      <c r="G2183" s="275">
        <f t="shared" ref="G2183:G2191" si="944">F2183/E2183</f>
        <v>0.95899999999999996</v>
      </c>
      <c r="H2183" s="59">
        <f>SUM(H2184:H2187)</f>
        <v>2328.86</v>
      </c>
      <c r="I2183" s="100">
        <f t="shared" ref="I2183:I2186" si="945">H2183/E2183</f>
        <v>0.28299999999999997</v>
      </c>
      <c r="J2183" s="218">
        <f t="shared" ref="J2183:J2186" si="946">H2183/F2183</f>
        <v>0.29499999999999998</v>
      </c>
      <c r="K2183" s="59">
        <f>SUM(K2184:K2187)</f>
        <v>7402.06</v>
      </c>
      <c r="L2183" s="59">
        <f>SUM(L2184:L2187)</f>
        <v>823.9</v>
      </c>
      <c r="M2183" s="57">
        <f t="shared" si="922"/>
        <v>0.9</v>
      </c>
      <c r="N2183" s="874"/>
      <c r="O2183" s="5" t="b">
        <f t="shared" ref="O2183:O2186" si="947">K2183+L2183=E2183</f>
        <v>1</v>
      </c>
      <c r="P2183" s="424"/>
      <c r="Q2183" s="138"/>
      <c r="R2183" s="403"/>
    </row>
    <row r="2184" spans="1:18" s="423" customFormat="1" ht="36.75" customHeight="1" outlineLevel="2" x14ac:dyDescent="0.25">
      <c r="A2184" s="927"/>
      <c r="B2184" s="271" t="s">
        <v>19</v>
      </c>
      <c r="C2184" s="272"/>
      <c r="D2184" s="119">
        <f>D2189+D2194</f>
        <v>77.11</v>
      </c>
      <c r="E2184" s="119">
        <f>E2189+E2194</f>
        <v>771.11</v>
      </c>
      <c r="F2184" s="119">
        <f>F2189+F2194</f>
        <v>771.08</v>
      </c>
      <c r="G2184" s="503">
        <f t="shared" si="944"/>
        <v>1</v>
      </c>
      <c r="H2184" s="119">
        <f>H2189+H2194</f>
        <v>231.33</v>
      </c>
      <c r="I2184" s="516">
        <f t="shared" si="945"/>
        <v>0.3</v>
      </c>
      <c r="J2184" s="516">
        <f t="shared" si="946"/>
        <v>0.3</v>
      </c>
      <c r="K2184" s="119">
        <f>K2189+K2194</f>
        <v>693.97</v>
      </c>
      <c r="L2184" s="24">
        <f t="shared" ref="L2184:L2210" si="948">E2184-K2184</f>
        <v>77.14</v>
      </c>
      <c r="M2184" s="47">
        <f t="shared" si="922"/>
        <v>0.9</v>
      </c>
      <c r="N2184" s="875"/>
      <c r="O2184" s="5" t="b">
        <f t="shared" si="947"/>
        <v>1</v>
      </c>
      <c r="P2184" s="424"/>
      <c r="Q2184" s="138"/>
      <c r="R2184" s="403"/>
    </row>
    <row r="2185" spans="1:18" s="423" customFormat="1" ht="33.75" customHeight="1" outlineLevel="2" x14ac:dyDescent="0.25">
      <c r="A2185" s="927"/>
      <c r="B2185" s="271" t="s">
        <v>18</v>
      </c>
      <c r="C2185" s="272"/>
      <c r="D2185" s="119">
        <f t="shared" ref="D2185:F2186" si="949">D2190+D2195</f>
        <v>8373.0499999999993</v>
      </c>
      <c r="E2185" s="119">
        <f t="shared" si="949"/>
        <v>7000.85</v>
      </c>
      <c r="F2185" s="119">
        <f t="shared" si="949"/>
        <v>7000.81</v>
      </c>
      <c r="G2185" s="276">
        <f t="shared" si="944"/>
        <v>1</v>
      </c>
      <c r="H2185" s="119">
        <f t="shared" ref="H2185:H2186" si="950">H2190+H2195</f>
        <v>1981.09</v>
      </c>
      <c r="I2185" s="503">
        <f t="shared" si="945"/>
        <v>0.28299999999999997</v>
      </c>
      <c r="J2185" s="516">
        <f t="shared" si="946"/>
        <v>0.28299999999999997</v>
      </c>
      <c r="K2185" s="119">
        <f>K2190+K2195</f>
        <v>6337.99</v>
      </c>
      <c r="L2185" s="24">
        <f>E2185-K2185</f>
        <v>662.86</v>
      </c>
      <c r="M2185" s="47">
        <f t="shared" si="922"/>
        <v>0.91</v>
      </c>
      <c r="N2185" s="875"/>
      <c r="O2185" s="5" t="b">
        <f t="shared" si="947"/>
        <v>1</v>
      </c>
      <c r="P2185" s="424"/>
      <c r="Q2185" s="138"/>
      <c r="R2185" s="403"/>
    </row>
    <row r="2186" spans="1:18" s="423" customFormat="1" ht="41.25" customHeight="1" outlineLevel="2" x14ac:dyDescent="0.25">
      <c r="A2186" s="927"/>
      <c r="B2186" s="271" t="s">
        <v>38</v>
      </c>
      <c r="C2186" s="272"/>
      <c r="D2186" s="119">
        <f t="shared" si="949"/>
        <v>454</v>
      </c>
      <c r="E2186" s="119">
        <f t="shared" si="949"/>
        <v>454</v>
      </c>
      <c r="F2186" s="119">
        <f t="shared" si="949"/>
        <v>116.44</v>
      </c>
      <c r="G2186" s="276">
        <f t="shared" si="944"/>
        <v>0.25600000000000001</v>
      </c>
      <c r="H2186" s="119">
        <f t="shared" si="950"/>
        <v>116.44</v>
      </c>
      <c r="I2186" s="503">
        <f t="shared" si="945"/>
        <v>0.25600000000000001</v>
      </c>
      <c r="J2186" s="516">
        <f t="shared" si="946"/>
        <v>1</v>
      </c>
      <c r="K2186" s="119">
        <f t="shared" ref="K2186" si="951">K2191+K2196</f>
        <v>370.1</v>
      </c>
      <c r="L2186" s="24">
        <f t="shared" si="948"/>
        <v>83.9</v>
      </c>
      <c r="M2186" s="47">
        <f t="shared" si="922"/>
        <v>0.82</v>
      </c>
      <c r="N2186" s="875"/>
      <c r="O2186" s="5" t="b">
        <f t="shared" si="947"/>
        <v>1</v>
      </c>
      <c r="P2186" s="424"/>
      <c r="Q2186" s="138"/>
      <c r="R2186" s="403" t="b">
        <f t="shared" ref="R2186:R2247" si="952">F2186=H2186</f>
        <v>1</v>
      </c>
    </row>
    <row r="2187" spans="1:18" s="423" customFormat="1" ht="45.75" customHeight="1" outlineLevel="2" x14ac:dyDescent="0.25">
      <c r="A2187" s="928"/>
      <c r="B2187" s="271" t="s">
        <v>20</v>
      </c>
      <c r="C2187" s="272"/>
      <c r="D2187" s="119">
        <f t="shared" ref="D2187:E2187" si="953">D2192</f>
        <v>0</v>
      </c>
      <c r="E2187" s="119">
        <f t="shared" si="953"/>
        <v>0</v>
      </c>
      <c r="F2187" s="119"/>
      <c r="G2187" s="277"/>
      <c r="H2187" s="265"/>
      <c r="I2187" s="81"/>
      <c r="J2187" s="277"/>
      <c r="K2187" s="119">
        <f t="shared" ref="K2187" si="954">K2192</f>
        <v>0</v>
      </c>
      <c r="L2187" s="24">
        <f t="shared" si="948"/>
        <v>0</v>
      </c>
      <c r="M2187" s="120" t="e">
        <f t="shared" si="922"/>
        <v>#DIV/0!</v>
      </c>
      <c r="N2187" s="876"/>
      <c r="O2187" s="5" t="b">
        <f t="shared" ref="O2187:O2192" si="955">K2187+L2187=E2187</f>
        <v>1</v>
      </c>
      <c r="P2187" s="424"/>
      <c r="Q2187" s="138"/>
      <c r="R2187" s="403" t="b">
        <f t="shared" si="952"/>
        <v>1</v>
      </c>
    </row>
    <row r="2188" spans="1:18" s="519" customFormat="1" ht="56.25" x14ac:dyDescent="0.25">
      <c r="A2188" s="929" t="s">
        <v>279</v>
      </c>
      <c r="B2188" s="517" t="s">
        <v>722</v>
      </c>
      <c r="C2188" s="518" t="s">
        <v>172</v>
      </c>
      <c r="D2188" s="406">
        <f>SUM(D2189:D2192)</f>
        <v>8904.16</v>
      </c>
      <c r="E2188" s="406">
        <f>SUM(E2189:E2192)</f>
        <v>7825.96</v>
      </c>
      <c r="F2188" s="406">
        <f>SUM(F2189:F2192)</f>
        <v>7508.33</v>
      </c>
      <c r="G2188" s="143">
        <f t="shared" si="944"/>
        <v>0.95899999999999996</v>
      </c>
      <c r="H2188" s="406">
        <f>SUM(H2189:H2192)</f>
        <v>2328.86</v>
      </c>
      <c r="I2188" s="141">
        <f t="shared" ref="I2188:I2191" si="956">H2188/E2188</f>
        <v>0.29799999999999999</v>
      </c>
      <c r="J2188" s="143">
        <f t="shared" ref="J2188:J2191" si="957">H2188/F2188</f>
        <v>0.31</v>
      </c>
      <c r="K2188" s="80">
        <f>SUM(K2189:K2191)</f>
        <v>7002.06</v>
      </c>
      <c r="L2188" s="24">
        <f>SUM(L2189:L2191)</f>
        <v>823.9</v>
      </c>
      <c r="M2188" s="347">
        <f t="shared" si="922"/>
        <v>0.89</v>
      </c>
      <c r="N2188" s="585" t="s">
        <v>1395</v>
      </c>
      <c r="O2188" s="5" t="b">
        <f t="shared" si="955"/>
        <v>1</v>
      </c>
      <c r="P2188" s="520"/>
      <c r="Q2188" s="521"/>
      <c r="R2188" s="403"/>
    </row>
    <row r="2189" spans="1:18" s="524" customFormat="1" ht="27" x14ac:dyDescent="0.25">
      <c r="A2189" s="930"/>
      <c r="B2189" s="522" t="s">
        <v>19</v>
      </c>
      <c r="C2189" s="523"/>
      <c r="D2189" s="80">
        <v>77.11</v>
      </c>
      <c r="E2189" s="80">
        <f>77.11+745.2-51.2</f>
        <v>771.11</v>
      </c>
      <c r="F2189" s="80">
        <f>693.97+77.11</f>
        <v>771.08</v>
      </c>
      <c r="G2189" s="141">
        <f t="shared" si="944"/>
        <v>1</v>
      </c>
      <c r="H2189" s="80">
        <v>231.33</v>
      </c>
      <c r="I2189" s="141">
        <f t="shared" si="956"/>
        <v>0.3</v>
      </c>
      <c r="J2189" s="141">
        <f t="shared" si="957"/>
        <v>0.3</v>
      </c>
      <c r="K2189" s="80">
        <f>616.86+77.11</f>
        <v>693.97</v>
      </c>
      <c r="L2189" s="80">
        <f t="shared" si="948"/>
        <v>77.14</v>
      </c>
      <c r="M2189" s="347">
        <f t="shared" si="922"/>
        <v>0.9</v>
      </c>
      <c r="N2189" s="586"/>
      <c r="O2189" s="5" t="b">
        <f t="shared" si="955"/>
        <v>1</v>
      </c>
      <c r="P2189" s="520"/>
      <c r="Q2189" s="521"/>
      <c r="R2189" s="403"/>
    </row>
    <row r="2190" spans="1:18" s="524" customFormat="1" ht="27" x14ac:dyDescent="0.25">
      <c r="A2190" s="930"/>
      <c r="B2190" s="522" t="s">
        <v>18</v>
      </c>
      <c r="C2190" s="523"/>
      <c r="D2190" s="80">
        <f>7717.6+655.452</f>
        <v>8373.0499999999993</v>
      </c>
      <c r="E2190" s="80">
        <f>5965.5+655.452-0.1</f>
        <v>6620.85</v>
      </c>
      <c r="F2190" s="80">
        <f>5965.36+655.452</f>
        <v>6620.81</v>
      </c>
      <c r="G2190" s="141">
        <f t="shared" si="944"/>
        <v>1</v>
      </c>
      <c r="H2190" s="80">
        <v>1981.09</v>
      </c>
      <c r="I2190" s="141">
        <f t="shared" si="956"/>
        <v>0.29899999999999999</v>
      </c>
      <c r="J2190" s="141">
        <f t="shared" si="957"/>
        <v>0.29899999999999999</v>
      </c>
      <c r="K2190" s="80">
        <f>5302.54+655.45</f>
        <v>5957.99</v>
      </c>
      <c r="L2190" s="80">
        <f t="shared" si="948"/>
        <v>662.86</v>
      </c>
      <c r="M2190" s="347">
        <f t="shared" si="922"/>
        <v>0.9</v>
      </c>
      <c r="N2190" s="586"/>
      <c r="O2190" s="5" t="b">
        <f t="shared" si="955"/>
        <v>1</v>
      </c>
      <c r="P2190" s="520"/>
      <c r="Q2190" s="521"/>
      <c r="R2190" s="403"/>
    </row>
    <row r="2191" spans="1:18" s="524" customFormat="1" ht="27" x14ac:dyDescent="0.25">
      <c r="A2191" s="930"/>
      <c r="B2191" s="522" t="s">
        <v>118</v>
      </c>
      <c r="C2191" s="523"/>
      <c r="D2191" s="80">
        <v>454</v>
      </c>
      <c r="E2191" s="80">
        <f>454-20</f>
        <v>434</v>
      </c>
      <c r="F2191" s="80">
        <v>116.44</v>
      </c>
      <c r="G2191" s="141">
        <f t="shared" si="944"/>
        <v>0.26800000000000002</v>
      </c>
      <c r="H2191" s="80">
        <v>116.44</v>
      </c>
      <c r="I2191" s="141">
        <f t="shared" si="956"/>
        <v>0.26800000000000002</v>
      </c>
      <c r="J2191" s="141">
        <f t="shared" si="957"/>
        <v>1</v>
      </c>
      <c r="K2191" s="80">
        <v>350.1</v>
      </c>
      <c r="L2191" s="80">
        <f t="shared" si="948"/>
        <v>83.9</v>
      </c>
      <c r="M2191" s="347">
        <f t="shared" si="922"/>
        <v>0.81</v>
      </c>
      <c r="N2191" s="586"/>
      <c r="O2191" s="5" t="b">
        <f t="shared" si="955"/>
        <v>1</v>
      </c>
      <c r="P2191" s="520"/>
      <c r="Q2191" s="521"/>
      <c r="R2191" s="403" t="b">
        <f t="shared" si="952"/>
        <v>1</v>
      </c>
    </row>
    <row r="2192" spans="1:18" s="524" customFormat="1" ht="81" customHeight="1" x14ac:dyDescent="0.25">
      <c r="A2192" s="931"/>
      <c r="B2192" s="522" t="s">
        <v>20</v>
      </c>
      <c r="C2192" s="523"/>
      <c r="D2192" s="80"/>
      <c r="E2192" s="80"/>
      <c r="F2192" s="80"/>
      <c r="G2192" s="141"/>
      <c r="H2192" s="80"/>
      <c r="I2192" s="141"/>
      <c r="J2192" s="525"/>
      <c r="K2192" s="80">
        <f t="shared" ref="K2192:K2209" si="958">E2192</f>
        <v>0</v>
      </c>
      <c r="L2192" s="80">
        <f t="shared" si="948"/>
        <v>0</v>
      </c>
      <c r="M2192" s="347"/>
      <c r="N2192" s="587"/>
      <c r="O2192" s="5" t="b">
        <f t="shared" si="955"/>
        <v>1</v>
      </c>
      <c r="P2192" s="520"/>
      <c r="Q2192" s="521"/>
      <c r="R2192" s="403" t="b">
        <f t="shared" si="952"/>
        <v>1</v>
      </c>
    </row>
    <row r="2193" spans="1:18" s="524" customFormat="1" ht="44.25" customHeight="1" x14ac:dyDescent="0.25">
      <c r="A2193" s="929" t="s">
        <v>1271</v>
      </c>
      <c r="B2193" s="518" t="s">
        <v>1272</v>
      </c>
      <c r="C2193" s="518" t="s">
        <v>172</v>
      </c>
      <c r="D2193" s="406">
        <f>SUM(D2194:D2197)</f>
        <v>0</v>
      </c>
      <c r="E2193" s="406">
        <f>SUM(E2194:E2197)</f>
        <v>400</v>
      </c>
      <c r="F2193" s="406">
        <f>SUM(F2194:F2197)</f>
        <v>380</v>
      </c>
      <c r="G2193" s="143">
        <f t="shared" ref="G2193:G2196" si="959">F2193/E2193</f>
        <v>0.95</v>
      </c>
      <c r="H2193" s="51">
        <f>SUM(H2194:H2197)</f>
        <v>0</v>
      </c>
      <c r="I2193" s="141">
        <f t="shared" ref="I2193:I2196" si="960">H2193/E2193</f>
        <v>0</v>
      </c>
      <c r="J2193" s="99">
        <f t="shared" ref="J2193:J2196" si="961">H2193/F2193</f>
        <v>0</v>
      </c>
      <c r="K2193" s="80">
        <f t="shared" si="958"/>
        <v>400</v>
      </c>
      <c r="L2193" s="80">
        <f t="shared" si="948"/>
        <v>0</v>
      </c>
      <c r="M2193" s="347">
        <f t="shared" ref="M2193:M2196" si="962">K2193/E2193</f>
        <v>1</v>
      </c>
      <c r="N2193" s="585" t="s">
        <v>1572</v>
      </c>
      <c r="O2193" s="5" t="b">
        <f t="shared" ref="O2193:O2202" si="963">K2193+L2193=E2193</f>
        <v>1</v>
      </c>
      <c r="P2193" s="520"/>
      <c r="Q2193" s="521"/>
      <c r="R2193" s="403"/>
    </row>
    <row r="2194" spans="1:18" s="524" customFormat="1" ht="20.25" customHeight="1" x14ac:dyDescent="0.25">
      <c r="A2194" s="930"/>
      <c r="B2194" s="522" t="s">
        <v>19</v>
      </c>
      <c r="C2194" s="523"/>
      <c r="D2194" s="80"/>
      <c r="E2194" s="80"/>
      <c r="F2194" s="80"/>
      <c r="G2194" s="141"/>
      <c r="H2194" s="24"/>
      <c r="I2194" s="141"/>
      <c r="J2194" s="81"/>
      <c r="K2194" s="80"/>
      <c r="L2194" s="80"/>
      <c r="M2194" s="347"/>
      <c r="N2194" s="586"/>
      <c r="O2194" s="5" t="b">
        <f t="shared" si="963"/>
        <v>1</v>
      </c>
      <c r="P2194" s="520"/>
      <c r="Q2194" s="521"/>
      <c r="R2194" s="403" t="b">
        <f t="shared" si="952"/>
        <v>1</v>
      </c>
    </row>
    <row r="2195" spans="1:18" s="524" customFormat="1" ht="20.25" customHeight="1" x14ac:dyDescent="0.25">
      <c r="A2195" s="930"/>
      <c r="B2195" s="522" t="s">
        <v>18</v>
      </c>
      <c r="C2195" s="523"/>
      <c r="D2195" s="80">
        <v>0</v>
      </c>
      <c r="E2195" s="80">
        <v>380</v>
      </c>
      <c r="F2195" s="80">
        <v>380</v>
      </c>
      <c r="G2195" s="141">
        <f t="shared" si="959"/>
        <v>1</v>
      </c>
      <c r="H2195" s="24">
        <v>0</v>
      </c>
      <c r="I2195" s="141">
        <f t="shared" si="960"/>
        <v>0</v>
      </c>
      <c r="J2195" s="81">
        <f t="shared" si="961"/>
        <v>0</v>
      </c>
      <c r="K2195" s="80">
        <f t="shared" si="958"/>
        <v>380</v>
      </c>
      <c r="L2195" s="80">
        <f t="shared" si="948"/>
        <v>0</v>
      </c>
      <c r="M2195" s="347">
        <f t="shared" si="962"/>
        <v>1</v>
      </c>
      <c r="N2195" s="586"/>
      <c r="O2195" s="5" t="b">
        <f t="shared" si="963"/>
        <v>1</v>
      </c>
      <c r="P2195" s="520"/>
      <c r="Q2195" s="521"/>
      <c r="R2195" s="403"/>
    </row>
    <row r="2196" spans="1:18" s="524" customFormat="1" ht="77.25" customHeight="1" x14ac:dyDescent="0.25">
      <c r="A2196" s="930"/>
      <c r="B2196" s="522" t="s">
        <v>118</v>
      </c>
      <c r="C2196" s="523"/>
      <c r="D2196" s="80">
        <v>0</v>
      </c>
      <c r="E2196" s="80">
        <v>20</v>
      </c>
      <c r="F2196" s="80">
        <v>0</v>
      </c>
      <c r="G2196" s="141">
        <f t="shared" si="959"/>
        <v>0</v>
      </c>
      <c r="H2196" s="24">
        <v>0</v>
      </c>
      <c r="I2196" s="141">
        <f t="shared" si="960"/>
        <v>0</v>
      </c>
      <c r="J2196" s="81" t="e">
        <f t="shared" si="961"/>
        <v>#DIV/0!</v>
      </c>
      <c r="K2196" s="80">
        <f t="shared" si="958"/>
        <v>20</v>
      </c>
      <c r="L2196" s="80">
        <f t="shared" si="948"/>
        <v>0</v>
      </c>
      <c r="M2196" s="347">
        <f t="shared" si="962"/>
        <v>1</v>
      </c>
      <c r="N2196" s="586"/>
      <c r="O2196" s="5" t="b">
        <f t="shared" si="963"/>
        <v>1</v>
      </c>
      <c r="P2196" s="520"/>
      <c r="Q2196" s="521"/>
      <c r="R2196" s="403" t="b">
        <f t="shared" si="952"/>
        <v>1</v>
      </c>
    </row>
    <row r="2197" spans="1:18" s="524" customFormat="1" ht="142.5" customHeight="1" x14ac:dyDescent="0.25">
      <c r="A2197" s="931"/>
      <c r="B2197" s="522" t="s">
        <v>20</v>
      </c>
      <c r="C2197" s="523"/>
      <c r="D2197" s="80"/>
      <c r="E2197" s="80"/>
      <c r="F2197" s="80"/>
      <c r="G2197" s="141"/>
      <c r="H2197" s="80"/>
      <c r="I2197" s="141"/>
      <c r="J2197" s="525"/>
      <c r="K2197" s="80"/>
      <c r="L2197" s="80"/>
      <c r="M2197" s="347"/>
      <c r="N2197" s="587"/>
      <c r="O2197" s="5" t="b">
        <f t="shared" si="963"/>
        <v>1</v>
      </c>
      <c r="P2197" s="520"/>
      <c r="Q2197" s="521"/>
      <c r="R2197" s="403" t="b">
        <f t="shared" si="952"/>
        <v>1</v>
      </c>
    </row>
    <row r="2198" spans="1:18" s="73" customFormat="1" ht="58.5" x14ac:dyDescent="0.25">
      <c r="A2198" s="309" t="s">
        <v>280</v>
      </c>
      <c r="B2198" s="274" t="s">
        <v>277</v>
      </c>
      <c r="C2198" s="274" t="s">
        <v>116</v>
      </c>
      <c r="D2198" s="59">
        <f>SUM(D2200:D2203)</f>
        <v>20000</v>
      </c>
      <c r="E2198" s="59">
        <f>SUM(E2200:E2203)</f>
        <v>20000</v>
      </c>
      <c r="F2198" s="59">
        <f>SUM(F2200:F2203)</f>
        <v>16409.13</v>
      </c>
      <c r="G2198" s="96">
        <f>F2198/E2198</f>
        <v>0.82</v>
      </c>
      <c r="H2198" s="59">
        <f>SUM(H2200:H2203)</f>
        <v>16409.13</v>
      </c>
      <c r="I2198" s="96">
        <f t="shared" si="943"/>
        <v>0.82</v>
      </c>
      <c r="J2198" s="96">
        <f t="shared" ref="J2198:J2206" si="964">H2198/F2198</f>
        <v>1</v>
      </c>
      <c r="K2198" s="59">
        <f t="shared" si="958"/>
        <v>20000</v>
      </c>
      <c r="L2198" s="24">
        <f t="shared" si="948"/>
        <v>0</v>
      </c>
      <c r="M2198" s="57">
        <f t="shared" si="922"/>
        <v>1</v>
      </c>
      <c r="N2198" s="814" t="s">
        <v>1396</v>
      </c>
      <c r="O2198" s="5" t="b">
        <f t="shared" si="963"/>
        <v>1</v>
      </c>
      <c r="P2198" s="424"/>
      <c r="Q2198" s="138"/>
      <c r="R2198" s="403" t="b">
        <f t="shared" si="952"/>
        <v>1</v>
      </c>
    </row>
    <row r="2199" spans="1:18" s="527" customFormat="1" ht="37.5" x14ac:dyDescent="0.25">
      <c r="A2199" s="803" t="s">
        <v>281</v>
      </c>
      <c r="B2199" s="517" t="s">
        <v>445</v>
      </c>
      <c r="C2199" s="526" t="s">
        <v>172</v>
      </c>
      <c r="D2199" s="80">
        <f>SUM(D2200:D2203)</f>
        <v>20000</v>
      </c>
      <c r="E2199" s="80">
        <f>SUM(E2200:E2203)</f>
        <v>20000</v>
      </c>
      <c r="F2199" s="80">
        <f>SUM(F2200:F2203)</f>
        <v>16409.13</v>
      </c>
      <c r="G2199" s="141">
        <f>F2199/E2199</f>
        <v>0.82</v>
      </c>
      <c r="H2199" s="80">
        <f>SUM(H2200:H2203)</f>
        <v>16409.13</v>
      </c>
      <c r="I2199" s="141">
        <f t="shared" si="943"/>
        <v>0.82</v>
      </c>
      <c r="J2199" s="141">
        <f t="shared" si="964"/>
        <v>1</v>
      </c>
      <c r="K2199" s="80">
        <f t="shared" si="958"/>
        <v>20000</v>
      </c>
      <c r="L2199" s="80">
        <f t="shared" si="948"/>
        <v>0</v>
      </c>
      <c r="M2199" s="347">
        <f t="shared" si="922"/>
        <v>1</v>
      </c>
      <c r="N2199" s="815"/>
      <c r="O2199" s="5" t="b">
        <f t="shared" si="963"/>
        <v>1</v>
      </c>
      <c r="P2199" s="520"/>
      <c r="Q2199" s="521"/>
      <c r="R2199" s="403" t="b">
        <f t="shared" si="952"/>
        <v>1</v>
      </c>
    </row>
    <row r="2200" spans="1:18" s="527" customFormat="1" ht="27" x14ac:dyDescent="0.25">
      <c r="A2200" s="804"/>
      <c r="B2200" s="522" t="s">
        <v>19</v>
      </c>
      <c r="C2200" s="523"/>
      <c r="D2200" s="80"/>
      <c r="E2200" s="528"/>
      <c r="F2200" s="80"/>
      <c r="G2200" s="516"/>
      <c r="H2200" s="529"/>
      <c r="I2200" s="141"/>
      <c r="J2200" s="525"/>
      <c r="K2200" s="80">
        <f t="shared" si="958"/>
        <v>0</v>
      </c>
      <c r="L2200" s="80">
        <f t="shared" si="948"/>
        <v>0</v>
      </c>
      <c r="M2200" s="347"/>
      <c r="N2200" s="815"/>
      <c r="O2200" s="5" t="b">
        <f t="shared" si="963"/>
        <v>1</v>
      </c>
      <c r="P2200" s="520"/>
      <c r="Q2200" s="521"/>
      <c r="R2200" s="403" t="b">
        <f t="shared" si="952"/>
        <v>1</v>
      </c>
    </row>
    <row r="2201" spans="1:18" s="527" customFormat="1" ht="27" x14ac:dyDescent="0.25">
      <c r="A2201" s="804"/>
      <c r="B2201" s="522" t="s">
        <v>18</v>
      </c>
      <c r="C2201" s="523"/>
      <c r="D2201" s="80"/>
      <c r="E2201" s="528"/>
      <c r="F2201" s="80"/>
      <c r="G2201" s="516"/>
      <c r="H2201" s="529"/>
      <c r="I2201" s="141"/>
      <c r="J2201" s="525"/>
      <c r="K2201" s="80">
        <f t="shared" si="958"/>
        <v>0</v>
      </c>
      <c r="L2201" s="80">
        <f t="shared" si="948"/>
        <v>0</v>
      </c>
      <c r="M2201" s="347"/>
      <c r="N2201" s="815"/>
      <c r="O2201" s="5" t="b">
        <f t="shared" si="963"/>
        <v>1</v>
      </c>
      <c r="P2201" s="520"/>
      <c r="Q2201" s="521"/>
      <c r="R2201" s="403" t="b">
        <f t="shared" si="952"/>
        <v>1</v>
      </c>
    </row>
    <row r="2202" spans="1:18" s="527" customFormat="1" ht="27" collapsed="1" x14ac:dyDescent="0.25">
      <c r="A2202" s="804"/>
      <c r="B2202" s="522" t="s">
        <v>38</v>
      </c>
      <c r="C2202" s="523"/>
      <c r="D2202" s="80">
        <v>20000</v>
      </c>
      <c r="E2202" s="80">
        <v>20000</v>
      </c>
      <c r="F2202" s="80">
        <v>16409.13</v>
      </c>
      <c r="G2202" s="141">
        <f>F2202/E2202</f>
        <v>0.82</v>
      </c>
      <c r="H2202" s="80">
        <v>16409.13</v>
      </c>
      <c r="I2202" s="141">
        <f>H2202/E2202</f>
        <v>0.82</v>
      </c>
      <c r="J2202" s="141">
        <f t="shared" si="964"/>
        <v>1</v>
      </c>
      <c r="K2202" s="80">
        <f t="shared" si="958"/>
        <v>20000</v>
      </c>
      <c r="L2202" s="80">
        <f t="shared" si="948"/>
        <v>0</v>
      </c>
      <c r="M2202" s="347">
        <f t="shared" si="922"/>
        <v>1</v>
      </c>
      <c r="N2202" s="815"/>
      <c r="O2202" s="5" t="b">
        <f t="shared" si="963"/>
        <v>1</v>
      </c>
      <c r="P2202" s="520"/>
      <c r="Q2202" s="521"/>
      <c r="R2202" s="403" t="b">
        <f t="shared" si="952"/>
        <v>1</v>
      </c>
    </row>
    <row r="2203" spans="1:18" s="531" customFormat="1" ht="132" customHeight="1" x14ac:dyDescent="0.25">
      <c r="A2203" s="805"/>
      <c r="B2203" s="522" t="s">
        <v>20</v>
      </c>
      <c r="C2203" s="523"/>
      <c r="D2203" s="529"/>
      <c r="E2203" s="530"/>
      <c r="F2203" s="529"/>
      <c r="G2203" s="516"/>
      <c r="H2203" s="529"/>
      <c r="I2203" s="141"/>
      <c r="J2203" s="525"/>
      <c r="K2203" s="80">
        <f t="shared" si="958"/>
        <v>0</v>
      </c>
      <c r="L2203" s="80">
        <f t="shared" si="948"/>
        <v>0</v>
      </c>
      <c r="M2203" s="347"/>
      <c r="N2203" s="816"/>
      <c r="O2203" s="5" t="b">
        <f t="shared" ref="O2203:O2214" si="965">K2203+L2203=E2203</f>
        <v>1</v>
      </c>
      <c r="P2203" s="520"/>
      <c r="Q2203" s="521"/>
      <c r="R2203" s="403" t="b">
        <f t="shared" si="952"/>
        <v>1</v>
      </c>
    </row>
    <row r="2204" spans="1:18" s="74" customFormat="1" ht="97.5" x14ac:dyDescent="0.25">
      <c r="A2204" s="309" t="s">
        <v>282</v>
      </c>
      <c r="B2204" s="280" t="s">
        <v>500</v>
      </c>
      <c r="C2204" s="274" t="s">
        <v>116</v>
      </c>
      <c r="D2204" s="59">
        <f>D2205</f>
        <v>9643.14</v>
      </c>
      <c r="E2204" s="59">
        <f>E2205</f>
        <v>11868.48</v>
      </c>
      <c r="F2204" s="59">
        <f>F2205</f>
        <v>11865.53</v>
      </c>
      <c r="G2204" s="171">
        <f>F2204/E2204</f>
        <v>1</v>
      </c>
      <c r="H2204" s="59">
        <f>H2205</f>
        <v>9640.19</v>
      </c>
      <c r="I2204" s="96">
        <f t="shared" si="943"/>
        <v>0.81200000000000006</v>
      </c>
      <c r="J2204" s="141">
        <f>H2204/F2204</f>
        <v>0.81200000000000006</v>
      </c>
      <c r="K2204" s="59">
        <f>K2205</f>
        <v>11865.53</v>
      </c>
      <c r="L2204" s="59">
        <f>L2205</f>
        <v>2.95</v>
      </c>
      <c r="M2204" s="47">
        <f t="shared" si="922"/>
        <v>1</v>
      </c>
      <c r="N2204" s="814" t="s">
        <v>1573</v>
      </c>
      <c r="O2204" s="5" t="b">
        <f t="shared" si="965"/>
        <v>1</v>
      </c>
      <c r="P2204" s="424"/>
      <c r="Q2204" s="138"/>
      <c r="R2204" s="403"/>
    </row>
    <row r="2205" spans="1:18" s="527" customFormat="1" ht="55.5" customHeight="1" x14ac:dyDescent="0.25">
      <c r="A2205" s="803" t="s">
        <v>283</v>
      </c>
      <c r="B2205" s="517" t="s">
        <v>445</v>
      </c>
      <c r="C2205" s="518" t="s">
        <v>172</v>
      </c>
      <c r="D2205" s="406">
        <f>SUM(D2206:D2209)</f>
        <v>9643.14</v>
      </c>
      <c r="E2205" s="406">
        <f>SUM(E2206:E2209)</f>
        <v>11868.48</v>
      </c>
      <c r="F2205" s="406">
        <f t="shared" ref="F2205" si="966">SUM(F2206:F2209)</f>
        <v>11865.53</v>
      </c>
      <c r="G2205" s="532">
        <f>F2205/E2205</f>
        <v>1</v>
      </c>
      <c r="H2205" s="80">
        <f>SUM(H2206:H2209)</f>
        <v>9640.19</v>
      </c>
      <c r="I2205" s="141">
        <f t="shared" si="943"/>
        <v>0.81200000000000006</v>
      </c>
      <c r="J2205" s="141">
        <f t="shared" si="964"/>
        <v>0.81200000000000006</v>
      </c>
      <c r="K2205" s="80">
        <f>SUM(K2206:K2209)</f>
        <v>11865.53</v>
      </c>
      <c r="L2205" s="24">
        <f>L2206</f>
        <v>2.95</v>
      </c>
      <c r="M2205" s="347">
        <f t="shared" si="922"/>
        <v>1</v>
      </c>
      <c r="N2205" s="815"/>
      <c r="O2205" s="5" t="b">
        <f t="shared" si="965"/>
        <v>1</v>
      </c>
      <c r="P2205" s="520"/>
      <c r="Q2205" s="521"/>
      <c r="R2205" s="403"/>
    </row>
    <row r="2206" spans="1:18" s="527" customFormat="1" ht="36" customHeight="1" x14ac:dyDescent="0.25">
      <c r="A2206" s="804"/>
      <c r="B2206" s="522" t="s">
        <v>19</v>
      </c>
      <c r="C2206" s="523"/>
      <c r="D2206" s="80">
        <v>9643.14</v>
      </c>
      <c r="E2206" s="80">
        <f>9643.14+2225.34</f>
        <v>11868.48</v>
      </c>
      <c r="F2206" s="80">
        <f>10384.92-741.78+2225.34-2.952</f>
        <v>11865.53</v>
      </c>
      <c r="G2206" s="532">
        <f>F2206/E2206</f>
        <v>1</v>
      </c>
      <c r="H2206" s="80">
        <v>9640.19</v>
      </c>
      <c r="I2206" s="141">
        <f t="shared" si="943"/>
        <v>0.81200000000000006</v>
      </c>
      <c r="J2206" s="141">
        <f t="shared" si="964"/>
        <v>0.81200000000000006</v>
      </c>
      <c r="K2206" s="80">
        <f>F2206</f>
        <v>11865.53</v>
      </c>
      <c r="L2206" s="24">
        <f t="shared" si="948"/>
        <v>2.95</v>
      </c>
      <c r="M2206" s="347">
        <f t="shared" ref="M2206" si="967">K2206/E2206</f>
        <v>1</v>
      </c>
      <c r="N2206" s="815"/>
      <c r="O2206" s="5" t="b">
        <f t="shared" si="965"/>
        <v>1</v>
      </c>
      <c r="P2206" s="520"/>
      <c r="Q2206" s="521"/>
      <c r="R2206" s="403"/>
    </row>
    <row r="2207" spans="1:18" s="527" customFormat="1" ht="36" customHeight="1" collapsed="1" x14ac:dyDescent="0.25">
      <c r="A2207" s="804"/>
      <c r="B2207" s="522" t="s">
        <v>18</v>
      </c>
      <c r="C2207" s="523"/>
      <c r="D2207" s="80"/>
      <c r="E2207" s="528"/>
      <c r="F2207" s="529"/>
      <c r="G2207" s="516"/>
      <c r="H2207" s="529"/>
      <c r="I2207" s="141"/>
      <c r="J2207" s="525"/>
      <c r="K2207" s="80">
        <f t="shared" si="958"/>
        <v>0</v>
      </c>
      <c r="L2207" s="80">
        <f t="shared" si="948"/>
        <v>0</v>
      </c>
      <c r="M2207" s="347"/>
      <c r="N2207" s="815"/>
      <c r="O2207" s="5" t="b">
        <f t="shared" si="965"/>
        <v>1</v>
      </c>
      <c r="P2207" s="520"/>
      <c r="Q2207" s="521"/>
      <c r="R2207" s="403" t="b">
        <f t="shared" si="952"/>
        <v>1</v>
      </c>
    </row>
    <row r="2208" spans="1:18" s="531" customFormat="1" ht="36" customHeight="1" x14ac:dyDescent="0.25">
      <c r="A2208" s="804"/>
      <c r="B2208" s="522" t="s">
        <v>38</v>
      </c>
      <c r="C2208" s="523"/>
      <c r="D2208" s="80"/>
      <c r="E2208" s="528"/>
      <c r="F2208" s="529"/>
      <c r="G2208" s="516"/>
      <c r="H2208" s="529"/>
      <c r="I2208" s="141"/>
      <c r="J2208" s="525"/>
      <c r="K2208" s="80">
        <f t="shared" si="958"/>
        <v>0</v>
      </c>
      <c r="L2208" s="80">
        <f t="shared" si="948"/>
        <v>0</v>
      </c>
      <c r="M2208" s="347"/>
      <c r="N2208" s="815"/>
      <c r="O2208" s="5" t="b">
        <f t="shared" si="965"/>
        <v>1</v>
      </c>
      <c r="P2208" s="520"/>
      <c r="Q2208" s="521"/>
      <c r="R2208" s="403" t="b">
        <f t="shared" si="952"/>
        <v>1</v>
      </c>
    </row>
    <row r="2209" spans="1:18" s="531" customFormat="1" ht="129" customHeight="1" x14ac:dyDescent="0.25">
      <c r="A2209" s="805"/>
      <c r="B2209" s="522" t="s">
        <v>20</v>
      </c>
      <c r="C2209" s="523"/>
      <c r="D2209" s="80"/>
      <c r="E2209" s="528"/>
      <c r="F2209" s="529"/>
      <c r="G2209" s="516"/>
      <c r="H2209" s="529"/>
      <c r="I2209" s="141"/>
      <c r="J2209" s="525"/>
      <c r="K2209" s="80">
        <f t="shared" si="958"/>
        <v>0</v>
      </c>
      <c r="L2209" s="80">
        <f t="shared" si="948"/>
        <v>0</v>
      </c>
      <c r="M2209" s="347"/>
      <c r="N2209" s="816"/>
      <c r="O2209" s="5" t="b">
        <f t="shared" si="965"/>
        <v>1</v>
      </c>
      <c r="P2209" s="520"/>
      <c r="Q2209" s="521"/>
      <c r="R2209" s="403" t="b">
        <f t="shared" si="952"/>
        <v>1</v>
      </c>
    </row>
    <row r="2210" spans="1:18" s="536" customFormat="1" ht="39" x14ac:dyDescent="0.25">
      <c r="A2210" s="1022" t="s">
        <v>724</v>
      </c>
      <c r="B2210" s="533" t="s">
        <v>725</v>
      </c>
      <c r="C2210" s="523" t="s">
        <v>172</v>
      </c>
      <c r="D2210" s="534">
        <f>D2212</f>
        <v>5810.61</v>
      </c>
      <c r="E2210" s="534">
        <f t="shared" ref="E2210:F2210" si="968">E2212</f>
        <v>5810.61</v>
      </c>
      <c r="F2210" s="534">
        <f t="shared" si="968"/>
        <v>5810.6</v>
      </c>
      <c r="G2210" s="535">
        <f t="shared" ref="G2210" si="969">F2210/E2210</f>
        <v>1</v>
      </c>
      <c r="H2210" s="534">
        <v>4318.8100000000004</v>
      </c>
      <c r="I2210" s="535">
        <f t="shared" ref="I2210" si="970">H2210/E2210</f>
        <v>0.74</v>
      </c>
      <c r="J2210" s="535">
        <f t="shared" ref="J2210" si="971">H2210/F2210</f>
        <v>0.74</v>
      </c>
      <c r="K2210" s="534">
        <f t="shared" ref="K2210" si="972">K2212</f>
        <v>5810.61</v>
      </c>
      <c r="L2210" s="534">
        <f t="shared" si="948"/>
        <v>0</v>
      </c>
      <c r="M2210" s="535">
        <f t="shared" ref="M2210:M2212" si="973">K2210/E2210</f>
        <v>1</v>
      </c>
      <c r="N2210" s="1038" t="s">
        <v>1574</v>
      </c>
      <c r="O2210" s="5" t="b">
        <f t="shared" si="965"/>
        <v>1</v>
      </c>
      <c r="P2210" s="537"/>
      <c r="Q2210" s="538"/>
      <c r="R2210" s="403"/>
    </row>
    <row r="2211" spans="1:18" s="536" customFormat="1" ht="27" x14ac:dyDescent="0.25">
      <c r="A2211" s="1023"/>
      <c r="B2211" s="522" t="s">
        <v>19</v>
      </c>
      <c r="C2211" s="523"/>
      <c r="D2211" s="369"/>
      <c r="E2211" s="369"/>
      <c r="F2211" s="369"/>
      <c r="G2211" s="539"/>
      <c r="H2211" s="369"/>
      <c r="I2211" s="539"/>
      <c r="J2211" s="539"/>
      <c r="K2211" s="369">
        <f>E2211</f>
        <v>0</v>
      </c>
      <c r="L2211" s="369">
        <f>E2211-K2211</f>
        <v>0</v>
      </c>
      <c r="M2211" s="540" t="e">
        <f>K2211/E2211</f>
        <v>#DIV/0!</v>
      </c>
      <c r="N2211" s="1039"/>
      <c r="O2211" s="5" t="b">
        <f t="shared" si="965"/>
        <v>1</v>
      </c>
      <c r="P2211" s="537"/>
      <c r="Q2211" s="538"/>
      <c r="R2211" s="403" t="b">
        <f t="shared" si="952"/>
        <v>1</v>
      </c>
    </row>
    <row r="2212" spans="1:18" s="536" customFormat="1" ht="27" x14ac:dyDescent="0.25">
      <c r="A2212" s="1023"/>
      <c r="B2212" s="522" t="s">
        <v>18</v>
      </c>
      <c r="C2212" s="523"/>
      <c r="D2212" s="369">
        <v>5810.61</v>
      </c>
      <c r="E2212" s="369">
        <v>5810.61</v>
      </c>
      <c r="F2212" s="369">
        <v>5810.6</v>
      </c>
      <c r="G2212" s="539">
        <f t="shared" ref="G2212" si="974">F2212/E2212</f>
        <v>1</v>
      </c>
      <c r="H2212" s="369">
        <v>4318.8100000000004</v>
      </c>
      <c r="I2212" s="539">
        <f t="shared" ref="I2212" si="975">H2212/E2212</f>
        <v>0.74</v>
      </c>
      <c r="J2212" s="539">
        <f t="shared" ref="J2212" si="976">H2212/F2212</f>
        <v>0.74</v>
      </c>
      <c r="K2212" s="369">
        <v>5810.61</v>
      </c>
      <c r="L2212" s="369">
        <f>E2212-K2212</f>
        <v>0</v>
      </c>
      <c r="M2212" s="539">
        <f t="shared" si="973"/>
        <v>1</v>
      </c>
      <c r="N2212" s="1039"/>
      <c r="O2212" s="5" t="b">
        <f t="shared" si="965"/>
        <v>1</v>
      </c>
      <c r="P2212" s="537"/>
      <c r="Q2212" s="538"/>
      <c r="R2212" s="403"/>
    </row>
    <row r="2213" spans="1:18" s="536" customFormat="1" ht="27" x14ac:dyDescent="0.25">
      <c r="A2213" s="1023"/>
      <c r="B2213" s="522" t="s">
        <v>38</v>
      </c>
      <c r="C2213" s="523"/>
      <c r="D2213" s="541"/>
      <c r="E2213" s="542"/>
      <c r="F2213" s="543"/>
      <c r="G2213" s="544"/>
      <c r="H2213" s="543"/>
      <c r="I2213" s="545"/>
      <c r="J2213" s="546"/>
      <c r="K2213" s="541"/>
      <c r="L2213" s="541"/>
      <c r="M2213" s="547"/>
      <c r="N2213" s="1039"/>
      <c r="O2213" s="5" t="b">
        <f t="shared" si="965"/>
        <v>1</v>
      </c>
      <c r="P2213" s="537"/>
      <c r="Q2213" s="538"/>
      <c r="R2213" s="403" t="b">
        <f t="shared" si="952"/>
        <v>1</v>
      </c>
    </row>
    <row r="2214" spans="1:18" s="536" customFormat="1" ht="91.5" customHeight="1" x14ac:dyDescent="0.25">
      <c r="A2214" s="1024"/>
      <c r="B2214" s="522" t="s">
        <v>20</v>
      </c>
      <c r="C2214" s="523"/>
      <c r="D2214" s="167"/>
      <c r="E2214" s="548"/>
      <c r="F2214" s="549"/>
      <c r="G2214" s="550"/>
      <c r="H2214" s="549"/>
      <c r="I2214" s="473"/>
      <c r="J2214" s="284"/>
      <c r="K2214" s="167"/>
      <c r="L2214" s="167"/>
      <c r="M2214" s="551"/>
      <c r="N2214" s="1040"/>
      <c r="O2214" s="5" t="b">
        <f t="shared" si="965"/>
        <v>1</v>
      </c>
      <c r="P2214" s="537"/>
      <c r="Q2214" s="538"/>
      <c r="R2214" s="403" t="b">
        <f t="shared" si="952"/>
        <v>1</v>
      </c>
    </row>
    <row r="2215" spans="1:18" s="74" customFormat="1" ht="68.25" customHeight="1" x14ac:dyDescent="0.25">
      <c r="A2215" s="750" t="s">
        <v>8</v>
      </c>
      <c r="B2215" s="137" t="s">
        <v>708</v>
      </c>
      <c r="C2215" s="34" t="s">
        <v>114</v>
      </c>
      <c r="D2215" s="31">
        <f>SUM(D2216:D2219)</f>
        <v>278327.21000000002</v>
      </c>
      <c r="E2215" s="31">
        <f>SUM(E2216:E2219)</f>
        <v>280951.69</v>
      </c>
      <c r="F2215" s="31">
        <f>SUM(F2216:F2219)</f>
        <v>201837.28</v>
      </c>
      <c r="G2215" s="101">
        <f t="shared" ref="G2215:G2324" si="977">F2215/E2215</f>
        <v>0.71799999999999997</v>
      </c>
      <c r="H2215" s="31">
        <f>SUM(H2216:H2219)</f>
        <v>201837.24</v>
      </c>
      <c r="I2215" s="101">
        <f t="shared" ref="I2215:I2308" si="978">H2215/E2215</f>
        <v>0.71799999999999997</v>
      </c>
      <c r="J2215" s="101">
        <f t="shared" ref="J2215:J2324" si="979">H2215/F2215</f>
        <v>1</v>
      </c>
      <c r="K2215" s="31">
        <f>SUM(K2216:K2219)</f>
        <v>275746.44</v>
      </c>
      <c r="L2215" s="31">
        <f>SUM(L2216:L2219)</f>
        <v>5205.25</v>
      </c>
      <c r="M2215" s="32">
        <f>K2215/E2215</f>
        <v>0.98</v>
      </c>
      <c r="N2215" s="628"/>
      <c r="O2215" s="5" t="b">
        <f t="shared" ref="O2215:O2242" si="980">K2215+L2215=E2215</f>
        <v>1</v>
      </c>
      <c r="P2215" s="6"/>
      <c r="Q2215" s="138"/>
      <c r="R2215" s="403"/>
    </row>
    <row r="2216" spans="1:18" s="74" customFormat="1" ht="27" x14ac:dyDescent="0.25">
      <c r="A2216" s="750"/>
      <c r="B2216" s="35" t="s">
        <v>19</v>
      </c>
      <c r="C2216" s="35"/>
      <c r="D2216" s="33">
        <f t="shared" ref="D2216:F2219" si="981">D2221+D2261+D2296+D2306+D2316</f>
        <v>0</v>
      </c>
      <c r="E2216" s="33">
        <f t="shared" si="981"/>
        <v>0</v>
      </c>
      <c r="F2216" s="33">
        <f t="shared" si="981"/>
        <v>0</v>
      </c>
      <c r="G2216" s="103" t="e">
        <f t="shared" si="977"/>
        <v>#DIV/0!</v>
      </c>
      <c r="H2216" s="112">
        <f>H2221+H2261+H2296+H2306+H2316</f>
        <v>0</v>
      </c>
      <c r="I2216" s="103" t="e">
        <f t="shared" si="978"/>
        <v>#DIV/0!</v>
      </c>
      <c r="J2216" s="103" t="e">
        <f t="shared" si="979"/>
        <v>#DIV/0!</v>
      </c>
      <c r="K2216" s="33">
        <f t="shared" ref="K2216:L2219" si="982">K2221+K2261+K2296+K2306+K2316</f>
        <v>0</v>
      </c>
      <c r="L2216" s="33">
        <f t="shared" si="982"/>
        <v>0</v>
      </c>
      <c r="M2216" s="117" t="e">
        <f>K2216/E2216</f>
        <v>#DIV/0!</v>
      </c>
      <c r="N2216" s="628"/>
      <c r="O2216" s="5" t="b">
        <f t="shared" si="980"/>
        <v>1</v>
      </c>
      <c r="P2216" s="6"/>
      <c r="Q2216" s="138"/>
      <c r="R2216" s="403" t="b">
        <f t="shared" si="952"/>
        <v>1</v>
      </c>
    </row>
    <row r="2217" spans="1:18" s="74" customFormat="1" ht="27" x14ac:dyDescent="0.25">
      <c r="A2217" s="750"/>
      <c r="B2217" s="35" t="s">
        <v>18</v>
      </c>
      <c r="C2217" s="35"/>
      <c r="D2217" s="33">
        <f t="shared" si="981"/>
        <v>11566.6</v>
      </c>
      <c r="E2217" s="33">
        <f t="shared" si="981"/>
        <v>12336</v>
      </c>
      <c r="F2217" s="33">
        <f t="shared" si="981"/>
        <v>12336</v>
      </c>
      <c r="G2217" s="104">
        <f t="shared" si="977"/>
        <v>1</v>
      </c>
      <c r="H2217" s="33">
        <f>H2222+H2262+H2297+H2307+H2317</f>
        <v>12335.96</v>
      </c>
      <c r="I2217" s="104">
        <f t="shared" si="978"/>
        <v>1</v>
      </c>
      <c r="J2217" s="104">
        <f t="shared" si="979"/>
        <v>1</v>
      </c>
      <c r="K2217" s="33">
        <f t="shared" si="982"/>
        <v>12335.96</v>
      </c>
      <c r="L2217" s="33">
        <f t="shared" si="982"/>
        <v>0.04</v>
      </c>
      <c r="M2217" s="116">
        <f t="shared" ref="M2217:M2310" si="983">K2217/E2217</f>
        <v>1</v>
      </c>
      <c r="N2217" s="628"/>
      <c r="O2217" s="5" t="b">
        <f t="shared" si="980"/>
        <v>1</v>
      </c>
      <c r="P2217" s="6"/>
      <c r="Q2217" s="138"/>
      <c r="R2217" s="403"/>
    </row>
    <row r="2218" spans="1:18" s="74" customFormat="1" ht="27" x14ac:dyDescent="0.25">
      <c r="A2218" s="750"/>
      <c r="B2218" s="35" t="s">
        <v>38</v>
      </c>
      <c r="C2218" s="35"/>
      <c r="D2218" s="33">
        <f t="shared" si="981"/>
        <v>266760.61</v>
      </c>
      <c r="E2218" s="33">
        <f t="shared" si="981"/>
        <v>268615.69</v>
      </c>
      <c r="F2218" s="33">
        <f t="shared" si="981"/>
        <v>189501.28</v>
      </c>
      <c r="G2218" s="104">
        <f t="shared" si="977"/>
        <v>0.70499999999999996</v>
      </c>
      <c r="H2218" s="33">
        <f>H2223+H2263+H2298+H2308+H2318</f>
        <v>189501.28</v>
      </c>
      <c r="I2218" s="104">
        <f t="shared" si="978"/>
        <v>0.70499999999999996</v>
      </c>
      <c r="J2218" s="104">
        <f t="shared" si="979"/>
        <v>1</v>
      </c>
      <c r="K2218" s="33">
        <f t="shared" si="982"/>
        <v>263410.48</v>
      </c>
      <c r="L2218" s="33">
        <f t="shared" ref="L2218" si="984">E2218-K2218</f>
        <v>5205.21</v>
      </c>
      <c r="M2218" s="209">
        <f t="shared" si="983"/>
        <v>0.98</v>
      </c>
      <c r="N2218" s="628"/>
      <c r="O2218" s="5" t="b">
        <f t="shared" si="980"/>
        <v>1</v>
      </c>
      <c r="P2218" s="6"/>
      <c r="Q2218" s="138"/>
      <c r="R2218" s="403" t="b">
        <f t="shared" si="952"/>
        <v>1</v>
      </c>
    </row>
    <row r="2219" spans="1:18" s="74" customFormat="1" ht="27" x14ac:dyDescent="0.25">
      <c r="A2219" s="750"/>
      <c r="B2219" s="35" t="s">
        <v>20</v>
      </c>
      <c r="C2219" s="35"/>
      <c r="D2219" s="33">
        <f t="shared" si="981"/>
        <v>0</v>
      </c>
      <c r="E2219" s="33">
        <f t="shared" si="981"/>
        <v>0</v>
      </c>
      <c r="F2219" s="33">
        <f t="shared" si="981"/>
        <v>0</v>
      </c>
      <c r="G2219" s="102" t="e">
        <f t="shared" si="977"/>
        <v>#DIV/0!</v>
      </c>
      <c r="H2219" s="112">
        <f>H2224+H2264+H2299+H2309+H2319</f>
        <v>0</v>
      </c>
      <c r="I2219" s="103" t="e">
        <f t="shared" si="978"/>
        <v>#DIV/0!</v>
      </c>
      <c r="J2219" s="103" t="e">
        <f t="shared" si="979"/>
        <v>#DIV/0!</v>
      </c>
      <c r="K2219" s="112">
        <f t="shared" si="982"/>
        <v>0</v>
      </c>
      <c r="L2219" s="33">
        <f t="shared" si="982"/>
        <v>0</v>
      </c>
      <c r="M2219" s="117" t="e">
        <f t="shared" si="983"/>
        <v>#DIV/0!</v>
      </c>
      <c r="N2219" s="628"/>
      <c r="O2219" s="5" t="b">
        <f t="shared" si="980"/>
        <v>1</v>
      </c>
      <c r="P2219" s="6"/>
      <c r="Q2219" s="138"/>
      <c r="R2219" s="403" t="b">
        <f t="shared" si="952"/>
        <v>1</v>
      </c>
    </row>
    <row r="2220" spans="1:18" s="74" customFormat="1" ht="83.25" customHeight="1" x14ac:dyDescent="0.25">
      <c r="A2220" s="808" t="s">
        <v>355</v>
      </c>
      <c r="B2220" s="54" t="s">
        <v>492</v>
      </c>
      <c r="C2220" s="54" t="s">
        <v>520</v>
      </c>
      <c r="D2220" s="59">
        <f>SUM(D2221:D2224)</f>
        <v>149884.74</v>
      </c>
      <c r="E2220" s="59">
        <f t="shared" ref="E2220:F2220" si="985">SUM(E2221:E2224)</f>
        <v>151919.82</v>
      </c>
      <c r="F2220" s="59">
        <f t="shared" si="985"/>
        <v>95106.41</v>
      </c>
      <c r="G2220" s="96">
        <f t="shared" si="977"/>
        <v>0.626</v>
      </c>
      <c r="H2220" s="59">
        <f>SUM(H2221:H2224)</f>
        <v>95106.41</v>
      </c>
      <c r="I2220" s="96">
        <f t="shared" si="978"/>
        <v>0.626</v>
      </c>
      <c r="J2220" s="96">
        <f t="shared" si="979"/>
        <v>1</v>
      </c>
      <c r="K2220" s="59">
        <f>SUM(K2221:K2224)</f>
        <v>148984.89000000001</v>
      </c>
      <c r="L2220" s="59">
        <f>SUM(L2221:L2224)</f>
        <v>2934.93</v>
      </c>
      <c r="M2220" s="57">
        <f t="shared" si="983"/>
        <v>0.98</v>
      </c>
      <c r="N2220" s="771"/>
      <c r="O2220" s="5" t="b">
        <f t="shared" si="980"/>
        <v>1</v>
      </c>
      <c r="P2220" s="6"/>
      <c r="Q2220" s="138"/>
      <c r="R2220" s="403" t="b">
        <f t="shared" si="952"/>
        <v>1</v>
      </c>
    </row>
    <row r="2221" spans="1:18" s="74" customFormat="1" ht="27" x14ac:dyDescent="0.25">
      <c r="A2221" s="808"/>
      <c r="B2221" s="454" t="s">
        <v>19</v>
      </c>
      <c r="C2221" s="54"/>
      <c r="D2221" s="24">
        <f>D2226+D2231</f>
        <v>0</v>
      </c>
      <c r="E2221" s="24">
        <f t="shared" ref="E2221:K2224" si="986">E2226+E2231</f>
        <v>0</v>
      </c>
      <c r="F2221" s="24">
        <f t="shared" si="986"/>
        <v>0</v>
      </c>
      <c r="G2221" s="81" t="e">
        <f t="shared" si="977"/>
        <v>#DIV/0!</v>
      </c>
      <c r="H2221" s="24">
        <f t="shared" si="986"/>
        <v>0</v>
      </c>
      <c r="I2221" s="81" t="e">
        <f t="shared" si="978"/>
        <v>#DIV/0!</v>
      </c>
      <c r="J2221" s="81" t="e">
        <f t="shared" si="979"/>
        <v>#DIV/0!</v>
      </c>
      <c r="K2221" s="24">
        <f t="shared" si="986"/>
        <v>0</v>
      </c>
      <c r="L2221" s="24">
        <f t="shared" ref="K2221:L2314" si="987">F2221</f>
        <v>0</v>
      </c>
      <c r="M2221" s="120" t="e">
        <f t="shared" si="983"/>
        <v>#DIV/0!</v>
      </c>
      <c r="N2221" s="771"/>
      <c r="O2221" s="5" t="b">
        <f t="shared" si="980"/>
        <v>1</v>
      </c>
      <c r="P2221" s="6"/>
      <c r="Q2221" s="138"/>
      <c r="R2221" s="403" t="b">
        <f t="shared" si="952"/>
        <v>1</v>
      </c>
    </row>
    <row r="2222" spans="1:18" s="74" customFormat="1" ht="27" x14ac:dyDescent="0.25">
      <c r="A2222" s="808"/>
      <c r="B2222" s="454" t="s">
        <v>18</v>
      </c>
      <c r="C2222" s="54"/>
      <c r="D2222" s="24">
        <f t="shared" ref="D2222:F2224" si="988">D2227+D2232</f>
        <v>0</v>
      </c>
      <c r="E2222" s="24">
        <f t="shared" si="988"/>
        <v>0</v>
      </c>
      <c r="F2222" s="24">
        <f t="shared" si="988"/>
        <v>0</v>
      </c>
      <c r="G2222" s="81" t="e">
        <f t="shared" si="977"/>
        <v>#DIV/0!</v>
      </c>
      <c r="H2222" s="24">
        <f t="shared" si="986"/>
        <v>0</v>
      </c>
      <c r="I2222" s="81" t="e">
        <f t="shared" si="978"/>
        <v>#DIV/0!</v>
      </c>
      <c r="J2222" s="81" t="e">
        <f t="shared" si="979"/>
        <v>#DIV/0!</v>
      </c>
      <c r="K2222" s="24">
        <f t="shared" si="986"/>
        <v>0</v>
      </c>
      <c r="L2222" s="24">
        <f t="shared" si="987"/>
        <v>0</v>
      </c>
      <c r="M2222" s="120" t="e">
        <f t="shared" si="983"/>
        <v>#DIV/0!</v>
      </c>
      <c r="N2222" s="771"/>
      <c r="O2222" s="5" t="b">
        <f t="shared" si="980"/>
        <v>1</v>
      </c>
      <c r="P2222" s="6"/>
      <c r="Q2222" s="138"/>
      <c r="R2222" s="403" t="b">
        <f t="shared" si="952"/>
        <v>1</v>
      </c>
    </row>
    <row r="2223" spans="1:18" s="74" customFormat="1" ht="27" x14ac:dyDescent="0.25">
      <c r="A2223" s="808"/>
      <c r="B2223" s="454" t="s">
        <v>38</v>
      </c>
      <c r="C2223" s="54"/>
      <c r="D2223" s="24">
        <f t="shared" si="988"/>
        <v>149884.74</v>
      </c>
      <c r="E2223" s="24">
        <f t="shared" si="988"/>
        <v>151919.82</v>
      </c>
      <c r="F2223" s="24">
        <f t="shared" si="988"/>
        <v>95106.41</v>
      </c>
      <c r="G2223" s="100">
        <f t="shared" si="977"/>
        <v>0.626</v>
      </c>
      <c r="H2223" s="24">
        <f t="shared" si="986"/>
        <v>95106.41</v>
      </c>
      <c r="I2223" s="100">
        <f t="shared" si="978"/>
        <v>0.626</v>
      </c>
      <c r="J2223" s="100">
        <f t="shared" si="979"/>
        <v>1</v>
      </c>
      <c r="K2223" s="24">
        <f>K2228+K2233</f>
        <v>148984.89000000001</v>
      </c>
      <c r="L2223" s="24">
        <f>L2228+L2233</f>
        <v>2934.93</v>
      </c>
      <c r="M2223" s="47">
        <f t="shared" si="983"/>
        <v>0.98</v>
      </c>
      <c r="N2223" s="771"/>
      <c r="O2223" s="5" t="b">
        <f t="shared" si="980"/>
        <v>1</v>
      </c>
      <c r="P2223" s="6"/>
      <c r="Q2223" s="138"/>
      <c r="R2223" s="403" t="b">
        <f t="shared" si="952"/>
        <v>1</v>
      </c>
    </row>
    <row r="2224" spans="1:18" s="74" customFormat="1" ht="27" x14ac:dyDescent="0.25">
      <c r="A2224" s="808"/>
      <c r="B2224" s="454" t="s">
        <v>20</v>
      </c>
      <c r="C2224" s="54"/>
      <c r="D2224" s="24">
        <f t="shared" si="988"/>
        <v>0</v>
      </c>
      <c r="E2224" s="24">
        <f t="shared" si="988"/>
        <v>0</v>
      </c>
      <c r="F2224" s="24">
        <f t="shared" si="988"/>
        <v>0</v>
      </c>
      <c r="G2224" s="81" t="e">
        <f t="shared" si="977"/>
        <v>#DIV/0!</v>
      </c>
      <c r="H2224" s="24">
        <f t="shared" si="986"/>
        <v>0</v>
      </c>
      <c r="I2224" s="81" t="e">
        <f t="shared" si="978"/>
        <v>#DIV/0!</v>
      </c>
      <c r="J2224" s="81" t="e">
        <f t="shared" si="979"/>
        <v>#DIV/0!</v>
      </c>
      <c r="K2224" s="24">
        <f t="shared" si="986"/>
        <v>0</v>
      </c>
      <c r="L2224" s="24">
        <f t="shared" si="987"/>
        <v>0</v>
      </c>
      <c r="M2224" s="120" t="e">
        <f t="shared" si="983"/>
        <v>#DIV/0!</v>
      </c>
      <c r="N2224" s="771"/>
      <c r="O2224" s="5" t="b">
        <f t="shared" si="980"/>
        <v>1</v>
      </c>
      <c r="P2224" s="6"/>
      <c r="Q2224" s="138"/>
      <c r="R2224" s="403" t="b">
        <f t="shared" si="952"/>
        <v>1</v>
      </c>
    </row>
    <row r="2225" spans="1:18" s="4" customFormat="1" ht="216" customHeight="1" x14ac:dyDescent="0.25">
      <c r="A2225" s="591" t="s">
        <v>356</v>
      </c>
      <c r="B2225" s="37" t="s">
        <v>446</v>
      </c>
      <c r="C2225" s="37" t="s">
        <v>172</v>
      </c>
      <c r="D2225" s="51">
        <f>SUM(D2226:D2229)</f>
        <v>100888.04</v>
      </c>
      <c r="E2225" s="51">
        <f>SUM(E2226:E2229)</f>
        <v>102743.12</v>
      </c>
      <c r="F2225" s="51">
        <f>SUM(F2226:F2229)</f>
        <v>73794.240000000005</v>
      </c>
      <c r="G2225" s="105">
        <f t="shared" si="977"/>
        <v>0.71799999999999997</v>
      </c>
      <c r="H2225" s="51">
        <f>SUM(H2226:H2229)</f>
        <v>73794.240000000005</v>
      </c>
      <c r="I2225" s="100">
        <f t="shared" si="978"/>
        <v>0.71799999999999997</v>
      </c>
      <c r="J2225" s="105">
        <f t="shared" si="979"/>
        <v>1</v>
      </c>
      <c r="K2225" s="24">
        <f>SUM(K2226:K2229)</f>
        <v>102743.12</v>
      </c>
      <c r="L2225" s="24">
        <f>SUM(L2226:L2229)</f>
        <v>0</v>
      </c>
      <c r="M2225" s="47">
        <f t="shared" si="983"/>
        <v>1</v>
      </c>
      <c r="N2225" s="828" t="s">
        <v>1603</v>
      </c>
      <c r="O2225" s="5" t="b">
        <f t="shared" si="980"/>
        <v>1</v>
      </c>
      <c r="P2225" s="6"/>
      <c r="Q2225" s="138"/>
      <c r="R2225" s="403" t="b">
        <f t="shared" si="952"/>
        <v>1</v>
      </c>
    </row>
    <row r="2226" spans="1:18" s="4" customFormat="1" ht="48.75" customHeight="1" outlineLevel="1" x14ac:dyDescent="0.25">
      <c r="A2226" s="591"/>
      <c r="B2226" s="454" t="s">
        <v>19</v>
      </c>
      <c r="C2226" s="454"/>
      <c r="D2226" s="24"/>
      <c r="E2226" s="24"/>
      <c r="F2226" s="24"/>
      <c r="G2226" s="81" t="e">
        <f t="shared" si="977"/>
        <v>#DIV/0!</v>
      </c>
      <c r="H2226" s="24"/>
      <c r="I2226" s="81" t="e">
        <f t="shared" si="978"/>
        <v>#DIV/0!</v>
      </c>
      <c r="J2226" s="81" t="e">
        <f t="shared" si="979"/>
        <v>#DIV/0!</v>
      </c>
      <c r="K2226" s="24">
        <f t="shared" si="987"/>
        <v>0</v>
      </c>
      <c r="L2226" s="24"/>
      <c r="M2226" s="120" t="e">
        <f t="shared" si="983"/>
        <v>#DIV/0!</v>
      </c>
      <c r="N2226" s="828"/>
      <c r="O2226" s="5" t="b">
        <f t="shared" si="980"/>
        <v>1</v>
      </c>
      <c r="P2226" s="6"/>
      <c r="Q2226" s="138"/>
      <c r="R2226" s="403" t="b">
        <f t="shared" si="952"/>
        <v>1</v>
      </c>
    </row>
    <row r="2227" spans="1:18" s="4" customFormat="1" ht="48.75" customHeight="1" outlineLevel="1" x14ac:dyDescent="0.25">
      <c r="A2227" s="591"/>
      <c r="B2227" s="454" t="s">
        <v>18</v>
      </c>
      <c r="C2227" s="454"/>
      <c r="D2227" s="24">
        <v>0</v>
      </c>
      <c r="E2227" s="24">
        <v>0</v>
      </c>
      <c r="F2227" s="24">
        <v>0</v>
      </c>
      <c r="G2227" s="81" t="e">
        <f t="shared" si="977"/>
        <v>#DIV/0!</v>
      </c>
      <c r="H2227" s="24">
        <v>0</v>
      </c>
      <c r="I2227" s="81" t="e">
        <f t="shared" si="978"/>
        <v>#DIV/0!</v>
      </c>
      <c r="J2227" s="81" t="e">
        <f t="shared" si="979"/>
        <v>#DIV/0!</v>
      </c>
      <c r="K2227" s="24">
        <f t="shared" si="987"/>
        <v>0</v>
      </c>
      <c r="L2227" s="24"/>
      <c r="M2227" s="120" t="e">
        <f t="shared" si="983"/>
        <v>#DIV/0!</v>
      </c>
      <c r="N2227" s="828"/>
      <c r="O2227" s="5" t="b">
        <f t="shared" si="980"/>
        <v>1</v>
      </c>
      <c r="P2227" s="6"/>
      <c r="Q2227" s="138"/>
      <c r="R2227" s="403" t="b">
        <f t="shared" si="952"/>
        <v>1</v>
      </c>
    </row>
    <row r="2228" spans="1:18" s="4" customFormat="1" ht="48.75" customHeight="1" outlineLevel="1" x14ac:dyDescent="0.25">
      <c r="A2228" s="591"/>
      <c r="B2228" s="454" t="s">
        <v>38</v>
      </c>
      <c r="C2228" s="454"/>
      <c r="D2228" s="24">
        <v>100888.04</v>
      </c>
      <c r="E2228" s="24">
        <v>102743.12</v>
      </c>
      <c r="F2228" s="24">
        <v>73794.240000000005</v>
      </c>
      <c r="G2228" s="100">
        <f t="shared" si="977"/>
        <v>0.71799999999999997</v>
      </c>
      <c r="H2228" s="24">
        <f>F2228</f>
        <v>73794.240000000005</v>
      </c>
      <c r="I2228" s="100">
        <f t="shared" si="978"/>
        <v>0.71799999999999997</v>
      </c>
      <c r="J2228" s="100">
        <f t="shared" si="979"/>
        <v>1</v>
      </c>
      <c r="K2228" s="24">
        <f>E2228</f>
        <v>102743.12</v>
      </c>
      <c r="L2228" s="24"/>
      <c r="M2228" s="47">
        <f t="shared" si="983"/>
        <v>1</v>
      </c>
      <c r="N2228" s="828"/>
      <c r="O2228" s="5" t="b">
        <f t="shared" si="980"/>
        <v>1</v>
      </c>
      <c r="P2228" s="6"/>
      <c r="Q2228" s="138"/>
      <c r="R2228" s="403" t="b">
        <f t="shared" si="952"/>
        <v>1</v>
      </c>
    </row>
    <row r="2229" spans="1:18" s="4" customFormat="1" ht="48.75" customHeight="1" outlineLevel="1" x14ac:dyDescent="0.25">
      <c r="A2229" s="591"/>
      <c r="B2229" s="454" t="s">
        <v>20</v>
      </c>
      <c r="C2229" s="454"/>
      <c r="D2229" s="24">
        <v>0</v>
      </c>
      <c r="E2229" s="24">
        <v>0</v>
      </c>
      <c r="F2229" s="24">
        <v>0</v>
      </c>
      <c r="G2229" s="81" t="e">
        <f t="shared" si="977"/>
        <v>#DIV/0!</v>
      </c>
      <c r="H2229" s="40">
        <v>0</v>
      </c>
      <c r="I2229" s="81" t="e">
        <f t="shared" si="978"/>
        <v>#DIV/0!</v>
      </c>
      <c r="J2229" s="81" t="e">
        <f t="shared" si="979"/>
        <v>#DIV/0!</v>
      </c>
      <c r="K2229" s="24">
        <f t="shared" si="987"/>
        <v>0</v>
      </c>
      <c r="L2229" s="24"/>
      <c r="M2229" s="120" t="e">
        <f t="shared" si="983"/>
        <v>#DIV/0!</v>
      </c>
      <c r="N2229" s="828"/>
      <c r="O2229" s="5" t="b">
        <f t="shared" si="980"/>
        <v>1</v>
      </c>
      <c r="P2229" s="6"/>
      <c r="Q2229" s="138"/>
      <c r="R2229" s="403" t="b">
        <f t="shared" si="952"/>
        <v>1</v>
      </c>
    </row>
    <row r="2230" spans="1:18" s="4" customFormat="1" ht="73.5" customHeight="1" outlineLevel="1" x14ac:dyDescent="0.25">
      <c r="A2230" s="612" t="s">
        <v>197</v>
      </c>
      <c r="B2230" s="37" t="s">
        <v>447</v>
      </c>
      <c r="C2230" s="37" t="s">
        <v>172</v>
      </c>
      <c r="D2230" s="24">
        <f>SUM(D2231:D2234)</f>
        <v>48996.7</v>
      </c>
      <c r="E2230" s="24">
        <f t="shared" ref="E2230:F2230" si="989">SUM(E2231:E2234)</f>
        <v>49176.7</v>
      </c>
      <c r="F2230" s="24">
        <f t="shared" si="989"/>
        <v>21312.17</v>
      </c>
      <c r="G2230" s="100">
        <f t="shared" si="977"/>
        <v>0.433</v>
      </c>
      <c r="H2230" s="40">
        <f>SUM(H2231:H2234)</f>
        <v>21312.17</v>
      </c>
      <c r="I2230" s="100">
        <f t="shared" si="978"/>
        <v>0.433</v>
      </c>
      <c r="J2230" s="100">
        <f t="shared" si="979"/>
        <v>1</v>
      </c>
      <c r="K2230" s="24">
        <f>SUM(K2231:K2234)</f>
        <v>46241.77</v>
      </c>
      <c r="L2230" s="24">
        <f>SUM(L2231:L2234)</f>
        <v>2934.93</v>
      </c>
      <c r="M2230" s="47">
        <f t="shared" si="983"/>
        <v>0.94</v>
      </c>
      <c r="N2230" s="609"/>
      <c r="O2230" s="5" t="b">
        <f t="shared" si="980"/>
        <v>1</v>
      </c>
      <c r="P2230" s="6"/>
      <c r="Q2230" s="138"/>
      <c r="R2230" s="403" t="b">
        <f t="shared" si="952"/>
        <v>1</v>
      </c>
    </row>
    <row r="2231" spans="1:18" s="4" customFormat="1" ht="27" outlineLevel="1" x14ac:dyDescent="0.25">
      <c r="A2231" s="613"/>
      <c r="B2231" s="454" t="s">
        <v>19</v>
      </c>
      <c r="C2231" s="454"/>
      <c r="D2231" s="24">
        <f>D2236+D2241+D2246+D2251+D2256</f>
        <v>0</v>
      </c>
      <c r="E2231" s="24">
        <f t="shared" ref="E2231:L2231" si="990">E2236+E2241+E2246+E2251+E2256</f>
        <v>0</v>
      </c>
      <c r="F2231" s="24">
        <f t="shared" si="990"/>
        <v>0</v>
      </c>
      <c r="G2231" s="81" t="e">
        <f t="shared" si="977"/>
        <v>#DIV/0!</v>
      </c>
      <c r="H2231" s="24">
        <f t="shared" si="990"/>
        <v>0</v>
      </c>
      <c r="I2231" s="81" t="e">
        <f t="shared" si="978"/>
        <v>#DIV/0!</v>
      </c>
      <c r="J2231" s="81" t="e">
        <f t="shared" si="979"/>
        <v>#DIV/0!</v>
      </c>
      <c r="K2231" s="24">
        <f t="shared" si="990"/>
        <v>0</v>
      </c>
      <c r="L2231" s="24">
        <f t="shared" si="990"/>
        <v>0</v>
      </c>
      <c r="M2231" s="120" t="e">
        <f t="shared" si="983"/>
        <v>#DIV/0!</v>
      </c>
      <c r="N2231" s="610"/>
      <c r="O2231" s="5" t="b">
        <f t="shared" si="980"/>
        <v>1</v>
      </c>
      <c r="P2231" s="6"/>
      <c r="Q2231" s="138"/>
      <c r="R2231" s="403" t="b">
        <f t="shared" si="952"/>
        <v>1</v>
      </c>
    </row>
    <row r="2232" spans="1:18" s="4" customFormat="1" ht="27" outlineLevel="1" x14ac:dyDescent="0.25">
      <c r="A2232" s="613"/>
      <c r="B2232" s="454" t="s">
        <v>18</v>
      </c>
      <c r="C2232" s="454"/>
      <c r="D2232" s="24">
        <f t="shared" ref="D2232:F2234" si="991">D2237+D2242+D2247+D2252+D2257</f>
        <v>0</v>
      </c>
      <c r="E2232" s="24">
        <f t="shared" si="991"/>
        <v>0</v>
      </c>
      <c r="F2232" s="24">
        <f t="shared" si="991"/>
        <v>0</v>
      </c>
      <c r="G2232" s="81" t="e">
        <f t="shared" si="977"/>
        <v>#DIV/0!</v>
      </c>
      <c r="H2232" s="24">
        <f t="shared" ref="H2232" si="992">H2237+H2242+H2247+H2252+H2257</f>
        <v>0</v>
      </c>
      <c r="I2232" s="81" t="e">
        <f t="shared" si="978"/>
        <v>#DIV/0!</v>
      </c>
      <c r="J2232" s="81" t="e">
        <f t="shared" si="979"/>
        <v>#DIV/0!</v>
      </c>
      <c r="K2232" s="24">
        <f t="shared" ref="K2232:L2233" si="993">K2237+K2242+K2247+K2252+K2257</f>
        <v>0</v>
      </c>
      <c r="L2232" s="24">
        <f t="shared" si="993"/>
        <v>0</v>
      </c>
      <c r="M2232" s="120" t="e">
        <f t="shared" si="983"/>
        <v>#DIV/0!</v>
      </c>
      <c r="N2232" s="610"/>
      <c r="O2232" s="5" t="b">
        <f t="shared" si="980"/>
        <v>1</v>
      </c>
      <c r="P2232" s="6"/>
      <c r="Q2232" s="138"/>
      <c r="R2232" s="403" t="b">
        <f t="shared" si="952"/>
        <v>1</v>
      </c>
    </row>
    <row r="2233" spans="1:18" s="4" customFormat="1" ht="27" outlineLevel="1" x14ac:dyDescent="0.25">
      <c r="A2233" s="613"/>
      <c r="B2233" s="454" t="s">
        <v>38</v>
      </c>
      <c r="C2233" s="454"/>
      <c r="D2233" s="24">
        <f t="shared" si="991"/>
        <v>48996.7</v>
      </c>
      <c r="E2233" s="24">
        <f t="shared" si="991"/>
        <v>49176.7</v>
      </c>
      <c r="F2233" s="24">
        <f t="shared" si="991"/>
        <v>21312.17</v>
      </c>
      <c r="G2233" s="100">
        <f t="shared" si="977"/>
        <v>0.433</v>
      </c>
      <c r="H2233" s="24">
        <f t="shared" ref="H2233" si="994">H2238+H2243+H2248+H2253+H2258</f>
        <v>21312.17</v>
      </c>
      <c r="I2233" s="100">
        <f t="shared" si="978"/>
        <v>0.433</v>
      </c>
      <c r="J2233" s="100">
        <f t="shared" si="979"/>
        <v>1</v>
      </c>
      <c r="K2233" s="24">
        <f t="shared" si="993"/>
        <v>46241.77</v>
      </c>
      <c r="L2233" s="24">
        <f t="shared" si="993"/>
        <v>2934.93</v>
      </c>
      <c r="M2233" s="47">
        <f t="shared" si="983"/>
        <v>0.94</v>
      </c>
      <c r="N2233" s="610"/>
      <c r="O2233" s="5" t="b">
        <f t="shared" si="980"/>
        <v>1</v>
      </c>
      <c r="P2233" s="6"/>
      <c r="Q2233" s="138"/>
      <c r="R2233" s="403" t="b">
        <f t="shared" si="952"/>
        <v>1</v>
      </c>
    </row>
    <row r="2234" spans="1:18" s="4" customFormat="1" ht="27" outlineLevel="1" x14ac:dyDescent="0.25">
      <c r="A2234" s="594"/>
      <c r="B2234" s="454" t="s">
        <v>20</v>
      </c>
      <c r="C2234" s="454"/>
      <c r="D2234" s="24">
        <f t="shared" si="991"/>
        <v>0</v>
      </c>
      <c r="E2234" s="24">
        <f t="shared" si="991"/>
        <v>0</v>
      </c>
      <c r="F2234" s="24">
        <f t="shared" si="991"/>
        <v>0</v>
      </c>
      <c r="G2234" s="81" t="e">
        <f t="shared" si="977"/>
        <v>#DIV/0!</v>
      </c>
      <c r="H2234" s="24">
        <f t="shared" ref="H2234" si="995">H2239+H2244+H2249+H2254+H2259</f>
        <v>0</v>
      </c>
      <c r="I2234" s="81" t="e">
        <f t="shared" si="978"/>
        <v>#DIV/0!</v>
      </c>
      <c r="J2234" s="81" t="e">
        <f t="shared" si="979"/>
        <v>#DIV/0!</v>
      </c>
      <c r="K2234" s="24">
        <f t="shared" ref="K2234:L2234" si="996">K2239+K2244+K2249+K2254+K2259</f>
        <v>0</v>
      </c>
      <c r="L2234" s="24">
        <f t="shared" si="996"/>
        <v>0</v>
      </c>
      <c r="M2234" s="120" t="e">
        <f t="shared" si="983"/>
        <v>#DIV/0!</v>
      </c>
      <c r="N2234" s="611"/>
      <c r="O2234" s="5" t="b">
        <f t="shared" si="980"/>
        <v>1</v>
      </c>
      <c r="P2234" s="6"/>
      <c r="Q2234" s="138"/>
      <c r="R2234" s="403" t="b">
        <f t="shared" si="952"/>
        <v>1</v>
      </c>
    </row>
    <row r="2235" spans="1:18" s="4" customFormat="1" ht="76.5" customHeight="1" outlineLevel="1" x14ac:dyDescent="0.25">
      <c r="A2235" s="612" t="s">
        <v>198</v>
      </c>
      <c r="B2235" s="37" t="s">
        <v>1021</v>
      </c>
      <c r="C2235" s="37" t="s">
        <v>172</v>
      </c>
      <c r="D2235" s="51">
        <f>SUM(D2236:D2239)</f>
        <v>23451.79</v>
      </c>
      <c r="E2235" s="51">
        <f t="shared" ref="E2235:F2235" si="997">SUM(E2236:E2239)</f>
        <v>23451.79</v>
      </c>
      <c r="F2235" s="51">
        <f t="shared" si="997"/>
        <v>9251.74</v>
      </c>
      <c r="G2235" s="105">
        <f t="shared" si="977"/>
        <v>0.39500000000000002</v>
      </c>
      <c r="H2235" s="51">
        <f>SUM(H2236:H2239)</f>
        <v>9251.74</v>
      </c>
      <c r="I2235" s="105">
        <f t="shared" si="978"/>
        <v>0.39500000000000002</v>
      </c>
      <c r="J2235" s="105">
        <f t="shared" si="979"/>
        <v>1</v>
      </c>
      <c r="K2235" s="51">
        <f>SUM(K2236:K2239)</f>
        <v>20884.14</v>
      </c>
      <c r="L2235" s="51">
        <f>SUM(L2236:L2239)</f>
        <v>2567.65</v>
      </c>
      <c r="M2235" s="140">
        <f t="shared" si="983"/>
        <v>0.89</v>
      </c>
      <c r="N2235" s="606" t="s">
        <v>1500</v>
      </c>
      <c r="O2235" s="5" t="b">
        <f t="shared" si="980"/>
        <v>1</v>
      </c>
      <c r="P2235" s="6"/>
      <c r="Q2235" s="138"/>
      <c r="R2235" s="403" t="b">
        <f t="shared" si="952"/>
        <v>1</v>
      </c>
    </row>
    <row r="2236" spans="1:18" s="4" customFormat="1" ht="39.75" customHeight="1" outlineLevel="1" x14ac:dyDescent="0.25">
      <c r="A2236" s="613"/>
      <c r="B2236" s="454" t="s">
        <v>19</v>
      </c>
      <c r="C2236" s="454"/>
      <c r="D2236" s="24"/>
      <c r="E2236" s="24"/>
      <c r="F2236" s="24"/>
      <c r="G2236" s="81" t="e">
        <f t="shared" si="977"/>
        <v>#DIV/0!</v>
      </c>
      <c r="H2236" s="24"/>
      <c r="I2236" s="81" t="e">
        <f t="shared" si="978"/>
        <v>#DIV/0!</v>
      </c>
      <c r="J2236" s="81" t="e">
        <f t="shared" si="979"/>
        <v>#DIV/0!</v>
      </c>
      <c r="K2236" s="24"/>
      <c r="L2236" s="24"/>
      <c r="M2236" s="120" t="e">
        <f t="shared" si="983"/>
        <v>#DIV/0!</v>
      </c>
      <c r="N2236" s="607"/>
      <c r="O2236" s="5" t="b">
        <f t="shared" si="980"/>
        <v>1</v>
      </c>
      <c r="P2236" s="6"/>
      <c r="Q2236" s="138"/>
      <c r="R2236" s="403" t="b">
        <f t="shared" si="952"/>
        <v>1</v>
      </c>
    </row>
    <row r="2237" spans="1:18" s="4" customFormat="1" ht="39.75" customHeight="1" outlineLevel="1" x14ac:dyDescent="0.25">
      <c r="A2237" s="613"/>
      <c r="B2237" s="454" t="s">
        <v>18</v>
      </c>
      <c r="C2237" s="454"/>
      <c r="D2237" s="24"/>
      <c r="E2237" s="24"/>
      <c r="F2237" s="24"/>
      <c r="G2237" s="81" t="e">
        <f t="shared" si="977"/>
        <v>#DIV/0!</v>
      </c>
      <c r="H2237" s="24"/>
      <c r="I2237" s="81" t="e">
        <f t="shared" si="978"/>
        <v>#DIV/0!</v>
      </c>
      <c r="J2237" s="81" t="e">
        <f t="shared" si="979"/>
        <v>#DIV/0!</v>
      </c>
      <c r="K2237" s="24"/>
      <c r="L2237" s="24"/>
      <c r="M2237" s="120" t="e">
        <f t="shared" si="983"/>
        <v>#DIV/0!</v>
      </c>
      <c r="N2237" s="607"/>
      <c r="O2237" s="5" t="b">
        <f t="shared" si="980"/>
        <v>1</v>
      </c>
      <c r="P2237" s="6"/>
      <c r="Q2237" s="138"/>
      <c r="R2237" s="403" t="b">
        <f t="shared" si="952"/>
        <v>1</v>
      </c>
    </row>
    <row r="2238" spans="1:18" s="4" customFormat="1" ht="39.75" customHeight="1" outlineLevel="1" x14ac:dyDescent="0.25">
      <c r="A2238" s="613"/>
      <c r="B2238" s="454" t="s">
        <v>38</v>
      </c>
      <c r="C2238" s="454"/>
      <c r="D2238" s="24">
        <v>23451.79</v>
      </c>
      <c r="E2238" s="24">
        <f>D2238</f>
        <v>23451.79</v>
      </c>
      <c r="F2238" s="24">
        <v>9251.74</v>
      </c>
      <c r="G2238" s="100">
        <f t="shared" si="977"/>
        <v>0.39500000000000002</v>
      </c>
      <c r="H2238" s="24">
        <f>F2238</f>
        <v>9251.74</v>
      </c>
      <c r="I2238" s="100">
        <f t="shared" si="978"/>
        <v>0.39500000000000002</v>
      </c>
      <c r="J2238" s="100">
        <f t="shared" si="979"/>
        <v>1</v>
      </c>
      <c r="K2238" s="24">
        <v>20884.14</v>
      </c>
      <c r="L2238" s="24">
        <f>E2238-K2238</f>
        <v>2567.65</v>
      </c>
      <c r="M2238" s="47">
        <f t="shared" si="983"/>
        <v>0.89</v>
      </c>
      <c r="N2238" s="607"/>
      <c r="O2238" s="5" t="b">
        <f t="shared" si="980"/>
        <v>1</v>
      </c>
      <c r="P2238" s="6"/>
      <c r="Q2238" s="138"/>
      <c r="R2238" s="403" t="b">
        <f t="shared" si="952"/>
        <v>1</v>
      </c>
    </row>
    <row r="2239" spans="1:18" s="4" customFormat="1" ht="39.75" customHeight="1" outlineLevel="1" x14ac:dyDescent="0.25">
      <c r="A2239" s="594"/>
      <c r="B2239" s="454" t="s">
        <v>20</v>
      </c>
      <c r="C2239" s="454"/>
      <c r="D2239" s="24"/>
      <c r="E2239" s="24"/>
      <c r="F2239" s="24"/>
      <c r="G2239" s="81" t="e">
        <f t="shared" si="977"/>
        <v>#DIV/0!</v>
      </c>
      <c r="H2239" s="40"/>
      <c r="I2239" s="81" t="e">
        <f t="shared" si="978"/>
        <v>#DIV/0!</v>
      </c>
      <c r="J2239" s="81" t="e">
        <f t="shared" si="979"/>
        <v>#DIV/0!</v>
      </c>
      <c r="K2239" s="24"/>
      <c r="L2239" s="24"/>
      <c r="M2239" s="120" t="e">
        <f t="shared" si="983"/>
        <v>#DIV/0!</v>
      </c>
      <c r="N2239" s="608"/>
      <c r="O2239" s="5" t="b">
        <f t="shared" si="980"/>
        <v>1</v>
      </c>
      <c r="P2239" s="6"/>
      <c r="Q2239" s="138"/>
      <c r="R2239" s="403" t="b">
        <f t="shared" si="952"/>
        <v>1</v>
      </c>
    </row>
    <row r="2240" spans="1:18" s="4" customFormat="1" ht="156" customHeight="1" outlineLevel="1" x14ac:dyDescent="0.25">
      <c r="A2240" s="612" t="s">
        <v>199</v>
      </c>
      <c r="B2240" s="37" t="s">
        <v>1022</v>
      </c>
      <c r="C2240" s="37" t="s">
        <v>172</v>
      </c>
      <c r="D2240" s="51">
        <f>SUM(D2241:D2244)</f>
        <v>17699.96</v>
      </c>
      <c r="E2240" s="51">
        <f t="shared" ref="E2240:F2240" si="998">SUM(E2241:E2244)</f>
        <v>17699.96</v>
      </c>
      <c r="F2240" s="51">
        <f t="shared" si="998"/>
        <v>9300</v>
      </c>
      <c r="G2240" s="105">
        <f t="shared" si="977"/>
        <v>0.52500000000000002</v>
      </c>
      <c r="H2240" s="111">
        <f>SUM(H2241:H2244)</f>
        <v>9300</v>
      </c>
      <c r="I2240" s="105">
        <f t="shared" si="978"/>
        <v>0.52500000000000002</v>
      </c>
      <c r="J2240" s="105">
        <f t="shared" si="979"/>
        <v>1</v>
      </c>
      <c r="K2240" s="51">
        <f>SUM(K2241:K2244)</f>
        <v>17545</v>
      </c>
      <c r="L2240" s="51">
        <f>SUM(L2241:L2244)</f>
        <v>154.96</v>
      </c>
      <c r="M2240" s="140">
        <f t="shared" si="983"/>
        <v>0.99</v>
      </c>
      <c r="N2240" s="606" t="s">
        <v>1604</v>
      </c>
      <c r="O2240" s="5" t="b">
        <f t="shared" si="980"/>
        <v>1</v>
      </c>
      <c r="P2240" s="6"/>
      <c r="Q2240" s="138"/>
      <c r="R2240" s="403" t="b">
        <f t="shared" si="952"/>
        <v>1</v>
      </c>
    </row>
    <row r="2241" spans="1:18" s="4" customFormat="1" ht="55.5" customHeight="1" outlineLevel="1" x14ac:dyDescent="0.25">
      <c r="A2241" s="613"/>
      <c r="B2241" s="454" t="s">
        <v>19</v>
      </c>
      <c r="C2241" s="454"/>
      <c r="D2241" s="24"/>
      <c r="E2241" s="24"/>
      <c r="F2241" s="24"/>
      <c r="G2241" s="81" t="e">
        <f t="shared" si="977"/>
        <v>#DIV/0!</v>
      </c>
      <c r="H2241" s="40"/>
      <c r="I2241" s="81" t="e">
        <f t="shared" si="978"/>
        <v>#DIV/0!</v>
      </c>
      <c r="J2241" s="81" t="e">
        <f t="shared" si="979"/>
        <v>#DIV/0!</v>
      </c>
      <c r="K2241" s="24"/>
      <c r="L2241" s="24"/>
      <c r="M2241" s="120" t="e">
        <f t="shared" si="983"/>
        <v>#DIV/0!</v>
      </c>
      <c r="N2241" s="607"/>
      <c r="O2241" s="5" t="b">
        <f t="shared" si="980"/>
        <v>1</v>
      </c>
      <c r="P2241" s="6"/>
      <c r="Q2241" s="138"/>
      <c r="R2241" s="403" t="b">
        <f t="shared" si="952"/>
        <v>1</v>
      </c>
    </row>
    <row r="2242" spans="1:18" s="4" customFormat="1" ht="55.5" customHeight="1" outlineLevel="1" x14ac:dyDescent="0.25">
      <c r="A2242" s="613"/>
      <c r="B2242" s="454" t="s">
        <v>18</v>
      </c>
      <c r="C2242" s="454"/>
      <c r="D2242" s="24"/>
      <c r="E2242" s="24"/>
      <c r="F2242" s="24"/>
      <c r="G2242" s="81" t="e">
        <f t="shared" si="977"/>
        <v>#DIV/0!</v>
      </c>
      <c r="H2242" s="40"/>
      <c r="I2242" s="81" t="e">
        <f t="shared" si="978"/>
        <v>#DIV/0!</v>
      </c>
      <c r="J2242" s="81" t="e">
        <f t="shared" si="979"/>
        <v>#DIV/0!</v>
      </c>
      <c r="K2242" s="24"/>
      <c r="L2242" s="24"/>
      <c r="M2242" s="120" t="e">
        <f t="shared" si="983"/>
        <v>#DIV/0!</v>
      </c>
      <c r="N2242" s="607"/>
      <c r="O2242" s="5" t="b">
        <f t="shared" si="980"/>
        <v>1</v>
      </c>
      <c r="P2242" s="6"/>
      <c r="Q2242" s="138"/>
      <c r="R2242" s="403" t="b">
        <f t="shared" si="952"/>
        <v>1</v>
      </c>
    </row>
    <row r="2243" spans="1:18" s="4" customFormat="1" ht="55.5" customHeight="1" outlineLevel="1" x14ac:dyDescent="0.25">
      <c r="A2243" s="613"/>
      <c r="B2243" s="454" t="s">
        <v>38</v>
      </c>
      <c r="C2243" s="454"/>
      <c r="D2243" s="24">
        <v>17699.96</v>
      </c>
      <c r="E2243" s="24">
        <v>17699.96</v>
      </c>
      <c r="F2243" s="24">
        <v>9300</v>
      </c>
      <c r="G2243" s="100">
        <f t="shared" si="977"/>
        <v>0.52500000000000002</v>
      </c>
      <c r="H2243" s="24">
        <v>9300</v>
      </c>
      <c r="I2243" s="100">
        <f t="shared" si="978"/>
        <v>0.52500000000000002</v>
      </c>
      <c r="J2243" s="100">
        <f t="shared" si="979"/>
        <v>1</v>
      </c>
      <c r="K2243" s="24">
        <v>17545</v>
      </c>
      <c r="L2243" s="24">
        <f>E2243-K2243</f>
        <v>154.96</v>
      </c>
      <c r="M2243" s="47">
        <f t="shared" si="983"/>
        <v>0.99</v>
      </c>
      <c r="N2243" s="607"/>
      <c r="O2243" s="5" t="b">
        <f t="shared" ref="O2243:O2301" si="999">K2243+L2243=E2243</f>
        <v>1</v>
      </c>
      <c r="P2243" s="6"/>
      <c r="Q2243" s="138"/>
      <c r="R2243" s="403" t="b">
        <f t="shared" si="952"/>
        <v>1</v>
      </c>
    </row>
    <row r="2244" spans="1:18" s="4" customFormat="1" ht="69" customHeight="1" outlineLevel="1" x14ac:dyDescent="0.25">
      <c r="A2244" s="594"/>
      <c r="B2244" s="454" t="s">
        <v>20</v>
      </c>
      <c r="C2244" s="454"/>
      <c r="D2244" s="24"/>
      <c r="E2244" s="24"/>
      <c r="F2244" s="24"/>
      <c r="G2244" s="81" t="e">
        <f t="shared" si="977"/>
        <v>#DIV/0!</v>
      </c>
      <c r="H2244" s="40"/>
      <c r="I2244" s="81" t="e">
        <f t="shared" si="978"/>
        <v>#DIV/0!</v>
      </c>
      <c r="J2244" s="81" t="e">
        <f t="shared" si="979"/>
        <v>#DIV/0!</v>
      </c>
      <c r="K2244" s="24"/>
      <c r="L2244" s="24"/>
      <c r="M2244" s="120" t="e">
        <f t="shared" si="983"/>
        <v>#DIV/0!</v>
      </c>
      <c r="N2244" s="608"/>
      <c r="O2244" s="5" t="b">
        <f t="shared" si="999"/>
        <v>1</v>
      </c>
      <c r="P2244" s="6"/>
      <c r="Q2244" s="138"/>
      <c r="R2244" s="403" t="b">
        <f t="shared" si="952"/>
        <v>1</v>
      </c>
    </row>
    <row r="2245" spans="1:18" s="4" customFormat="1" ht="97.5" customHeight="1" outlineLevel="1" x14ac:dyDescent="0.25">
      <c r="A2245" s="612" t="s">
        <v>200</v>
      </c>
      <c r="B2245" s="37" t="s">
        <v>1023</v>
      </c>
      <c r="C2245" s="37" t="s">
        <v>172</v>
      </c>
      <c r="D2245" s="51">
        <f>SUM(D2246:D2249)</f>
        <v>2464.17</v>
      </c>
      <c r="E2245" s="51">
        <f t="shared" ref="E2245:F2245" si="1000">SUM(E2246:E2249)</f>
        <v>2664.17</v>
      </c>
      <c r="F2245" s="51">
        <f t="shared" si="1000"/>
        <v>1830.43</v>
      </c>
      <c r="G2245" s="105">
        <f t="shared" si="977"/>
        <v>0.68700000000000006</v>
      </c>
      <c r="H2245" s="111">
        <f>SUM(H2246:H2249)</f>
        <v>1830.43</v>
      </c>
      <c r="I2245" s="105">
        <f t="shared" si="978"/>
        <v>0.68700000000000006</v>
      </c>
      <c r="J2245" s="105">
        <f t="shared" si="979"/>
        <v>1</v>
      </c>
      <c r="K2245" s="51">
        <f>SUM(K2246:K2249)</f>
        <v>2451.85</v>
      </c>
      <c r="L2245" s="51">
        <f>SUM(L2246:L2249)</f>
        <v>212.32</v>
      </c>
      <c r="M2245" s="140">
        <f t="shared" si="983"/>
        <v>0.92</v>
      </c>
      <c r="N2245" s="606" t="s">
        <v>1326</v>
      </c>
      <c r="O2245" s="5" t="b">
        <f t="shared" si="999"/>
        <v>1</v>
      </c>
      <c r="P2245" s="6"/>
      <c r="Q2245" s="138"/>
      <c r="R2245" s="403" t="b">
        <f t="shared" si="952"/>
        <v>1</v>
      </c>
    </row>
    <row r="2246" spans="1:18" s="4" customFormat="1" ht="27" outlineLevel="1" x14ac:dyDescent="0.25">
      <c r="A2246" s="613"/>
      <c r="B2246" s="454" t="s">
        <v>19</v>
      </c>
      <c r="C2246" s="454"/>
      <c r="D2246" s="24"/>
      <c r="E2246" s="24"/>
      <c r="F2246" s="24"/>
      <c r="G2246" s="81" t="e">
        <f t="shared" si="977"/>
        <v>#DIV/0!</v>
      </c>
      <c r="H2246" s="40"/>
      <c r="I2246" s="81" t="e">
        <f t="shared" si="978"/>
        <v>#DIV/0!</v>
      </c>
      <c r="J2246" s="81" t="e">
        <f t="shared" si="979"/>
        <v>#DIV/0!</v>
      </c>
      <c r="K2246" s="24"/>
      <c r="L2246" s="24"/>
      <c r="M2246" s="120" t="e">
        <f t="shared" si="983"/>
        <v>#DIV/0!</v>
      </c>
      <c r="N2246" s="607"/>
      <c r="O2246" s="5" t="b">
        <f t="shared" si="999"/>
        <v>1</v>
      </c>
      <c r="P2246" s="6"/>
      <c r="Q2246" s="138"/>
      <c r="R2246" s="403" t="b">
        <f t="shared" si="952"/>
        <v>1</v>
      </c>
    </row>
    <row r="2247" spans="1:18" s="4" customFormat="1" ht="27" outlineLevel="1" x14ac:dyDescent="0.25">
      <c r="A2247" s="613"/>
      <c r="B2247" s="454" t="s">
        <v>18</v>
      </c>
      <c r="C2247" s="454"/>
      <c r="D2247" s="24"/>
      <c r="E2247" s="24"/>
      <c r="F2247" s="24"/>
      <c r="G2247" s="81" t="e">
        <f t="shared" si="977"/>
        <v>#DIV/0!</v>
      </c>
      <c r="H2247" s="40"/>
      <c r="I2247" s="81" t="e">
        <f t="shared" si="978"/>
        <v>#DIV/0!</v>
      </c>
      <c r="J2247" s="81" t="e">
        <f t="shared" si="979"/>
        <v>#DIV/0!</v>
      </c>
      <c r="K2247" s="24"/>
      <c r="L2247" s="24"/>
      <c r="M2247" s="120" t="e">
        <f t="shared" si="983"/>
        <v>#DIV/0!</v>
      </c>
      <c r="N2247" s="607"/>
      <c r="O2247" s="5" t="b">
        <f t="shared" si="999"/>
        <v>1</v>
      </c>
      <c r="P2247" s="6"/>
      <c r="Q2247" s="138"/>
      <c r="R2247" s="403" t="b">
        <f t="shared" si="952"/>
        <v>1</v>
      </c>
    </row>
    <row r="2248" spans="1:18" s="4" customFormat="1" ht="27" outlineLevel="1" x14ac:dyDescent="0.25">
      <c r="A2248" s="613"/>
      <c r="B2248" s="454" t="s">
        <v>38</v>
      </c>
      <c r="C2248" s="454"/>
      <c r="D2248" s="24">
        <v>2464.17</v>
      </c>
      <c r="E2248" s="24">
        <v>2664.17</v>
      </c>
      <c r="F2248" s="24">
        <v>1830.43</v>
      </c>
      <c r="G2248" s="100">
        <f t="shared" si="977"/>
        <v>0.68700000000000006</v>
      </c>
      <c r="H2248" s="40">
        <f>F2248</f>
        <v>1830.43</v>
      </c>
      <c r="I2248" s="100">
        <f t="shared" si="978"/>
        <v>0.68700000000000006</v>
      </c>
      <c r="J2248" s="100">
        <f t="shared" si="979"/>
        <v>1</v>
      </c>
      <c r="K2248" s="24">
        <v>2451.85</v>
      </c>
      <c r="L2248" s="24">
        <f>E2248-K2248</f>
        <v>212.32</v>
      </c>
      <c r="M2248" s="47">
        <f t="shared" si="983"/>
        <v>0.92</v>
      </c>
      <c r="N2248" s="607"/>
      <c r="O2248" s="5" t="b">
        <f t="shared" si="999"/>
        <v>1</v>
      </c>
      <c r="P2248" s="6"/>
      <c r="Q2248" s="138"/>
      <c r="R2248" s="403" t="b">
        <f t="shared" ref="R2248:R2311" si="1001">F2248=H2248</f>
        <v>1</v>
      </c>
    </row>
    <row r="2249" spans="1:18" s="4" customFormat="1" ht="27" outlineLevel="1" x14ac:dyDescent="0.25">
      <c r="A2249" s="594"/>
      <c r="B2249" s="454" t="s">
        <v>20</v>
      </c>
      <c r="C2249" s="454"/>
      <c r="D2249" s="24"/>
      <c r="E2249" s="24"/>
      <c r="F2249" s="24"/>
      <c r="G2249" s="81" t="e">
        <f t="shared" si="977"/>
        <v>#DIV/0!</v>
      </c>
      <c r="H2249" s="40"/>
      <c r="I2249" s="81" t="e">
        <f t="shared" si="978"/>
        <v>#DIV/0!</v>
      </c>
      <c r="J2249" s="81" t="e">
        <f t="shared" si="979"/>
        <v>#DIV/0!</v>
      </c>
      <c r="K2249" s="24"/>
      <c r="L2249" s="24"/>
      <c r="M2249" s="120" t="e">
        <f t="shared" si="983"/>
        <v>#DIV/0!</v>
      </c>
      <c r="N2249" s="608"/>
      <c r="O2249" s="5" t="b">
        <f t="shared" si="999"/>
        <v>1</v>
      </c>
      <c r="P2249" s="6"/>
      <c r="Q2249" s="138"/>
      <c r="R2249" s="403" t="b">
        <f t="shared" si="1001"/>
        <v>1</v>
      </c>
    </row>
    <row r="2250" spans="1:18" s="4" customFormat="1" ht="70.5" customHeight="1" outlineLevel="1" x14ac:dyDescent="0.25">
      <c r="A2250" s="612" t="s">
        <v>201</v>
      </c>
      <c r="B2250" s="37" t="s">
        <v>1024</v>
      </c>
      <c r="C2250" s="37" t="s">
        <v>172</v>
      </c>
      <c r="D2250" s="51">
        <f>SUM(D2251:D2254)</f>
        <v>950</v>
      </c>
      <c r="E2250" s="51">
        <f t="shared" ref="E2250:F2250" si="1002">SUM(E2251:E2254)</f>
        <v>930</v>
      </c>
      <c r="F2250" s="51">
        <f t="shared" si="1002"/>
        <v>930</v>
      </c>
      <c r="G2250" s="105">
        <f t="shared" si="977"/>
        <v>1</v>
      </c>
      <c r="H2250" s="111">
        <f>SUM(H2251:H2254)</f>
        <v>930</v>
      </c>
      <c r="I2250" s="105">
        <f t="shared" ref="I2250" si="1003">H2250/E2250</f>
        <v>1</v>
      </c>
      <c r="J2250" s="105">
        <f t="shared" ref="J2250" si="1004">H2250/F2250</f>
        <v>1</v>
      </c>
      <c r="K2250" s="51">
        <f>SUM(K2251:K2254)</f>
        <v>930</v>
      </c>
      <c r="L2250" s="51">
        <f>SUM(L2251:L2254)</f>
        <v>0</v>
      </c>
      <c r="M2250" s="140">
        <f t="shared" si="983"/>
        <v>1</v>
      </c>
      <c r="N2250" s="606" t="s">
        <v>1501</v>
      </c>
      <c r="O2250" s="5" t="b">
        <f t="shared" si="999"/>
        <v>1</v>
      </c>
      <c r="P2250" s="6"/>
      <c r="Q2250" s="138"/>
      <c r="R2250" s="403" t="b">
        <f t="shared" si="1001"/>
        <v>1</v>
      </c>
    </row>
    <row r="2251" spans="1:18" s="4" customFormat="1" ht="27" outlineLevel="1" x14ac:dyDescent="0.25">
      <c r="A2251" s="613"/>
      <c r="B2251" s="454" t="s">
        <v>19</v>
      </c>
      <c r="C2251" s="454"/>
      <c r="D2251" s="24"/>
      <c r="E2251" s="24"/>
      <c r="F2251" s="24"/>
      <c r="G2251" s="81" t="e">
        <f t="shared" si="977"/>
        <v>#DIV/0!</v>
      </c>
      <c r="H2251" s="40"/>
      <c r="I2251" s="81" t="e">
        <f t="shared" si="978"/>
        <v>#DIV/0!</v>
      </c>
      <c r="J2251" s="81" t="e">
        <f t="shared" si="979"/>
        <v>#DIV/0!</v>
      </c>
      <c r="K2251" s="24"/>
      <c r="L2251" s="24"/>
      <c r="M2251" s="120" t="e">
        <f t="shared" si="983"/>
        <v>#DIV/0!</v>
      </c>
      <c r="N2251" s="607"/>
      <c r="O2251" s="5" t="b">
        <f t="shared" si="999"/>
        <v>1</v>
      </c>
      <c r="P2251" s="6"/>
      <c r="Q2251" s="138"/>
      <c r="R2251" s="403" t="b">
        <f t="shared" si="1001"/>
        <v>1</v>
      </c>
    </row>
    <row r="2252" spans="1:18" s="4" customFormat="1" ht="18.75" customHeight="1" outlineLevel="1" x14ac:dyDescent="0.25">
      <c r="A2252" s="613"/>
      <c r="B2252" s="454" t="s">
        <v>18</v>
      </c>
      <c r="C2252" s="454"/>
      <c r="D2252" s="24"/>
      <c r="E2252" s="24"/>
      <c r="F2252" s="24"/>
      <c r="G2252" s="81" t="e">
        <f t="shared" si="977"/>
        <v>#DIV/0!</v>
      </c>
      <c r="H2252" s="40"/>
      <c r="I2252" s="81" t="e">
        <f t="shared" si="978"/>
        <v>#DIV/0!</v>
      </c>
      <c r="J2252" s="81" t="e">
        <f t="shared" si="979"/>
        <v>#DIV/0!</v>
      </c>
      <c r="K2252" s="24"/>
      <c r="L2252" s="24"/>
      <c r="M2252" s="120" t="e">
        <f t="shared" si="983"/>
        <v>#DIV/0!</v>
      </c>
      <c r="N2252" s="607"/>
      <c r="O2252" s="5" t="b">
        <f t="shared" si="999"/>
        <v>1</v>
      </c>
      <c r="P2252" s="6"/>
      <c r="Q2252" s="138"/>
      <c r="R2252" s="403" t="b">
        <f t="shared" si="1001"/>
        <v>1</v>
      </c>
    </row>
    <row r="2253" spans="1:18" s="4" customFormat="1" ht="27" outlineLevel="1" x14ac:dyDescent="0.25">
      <c r="A2253" s="613"/>
      <c r="B2253" s="454" t="s">
        <v>38</v>
      </c>
      <c r="C2253" s="454"/>
      <c r="D2253" s="24">
        <v>950</v>
      </c>
      <c r="E2253" s="24">
        <v>930</v>
      </c>
      <c r="F2253" s="24">
        <v>930</v>
      </c>
      <c r="G2253" s="100">
        <f t="shared" si="977"/>
        <v>1</v>
      </c>
      <c r="H2253" s="40">
        <f>F2253</f>
        <v>930</v>
      </c>
      <c r="I2253" s="100">
        <f t="shared" ref="I2253" si="1005">H2253/E2253</f>
        <v>1</v>
      </c>
      <c r="J2253" s="100">
        <f t="shared" ref="J2253" si="1006">H2253/F2253</f>
        <v>1</v>
      </c>
      <c r="K2253" s="24">
        <v>930</v>
      </c>
      <c r="L2253" s="24">
        <f>E2253-K2253</f>
        <v>0</v>
      </c>
      <c r="M2253" s="47">
        <f t="shared" si="983"/>
        <v>1</v>
      </c>
      <c r="N2253" s="607"/>
      <c r="O2253" s="5" t="b">
        <f t="shared" si="999"/>
        <v>1</v>
      </c>
      <c r="P2253" s="6"/>
      <c r="Q2253" s="138"/>
      <c r="R2253" s="403" t="b">
        <f t="shared" si="1001"/>
        <v>1</v>
      </c>
    </row>
    <row r="2254" spans="1:18" s="4" customFormat="1" ht="27" outlineLevel="1" x14ac:dyDescent="0.25">
      <c r="A2254" s="594"/>
      <c r="B2254" s="454" t="s">
        <v>20</v>
      </c>
      <c r="C2254" s="454"/>
      <c r="D2254" s="24"/>
      <c r="E2254" s="24"/>
      <c r="F2254" s="24"/>
      <c r="G2254" s="81" t="e">
        <f t="shared" si="977"/>
        <v>#DIV/0!</v>
      </c>
      <c r="H2254" s="40"/>
      <c r="I2254" s="81" t="e">
        <f t="shared" si="978"/>
        <v>#DIV/0!</v>
      </c>
      <c r="J2254" s="81" t="e">
        <f t="shared" si="979"/>
        <v>#DIV/0!</v>
      </c>
      <c r="K2254" s="24"/>
      <c r="L2254" s="24"/>
      <c r="M2254" s="120" t="e">
        <f t="shared" si="983"/>
        <v>#DIV/0!</v>
      </c>
      <c r="N2254" s="608"/>
      <c r="O2254" s="5" t="b">
        <f t="shared" si="999"/>
        <v>1</v>
      </c>
      <c r="P2254" s="6"/>
      <c r="Q2254" s="138"/>
      <c r="R2254" s="403" t="b">
        <f t="shared" si="1001"/>
        <v>1</v>
      </c>
    </row>
    <row r="2255" spans="1:18" s="4" customFormat="1" ht="94.5" customHeight="1" outlineLevel="1" x14ac:dyDescent="0.25">
      <c r="A2255" s="612" t="s">
        <v>202</v>
      </c>
      <c r="B2255" s="37" t="s">
        <v>1025</v>
      </c>
      <c r="C2255" s="37" t="s">
        <v>172</v>
      </c>
      <c r="D2255" s="51">
        <f>SUM(D2256:D2259)</f>
        <v>4430.78</v>
      </c>
      <c r="E2255" s="51">
        <f>SUM(E2256:E2259)</f>
        <v>4430.78</v>
      </c>
      <c r="F2255" s="51">
        <f>SUM(F2256:F2259)</f>
        <v>0</v>
      </c>
      <c r="G2255" s="81">
        <f t="shared" si="977"/>
        <v>0</v>
      </c>
      <c r="H2255" s="51">
        <f>SUM(H2256:H2259)</f>
        <v>0</v>
      </c>
      <c r="I2255" s="100">
        <f t="shared" si="978"/>
        <v>0</v>
      </c>
      <c r="J2255" s="99" t="e">
        <f t="shared" si="979"/>
        <v>#DIV/0!</v>
      </c>
      <c r="K2255" s="51">
        <f>SUM(K2256:K2259)</f>
        <v>4430.78</v>
      </c>
      <c r="L2255" s="51">
        <f>SUM(L2256:L2259)</f>
        <v>0</v>
      </c>
      <c r="M2255" s="140">
        <f t="shared" si="983"/>
        <v>1</v>
      </c>
      <c r="N2255" s="605" t="s">
        <v>1502</v>
      </c>
      <c r="O2255" s="5" t="b">
        <f t="shared" si="999"/>
        <v>1</v>
      </c>
      <c r="P2255" s="6"/>
      <c r="Q2255" s="138"/>
      <c r="R2255" s="403" t="b">
        <f t="shared" si="1001"/>
        <v>1</v>
      </c>
    </row>
    <row r="2256" spans="1:18" s="4" customFormat="1" ht="27" outlineLevel="1" x14ac:dyDescent="0.25">
      <c r="A2256" s="613"/>
      <c r="B2256" s="454" t="s">
        <v>19</v>
      </c>
      <c r="C2256" s="454"/>
      <c r="D2256" s="24"/>
      <c r="E2256" s="24"/>
      <c r="F2256" s="24"/>
      <c r="G2256" s="81" t="e">
        <f t="shared" si="977"/>
        <v>#DIV/0!</v>
      </c>
      <c r="H2256" s="40"/>
      <c r="I2256" s="81" t="e">
        <f t="shared" si="978"/>
        <v>#DIV/0!</v>
      </c>
      <c r="J2256" s="81" t="e">
        <f t="shared" si="979"/>
        <v>#DIV/0!</v>
      </c>
      <c r="K2256" s="24">
        <f t="shared" si="987"/>
        <v>0</v>
      </c>
      <c r="L2256" s="24">
        <f t="shared" ref="L2256:L2314" si="1007">E2256-K2256</f>
        <v>0</v>
      </c>
      <c r="M2256" s="120" t="e">
        <f t="shared" si="983"/>
        <v>#DIV/0!</v>
      </c>
      <c r="N2256" s="605"/>
      <c r="O2256" s="5" t="b">
        <f t="shared" si="999"/>
        <v>1</v>
      </c>
      <c r="P2256" s="6"/>
      <c r="Q2256" s="138"/>
      <c r="R2256" s="403" t="b">
        <f t="shared" si="1001"/>
        <v>1</v>
      </c>
    </row>
    <row r="2257" spans="1:18" s="4" customFormat="1" ht="18.75" customHeight="1" outlineLevel="1" x14ac:dyDescent="0.25">
      <c r="A2257" s="613"/>
      <c r="B2257" s="454" t="s">
        <v>18</v>
      </c>
      <c r="C2257" s="454"/>
      <c r="D2257" s="24">
        <v>0</v>
      </c>
      <c r="E2257" s="24">
        <v>0</v>
      </c>
      <c r="F2257" s="24">
        <v>0</v>
      </c>
      <c r="G2257" s="81" t="e">
        <f t="shared" si="977"/>
        <v>#DIV/0!</v>
      </c>
      <c r="H2257" s="40">
        <v>0</v>
      </c>
      <c r="I2257" s="81" t="e">
        <f t="shared" si="978"/>
        <v>#DIV/0!</v>
      </c>
      <c r="J2257" s="81" t="e">
        <f t="shared" si="979"/>
        <v>#DIV/0!</v>
      </c>
      <c r="K2257" s="24">
        <f t="shared" si="987"/>
        <v>0</v>
      </c>
      <c r="L2257" s="24">
        <f t="shared" si="1007"/>
        <v>0</v>
      </c>
      <c r="M2257" s="120" t="e">
        <f t="shared" si="983"/>
        <v>#DIV/0!</v>
      </c>
      <c r="N2257" s="605"/>
      <c r="O2257" s="5" t="b">
        <f t="shared" si="999"/>
        <v>1</v>
      </c>
      <c r="P2257" s="6"/>
      <c r="Q2257" s="138"/>
      <c r="R2257" s="403" t="b">
        <f t="shared" si="1001"/>
        <v>1</v>
      </c>
    </row>
    <row r="2258" spans="1:18" s="4" customFormat="1" ht="27" outlineLevel="1" x14ac:dyDescent="0.25">
      <c r="A2258" s="613"/>
      <c r="B2258" s="454" t="s">
        <v>38</v>
      </c>
      <c r="C2258" s="454"/>
      <c r="D2258" s="24">
        <v>4430.78</v>
      </c>
      <c r="E2258" s="24">
        <v>4430.78</v>
      </c>
      <c r="F2258" s="24"/>
      <c r="G2258" s="81">
        <f t="shared" si="977"/>
        <v>0</v>
      </c>
      <c r="H2258" s="24"/>
      <c r="I2258" s="100">
        <f t="shared" si="978"/>
        <v>0</v>
      </c>
      <c r="J2258" s="81" t="e">
        <f t="shared" si="979"/>
        <v>#DIV/0!</v>
      </c>
      <c r="K2258" s="24">
        <v>4430.78</v>
      </c>
      <c r="L2258" s="24">
        <f t="shared" si="1007"/>
        <v>0</v>
      </c>
      <c r="M2258" s="47">
        <f t="shared" si="983"/>
        <v>1</v>
      </c>
      <c r="N2258" s="605"/>
      <c r="O2258" s="5" t="b">
        <f t="shared" si="999"/>
        <v>1</v>
      </c>
      <c r="P2258" s="6"/>
      <c r="Q2258" s="138"/>
      <c r="R2258" s="403" t="b">
        <f t="shared" si="1001"/>
        <v>1</v>
      </c>
    </row>
    <row r="2259" spans="1:18" s="4" customFormat="1" ht="27" outlineLevel="1" x14ac:dyDescent="0.25">
      <c r="A2259" s="594"/>
      <c r="B2259" s="454" t="s">
        <v>20</v>
      </c>
      <c r="C2259" s="454"/>
      <c r="D2259" s="24">
        <v>0</v>
      </c>
      <c r="E2259" s="24">
        <v>0</v>
      </c>
      <c r="F2259" s="24">
        <v>0</v>
      </c>
      <c r="G2259" s="81" t="e">
        <f t="shared" si="977"/>
        <v>#DIV/0!</v>
      </c>
      <c r="H2259" s="40">
        <v>0</v>
      </c>
      <c r="I2259" s="81" t="e">
        <f t="shared" si="978"/>
        <v>#DIV/0!</v>
      </c>
      <c r="J2259" s="81" t="e">
        <f t="shared" si="979"/>
        <v>#DIV/0!</v>
      </c>
      <c r="K2259" s="24">
        <f t="shared" si="987"/>
        <v>0</v>
      </c>
      <c r="L2259" s="24">
        <f t="shared" si="1007"/>
        <v>0</v>
      </c>
      <c r="M2259" s="120" t="e">
        <f t="shared" si="983"/>
        <v>#DIV/0!</v>
      </c>
      <c r="N2259" s="605"/>
      <c r="O2259" s="5" t="b">
        <f t="shared" si="999"/>
        <v>1</v>
      </c>
      <c r="P2259" s="6"/>
      <c r="Q2259" s="138"/>
      <c r="R2259" s="403" t="b">
        <f t="shared" si="1001"/>
        <v>1</v>
      </c>
    </row>
    <row r="2260" spans="1:18" s="4" customFormat="1" ht="71.25" customHeight="1" outlineLevel="1" x14ac:dyDescent="0.25">
      <c r="A2260" s="808" t="s">
        <v>357</v>
      </c>
      <c r="B2260" s="54" t="s">
        <v>491</v>
      </c>
      <c r="C2260" s="457" t="s">
        <v>520</v>
      </c>
      <c r="D2260" s="59">
        <f t="shared" ref="D2260:F2264" si="1008">D2265+D2290</f>
        <v>32381.86</v>
      </c>
      <c r="E2260" s="59">
        <f t="shared" si="1008"/>
        <v>33001.25</v>
      </c>
      <c r="F2260" s="59">
        <f t="shared" si="1008"/>
        <v>29388.62</v>
      </c>
      <c r="G2260" s="96">
        <f t="shared" si="977"/>
        <v>0.89100000000000001</v>
      </c>
      <c r="H2260" s="59">
        <f>SUM(H2261:H2264)</f>
        <v>29388.62</v>
      </c>
      <c r="I2260" s="96">
        <f t="shared" si="978"/>
        <v>0.89100000000000001</v>
      </c>
      <c r="J2260" s="96">
        <f t="shared" si="979"/>
        <v>1</v>
      </c>
      <c r="K2260" s="59">
        <f>K2265+K2290</f>
        <v>32774.31</v>
      </c>
      <c r="L2260" s="59">
        <f t="shared" si="1007"/>
        <v>226.94</v>
      </c>
      <c r="M2260" s="57">
        <f t="shared" si="983"/>
        <v>0.99</v>
      </c>
      <c r="N2260" s="771"/>
      <c r="O2260" s="5" t="b">
        <f t="shared" si="999"/>
        <v>1</v>
      </c>
      <c r="P2260" s="6"/>
      <c r="Q2260" s="138"/>
      <c r="R2260" s="403" t="b">
        <f t="shared" si="1001"/>
        <v>1</v>
      </c>
    </row>
    <row r="2261" spans="1:18" s="4" customFormat="1" ht="27" outlineLevel="1" x14ac:dyDescent="0.25">
      <c r="A2261" s="808"/>
      <c r="B2261" s="454" t="s">
        <v>19</v>
      </c>
      <c r="C2261" s="54"/>
      <c r="D2261" s="24">
        <f t="shared" si="1008"/>
        <v>0</v>
      </c>
      <c r="E2261" s="24">
        <f t="shared" si="1008"/>
        <v>0</v>
      </c>
      <c r="F2261" s="24">
        <f t="shared" si="1008"/>
        <v>0</v>
      </c>
      <c r="G2261" s="98" t="e">
        <f t="shared" si="977"/>
        <v>#DIV/0!</v>
      </c>
      <c r="H2261" s="24">
        <f>H2266+H2291</f>
        <v>0</v>
      </c>
      <c r="I2261" s="81" t="e">
        <f t="shared" si="978"/>
        <v>#DIV/0!</v>
      </c>
      <c r="J2261" s="81" t="e">
        <f t="shared" si="979"/>
        <v>#DIV/0!</v>
      </c>
      <c r="K2261" s="24">
        <f t="shared" si="987"/>
        <v>0</v>
      </c>
      <c r="L2261" s="24">
        <f t="shared" si="1007"/>
        <v>0</v>
      </c>
      <c r="M2261" s="120" t="e">
        <f t="shared" si="983"/>
        <v>#DIV/0!</v>
      </c>
      <c r="N2261" s="771"/>
      <c r="O2261" s="5" t="b">
        <f t="shared" si="999"/>
        <v>1</v>
      </c>
      <c r="P2261" s="6"/>
      <c r="Q2261" s="138"/>
      <c r="R2261" s="403" t="b">
        <f t="shared" si="1001"/>
        <v>1</v>
      </c>
    </row>
    <row r="2262" spans="1:18" s="4" customFormat="1" ht="18.75" customHeight="1" outlineLevel="1" x14ac:dyDescent="0.25">
      <c r="A2262" s="808"/>
      <c r="B2262" s="454" t="s">
        <v>18</v>
      </c>
      <c r="C2262" s="54"/>
      <c r="D2262" s="24">
        <f t="shared" si="1008"/>
        <v>11566.6</v>
      </c>
      <c r="E2262" s="24">
        <f t="shared" si="1008"/>
        <v>11885.99</v>
      </c>
      <c r="F2262" s="24">
        <f t="shared" si="1008"/>
        <v>11885.99</v>
      </c>
      <c r="G2262" s="100">
        <f t="shared" si="977"/>
        <v>1</v>
      </c>
      <c r="H2262" s="24">
        <f>H2267+H2292</f>
        <v>11885.99</v>
      </c>
      <c r="I2262" s="100">
        <f t="shared" si="978"/>
        <v>1</v>
      </c>
      <c r="J2262" s="100">
        <f t="shared" si="979"/>
        <v>1</v>
      </c>
      <c r="K2262" s="24">
        <f t="shared" si="987"/>
        <v>11885.99</v>
      </c>
      <c r="L2262" s="24">
        <f t="shared" si="1007"/>
        <v>0</v>
      </c>
      <c r="M2262" s="47">
        <f t="shared" si="983"/>
        <v>1</v>
      </c>
      <c r="N2262" s="771"/>
      <c r="O2262" s="5" t="b">
        <f t="shared" si="999"/>
        <v>1</v>
      </c>
      <c r="P2262" s="6"/>
      <c r="Q2262" s="138"/>
      <c r="R2262" s="403" t="b">
        <f t="shared" si="1001"/>
        <v>1</v>
      </c>
    </row>
    <row r="2263" spans="1:18" s="4" customFormat="1" ht="27" outlineLevel="1" x14ac:dyDescent="0.25">
      <c r="A2263" s="808"/>
      <c r="B2263" s="454" t="s">
        <v>38</v>
      </c>
      <c r="C2263" s="54"/>
      <c r="D2263" s="24">
        <f t="shared" si="1008"/>
        <v>20815.259999999998</v>
      </c>
      <c r="E2263" s="24">
        <f t="shared" si="1008"/>
        <v>21115.26</v>
      </c>
      <c r="F2263" s="24">
        <f t="shared" si="1008"/>
        <v>17502.63</v>
      </c>
      <c r="G2263" s="100">
        <f>F2263/E2263</f>
        <v>0.82899999999999996</v>
      </c>
      <c r="H2263" s="24">
        <f>H2268+H2293</f>
        <v>17502.63</v>
      </c>
      <c r="I2263" s="100">
        <f t="shared" si="978"/>
        <v>0.82899999999999996</v>
      </c>
      <c r="J2263" s="100">
        <f t="shared" si="979"/>
        <v>1</v>
      </c>
      <c r="K2263" s="24">
        <f>K2268+K2293</f>
        <v>20787.12</v>
      </c>
      <c r="L2263" s="24">
        <f t="shared" si="1007"/>
        <v>328.14</v>
      </c>
      <c r="M2263" s="47">
        <f t="shared" si="983"/>
        <v>0.98</v>
      </c>
      <c r="N2263" s="771"/>
      <c r="O2263" s="5" t="b">
        <f t="shared" si="999"/>
        <v>1</v>
      </c>
      <c r="P2263" s="6"/>
      <c r="Q2263" s="138"/>
      <c r="R2263" s="403" t="b">
        <f t="shared" si="1001"/>
        <v>1</v>
      </c>
    </row>
    <row r="2264" spans="1:18" s="4" customFormat="1" ht="27" outlineLevel="1" x14ac:dyDescent="0.25">
      <c r="A2264" s="808"/>
      <c r="B2264" s="454" t="s">
        <v>20</v>
      </c>
      <c r="C2264" s="54"/>
      <c r="D2264" s="24">
        <f t="shared" si="1008"/>
        <v>0</v>
      </c>
      <c r="E2264" s="24">
        <f t="shared" si="1008"/>
        <v>0</v>
      </c>
      <c r="F2264" s="24">
        <f t="shared" si="1008"/>
        <v>0</v>
      </c>
      <c r="G2264" s="98" t="e">
        <f t="shared" si="977"/>
        <v>#DIV/0!</v>
      </c>
      <c r="H2264" s="24">
        <f>H2269+H2294</f>
        <v>0</v>
      </c>
      <c r="I2264" s="81" t="e">
        <f t="shared" si="978"/>
        <v>#DIV/0!</v>
      </c>
      <c r="J2264" s="81" t="e">
        <f t="shared" si="979"/>
        <v>#DIV/0!</v>
      </c>
      <c r="K2264" s="24">
        <f t="shared" si="987"/>
        <v>0</v>
      </c>
      <c r="L2264" s="24">
        <f t="shared" si="1007"/>
        <v>0</v>
      </c>
      <c r="M2264" s="120" t="e">
        <f t="shared" si="983"/>
        <v>#DIV/0!</v>
      </c>
      <c r="N2264" s="771"/>
      <c r="O2264" s="5" t="b">
        <f t="shared" si="999"/>
        <v>1</v>
      </c>
      <c r="P2264" s="6"/>
      <c r="Q2264" s="138"/>
      <c r="R2264" s="403" t="b">
        <f t="shared" si="1001"/>
        <v>1</v>
      </c>
    </row>
    <row r="2265" spans="1:18" s="4" customFormat="1" ht="153.75" customHeight="1" outlineLevel="1" x14ac:dyDescent="0.25">
      <c r="A2265" s="663" t="s">
        <v>358</v>
      </c>
      <c r="B2265" s="37" t="s">
        <v>448</v>
      </c>
      <c r="C2265" s="37" t="s">
        <v>172</v>
      </c>
      <c r="D2265" s="24">
        <f>SUM(D2266:D2269)</f>
        <v>369.8</v>
      </c>
      <c r="E2265" s="24">
        <f t="shared" ref="E2265:F2265" si="1009">SUM(E2266:E2269)</f>
        <v>762.25</v>
      </c>
      <c r="F2265" s="24">
        <f t="shared" si="1009"/>
        <v>184.9</v>
      </c>
      <c r="G2265" s="100">
        <f t="shared" si="977"/>
        <v>0.24299999999999999</v>
      </c>
      <c r="H2265" s="24">
        <f>SUM(H2266:H2269)</f>
        <v>184.9</v>
      </c>
      <c r="I2265" s="100">
        <f t="shared" si="978"/>
        <v>0.24299999999999999</v>
      </c>
      <c r="J2265" s="100">
        <f t="shared" si="979"/>
        <v>1</v>
      </c>
      <c r="K2265" s="24">
        <f t="shared" si="987"/>
        <v>762.25</v>
      </c>
      <c r="L2265" s="24">
        <f t="shared" si="1007"/>
        <v>0</v>
      </c>
      <c r="M2265" s="47">
        <f t="shared" si="983"/>
        <v>1</v>
      </c>
      <c r="N2265" s="771"/>
      <c r="O2265" s="5" t="b">
        <f t="shared" si="999"/>
        <v>1</v>
      </c>
      <c r="P2265" s="6"/>
      <c r="Q2265" s="138"/>
      <c r="R2265" s="403" t="b">
        <f t="shared" si="1001"/>
        <v>1</v>
      </c>
    </row>
    <row r="2266" spans="1:18" s="4" customFormat="1" ht="34.5" customHeight="1" outlineLevel="1" x14ac:dyDescent="0.25">
      <c r="A2266" s="663"/>
      <c r="B2266" s="454" t="s">
        <v>19</v>
      </c>
      <c r="C2266" s="37"/>
      <c r="D2266" s="24">
        <f>D2271+D2276</f>
        <v>0</v>
      </c>
      <c r="E2266" s="24">
        <f t="shared" ref="E2266:F2266" si="1010">E2271+E2276</f>
        <v>0</v>
      </c>
      <c r="F2266" s="24">
        <f t="shared" si="1010"/>
        <v>0</v>
      </c>
      <c r="G2266" s="81" t="e">
        <f>G2271+G2276+#REF!</f>
        <v>#DIV/0!</v>
      </c>
      <c r="H2266" s="24">
        <f>H2271+H2276</f>
        <v>0</v>
      </c>
      <c r="I2266" s="81" t="e">
        <f t="shared" si="978"/>
        <v>#DIV/0!</v>
      </c>
      <c r="J2266" s="81" t="e">
        <f t="shared" si="979"/>
        <v>#DIV/0!</v>
      </c>
      <c r="K2266" s="24">
        <f t="shared" si="987"/>
        <v>0</v>
      </c>
      <c r="L2266" s="24">
        <f t="shared" si="1007"/>
        <v>0</v>
      </c>
      <c r="M2266" s="120" t="e">
        <f t="shared" si="983"/>
        <v>#DIV/0!</v>
      </c>
      <c r="N2266" s="771"/>
      <c r="O2266" s="5" t="b">
        <f t="shared" si="999"/>
        <v>1</v>
      </c>
      <c r="P2266" s="6"/>
      <c r="Q2266" s="138"/>
      <c r="R2266" s="403" t="b">
        <f t="shared" si="1001"/>
        <v>1</v>
      </c>
    </row>
    <row r="2267" spans="1:18" s="4" customFormat="1" ht="31.5" customHeight="1" outlineLevel="1" x14ac:dyDescent="0.25">
      <c r="A2267" s="663"/>
      <c r="B2267" s="454" t="s">
        <v>18</v>
      </c>
      <c r="C2267" s="37"/>
      <c r="D2267" s="24">
        <f t="shared" ref="D2267:F2268" si="1011">D2272+D2277+D2282+D2287</f>
        <v>0</v>
      </c>
      <c r="E2267" s="24">
        <f t="shared" si="1011"/>
        <v>92.45</v>
      </c>
      <c r="F2267" s="24">
        <f t="shared" si="1011"/>
        <v>92.45</v>
      </c>
      <c r="G2267" s="81">
        <f t="shared" si="977"/>
        <v>1</v>
      </c>
      <c r="H2267" s="24">
        <f>H2272+H2277+H2282+H2287</f>
        <v>92.45</v>
      </c>
      <c r="I2267" s="81">
        <f t="shared" si="978"/>
        <v>1</v>
      </c>
      <c r="J2267" s="81">
        <f t="shared" si="979"/>
        <v>1</v>
      </c>
      <c r="K2267" s="24">
        <f>K2272+K2277+K2282+K2287</f>
        <v>92.45</v>
      </c>
      <c r="L2267" s="24">
        <f t="shared" si="1007"/>
        <v>0</v>
      </c>
      <c r="M2267" s="120">
        <f t="shared" si="983"/>
        <v>1</v>
      </c>
      <c r="N2267" s="771"/>
      <c r="O2267" s="5" t="b">
        <f t="shared" si="999"/>
        <v>1</v>
      </c>
      <c r="P2267" s="6"/>
      <c r="Q2267" s="138"/>
      <c r="R2267" s="403" t="b">
        <f t="shared" si="1001"/>
        <v>1</v>
      </c>
    </row>
    <row r="2268" spans="1:18" s="4" customFormat="1" ht="30" customHeight="1" outlineLevel="1" x14ac:dyDescent="0.25">
      <c r="A2268" s="663"/>
      <c r="B2268" s="454" t="s">
        <v>38</v>
      </c>
      <c r="C2268" s="37"/>
      <c r="D2268" s="24">
        <f t="shared" si="1011"/>
        <v>369.8</v>
      </c>
      <c r="E2268" s="24">
        <f t="shared" si="1011"/>
        <v>669.8</v>
      </c>
      <c r="F2268" s="24">
        <f t="shared" si="1011"/>
        <v>92.45</v>
      </c>
      <c r="G2268" s="100">
        <f t="shared" si="977"/>
        <v>0.13800000000000001</v>
      </c>
      <c r="H2268" s="24">
        <f>H2273+H2278+H2283+H2288</f>
        <v>92.45</v>
      </c>
      <c r="I2268" s="100">
        <f t="shared" si="978"/>
        <v>0.13800000000000001</v>
      </c>
      <c r="J2268" s="100">
        <f t="shared" si="979"/>
        <v>1</v>
      </c>
      <c r="K2268" s="24">
        <f>K2273+K2278+K2283+K2288</f>
        <v>568.6</v>
      </c>
      <c r="L2268" s="24">
        <f t="shared" si="1007"/>
        <v>101.2</v>
      </c>
      <c r="M2268" s="47">
        <f t="shared" si="983"/>
        <v>0.85</v>
      </c>
      <c r="N2268" s="771"/>
      <c r="O2268" s="5" t="b">
        <f t="shared" si="999"/>
        <v>1</v>
      </c>
      <c r="P2268" s="6"/>
      <c r="Q2268" s="138"/>
      <c r="R2268" s="403" t="b">
        <f t="shared" si="1001"/>
        <v>1</v>
      </c>
    </row>
    <row r="2269" spans="1:18" s="4" customFormat="1" ht="41.25" customHeight="1" outlineLevel="1" x14ac:dyDescent="0.25">
      <c r="A2269" s="663"/>
      <c r="B2269" s="454" t="s">
        <v>20</v>
      </c>
      <c r="C2269" s="37"/>
      <c r="D2269" s="24">
        <f t="shared" ref="D2269:F2269" si="1012">D2274+D2279</f>
        <v>0</v>
      </c>
      <c r="E2269" s="24">
        <f t="shared" si="1012"/>
        <v>0</v>
      </c>
      <c r="F2269" s="24">
        <f t="shared" si="1012"/>
        <v>0</v>
      </c>
      <c r="G2269" s="98" t="e">
        <f t="shared" si="977"/>
        <v>#DIV/0!</v>
      </c>
      <c r="H2269" s="24">
        <f t="shared" ref="H2269" si="1013">H2274+H2279</f>
        <v>0</v>
      </c>
      <c r="I2269" s="81" t="e">
        <f t="shared" si="978"/>
        <v>#DIV/0!</v>
      </c>
      <c r="J2269" s="81" t="e">
        <f t="shared" si="979"/>
        <v>#DIV/0!</v>
      </c>
      <c r="K2269" s="24">
        <f t="shared" si="987"/>
        <v>0</v>
      </c>
      <c r="L2269" s="24">
        <f t="shared" si="1007"/>
        <v>0</v>
      </c>
      <c r="M2269" s="120" t="e">
        <f t="shared" si="983"/>
        <v>#DIV/0!</v>
      </c>
      <c r="N2269" s="771"/>
      <c r="O2269" s="5" t="b">
        <f t="shared" si="999"/>
        <v>1</v>
      </c>
      <c r="P2269" s="6"/>
      <c r="Q2269" s="138"/>
      <c r="R2269" s="403" t="b">
        <f t="shared" si="1001"/>
        <v>1</v>
      </c>
    </row>
    <row r="2270" spans="1:18" s="4" customFormat="1" ht="42" customHeight="1" outlineLevel="1" x14ac:dyDescent="0.25">
      <c r="A2270" s="663" t="s">
        <v>359</v>
      </c>
      <c r="B2270" s="37" t="s">
        <v>570</v>
      </c>
      <c r="C2270" s="37" t="s">
        <v>524</v>
      </c>
      <c r="D2270" s="51">
        <f>SUM(D2271:D2274)</f>
        <v>369.8</v>
      </c>
      <c r="E2270" s="51">
        <f>SUM(E2271:E2274)</f>
        <v>462.25</v>
      </c>
      <c r="F2270" s="51">
        <f>SUM(F2271:F2274)</f>
        <v>184.9</v>
      </c>
      <c r="G2270" s="105">
        <f t="shared" si="977"/>
        <v>0.4</v>
      </c>
      <c r="H2270" s="51">
        <f>SUM(H2271:H2274)</f>
        <v>184.9</v>
      </c>
      <c r="I2270" s="105">
        <f t="shared" si="978"/>
        <v>0.4</v>
      </c>
      <c r="J2270" s="105">
        <f t="shared" si="979"/>
        <v>1</v>
      </c>
      <c r="K2270" s="51">
        <f>SUM(K2271:K2274)</f>
        <v>369.8</v>
      </c>
      <c r="L2270" s="51">
        <f t="shared" si="1007"/>
        <v>92.45</v>
      </c>
      <c r="M2270" s="140">
        <f t="shared" si="983"/>
        <v>0.8</v>
      </c>
      <c r="N2270" s="772" t="s">
        <v>1503</v>
      </c>
      <c r="O2270" s="5" t="b">
        <f t="shared" si="999"/>
        <v>1</v>
      </c>
      <c r="P2270" s="6"/>
      <c r="Q2270" s="138"/>
      <c r="R2270" s="403" t="b">
        <f t="shared" si="1001"/>
        <v>1</v>
      </c>
    </row>
    <row r="2271" spans="1:18" s="4" customFormat="1" ht="27" outlineLevel="1" x14ac:dyDescent="0.25">
      <c r="A2271" s="663"/>
      <c r="B2271" s="454" t="s">
        <v>19</v>
      </c>
      <c r="C2271" s="37"/>
      <c r="D2271" s="24"/>
      <c r="E2271" s="24"/>
      <c r="F2271" s="24"/>
      <c r="G2271" s="98" t="e">
        <f t="shared" si="977"/>
        <v>#DIV/0!</v>
      </c>
      <c r="H2271" s="40"/>
      <c r="I2271" s="81" t="e">
        <f t="shared" si="978"/>
        <v>#DIV/0!</v>
      </c>
      <c r="J2271" s="81" t="e">
        <f t="shared" si="979"/>
        <v>#DIV/0!</v>
      </c>
      <c r="K2271" s="24">
        <f t="shared" si="987"/>
        <v>0</v>
      </c>
      <c r="L2271" s="24">
        <f t="shared" si="1007"/>
        <v>0</v>
      </c>
      <c r="M2271" s="120" t="e">
        <f t="shared" si="983"/>
        <v>#DIV/0!</v>
      </c>
      <c r="N2271" s="772"/>
      <c r="O2271" s="5" t="b">
        <f t="shared" si="999"/>
        <v>1</v>
      </c>
      <c r="P2271" s="6"/>
      <c r="Q2271" s="138"/>
      <c r="R2271" s="403" t="b">
        <f t="shared" si="1001"/>
        <v>1</v>
      </c>
    </row>
    <row r="2272" spans="1:18" s="4" customFormat="1" ht="27" outlineLevel="1" x14ac:dyDescent="0.25">
      <c r="A2272" s="663"/>
      <c r="B2272" s="454" t="s">
        <v>18</v>
      </c>
      <c r="C2272" s="37"/>
      <c r="D2272" s="24">
        <v>0</v>
      </c>
      <c r="E2272" s="24">
        <v>92.45</v>
      </c>
      <c r="F2272" s="24">
        <v>92.45</v>
      </c>
      <c r="G2272" s="100">
        <f t="shared" si="977"/>
        <v>1</v>
      </c>
      <c r="H2272" s="40">
        <f>F2272</f>
        <v>92.45</v>
      </c>
      <c r="I2272" s="100">
        <f t="shared" si="978"/>
        <v>1</v>
      </c>
      <c r="J2272" s="100">
        <f t="shared" si="979"/>
        <v>1</v>
      </c>
      <c r="K2272" s="24">
        <v>92.45</v>
      </c>
      <c r="L2272" s="24">
        <f t="shared" si="1007"/>
        <v>0</v>
      </c>
      <c r="M2272" s="120">
        <f t="shared" si="983"/>
        <v>1</v>
      </c>
      <c r="N2272" s="772"/>
      <c r="O2272" s="5" t="b">
        <f t="shared" si="999"/>
        <v>1</v>
      </c>
      <c r="P2272" s="6"/>
      <c r="Q2272" s="138"/>
      <c r="R2272" s="403" t="b">
        <f t="shared" si="1001"/>
        <v>1</v>
      </c>
    </row>
    <row r="2273" spans="1:18" s="4" customFormat="1" ht="27" outlineLevel="1" x14ac:dyDescent="0.25">
      <c r="A2273" s="663"/>
      <c r="B2273" s="454" t="s">
        <v>38</v>
      </c>
      <c r="C2273" s="37"/>
      <c r="D2273" s="24">
        <v>369.8</v>
      </c>
      <c r="E2273" s="24">
        <v>369.8</v>
      </c>
      <c r="F2273" s="24">
        <v>92.45</v>
      </c>
      <c r="G2273" s="100">
        <f t="shared" si="977"/>
        <v>0.25</v>
      </c>
      <c r="H2273" s="40">
        <f>F2273</f>
        <v>92.45</v>
      </c>
      <c r="I2273" s="100">
        <f t="shared" si="978"/>
        <v>0.25</v>
      </c>
      <c r="J2273" s="100">
        <f t="shared" si="979"/>
        <v>1</v>
      </c>
      <c r="K2273" s="24">
        <v>277.35000000000002</v>
      </c>
      <c r="L2273" s="24">
        <f t="shared" si="1007"/>
        <v>92.45</v>
      </c>
      <c r="M2273" s="47">
        <f t="shared" si="983"/>
        <v>0.75</v>
      </c>
      <c r="N2273" s="772"/>
      <c r="O2273" s="5" t="b">
        <f t="shared" si="999"/>
        <v>1</v>
      </c>
      <c r="P2273" s="6"/>
      <c r="Q2273" s="138"/>
      <c r="R2273" s="403" t="b">
        <f t="shared" si="1001"/>
        <v>1</v>
      </c>
    </row>
    <row r="2274" spans="1:18" s="4" customFormat="1" ht="27" outlineLevel="1" x14ac:dyDescent="0.25">
      <c r="A2274" s="663"/>
      <c r="B2274" s="454" t="s">
        <v>20</v>
      </c>
      <c r="C2274" s="37"/>
      <c r="D2274" s="24">
        <v>0</v>
      </c>
      <c r="E2274" s="24">
        <v>0</v>
      </c>
      <c r="F2274" s="24">
        <v>0</v>
      </c>
      <c r="G2274" s="98" t="e">
        <f t="shared" si="977"/>
        <v>#DIV/0!</v>
      </c>
      <c r="H2274" s="40">
        <v>0</v>
      </c>
      <c r="I2274" s="81" t="e">
        <f t="shared" si="978"/>
        <v>#DIV/0!</v>
      </c>
      <c r="J2274" s="81" t="e">
        <f t="shared" si="979"/>
        <v>#DIV/0!</v>
      </c>
      <c r="K2274" s="24">
        <f t="shared" si="987"/>
        <v>0</v>
      </c>
      <c r="L2274" s="24">
        <f t="shared" si="1007"/>
        <v>0</v>
      </c>
      <c r="M2274" s="120" t="e">
        <f t="shared" si="983"/>
        <v>#DIV/0!</v>
      </c>
      <c r="N2274" s="772"/>
      <c r="O2274" s="5" t="b">
        <f t="shared" si="999"/>
        <v>1</v>
      </c>
      <c r="P2274" s="6"/>
      <c r="Q2274" s="138"/>
      <c r="R2274" s="403" t="b">
        <f t="shared" si="1001"/>
        <v>1</v>
      </c>
    </row>
    <row r="2275" spans="1:18" s="4" customFormat="1" ht="37.5" customHeight="1" outlineLevel="1" x14ac:dyDescent="0.25">
      <c r="A2275" s="617" t="s">
        <v>360</v>
      </c>
      <c r="B2275" s="37" t="s">
        <v>1026</v>
      </c>
      <c r="C2275" s="37" t="s">
        <v>524</v>
      </c>
      <c r="D2275" s="51">
        <f>SUM(D2276:D2279)</f>
        <v>0</v>
      </c>
      <c r="E2275" s="51">
        <f>SUM(E2276:E2279)</f>
        <v>0</v>
      </c>
      <c r="F2275" s="51">
        <f>SUM(F2276:F2279)</f>
        <v>0</v>
      </c>
      <c r="G2275" s="99" t="e">
        <f t="shared" si="977"/>
        <v>#DIV/0!</v>
      </c>
      <c r="H2275" s="269">
        <f>SUM(H2276:H2279)</f>
        <v>0</v>
      </c>
      <c r="I2275" s="99" t="e">
        <f t="shared" si="978"/>
        <v>#DIV/0!</v>
      </c>
      <c r="J2275" s="99" t="e">
        <f t="shared" si="979"/>
        <v>#DIV/0!</v>
      </c>
      <c r="K2275" s="269">
        <f>SUM(K2276:K2279)</f>
        <v>0</v>
      </c>
      <c r="L2275" s="269">
        <f>SUM(L2276:L2279)</f>
        <v>0</v>
      </c>
      <c r="M2275" s="120" t="e">
        <f t="shared" si="983"/>
        <v>#DIV/0!</v>
      </c>
      <c r="N2275" s="772" t="s">
        <v>1229</v>
      </c>
      <c r="O2275" s="5" t="b">
        <f t="shared" si="999"/>
        <v>1</v>
      </c>
      <c r="P2275" s="6"/>
      <c r="Q2275" s="138"/>
      <c r="R2275" s="403" t="b">
        <f t="shared" si="1001"/>
        <v>1</v>
      </c>
    </row>
    <row r="2276" spans="1:18" s="4" customFormat="1" ht="27" outlineLevel="1" x14ac:dyDescent="0.25">
      <c r="A2276" s="618"/>
      <c r="B2276" s="454" t="s">
        <v>19</v>
      </c>
      <c r="C2276" s="37"/>
      <c r="D2276" s="24"/>
      <c r="E2276" s="24"/>
      <c r="F2276" s="24"/>
      <c r="G2276" s="98" t="e">
        <f t="shared" si="977"/>
        <v>#DIV/0!</v>
      </c>
      <c r="H2276" s="502"/>
      <c r="I2276" s="81" t="e">
        <f t="shared" si="978"/>
        <v>#DIV/0!</v>
      </c>
      <c r="J2276" s="81" t="e">
        <f t="shared" si="979"/>
        <v>#DIV/0!</v>
      </c>
      <c r="K2276" s="36">
        <f t="shared" si="987"/>
        <v>0</v>
      </c>
      <c r="L2276" s="36">
        <f t="shared" si="1007"/>
        <v>0</v>
      </c>
      <c r="M2276" s="120" t="e">
        <f t="shared" si="983"/>
        <v>#DIV/0!</v>
      </c>
      <c r="N2276" s="772"/>
      <c r="O2276" s="5" t="b">
        <f t="shared" si="999"/>
        <v>1</v>
      </c>
      <c r="P2276" s="6"/>
      <c r="Q2276" s="138"/>
      <c r="R2276" s="403" t="b">
        <f t="shared" si="1001"/>
        <v>1</v>
      </c>
    </row>
    <row r="2277" spans="1:18" s="4" customFormat="1" ht="18.75" customHeight="1" outlineLevel="1" x14ac:dyDescent="0.25">
      <c r="A2277" s="618"/>
      <c r="B2277" s="454" t="s">
        <v>18</v>
      </c>
      <c r="C2277" s="37"/>
      <c r="D2277" s="24"/>
      <c r="E2277" s="24"/>
      <c r="F2277" s="24"/>
      <c r="G2277" s="81" t="e">
        <f t="shared" si="977"/>
        <v>#DIV/0!</v>
      </c>
      <c r="H2277" s="36"/>
      <c r="I2277" s="81" t="e">
        <f t="shared" si="978"/>
        <v>#DIV/0!</v>
      </c>
      <c r="J2277" s="81" t="e">
        <f t="shared" si="979"/>
        <v>#DIV/0!</v>
      </c>
      <c r="K2277" s="36">
        <f t="shared" si="987"/>
        <v>0</v>
      </c>
      <c r="L2277" s="36">
        <f t="shared" si="1007"/>
        <v>0</v>
      </c>
      <c r="M2277" s="120" t="e">
        <f t="shared" si="983"/>
        <v>#DIV/0!</v>
      </c>
      <c r="N2277" s="772"/>
      <c r="O2277" s="5" t="b">
        <f t="shared" si="999"/>
        <v>1</v>
      </c>
      <c r="P2277" s="6"/>
      <c r="Q2277" s="138"/>
      <c r="R2277" s="403" t="b">
        <f t="shared" si="1001"/>
        <v>1</v>
      </c>
    </row>
    <row r="2278" spans="1:18" s="4" customFormat="1" ht="27" outlineLevel="1" x14ac:dyDescent="0.25">
      <c r="A2278" s="618"/>
      <c r="B2278" s="454" t="s">
        <v>38</v>
      </c>
      <c r="C2278" s="37"/>
      <c r="D2278" s="24"/>
      <c r="E2278" s="24"/>
      <c r="F2278" s="24"/>
      <c r="G2278" s="81" t="e">
        <f t="shared" si="977"/>
        <v>#DIV/0!</v>
      </c>
      <c r="H2278" s="36"/>
      <c r="I2278" s="81" t="e">
        <f t="shared" si="978"/>
        <v>#DIV/0!</v>
      </c>
      <c r="J2278" s="81" t="e">
        <f t="shared" si="979"/>
        <v>#DIV/0!</v>
      </c>
      <c r="K2278" s="36"/>
      <c r="L2278" s="36">
        <f t="shared" si="1007"/>
        <v>0</v>
      </c>
      <c r="M2278" s="120" t="e">
        <f t="shared" si="983"/>
        <v>#DIV/0!</v>
      </c>
      <c r="N2278" s="772"/>
      <c r="O2278" s="5" t="b">
        <f t="shared" si="999"/>
        <v>1</v>
      </c>
      <c r="P2278" s="6"/>
      <c r="Q2278" s="138"/>
      <c r="R2278" s="403" t="b">
        <f t="shared" si="1001"/>
        <v>1</v>
      </c>
    </row>
    <row r="2279" spans="1:18" s="4" customFormat="1" ht="27" outlineLevel="1" x14ac:dyDescent="0.25">
      <c r="A2279" s="619"/>
      <c r="B2279" s="454" t="s">
        <v>20</v>
      </c>
      <c r="C2279" s="37"/>
      <c r="D2279" s="24">
        <v>0</v>
      </c>
      <c r="E2279" s="24">
        <v>0</v>
      </c>
      <c r="F2279" s="24">
        <v>0</v>
      </c>
      <c r="G2279" s="98" t="e">
        <f t="shared" si="977"/>
        <v>#DIV/0!</v>
      </c>
      <c r="H2279" s="502">
        <v>0</v>
      </c>
      <c r="I2279" s="81" t="e">
        <f t="shared" si="978"/>
        <v>#DIV/0!</v>
      </c>
      <c r="J2279" s="81" t="e">
        <f t="shared" si="979"/>
        <v>#DIV/0!</v>
      </c>
      <c r="K2279" s="36">
        <f t="shared" si="987"/>
        <v>0</v>
      </c>
      <c r="L2279" s="36">
        <f t="shared" si="1007"/>
        <v>0</v>
      </c>
      <c r="M2279" s="120" t="e">
        <f t="shared" si="983"/>
        <v>#DIV/0!</v>
      </c>
      <c r="N2279" s="772"/>
      <c r="O2279" s="5" t="b">
        <f t="shared" si="999"/>
        <v>1</v>
      </c>
      <c r="P2279" s="6"/>
      <c r="Q2279" s="138"/>
      <c r="R2279" s="403" t="b">
        <f t="shared" si="1001"/>
        <v>1</v>
      </c>
    </row>
    <row r="2280" spans="1:18" s="423" customFormat="1" ht="37.5" customHeight="1" outlineLevel="1" x14ac:dyDescent="0.25">
      <c r="A2280" s="617" t="s">
        <v>1213</v>
      </c>
      <c r="B2280" s="37" t="s">
        <v>1215</v>
      </c>
      <c r="C2280" s="37" t="s">
        <v>524</v>
      </c>
      <c r="D2280" s="51">
        <f>SUM(D2281:D2284)</f>
        <v>0</v>
      </c>
      <c r="E2280" s="51">
        <f>SUM(E2281:E2284)</f>
        <v>100</v>
      </c>
      <c r="F2280" s="51">
        <f>SUM(F2281:F2284)</f>
        <v>0</v>
      </c>
      <c r="G2280" s="105">
        <f t="shared" si="977"/>
        <v>0</v>
      </c>
      <c r="H2280" s="51">
        <f>SUM(H2281:H2284)</f>
        <v>0</v>
      </c>
      <c r="I2280" s="105">
        <f t="shared" si="978"/>
        <v>0</v>
      </c>
      <c r="J2280" s="99" t="e">
        <f t="shared" si="979"/>
        <v>#DIV/0!</v>
      </c>
      <c r="K2280" s="51">
        <f>SUM(K2281:K2284)</f>
        <v>93.25</v>
      </c>
      <c r="L2280" s="51">
        <f>SUM(L2281:L2284)</f>
        <v>6.75</v>
      </c>
      <c r="M2280" s="47">
        <f t="shared" si="983"/>
        <v>0.93</v>
      </c>
      <c r="N2280" s="772" t="s">
        <v>1504</v>
      </c>
      <c r="O2280" s="5" t="b">
        <f t="shared" si="999"/>
        <v>1</v>
      </c>
      <c r="P2280" s="424"/>
      <c r="Q2280" s="138"/>
      <c r="R2280" s="403" t="b">
        <f t="shared" si="1001"/>
        <v>1</v>
      </c>
    </row>
    <row r="2281" spans="1:18" s="423" customFormat="1" ht="27" outlineLevel="1" x14ac:dyDescent="0.25">
      <c r="A2281" s="618"/>
      <c r="B2281" s="454" t="s">
        <v>19</v>
      </c>
      <c r="C2281" s="37"/>
      <c r="D2281" s="24"/>
      <c r="E2281" s="24"/>
      <c r="F2281" s="24"/>
      <c r="G2281" s="98" t="e">
        <f t="shared" si="977"/>
        <v>#DIV/0!</v>
      </c>
      <c r="H2281" s="40"/>
      <c r="I2281" s="81" t="e">
        <f t="shared" si="978"/>
        <v>#DIV/0!</v>
      </c>
      <c r="J2281" s="81" t="e">
        <f t="shared" si="979"/>
        <v>#DIV/0!</v>
      </c>
      <c r="K2281" s="24">
        <f t="shared" ref="K2281:K2282" si="1014">E2281</f>
        <v>0</v>
      </c>
      <c r="L2281" s="24">
        <f t="shared" ref="L2281:L2284" si="1015">E2281-K2281</f>
        <v>0</v>
      </c>
      <c r="M2281" s="120" t="e">
        <f t="shared" si="983"/>
        <v>#DIV/0!</v>
      </c>
      <c r="N2281" s="772"/>
      <c r="O2281" s="5" t="b">
        <f t="shared" si="999"/>
        <v>1</v>
      </c>
      <c r="P2281" s="424"/>
      <c r="Q2281" s="138"/>
      <c r="R2281" s="403" t="b">
        <f t="shared" si="1001"/>
        <v>1</v>
      </c>
    </row>
    <row r="2282" spans="1:18" s="423" customFormat="1" ht="27" outlineLevel="1" x14ac:dyDescent="0.25">
      <c r="A2282" s="618"/>
      <c r="B2282" s="454" t="s">
        <v>18</v>
      </c>
      <c r="C2282" s="37"/>
      <c r="D2282" s="24"/>
      <c r="E2282" s="24"/>
      <c r="F2282" s="24"/>
      <c r="G2282" s="81" t="e">
        <f t="shared" si="977"/>
        <v>#DIV/0!</v>
      </c>
      <c r="H2282" s="24"/>
      <c r="I2282" s="81" t="e">
        <f t="shared" si="978"/>
        <v>#DIV/0!</v>
      </c>
      <c r="J2282" s="81" t="e">
        <f t="shared" si="979"/>
        <v>#DIV/0!</v>
      </c>
      <c r="K2282" s="24">
        <f t="shared" si="1014"/>
        <v>0</v>
      </c>
      <c r="L2282" s="24">
        <f t="shared" si="1015"/>
        <v>0</v>
      </c>
      <c r="M2282" s="120" t="e">
        <f t="shared" si="983"/>
        <v>#DIV/0!</v>
      </c>
      <c r="N2282" s="772"/>
      <c r="O2282" s="5" t="b">
        <f t="shared" si="999"/>
        <v>1</v>
      </c>
      <c r="P2282" s="424"/>
      <c r="Q2282" s="138"/>
      <c r="R2282" s="403" t="b">
        <f t="shared" si="1001"/>
        <v>1</v>
      </c>
    </row>
    <row r="2283" spans="1:18" s="423" customFormat="1" ht="27" outlineLevel="1" x14ac:dyDescent="0.25">
      <c r="A2283" s="618"/>
      <c r="B2283" s="454" t="s">
        <v>38</v>
      </c>
      <c r="C2283" s="37"/>
      <c r="D2283" s="24">
        <v>0</v>
      </c>
      <c r="E2283" s="24">
        <v>100</v>
      </c>
      <c r="F2283" s="24"/>
      <c r="G2283" s="100">
        <f t="shared" si="977"/>
        <v>0</v>
      </c>
      <c r="H2283" s="24"/>
      <c r="I2283" s="100">
        <f t="shared" si="978"/>
        <v>0</v>
      </c>
      <c r="J2283" s="81" t="e">
        <f t="shared" si="979"/>
        <v>#DIV/0!</v>
      </c>
      <c r="K2283" s="24">
        <v>93.25</v>
      </c>
      <c r="L2283" s="24">
        <f t="shared" si="1015"/>
        <v>6.75</v>
      </c>
      <c r="M2283" s="47">
        <f t="shared" si="983"/>
        <v>0.93</v>
      </c>
      <c r="N2283" s="772"/>
      <c r="O2283" s="5" t="b">
        <f t="shared" si="999"/>
        <v>1</v>
      </c>
      <c r="P2283" s="424"/>
      <c r="Q2283" s="138"/>
      <c r="R2283" s="403" t="b">
        <f t="shared" si="1001"/>
        <v>1</v>
      </c>
    </row>
    <row r="2284" spans="1:18" s="423" customFormat="1" ht="27" outlineLevel="1" x14ac:dyDescent="0.25">
      <c r="A2284" s="619"/>
      <c r="B2284" s="454" t="s">
        <v>20</v>
      </c>
      <c r="C2284" s="37"/>
      <c r="D2284" s="24"/>
      <c r="E2284" s="24"/>
      <c r="F2284" s="24">
        <v>0</v>
      </c>
      <c r="G2284" s="98" t="e">
        <f t="shared" si="977"/>
        <v>#DIV/0!</v>
      </c>
      <c r="H2284" s="40"/>
      <c r="I2284" s="81" t="e">
        <f t="shared" si="978"/>
        <v>#DIV/0!</v>
      </c>
      <c r="J2284" s="81" t="e">
        <f t="shared" si="979"/>
        <v>#DIV/0!</v>
      </c>
      <c r="K2284" s="24">
        <f t="shared" ref="K2284" si="1016">E2284</f>
        <v>0</v>
      </c>
      <c r="L2284" s="24">
        <f t="shared" si="1015"/>
        <v>0</v>
      </c>
      <c r="M2284" s="120" t="e">
        <f t="shared" si="983"/>
        <v>#DIV/0!</v>
      </c>
      <c r="N2284" s="772"/>
      <c r="O2284" s="5" t="b">
        <f t="shared" si="999"/>
        <v>1</v>
      </c>
      <c r="P2284" s="424"/>
      <c r="Q2284" s="138"/>
      <c r="R2284" s="403" t="b">
        <f t="shared" si="1001"/>
        <v>1</v>
      </c>
    </row>
    <row r="2285" spans="1:18" s="423" customFormat="1" ht="37.5" customHeight="1" outlineLevel="1" x14ac:dyDescent="0.25">
      <c r="A2285" s="617" t="s">
        <v>1214</v>
      </c>
      <c r="B2285" s="37" t="s">
        <v>1222</v>
      </c>
      <c r="C2285" s="37" t="s">
        <v>524</v>
      </c>
      <c r="D2285" s="51">
        <f>SUM(D2286:D2289)</f>
        <v>0</v>
      </c>
      <c r="E2285" s="51">
        <f>SUM(E2286:E2289)</f>
        <v>200</v>
      </c>
      <c r="F2285" s="51">
        <f>SUM(F2286:F2289)</f>
        <v>0</v>
      </c>
      <c r="G2285" s="105">
        <f t="shared" si="977"/>
        <v>0</v>
      </c>
      <c r="H2285" s="51">
        <f>SUM(H2286:H2289)</f>
        <v>0</v>
      </c>
      <c r="I2285" s="105">
        <f t="shared" si="978"/>
        <v>0</v>
      </c>
      <c r="J2285" s="99" t="e">
        <f t="shared" si="979"/>
        <v>#DIV/0!</v>
      </c>
      <c r="K2285" s="51">
        <f>SUM(K2286:K2289)</f>
        <v>198</v>
      </c>
      <c r="L2285" s="51">
        <f>SUM(L2286:L2289)</f>
        <v>2</v>
      </c>
      <c r="M2285" s="47">
        <f t="shared" si="983"/>
        <v>0.99</v>
      </c>
      <c r="N2285" s="772" t="s">
        <v>1223</v>
      </c>
      <c r="O2285" s="5" t="b">
        <f t="shared" si="999"/>
        <v>1</v>
      </c>
      <c r="P2285" s="424"/>
      <c r="Q2285" s="138"/>
      <c r="R2285" s="403" t="b">
        <f t="shared" si="1001"/>
        <v>1</v>
      </c>
    </row>
    <row r="2286" spans="1:18" s="423" customFormat="1" ht="27" outlineLevel="1" x14ac:dyDescent="0.25">
      <c r="A2286" s="618"/>
      <c r="B2286" s="454" t="s">
        <v>19</v>
      </c>
      <c r="C2286" s="37"/>
      <c r="D2286" s="24"/>
      <c r="E2286" s="24"/>
      <c r="F2286" s="24"/>
      <c r="G2286" s="98" t="e">
        <f t="shared" si="977"/>
        <v>#DIV/0!</v>
      </c>
      <c r="H2286" s="40"/>
      <c r="I2286" s="81" t="e">
        <f t="shared" si="978"/>
        <v>#DIV/0!</v>
      </c>
      <c r="J2286" s="81" t="e">
        <f t="shared" si="979"/>
        <v>#DIV/0!</v>
      </c>
      <c r="K2286" s="24">
        <f t="shared" ref="K2286:K2287" si="1017">E2286</f>
        <v>0</v>
      </c>
      <c r="L2286" s="24">
        <f t="shared" ref="L2286:L2289" si="1018">E2286-K2286</f>
        <v>0</v>
      </c>
      <c r="M2286" s="120" t="e">
        <f t="shared" si="983"/>
        <v>#DIV/0!</v>
      </c>
      <c r="N2286" s="772"/>
      <c r="O2286" s="5" t="b">
        <f t="shared" si="999"/>
        <v>1</v>
      </c>
      <c r="P2286" s="424"/>
      <c r="Q2286" s="138"/>
      <c r="R2286" s="403" t="b">
        <f t="shared" si="1001"/>
        <v>1</v>
      </c>
    </row>
    <row r="2287" spans="1:18" s="423" customFormat="1" ht="27" outlineLevel="1" x14ac:dyDescent="0.25">
      <c r="A2287" s="618"/>
      <c r="B2287" s="454" t="s">
        <v>18</v>
      </c>
      <c r="C2287" s="37"/>
      <c r="D2287" s="24"/>
      <c r="E2287" s="24"/>
      <c r="F2287" s="24"/>
      <c r="G2287" s="81" t="e">
        <f t="shared" si="977"/>
        <v>#DIV/0!</v>
      </c>
      <c r="H2287" s="24"/>
      <c r="I2287" s="81" t="e">
        <f t="shared" si="978"/>
        <v>#DIV/0!</v>
      </c>
      <c r="J2287" s="81" t="e">
        <f t="shared" si="979"/>
        <v>#DIV/0!</v>
      </c>
      <c r="K2287" s="24">
        <f t="shared" si="1017"/>
        <v>0</v>
      </c>
      <c r="L2287" s="24">
        <f t="shared" si="1018"/>
        <v>0</v>
      </c>
      <c r="M2287" s="120" t="e">
        <f t="shared" si="983"/>
        <v>#DIV/0!</v>
      </c>
      <c r="N2287" s="772"/>
      <c r="O2287" s="5" t="b">
        <f t="shared" si="999"/>
        <v>1</v>
      </c>
      <c r="P2287" s="424"/>
      <c r="Q2287" s="138"/>
      <c r="R2287" s="403" t="b">
        <f t="shared" si="1001"/>
        <v>1</v>
      </c>
    </row>
    <row r="2288" spans="1:18" s="423" customFormat="1" ht="27" outlineLevel="1" x14ac:dyDescent="0.25">
      <c r="A2288" s="618"/>
      <c r="B2288" s="454" t="s">
        <v>38</v>
      </c>
      <c r="C2288" s="37"/>
      <c r="D2288" s="24"/>
      <c r="E2288" s="24">
        <v>200</v>
      </c>
      <c r="F2288" s="24"/>
      <c r="G2288" s="100">
        <f t="shared" si="977"/>
        <v>0</v>
      </c>
      <c r="H2288" s="24"/>
      <c r="I2288" s="100">
        <f t="shared" si="978"/>
        <v>0</v>
      </c>
      <c r="J2288" s="81" t="e">
        <f t="shared" si="979"/>
        <v>#DIV/0!</v>
      </c>
      <c r="K2288" s="24">
        <v>198</v>
      </c>
      <c r="L2288" s="24">
        <f t="shared" si="1018"/>
        <v>2</v>
      </c>
      <c r="M2288" s="47">
        <f t="shared" si="983"/>
        <v>0.99</v>
      </c>
      <c r="N2288" s="772"/>
      <c r="O2288" s="5" t="b">
        <f t="shared" si="999"/>
        <v>1</v>
      </c>
      <c r="P2288" s="424"/>
      <c r="Q2288" s="138"/>
      <c r="R2288" s="403" t="b">
        <f t="shared" si="1001"/>
        <v>1</v>
      </c>
    </row>
    <row r="2289" spans="1:18" s="423" customFormat="1" ht="27" outlineLevel="1" x14ac:dyDescent="0.25">
      <c r="A2289" s="619"/>
      <c r="B2289" s="454" t="s">
        <v>20</v>
      </c>
      <c r="C2289" s="37"/>
      <c r="D2289" s="24"/>
      <c r="E2289" s="24"/>
      <c r="F2289" s="24">
        <v>0</v>
      </c>
      <c r="G2289" s="98" t="e">
        <f t="shared" si="977"/>
        <v>#DIV/0!</v>
      </c>
      <c r="H2289" s="40"/>
      <c r="I2289" s="81" t="e">
        <f t="shared" si="978"/>
        <v>#DIV/0!</v>
      </c>
      <c r="J2289" s="81" t="e">
        <f t="shared" si="979"/>
        <v>#DIV/0!</v>
      </c>
      <c r="K2289" s="24">
        <f t="shared" ref="K2289" si="1019">E2289</f>
        <v>0</v>
      </c>
      <c r="L2289" s="24">
        <f t="shared" si="1018"/>
        <v>0</v>
      </c>
      <c r="M2289" s="120" t="e">
        <f t="shared" si="983"/>
        <v>#DIV/0!</v>
      </c>
      <c r="N2289" s="772"/>
      <c r="O2289" s="5" t="b">
        <f t="shared" si="999"/>
        <v>1</v>
      </c>
      <c r="P2289" s="424"/>
      <c r="Q2289" s="138"/>
      <c r="R2289" s="403" t="b">
        <f t="shared" si="1001"/>
        <v>1</v>
      </c>
    </row>
    <row r="2290" spans="1:18" s="4" customFormat="1" ht="75" customHeight="1" outlineLevel="1" x14ac:dyDescent="0.25">
      <c r="A2290" s="617" t="s">
        <v>361</v>
      </c>
      <c r="B2290" s="37" t="s">
        <v>449</v>
      </c>
      <c r="C2290" s="37" t="s">
        <v>172</v>
      </c>
      <c r="D2290" s="51">
        <f>SUM(D2291:D2294)</f>
        <v>32012.06</v>
      </c>
      <c r="E2290" s="51">
        <f>SUM(E2291:E2294)</f>
        <v>32239</v>
      </c>
      <c r="F2290" s="51">
        <f>SUM(F2291:F2294)</f>
        <v>29203.72</v>
      </c>
      <c r="G2290" s="105">
        <f t="shared" si="977"/>
        <v>0.90600000000000003</v>
      </c>
      <c r="H2290" s="51">
        <f>SUM(H2291:H2294)</f>
        <v>29203.72</v>
      </c>
      <c r="I2290" s="105">
        <f t="shared" si="978"/>
        <v>0.90600000000000003</v>
      </c>
      <c r="J2290" s="105">
        <f t="shared" si="979"/>
        <v>1</v>
      </c>
      <c r="K2290" s="24">
        <f>SUM(K2291:K2294)</f>
        <v>32012.06</v>
      </c>
      <c r="L2290" s="24">
        <f>E2290-K2290</f>
        <v>226.94</v>
      </c>
      <c r="M2290" s="47">
        <f>K2290/E2290</f>
        <v>0.99</v>
      </c>
      <c r="N2290" s="772" t="s">
        <v>1505</v>
      </c>
      <c r="O2290" s="5" t="b">
        <f t="shared" si="999"/>
        <v>1</v>
      </c>
      <c r="P2290" s="6"/>
      <c r="Q2290" s="138"/>
      <c r="R2290" s="403" t="b">
        <f t="shared" si="1001"/>
        <v>1</v>
      </c>
    </row>
    <row r="2291" spans="1:18" s="4" customFormat="1" ht="27" outlineLevel="1" x14ac:dyDescent="0.25">
      <c r="A2291" s="618"/>
      <c r="B2291" s="454" t="s">
        <v>19</v>
      </c>
      <c r="C2291" s="454"/>
      <c r="D2291" s="24"/>
      <c r="E2291" s="24"/>
      <c r="F2291" s="24"/>
      <c r="G2291" s="98" t="e">
        <f t="shared" si="977"/>
        <v>#DIV/0!</v>
      </c>
      <c r="H2291" s="24"/>
      <c r="I2291" s="81" t="e">
        <f t="shared" si="978"/>
        <v>#DIV/0!</v>
      </c>
      <c r="J2291" s="81" t="e">
        <f t="shared" si="979"/>
        <v>#DIV/0!</v>
      </c>
      <c r="K2291" s="24">
        <f t="shared" si="987"/>
        <v>0</v>
      </c>
      <c r="L2291" s="24">
        <f t="shared" si="1007"/>
        <v>0</v>
      </c>
      <c r="M2291" s="120" t="e">
        <f t="shared" si="983"/>
        <v>#DIV/0!</v>
      </c>
      <c r="N2291" s="772"/>
      <c r="O2291" s="5" t="b">
        <f t="shared" si="999"/>
        <v>1</v>
      </c>
      <c r="P2291" s="6"/>
      <c r="Q2291" s="138"/>
      <c r="R2291" s="403" t="b">
        <f t="shared" si="1001"/>
        <v>1</v>
      </c>
    </row>
    <row r="2292" spans="1:18" s="4" customFormat="1" ht="27" outlineLevel="1" x14ac:dyDescent="0.25">
      <c r="A2292" s="618"/>
      <c r="B2292" s="454" t="s">
        <v>18</v>
      </c>
      <c r="C2292" s="454"/>
      <c r="D2292" s="24">
        <v>11566.6</v>
      </c>
      <c r="E2292" s="24">
        <v>11793.54</v>
      </c>
      <c r="F2292" s="24">
        <f>E2292</f>
        <v>11793.54</v>
      </c>
      <c r="G2292" s="100">
        <f t="shared" si="977"/>
        <v>1</v>
      </c>
      <c r="H2292" s="24">
        <f>F2292</f>
        <v>11793.54</v>
      </c>
      <c r="I2292" s="100">
        <f t="shared" si="978"/>
        <v>1</v>
      </c>
      <c r="J2292" s="100">
        <f t="shared" si="979"/>
        <v>1</v>
      </c>
      <c r="K2292" s="24">
        <f>E2292</f>
        <v>11793.54</v>
      </c>
      <c r="L2292" s="24">
        <f t="shared" si="1007"/>
        <v>0</v>
      </c>
      <c r="M2292" s="47">
        <f t="shared" si="983"/>
        <v>1</v>
      </c>
      <c r="N2292" s="772"/>
      <c r="O2292" s="5" t="b">
        <f t="shared" si="999"/>
        <v>1</v>
      </c>
      <c r="P2292" s="6"/>
      <c r="Q2292" s="138"/>
      <c r="R2292" s="403" t="b">
        <f t="shared" si="1001"/>
        <v>1</v>
      </c>
    </row>
    <row r="2293" spans="1:18" s="4" customFormat="1" ht="27" outlineLevel="1" x14ac:dyDescent="0.25">
      <c r="A2293" s="618"/>
      <c r="B2293" s="454" t="s">
        <v>38</v>
      </c>
      <c r="C2293" s="454"/>
      <c r="D2293" s="24">
        <v>20445.46</v>
      </c>
      <c r="E2293" s="24">
        <f>D2293</f>
        <v>20445.46</v>
      </c>
      <c r="F2293" s="24">
        <v>17410.18</v>
      </c>
      <c r="G2293" s="100">
        <f t="shared" si="977"/>
        <v>0.85199999999999998</v>
      </c>
      <c r="H2293" s="24">
        <f>F2293</f>
        <v>17410.18</v>
      </c>
      <c r="I2293" s="100">
        <f t="shared" si="978"/>
        <v>0.85199999999999998</v>
      </c>
      <c r="J2293" s="100">
        <f t="shared" si="979"/>
        <v>1</v>
      </c>
      <c r="K2293" s="24">
        <v>20218.52</v>
      </c>
      <c r="L2293" s="24">
        <f t="shared" si="1007"/>
        <v>226.94</v>
      </c>
      <c r="M2293" s="47">
        <f t="shared" si="983"/>
        <v>0.99</v>
      </c>
      <c r="N2293" s="772"/>
      <c r="O2293" s="5" t="b">
        <f t="shared" si="999"/>
        <v>1</v>
      </c>
      <c r="P2293" s="6"/>
      <c r="Q2293" s="138"/>
      <c r="R2293" s="403" t="b">
        <f t="shared" si="1001"/>
        <v>1</v>
      </c>
    </row>
    <row r="2294" spans="1:18" s="4" customFormat="1" ht="27" outlineLevel="1" x14ac:dyDescent="0.25">
      <c r="A2294" s="619"/>
      <c r="B2294" s="454" t="s">
        <v>20</v>
      </c>
      <c r="C2294" s="454"/>
      <c r="D2294" s="24">
        <v>0</v>
      </c>
      <c r="E2294" s="24">
        <v>0</v>
      </c>
      <c r="F2294" s="24">
        <v>0</v>
      </c>
      <c r="G2294" s="98" t="e">
        <f t="shared" si="977"/>
        <v>#DIV/0!</v>
      </c>
      <c r="H2294" s="40">
        <v>0</v>
      </c>
      <c r="I2294" s="81" t="e">
        <f t="shared" si="978"/>
        <v>#DIV/0!</v>
      </c>
      <c r="J2294" s="81" t="e">
        <f t="shared" si="979"/>
        <v>#DIV/0!</v>
      </c>
      <c r="K2294" s="24">
        <f t="shared" si="987"/>
        <v>0</v>
      </c>
      <c r="L2294" s="24">
        <f t="shared" si="1007"/>
        <v>0</v>
      </c>
      <c r="M2294" s="120" t="e">
        <f t="shared" si="983"/>
        <v>#DIV/0!</v>
      </c>
      <c r="N2294" s="772"/>
      <c r="O2294" s="5" t="b">
        <f t="shared" si="999"/>
        <v>1</v>
      </c>
      <c r="P2294" s="6"/>
      <c r="Q2294" s="138"/>
      <c r="R2294" s="403" t="b">
        <f t="shared" si="1001"/>
        <v>1</v>
      </c>
    </row>
    <row r="2295" spans="1:18" s="4" customFormat="1" ht="72.75" customHeight="1" outlineLevel="1" x14ac:dyDescent="0.25">
      <c r="A2295" s="808" t="s">
        <v>362</v>
      </c>
      <c r="B2295" s="54" t="s">
        <v>489</v>
      </c>
      <c r="C2295" s="54" t="s">
        <v>520</v>
      </c>
      <c r="D2295" s="59">
        <f t="shared" ref="D2295:F2299" si="1020">D2300</f>
        <v>2201.73</v>
      </c>
      <c r="E2295" s="59">
        <f t="shared" si="1020"/>
        <v>1721.73</v>
      </c>
      <c r="F2295" s="59">
        <f t="shared" si="1020"/>
        <v>29.09</v>
      </c>
      <c r="G2295" s="96">
        <f t="shared" si="977"/>
        <v>1.7000000000000001E-2</v>
      </c>
      <c r="H2295" s="281">
        <f>SUM(H2296:H2299)</f>
        <v>29.09</v>
      </c>
      <c r="I2295" s="96">
        <f t="shared" si="978"/>
        <v>1.7000000000000001E-2</v>
      </c>
      <c r="J2295" s="96">
        <f t="shared" si="979"/>
        <v>1</v>
      </c>
      <c r="K2295" s="59">
        <f>SUM(K2296:K2299)</f>
        <v>229.56</v>
      </c>
      <c r="L2295" s="59">
        <f t="shared" si="1007"/>
        <v>1492.17</v>
      </c>
      <c r="M2295" s="57">
        <f t="shared" si="983"/>
        <v>0.13</v>
      </c>
      <c r="N2295" s="771"/>
      <c r="O2295" s="5" t="b">
        <f t="shared" si="999"/>
        <v>1</v>
      </c>
      <c r="P2295" s="6"/>
      <c r="Q2295" s="138"/>
      <c r="R2295" s="403" t="b">
        <f t="shared" si="1001"/>
        <v>1</v>
      </c>
    </row>
    <row r="2296" spans="1:18" s="4" customFormat="1" ht="18.75" customHeight="1" outlineLevel="1" x14ac:dyDescent="0.25">
      <c r="A2296" s="808"/>
      <c r="B2296" s="454" t="s">
        <v>19</v>
      </c>
      <c r="C2296" s="54"/>
      <c r="D2296" s="24">
        <f t="shared" si="1020"/>
        <v>0</v>
      </c>
      <c r="E2296" s="24">
        <f t="shared" si="1020"/>
        <v>0</v>
      </c>
      <c r="F2296" s="24">
        <f t="shared" si="1020"/>
        <v>0</v>
      </c>
      <c r="G2296" s="98" t="e">
        <f t="shared" si="977"/>
        <v>#DIV/0!</v>
      </c>
      <c r="H2296" s="24">
        <f>H2301</f>
        <v>0</v>
      </c>
      <c r="I2296" s="81" t="e">
        <f t="shared" si="978"/>
        <v>#DIV/0!</v>
      </c>
      <c r="J2296" s="81" t="e">
        <f t="shared" si="979"/>
        <v>#DIV/0!</v>
      </c>
      <c r="K2296" s="24">
        <f t="shared" si="987"/>
        <v>0</v>
      </c>
      <c r="L2296" s="24">
        <f t="shared" si="1007"/>
        <v>0</v>
      </c>
      <c r="M2296" s="120" t="e">
        <f t="shared" si="983"/>
        <v>#DIV/0!</v>
      </c>
      <c r="N2296" s="771"/>
      <c r="O2296" s="5" t="b">
        <f t="shared" si="999"/>
        <v>1</v>
      </c>
      <c r="P2296" s="6"/>
      <c r="Q2296" s="138"/>
      <c r="R2296" s="403" t="b">
        <f t="shared" si="1001"/>
        <v>1</v>
      </c>
    </row>
    <row r="2297" spans="1:18" s="4" customFormat="1" ht="18.75" customHeight="1" outlineLevel="1" x14ac:dyDescent="0.25">
      <c r="A2297" s="808"/>
      <c r="B2297" s="454" t="s">
        <v>18</v>
      </c>
      <c r="C2297" s="54"/>
      <c r="D2297" s="24">
        <f t="shared" si="1020"/>
        <v>0</v>
      </c>
      <c r="E2297" s="24">
        <f t="shared" si="1020"/>
        <v>0</v>
      </c>
      <c r="F2297" s="24">
        <f t="shared" si="1020"/>
        <v>0</v>
      </c>
      <c r="G2297" s="98" t="e">
        <f t="shared" si="977"/>
        <v>#DIV/0!</v>
      </c>
      <c r="H2297" s="40"/>
      <c r="I2297" s="81" t="e">
        <f t="shared" si="978"/>
        <v>#DIV/0!</v>
      </c>
      <c r="J2297" s="81" t="e">
        <f t="shared" si="979"/>
        <v>#DIV/0!</v>
      </c>
      <c r="K2297" s="24">
        <f t="shared" si="987"/>
        <v>0</v>
      </c>
      <c r="L2297" s="24">
        <f t="shared" si="1007"/>
        <v>0</v>
      </c>
      <c r="M2297" s="120" t="e">
        <f t="shared" si="983"/>
        <v>#DIV/0!</v>
      </c>
      <c r="N2297" s="771"/>
      <c r="O2297" s="5" t="b">
        <f t="shared" si="999"/>
        <v>1</v>
      </c>
      <c r="P2297" s="6"/>
      <c r="Q2297" s="138"/>
      <c r="R2297" s="403" t="b">
        <f t="shared" si="1001"/>
        <v>1</v>
      </c>
    </row>
    <row r="2298" spans="1:18" s="4" customFormat="1" ht="18.75" customHeight="1" outlineLevel="1" x14ac:dyDescent="0.25">
      <c r="A2298" s="808"/>
      <c r="B2298" s="454" t="s">
        <v>38</v>
      </c>
      <c r="C2298" s="54"/>
      <c r="D2298" s="24">
        <f t="shared" si="1020"/>
        <v>2201.73</v>
      </c>
      <c r="E2298" s="24">
        <f t="shared" si="1020"/>
        <v>1721.73</v>
      </c>
      <c r="F2298" s="24">
        <f t="shared" si="1020"/>
        <v>29.09</v>
      </c>
      <c r="G2298" s="100">
        <f t="shared" si="977"/>
        <v>1.7000000000000001E-2</v>
      </c>
      <c r="H2298" s="24">
        <f>H2303</f>
        <v>29.09</v>
      </c>
      <c r="I2298" s="100">
        <f t="shared" si="978"/>
        <v>1.7000000000000001E-2</v>
      </c>
      <c r="J2298" s="100">
        <f t="shared" si="979"/>
        <v>1</v>
      </c>
      <c r="K2298" s="24">
        <f>K2303</f>
        <v>229.56</v>
      </c>
      <c r="L2298" s="24">
        <f t="shared" si="1007"/>
        <v>1492.17</v>
      </c>
      <c r="M2298" s="47">
        <f t="shared" si="983"/>
        <v>0.13</v>
      </c>
      <c r="N2298" s="771"/>
      <c r="O2298" s="5" t="b">
        <f t="shared" si="999"/>
        <v>1</v>
      </c>
      <c r="P2298" s="6"/>
      <c r="Q2298" s="138"/>
      <c r="R2298" s="403" t="b">
        <f t="shared" si="1001"/>
        <v>1</v>
      </c>
    </row>
    <row r="2299" spans="1:18" s="4" customFormat="1" ht="18.75" customHeight="1" outlineLevel="1" x14ac:dyDescent="0.25">
      <c r="A2299" s="808"/>
      <c r="B2299" s="454" t="s">
        <v>20</v>
      </c>
      <c r="C2299" s="54"/>
      <c r="D2299" s="24">
        <f t="shared" si="1020"/>
        <v>0</v>
      </c>
      <c r="E2299" s="24">
        <f t="shared" si="1020"/>
        <v>0</v>
      </c>
      <c r="F2299" s="24">
        <f t="shared" si="1020"/>
        <v>0</v>
      </c>
      <c r="G2299" s="98" t="e">
        <f t="shared" si="977"/>
        <v>#DIV/0!</v>
      </c>
      <c r="H2299" s="40"/>
      <c r="I2299" s="81" t="e">
        <f t="shared" si="978"/>
        <v>#DIV/0!</v>
      </c>
      <c r="J2299" s="81" t="e">
        <f t="shared" si="979"/>
        <v>#DIV/0!</v>
      </c>
      <c r="K2299" s="24">
        <f t="shared" si="987"/>
        <v>0</v>
      </c>
      <c r="L2299" s="24">
        <f t="shared" si="1007"/>
        <v>0</v>
      </c>
      <c r="M2299" s="120" t="e">
        <f t="shared" si="983"/>
        <v>#DIV/0!</v>
      </c>
      <c r="N2299" s="771"/>
      <c r="O2299" s="5" t="b">
        <f t="shared" si="999"/>
        <v>1</v>
      </c>
      <c r="P2299" s="6"/>
      <c r="Q2299" s="138"/>
      <c r="R2299" s="403" t="b">
        <f t="shared" si="1001"/>
        <v>1</v>
      </c>
    </row>
    <row r="2300" spans="1:18" s="4" customFormat="1" ht="69.75" customHeight="1" outlineLevel="1" x14ac:dyDescent="0.25">
      <c r="A2300" s="591" t="s">
        <v>363</v>
      </c>
      <c r="B2300" s="37" t="s">
        <v>450</v>
      </c>
      <c r="C2300" s="37" t="s">
        <v>172</v>
      </c>
      <c r="D2300" s="51">
        <f>SUM(D2301:D2304)</f>
        <v>2201.73</v>
      </c>
      <c r="E2300" s="51">
        <f>SUM(E2301:E2304)</f>
        <v>1721.73</v>
      </c>
      <c r="F2300" s="51">
        <f>SUM(F2301:F2304)</f>
        <v>29.09</v>
      </c>
      <c r="G2300" s="105">
        <f t="shared" si="977"/>
        <v>1.7000000000000001E-2</v>
      </c>
      <c r="H2300" s="111">
        <f>SUM(H2301:H2304)</f>
        <v>29.09</v>
      </c>
      <c r="I2300" s="105">
        <f t="shared" si="978"/>
        <v>1.7000000000000001E-2</v>
      </c>
      <c r="J2300" s="105">
        <f t="shared" si="979"/>
        <v>1</v>
      </c>
      <c r="K2300" s="51">
        <f>SUM(K2301:K2304)</f>
        <v>229.56</v>
      </c>
      <c r="L2300" s="51">
        <f>SUM(L2301:L2304)</f>
        <v>1492.17</v>
      </c>
      <c r="M2300" s="47">
        <f t="shared" si="983"/>
        <v>0.13</v>
      </c>
      <c r="N2300" s="828" t="s">
        <v>1230</v>
      </c>
      <c r="O2300" s="5" t="b">
        <f t="shared" si="999"/>
        <v>1</v>
      </c>
      <c r="P2300" s="6"/>
      <c r="Q2300" s="138"/>
      <c r="R2300" s="403" t="b">
        <f t="shared" si="1001"/>
        <v>1</v>
      </c>
    </row>
    <row r="2301" spans="1:18" s="4" customFormat="1" ht="27" outlineLevel="1" x14ac:dyDescent="0.25">
      <c r="A2301" s="591"/>
      <c r="B2301" s="454" t="s">
        <v>19</v>
      </c>
      <c r="C2301" s="454"/>
      <c r="D2301" s="24"/>
      <c r="E2301" s="24"/>
      <c r="F2301" s="24"/>
      <c r="G2301" s="98" t="e">
        <f t="shared" si="977"/>
        <v>#DIV/0!</v>
      </c>
      <c r="H2301" s="40"/>
      <c r="I2301" s="81" t="e">
        <f t="shared" si="978"/>
        <v>#DIV/0!</v>
      </c>
      <c r="J2301" s="81" t="e">
        <f t="shared" si="979"/>
        <v>#DIV/0!</v>
      </c>
      <c r="K2301" s="24">
        <f t="shared" si="987"/>
        <v>0</v>
      </c>
      <c r="L2301" s="24">
        <f t="shared" si="1007"/>
        <v>0</v>
      </c>
      <c r="M2301" s="120" t="e">
        <f t="shared" si="983"/>
        <v>#DIV/0!</v>
      </c>
      <c r="N2301" s="828"/>
      <c r="O2301" s="5" t="b">
        <f t="shared" si="999"/>
        <v>1</v>
      </c>
      <c r="P2301" s="6"/>
      <c r="Q2301" s="138"/>
      <c r="R2301" s="403" t="b">
        <f t="shared" si="1001"/>
        <v>1</v>
      </c>
    </row>
    <row r="2302" spans="1:18" s="4" customFormat="1" ht="27" outlineLevel="1" x14ac:dyDescent="0.25">
      <c r="A2302" s="591"/>
      <c r="B2302" s="454" t="s">
        <v>18</v>
      </c>
      <c r="C2302" s="454"/>
      <c r="D2302" s="24">
        <v>0</v>
      </c>
      <c r="E2302" s="24">
        <v>0</v>
      </c>
      <c r="F2302" s="24">
        <v>0</v>
      </c>
      <c r="G2302" s="98" t="e">
        <f t="shared" si="977"/>
        <v>#DIV/0!</v>
      </c>
      <c r="H2302" s="40">
        <v>0</v>
      </c>
      <c r="I2302" s="81" t="e">
        <f t="shared" si="978"/>
        <v>#DIV/0!</v>
      </c>
      <c r="J2302" s="81" t="e">
        <f t="shared" si="979"/>
        <v>#DIV/0!</v>
      </c>
      <c r="K2302" s="24">
        <f t="shared" si="987"/>
        <v>0</v>
      </c>
      <c r="L2302" s="24">
        <f t="shared" si="1007"/>
        <v>0</v>
      </c>
      <c r="M2302" s="120" t="e">
        <f t="shared" si="983"/>
        <v>#DIV/0!</v>
      </c>
      <c r="N2302" s="828"/>
      <c r="O2302" s="5" t="b">
        <f t="shared" ref="O2302:O2365" si="1021">K2302+L2302=E2302</f>
        <v>1</v>
      </c>
      <c r="P2302" s="6"/>
      <c r="Q2302" s="138"/>
      <c r="R2302" s="403" t="b">
        <f t="shared" si="1001"/>
        <v>1</v>
      </c>
    </row>
    <row r="2303" spans="1:18" s="4" customFormat="1" ht="27" outlineLevel="1" x14ac:dyDescent="0.25">
      <c r="A2303" s="591"/>
      <c r="B2303" s="454" t="s">
        <v>38</v>
      </c>
      <c r="C2303" s="454"/>
      <c r="D2303" s="24">
        <v>2201.73</v>
      </c>
      <c r="E2303" s="24">
        <v>1721.73</v>
      </c>
      <c r="F2303" s="24">
        <v>29.09</v>
      </c>
      <c r="G2303" s="100">
        <f t="shared" si="977"/>
        <v>1.7000000000000001E-2</v>
      </c>
      <c r="H2303" s="24">
        <v>29.09</v>
      </c>
      <c r="I2303" s="100">
        <f t="shared" si="978"/>
        <v>1.7000000000000001E-2</v>
      </c>
      <c r="J2303" s="100">
        <f t="shared" si="979"/>
        <v>1</v>
      </c>
      <c r="K2303" s="24">
        <v>229.56</v>
      </c>
      <c r="L2303" s="24">
        <f t="shared" si="1007"/>
        <v>1492.17</v>
      </c>
      <c r="M2303" s="47">
        <f t="shared" si="983"/>
        <v>0.13</v>
      </c>
      <c r="N2303" s="828"/>
      <c r="O2303" s="5" t="b">
        <f t="shared" si="1021"/>
        <v>1</v>
      </c>
      <c r="P2303" s="6"/>
      <c r="Q2303" s="138"/>
      <c r="R2303" s="403" t="b">
        <f t="shared" si="1001"/>
        <v>1</v>
      </c>
    </row>
    <row r="2304" spans="1:18" s="4" customFormat="1" ht="27" outlineLevel="1" x14ac:dyDescent="0.25">
      <c r="A2304" s="591"/>
      <c r="B2304" s="454" t="s">
        <v>20</v>
      </c>
      <c r="C2304" s="454"/>
      <c r="D2304" s="24">
        <v>0</v>
      </c>
      <c r="E2304" s="24">
        <v>0</v>
      </c>
      <c r="F2304" s="24">
        <v>0</v>
      </c>
      <c r="G2304" s="98" t="e">
        <f t="shared" si="977"/>
        <v>#DIV/0!</v>
      </c>
      <c r="H2304" s="40">
        <v>0</v>
      </c>
      <c r="I2304" s="81" t="e">
        <f t="shared" si="978"/>
        <v>#DIV/0!</v>
      </c>
      <c r="J2304" s="81" t="e">
        <f t="shared" si="979"/>
        <v>#DIV/0!</v>
      </c>
      <c r="K2304" s="24">
        <f t="shared" si="987"/>
        <v>0</v>
      </c>
      <c r="L2304" s="24">
        <f t="shared" si="1007"/>
        <v>0</v>
      </c>
      <c r="M2304" s="120" t="e">
        <f t="shared" si="983"/>
        <v>#DIV/0!</v>
      </c>
      <c r="N2304" s="828"/>
      <c r="O2304" s="5" t="b">
        <f t="shared" si="1021"/>
        <v>1</v>
      </c>
      <c r="P2304" s="6"/>
      <c r="Q2304" s="138"/>
      <c r="R2304" s="403" t="b">
        <f t="shared" si="1001"/>
        <v>1</v>
      </c>
    </row>
    <row r="2305" spans="1:18" s="4" customFormat="1" ht="27" customHeight="1" outlineLevel="1" x14ac:dyDescent="0.25">
      <c r="A2305" s="808" t="s">
        <v>364</v>
      </c>
      <c r="B2305" s="54" t="s">
        <v>488</v>
      </c>
      <c r="C2305" s="54" t="s">
        <v>520</v>
      </c>
      <c r="D2305" s="59">
        <f>SUM(D2306:D2309)</f>
        <v>90859.08</v>
      </c>
      <c r="E2305" s="59">
        <f t="shared" ref="E2305:F2305" si="1022">SUM(E2306:E2309)</f>
        <v>90859.08</v>
      </c>
      <c r="F2305" s="59">
        <f t="shared" si="1022"/>
        <v>75513.240000000005</v>
      </c>
      <c r="G2305" s="96">
        <f t="shared" si="977"/>
        <v>0.83099999999999996</v>
      </c>
      <c r="H2305" s="59">
        <f>SUM(H2306:H2309)</f>
        <v>75513.240000000005</v>
      </c>
      <c r="I2305" s="96">
        <f t="shared" si="978"/>
        <v>0.83099999999999996</v>
      </c>
      <c r="J2305" s="96">
        <f t="shared" si="979"/>
        <v>1</v>
      </c>
      <c r="K2305" s="59">
        <f>SUM(K2306:K2309)</f>
        <v>90859.08</v>
      </c>
      <c r="L2305" s="59">
        <f>SUM(L2306:L2309)</f>
        <v>0</v>
      </c>
      <c r="M2305" s="57">
        <f t="shared" si="983"/>
        <v>1</v>
      </c>
      <c r="N2305" s="771"/>
      <c r="O2305" s="5" t="b">
        <f t="shared" si="1021"/>
        <v>1</v>
      </c>
      <c r="P2305" s="6"/>
      <c r="Q2305" s="138"/>
      <c r="R2305" s="403" t="b">
        <f t="shared" si="1001"/>
        <v>1</v>
      </c>
    </row>
    <row r="2306" spans="1:18" s="4" customFormat="1" ht="27" outlineLevel="1" x14ac:dyDescent="0.25">
      <c r="A2306" s="808"/>
      <c r="B2306" s="454" t="s">
        <v>19</v>
      </c>
      <c r="C2306" s="54"/>
      <c r="D2306" s="24">
        <f>D2311</f>
        <v>0</v>
      </c>
      <c r="E2306" s="24">
        <f t="shared" ref="E2306:H2309" si="1023">E2311</f>
        <v>0</v>
      </c>
      <c r="F2306" s="24">
        <f t="shared" si="1023"/>
        <v>0</v>
      </c>
      <c r="G2306" s="81" t="e">
        <f t="shared" si="977"/>
        <v>#DIV/0!</v>
      </c>
      <c r="H2306" s="24">
        <f t="shared" si="1023"/>
        <v>0</v>
      </c>
      <c r="I2306" s="81" t="e">
        <f t="shared" si="978"/>
        <v>#DIV/0!</v>
      </c>
      <c r="J2306" s="81" t="e">
        <f t="shared" si="979"/>
        <v>#DIV/0!</v>
      </c>
      <c r="K2306" s="24">
        <f t="shared" si="987"/>
        <v>0</v>
      </c>
      <c r="L2306" s="24">
        <f t="shared" si="1007"/>
        <v>0</v>
      </c>
      <c r="M2306" s="120" t="e">
        <f t="shared" si="983"/>
        <v>#DIV/0!</v>
      </c>
      <c r="N2306" s="771"/>
      <c r="O2306" s="5" t="b">
        <f t="shared" si="1021"/>
        <v>1</v>
      </c>
      <c r="P2306" s="6"/>
      <c r="Q2306" s="138"/>
      <c r="R2306" s="403" t="b">
        <f t="shared" si="1001"/>
        <v>1</v>
      </c>
    </row>
    <row r="2307" spans="1:18" s="4" customFormat="1" ht="27" outlineLevel="1" x14ac:dyDescent="0.25">
      <c r="A2307" s="808"/>
      <c r="B2307" s="454" t="s">
        <v>18</v>
      </c>
      <c r="C2307" s="54"/>
      <c r="D2307" s="24">
        <f t="shared" ref="D2307:F2309" si="1024">D2312</f>
        <v>0</v>
      </c>
      <c r="E2307" s="24">
        <f t="shared" si="1024"/>
        <v>0</v>
      </c>
      <c r="F2307" s="24">
        <f t="shared" si="1024"/>
        <v>0</v>
      </c>
      <c r="G2307" s="81" t="e">
        <f t="shared" si="977"/>
        <v>#DIV/0!</v>
      </c>
      <c r="H2307" s="24">
        <f t="shared" si="1023"/>
        <v>0</v>
      </c>
      <c r="I2307" s="81" t="e">
        <f t="shared" si="978"/>
        <v>#DIV/0!</v>
      </c>
      <c r="J2307" s="81" t="e">
        <f t="shared" si="979"/>
        <v>#DIV/0!</v>
      </c>
      <c r="K2307" s="24">
        <f t="shared" si="987"/>
        <v>0</v>
      </c>
      <c r="L2307" s="24">
        <f t="shared" si="1007"/>
        <v>0</v>
      </c>
      <c r="M2307" s="120" t="e">
        <f t="shared" si="983"/>
        <v>#DIV/0!</v>
      </c>
      <c r="N2307" s="771"/>
      <c r="O2307" s="5" t="b">
        <f t="shared" si="1021"/>
        <v>1</v>
      </c>
      <c r="P2307" s="6"/>
      <c r="Q2307" s="138"/>
      <c r="R2307" s="403" t="b">
        <f t="shared" si="1001"/>
        <v>1</v>
      </c>
    </row>
    <row r="2308" spans="1:18" s="4" customFormat="1" ht="27" outlineLevel="1" x14ac:dyDescent="0.25">
      <c r="A2308" s="808"/>
      <c r="B2308" s="454" t="s">
        <v>38</v>
      </c>
      <c r="C2308" s="54"/>
      <c r="D2308" s="24">
        <f t="shared" si="1024"/>
        <v>90859.08</v>
      </c>
      <c r="E2308" s="24">
        <f t="shared" si="1024"/>
        <v>90859.08</v>
      </c>
      <c r="F2308" s="24">
        <f t="shared" si="1024"/>
        <v>75513.240000000005</v>
      </c>
      <c r="G2308" s="100">
        <f t="shared" si="977"/>
        <v>0.83099999999999996</v>
      </c>
      <c r="H2308" s="24">
        <f t="shared" si="1023"/>
        <v>75513.240000000005</v>
      </c>
      <c r="I2308" s="100">
        <f t="shared" si="978"/>
        <v>0.83099999999999996</v>
      </c>
      <c r="J2308" s="100">
        <f t="shared" si="979"/>
        <v>1</v>
      </c>
      <c r="K2308" s="24">
        <f t="shared" si="987"/>
        <v>90859.08</v>
      </c>
      <c r="L2308" s="24">
        <f t="shared" si="1007"/>
        <v>0</v>
      </c>
      <c r="M2308" s="47">
        <f t="shared" si="983"/>
        <v>1</v>
      </c>
      <c r="N2308" s="771"/>
      <c r="O2308" s="5" t="b">
        <f t="shared" si="1021"/>
        <v>1</v>
      </c>
      <c r="P2308" s="6"/>
      <c r="Q2308" s="138"/>
      <c r="R2308" s="403" t="b">
        <f t="shared" si="1001"/>
        <v>1</v>
      </c>
    </row>
    <row r="2309" spans="1:18" s="4" customFormat="1" ht="27" outlineLevel="1" x14ac:dyDescent="0.25">
      <c r="A2309" s="808"/>
      <c r="B2309" s="454" t="s">
        <v>20</v>
      </c>
      <c r="C2309" s="54"/>
      <c r="D2309" s="24">
        <f t="shared" si="1024"/>
        <v>0</v>
      </c>
      <c r="E2309" s="24">
        <f t="shared" si="1024"/>
        <v>0</v>
      </c>
      <c r="F2309" s="24">
        <f t="shared" si="1024"/>
        <v>0</v>
      </c>
      <c r="G2309" s="98" t="e">
        <f t="shared" si="977"/>
        <v>#DIV/0!</v>
      </c>
      <c r="H2309" s="24">
        <f t="shared" si="1023"/>
        <v>0</v>
      </c>
      <c r="I2309" s="81" t="e">
        <f t="shared" ref="I2309:I2369" si="1025">H2309/E2309</f>
        <v>#DIV/0!</v>
      </c>
      <c r="J2309" s="81" t="e">
        <f t="shared" si="979"/>
        <v>#DIV/0!</v>
      </c>
      <c r="K2309" s="24">
        <f t="shared" si="987"/>
        <v>0</v>
      </c>
      <c r="L2309" s="24">
        <f t="shared" si="1007"/>
        <v>0</v>
      </c>
      <c r="M2309" s="120" t="e">
        <f t="shared" si="983"/>
        <v>#DIV/0!</v>
      </c>
      <c r="N2309" s="771"/>
      <c r="O2309" s="5" t="b">
        <f t="shared" si="1021"/>
        <v>1</v>
      </c>
      <c r="P2309" s="6"/>
      <c r="Q2309" s="138"/>
      <c r="R2309" s="403" t="b">
        <f t="shared" si="1001"/>
        <v>1</v>
      </c>
    </row>
    <row r="2310" spans="1:18" s="4" customFormat="1" ht="56.25" outlineLevel="1" x14ac:dyDescent="0.25">
      <c r="A2310" s="591" t="s">
        <v>365</v>
      </c>
      <c r="B2310" s="37" t="s">
        <v>537</v>
      </c>
      <c r="C2310" s="37" t="s">
        <v>172</v>
      </c>
      <c r="D2310" s="51">
        <f>SUM(D2311:D2314)</f>
        <v>90859.08</v>
      </c>
      <c r="E2310" s="51">
        <f>SUM(E2311:E2314)</f>
        <v>90859.08</v>
      </c>
      <c r="F2310" s="51">
        <f>SUM(F2311:F2314)</f>
        <v>75513.240000000005</v>
      </c>
      <c r="G2310" s="105">
        <f t="shared" si="977"/>
        <v>0.83099999999999996</v>
      </c>
      <c r="H2310" s="51">
        <f>H2313</f>
        <v>75513.240000000005</v>
      </c>
      <c r="I2310" s="100">
        <f t="shared" si="1025"/>
        <v>0.83099999999999996</v>
      </c>
      <c r="J2310" s="105">
        <f t="shared" si="979"/>
        <v>1</v>
      </c>
      <c r="K2310" s="24">
        <f t="shared" si="987"/>
        <v>90859.08</v>
      </c>
      <c r="L2310" s="24">
        <f t="shared" si="1007"/>
        <v>0</v>
      </c>
      <c r="M2310" s="47">
        <f t="shared" si="983"/>
        <v>1</v>
      </c>
      <c r="N2310" s="772" t="s">
        <v>593</v>
      </c>
      <c r="O2310" s="5" t="b">
        <f t="shared" si="1021"/>
        <v>1</v>
      </c>
      <c r="P2310" s="6"/>
      <c r="Q2310" s="138"/>
      <c r="R2310" s="403" t="b">
        <f t="shared" si="1001"/>
        <v>1</v>
      </c>
    </row>
    <row r="2311" spans="1:18" s="4" customFormat="1" ht="27" outlineLevel="1" x14ac:dyDescent="0.25">
      <c r="A2311" s="591"/>
      <c r="B2311" s="454" t="s">
        <v>19</v>
      </c>
      <c r="C2311" s="454"/>
      <c r="D2311" s="24"/>
      <c r="E2311" s="24"/>
      <c r="F2311" s="24"/>
      <c r="G2311" s="81" t="e">
        <f t="shared" si="977"/>
        <v>#DIV/0!</v>
      </c>
      <c r="H2311" s="40"/>
      <c r="I2311" s="81" t="e">
        <f t="shared" si="1025"/>
        <v>#DIV/0!</v>
      </c>
      <c r="J2311" s="81" t="e">
        <f t="shared" si="979"/>
        <v>#DIV/0!</v>
      </c>
      <c r="K2311" s="24">
        <f t="shared" si="987"/>
        <v>0</v>
      </c>
      <c r="L2311" s="24">
        <f t="shared" si="1007"/>
        <v>0</v>
      </c>
      <c r="M2311" s="120" t="e">
        <f t="shared" ref="M2311:M2369" si="1026">K2311/E2311</f>
        <v>#DIV/0!</v>
      </c>
      <c r="N2311" s="772"/>
      <c r="O2311" s="5" t="b">
        <f t="shared" si="1021"/>
        <v>1</v>
      </c>
      <c r="P2311" s="6"/>
      <c r="Q2311" s="138"/>
      <c r="R2311" s="403" t="b">
        <f t="shared" si="1001"/>
        <v>1</v>
      </c>
    </row>
    <row r="2312" spans="1:18" s="4" customFormat="1" ht="27" outlineLevel="1" x14ac:dyDescent="0.25">
      <c r="A2312" s="591"/>
      <c r="B2312" s="454" t="s">
        <v>18</v>
      </c>
      <c r="C2312" s="454"/>
      <c r="D2312" s="24">
        <v>0</v>
      </c>
      <c r="E2312" s="24">
        <v>0</v>
      </c>
      <c r="F2312" s="24">
        <v>0</v>
      </c>
      <c r="G2312" s="81" t="e">
        <f t="shared" si="977"/>
        <v>#DIV/0!</v>
      </c>
      <c r="H2312" s="40">
        <v>0</v>
      </c>
      <c r="I2312" s="81" t="e">
        <f t="shared" si="1025"/>
        <v>#DIV/0!</v>
      </c>
      <c r="J2312" s="81" t="e">
        <f t="shared" si="979"/>
        <v>#DIV/0!</v>
      </c>
      <c r="K2312" s="24">
        <f t="shared" si="987"/>
        <v>0</v>
      </c>
      <c r="L2312" s="24">
        <f t="shared" si="1007"/>
        <v>0</v>
      </c>
      <c r="M2312" s="120" t="e">
        <f t="shared" si="1026"/>
        <v>#DIV/0!</v>
      </c>
      <c r="N2312" s="772"/>
      <c r="O2312" s="5" t="b">
        <f t="shared" si="1021"/>
        <v>1</v>
      </c>
      <c r="P2312" s="6"/>
      <c r="Q2312" s="138"/>
      <c r="R2312" s="403" t="b">
        <f t="shared" ref="R2312:R2375" si="1027">F2312=H2312</f>
        <v>1</v>
      </c>
    </row>
    <row r="2313" spans="1:18" s="4" customFormat="1" ht="27" outlineLevel="1" x14ac:dyDescent="0.25">
      <c r="A2313" s="591"/>
      <c r="B2313" s="454" t="s">
        <v>38</v>
      </c>
      <c r="C2313" s="454"/>
      <c r="D2313" s="24">
        <v>90859.08</v>
      </c>
      <c r="E2313" s="24">
        <f>D2313</f>
        <v>90859.08</v>
      </c>
      <c r="F2313" s="24">
        <v>75513.240000000005</v>
      </c>
      <c r="G2313" s="100">
        <f t="shared" si="977"/>
        <v>0.83099999999999996</v>
      </c>
      <c r="H2313" s="24">
        <f>F2313</f>
        <v>75513.240000000005</v>
      </c>
      <c r="I2313" s="100">
        <f t="shared" si="1025"/>
        <v>0.83099999999999996</v>
      </c>
      <c r="J2313" s="100">
        <f t="shared" si="979"/>
        <v>1</v>
      </c>
      <c r="K2313" s="24">
        <f>E2313</f>
        <v>90859.08</v>
      </c>
      <c r="L2313" s="24">
        <f t="shared" si="1007"/>
        <v>0</v>
      </c>
      <c r="M2313" s="47">
        <f t="shared" si="1026"/>
        <v>1</v>
      </c>
      <c r="N2313" s="772"/>
      <c r="O2313" s="5" t="b">
        <f t="shared" si="1021"/>
        <v>1</v>
      </c>
      <c r="P2313" s="6"/>
      <c r="Q2313" s="138"/>
      <c r="R2313" s="403" t="b">
        <f t="shared" si="1027"/>
        <v>1</v>
      </c>
    </row>
    <row r="2314" spans="1:18" s="4" customFormat="1" ht="27" outlineLevel="1" x14ac:dyDescent="0.25">
      <c r="A2314" s="591"/>
      <c r="B2314" s="454" t="s">
        <v>20</v>
      </c>
      <c r="C2314" s="454"/>
      <c r="D2314" s="24">
        <v>0</v>
      </c>
      <c r="E2314" s="24">
        <v>0</v>
      </c>
      <c r="F2314" s="24">
        <v>0</v>
      </c>
      <c r="G2314" s="98" t="e">
        <f t="shared" si="977"/>
        <v>#DIV/0!</v>
      </c>
      <c r="H2314" s="40">
        <v>0</v>
      </c>
      <c r="I2314" s="81" t="e">
        <f t="shared" si="1025"/>
        <v>#DIV/0!</v>
      </c>
      <c r="J2314" s="81" t="e">
        <f t="shared" si="979"/>
        <v>#DIV/0!</v>
      </c>
      <c r="K2314" s="24">
        <f t="shared" si="987"/>
        <v>0</v>
      </c>
      <c r="L2314" s="24">
        <f t="shared" si="1007"/>
        <v>0</v>
      </c>
      <c r="M2314" s="120" t="e">
        <f t="shared" si="1026"/>
        <v>#DIV/0!</v>
      </c>
      <c r="N2314" s="772"/>
      <c r="O2314" s="5" t="b">
        <f t="shared" si="1021"/>
        <v>1</v>
      </c>
      <c r="P2314" s="6"/>
      <c r="Q2314" s="138"/>
      <c r="R2314" s="403" t="b">
        <f t="shared" si="1027"/>
        <v>1</v>
      </c>
    </row>
    <row r="2315" spans="1:18" s="4" customFormat="1" ht="39" outlineLevel="1" x14ac:dyDescent="0.25">
      <c r="A2315" s="808" t="s">
        <v>366</v>
      </c>
      <c r="B2315" s="54" t="s">
        <v>490</v>
      </c>
      <c r="C2315" s="54" t="s">
        <v>520</v>
      </c>
      <c r="D2315" s="59">
        <f t="shared" ref="D2315:H2319" si="1028">D2320</f>
        <v>2999.8</v>
      </c>
      <c r="E2315" s="59">
        <f t="shared" si="1028"/>
        <v>3449.81</v>
      </c>
      <c r="F2315" s="59">
        <f t="shared" si="1028"/>
        <v>1799.92</v>
      </c>
      <c r="G2315" s="96">
        <f t="shared" si="977"/>
        <v>0.52200000000000002</v>
      </c>
      <c r="H2315" s="59">
        <f>H2320</f>
        <v>1349.91</v>
      </c>
      <c r="I2315" s="96">
        <f t="shared" si="1025"/>
        <v>0.39100000000000001</v>
      </c>
      <c r="J2315" s="96">
        <f t="shared" si="979"/>
        <v>0.75</v>
      </c>
      <c r="K2315" s="59">
        <f>SUM(K2316:K2319)</f>
        <v>2999.8</v>
      </c>
      <c r="L2315" s="59">
        <f>SUM(L2316:L2319)</f>
        <v>450.01</v>
      </c>
      <c r="M2315" s="57">
        <f t="shared" si="1026"/>
        <v>0.87</v>
      </c>
      <c r="N2315" s="771"/>
      <c r="O2315" s="5" t="b">
        <f t="shared" si="1021"/>
        <v>1</v>
      </c>
      <c r="P2315" s="6"/>
      <c r="Q2315" s="138"/>
      <c r="R2315" s="403"/>
    </row>
    <row r="2316" spans="1:18" s="4" customFormat="1" ht="18.75" customHeight="1" outlineLevel="1" x14ac:dyDescent="0.25">
      <c r="A2316" s="808"/>
      <c r="B2316" s="454" t="s">
        <v>19</v>
      </c>
      <c r="C2316" s="454"/>
      <c r="D2316" s="24">
        <f t="shared" si="1028"/>
        <v>0</v>
      </c>
      <c r="E2316" s="24">
        <f t="shared" si="1028"/>
        <v>0</v>
      </c>
      <c r="F2316" s="24">
        <f t="shared" si="1028"/>
        <v>0</v>
      </c>
      <c r="G2316" s="81" t="e">
        <f t="shared" si="977"/>
        <v>#DIV/0!</v>
      </c>
      <c r="H2316" s="40"/>
      <c r="I2316" s="81" t="e">
        <f t="shared" si="1025"/>
        <v>#DIV/0!</v>
      </c>
      <c r="J2316" s="81" t="e">
        <f t="shared" si="979"/>
        <v>#DIV/0!</v>
      </c>
      <c r="K2316" s="24">
        <f t="shared" ref="K2316:K2324" si="1029">E2316</f>
        <v>0</v>
      </c>
      <c r="L2316" s="24">
        <f>L2321</f>
        <v>0</v>
      </c>
      <c r="M2316" s="120" t="e">
        <f t="shared" si="1026"/>
        <v>#DIV/0!</v>
      </c>
      <c r="N2316" s="771"/>
      <c r="O2316" s="5" t="b">
        <f t="shared" si="1021"/>
        <v>1</v>
      </c>
      <c r="P2316" s="6"/>
      <c r="Q2316" s="138"/>
      <c r="R2316" s="403" t="b">
        <f t="shared" si="1027"/>
        <v>1</v>
      </c>
    </row>
    <row r="2317" spans="1:18" s="4" customFormat="1" ht="18.75" customHeight="1" outlineLevel="1" x14ac:dyDescent="0.25">
      <c r="A2317" s="808"/>
      <c r="B2317" s="454" t="s">
        <v>18</v>
      </c>
      <c r="C2317" s="454"/>
      <c r="D2317" s="24">
        <f t="shared" si="1028"/>
        <v>0</v>
      </c>
      <c r="E2317" s="24">
        <f t="shared" si="1028"/>
        <v>450.01</v>
      </c>
      <c r="F2317" s="24">
        <f t="shared" si="1028"/>
        <v>450.01</v>
      </c>
      <c r="G2317" s="100">
        <f t="shared" si="977"/>
        <v>1</v>
      </c>
      <c r="H2317" s="24">
        <f t="shared" si="1028"/>
        <v>449.97</v>
      </c>
      <c r="I2317" s="100">
        <f t="shared" si="1025"/>
        <v>1</v>
      </c>
      <c r="J2317" s="100">
        <f t="shared" si="979"/>
        <v>1</v>
      </c>
      <c r="K2317" s="24">
        <f t="shared" ref="K2317:L2317" si="1030">K2322</f>
        <v>449.97</v>
      </c>
      <c r="L2317" s="24">
        <f t="shared" si="1030"/>
        <v>0.04</v>
      </c>
      <c r="M2317" s="47">
        <f t="shared" si="1026"/>
        <v>1</v>
      </c>
      <c r="N2317" s="771"/>
      <c r="O2317" s="5" t="b">
        <f t="shared" si="1021"/>
        <v>1</v>
      </c>
      <c r="P2317" s="6"/>
      <c r="Q2317" s="138"/>
      <c r="R2317" s="403"/>
    </row>
    <row r="2318" spans="1:18" s="4" customFormat="1" ht="18.75" customHeight="1" outlineLevel="1" x14ac:dyDescent="0.25">
      <c r="A2318" s="808"/>
      <c r="B2318" s="454" t="s">
        <v>38</v>
      </c>
      <c r="C2318" s="454"/>
      <c r="D2318" s="24">
        <f t="shared" si="1028"/>
        <v>2999.8</v>
      </c>
      <c r="E2318" s="24">
        <f t="shared" si="1028"/>
        <v>2999.8</v>
      </c>
      <c r="F2318" s="24">
        <f t="shared" si="1028"/>
        <v>1349.91</v>
      </c>
      <c r="G2318" s="100">
        <f t="shared" si="977"/>
        <v>0.45</v>
      </c>
      <c r="H2318" s="24">
        <f t="shared" si="1028"/>
        <v>1349.91</v>
      </c>
      <c r="I2318" s="100">
        <f t="shared" si="1025"/>
        <v>0.45</v>
      </c>
      <c r="J2318" s="100">
        <f t="shared" si="979"/>
        <v>1</v>
      </c>
      <c r="K2318" s="24">
        <f t="shared" ref="K2318:L2318" si="1031">K2323</f>
        <v>2549.83</v>
      </c>
      <c r="L2318" s="24">
        <f t="shared" si="1031"/>
        <v>449.97</v>
      </c>
      <c r="M2318" s="47">
        <f t="shared" si="1026"/>
        <v>0.85</v>
      </c>
      <c r="N2318" s="771"/>
      <c r="O2318" s="5" t="b">
        <f t="shared" si="1021"/>
        <v>1</v>
      </c>
      <c r="P2318" s="6"/>
      <c r="Q2318" s="138"/>
      <c r="R2318" s="403" t="b">
        <f t="shared" si="1027"/>
        <v>1</v>
      </c>
    </row>
    <row r="2319" spans="1:18" s="4" customFormat="1" ht="18.75" customHeight="1" outlineLevel="1" x14ac:dyDescent="0.25">
      <c r="A2319" s="808"/>
      <c r="B2319" s="454" t="s">
        <v>20</v>
      </c>
      <c r="C2319" s="454"/>
      <c r="D2319" s="24">
        <f t="shared" si="1028"/>
        <v>0</v>
      </c>
      <c r="E2319" s="24">
        <f t="shared" si="1028"/>
        <v>0</v>
      </c>
      <c r="F2319" s="24">
        <f t="shared" si="1028"/>
        <v>0</v>
      </c>
      <c r="G2319" s="81" t="e">
        <f t="shared" si="977"/>
        <v>#DIV/0!</v>
      </c>
      <c r="H2319" s="40"/>
      <c r="I2319" s="81" t="e">
        <f t="shared" si="1025"/>
        <v>#DIV/0!</v>
      </c>
      <c r="J2319" s="81" t="e">
        <f t="shared" si="979"/>
        <v>#DIV/0!</v>
      </c>
      <c r="K2319" s="24">
        <f t="shared" si="1029"/>
        <v>0</v>
      </c>
      <c r="L2319" s="24">
        <f>L2324</f>
        <v>0</v>
      </c>
      <c r="M2319" s="120" t="e">
        <f t="shared" si="1026"/>
        <v>#DIV/0!</v>
      </c>
      <c r="N2319" s="771"/>
      <c r="O2319" s="5" t="b">
        <f t="shared" si="1021"/>
        <v>1</v>
      </c>
      <c r="P2319" s="6"/>
      <c r="Q2319" s="138"/>
      <c r="R2319" s="403" t="b">
        <f t="shared" si="1027"/>
        <v>1</v>
      </c>
    </row>
    <row r="2320" spans="1:18" s="4" customFormat="1" ht="93.75" customHeight="1" outlineLevel="1" x14ac:dyDescent="0.25">
      <c r="A2320" s="591" t="s">
        <v>367</v>
      </c>
      <c r="B2320" s="37" t="s">
        <v>538</v>
      </c>
      <c r="C2320" s="37" t="s">
        <v>172</v>
      </c>
      <c r="D2320" s="51">
        <f>SUM(D2321:D2324)</f>
        <v>2999.8</v>
      </c>
      <c r="E2320" s="51">
        <f>SUM(E2321:E2324)</f>
        <v>3449.81</v>
      </c>
      <c r="F2320" s="24">
        <f>SUM(F2321:F2324)</f>
        <v>1799.92</v>
      </c>
      <c r="G2320" s="100">
        <f t="shared" si="977"/>
        <v>0.52200000000000002</v>
      </c>
      <c r="H2320" s="40">
        <f>H2323</f>
        <v>1349.91</v>
      </c>
      <c r="I2320" s="100">
        <f t="shared" si="1025"/>
        <v>0.39100000000000001</v>
      </c>
      <c r="J2320" s="100">
        <f t="shared" si="979"/>
        <v>0.75</v>
      </c>
      <c r="K2320" s="24">
        <f>SUM(K2321:K2324)</f>
        <v>2999.8</v>
      </c>
      <c r="L2320" s="24">
        <f>SUM(L2321:L2324)</f>
        <v>450.01</v>
      </c>
      <c r="M2320" s="47">
        <f t="shared" si="1026"/>
        <v>0.87</v>
      </c>
      <c r="N2320" s="772" t="s">
        <v>1506</v>
      </c>
      <c r="O2320" s="5" t="b">
        <f t="shared" si="1021"/>
        <v>1</v>
      </c>
      <c r="P2320" s="6"/>
      <c r="Q2320" s="138"/>
      <c r="R2320" s="403"/>
    </row>
    <row r="2321" spans="1:18" s="4" customFormat="1" ht="27" outlineLevel="1" x14ac:dyDescent="0.25">
      <c r="A2321" s="591"/>
      <c r="B2321" s="454" t="s">
        <v>19</v>
      </c>
      <c r="C2321" s="454"/>
      <c r="D2321" s="24"/>
      <c r="E2321" s="24"/>
      <c r="F2321" s="24"/>
      <c r="G2321" s="81" t="e">
        <f t="shared" si="977"/>
        <v>#DIV/0!</v>
      </c>
      <c r="H2321" s="40"/>
      <c r="I2321" s="81" t="e">
        <f t="shared" si="1025"/>
        <v>#DIV/0!</v>
      </c>
      <c r="J2321" s="81" t="e">
        <f t="shared" si="979"/>
        <v>#DIV/0!</v>
      </c>
      <c r="K2321" s="24">
        <f t="shared" si="1029"/>
        <v>0</v>
      </c>
      <c r="L2321" s="24">
        <f t="shared" ref="L2321:L2324" si="1032">E2321-K2321</f>
        <v>0</v>
      </c>
      <c r="M2321" s="120" t="e">
        <f t="shared" si="1026"/>
        <v>#DIV/0!</v>
      </c>
      <c r="N2321" s="772"/>
      <c r="O2321" s="5" t="b">
        <f t="shared" si="1021"/>
        <v>1</v>
      </c>
      <c r="P2321" s="6"/>
      <c r="Q2321" s="138"/>
      <c r="R2321" s="403" t="b">
        <f t="shared" si="1027"/>
        <v>1</v>
      </c>
    </row>
    <row r="2322" spans="1:18" s="4" customFormat="1" ht="27" outlineLevel="1" x14ac:dyDescent="0.25">
      <c r="A2322" s="591"/>
      <c r="B2322" s="454" t="s">
        <v>18</v>
      </c>
      <c r="C2322" s="454"/>
      <c r="D2322" s="24">
        <v>0</v>
      </c>
      <c r="E2322" s="24">
        <v>450.01</v>
      </c>
      <c r="F2322" s="24">
        <f>E2322</f>
        <v>450.01</v>
      </c>
      <c r="G2322" s="100">
        <f t="shared" si="977"/>
        <v>1</v>
      </c>
      <c r="H2322" s="40">
        <v>449.97</v>
      </c>
      <c r="I2322" s="100">
        <f t="shared" si="1025"/>
        <v>1</v>
      </c>
      <c r="J2322" s="100">
        <f t="shared" si="979"/>
        <v>1</v>
      </c>
      <c r="K2322" s="24">
        <f>H2322</f>
        <v>449.97</v>
      </c>
      <c r="L2322" s="24">
        <f t="shared" si="1032"/>
        <v>0.04</v>
      </c>
      <c r="M2322" s="282">
        <f t="shared" si="1026"/>
        <v>1</v>
      </c>
      <c r="N2322" s="772"/>
      <c r="O2322" s="5" t="b">
        <f t="shared" si="1021"/>
        <v>1</v>
      </c>
      <c r="P2322" s="6"/>
      <c r="Q2322" s="138"/>
      <c r="R2322" s="403"/>
    </row>
    <row r="2323" spans="1:18" s="4" customFormat="1" ht="27" outlineLevel="1" x14ac:dyDescent="0.25">
      <c r="A2323" s="591"/>
      <c r="B2323" s="454" t="s">
        <v>38</v>
      </c>
      <c r="C2323" s="454"/>
      <c r="D2323" s="24">
        <v>2999.8</v>
      </c>
      <c r="E2323" s="24">
        <v>2999.8</v>
      </c>
      <c r="F2323" s="24">
        <v>1349.91</v>
      </c>
      <c r="G2323" s="100">
        <f t="shared" si="977"/>
        <v>0.45</v>
      </c>
      <c r="H2323" s="40">
        <f>F2323</f>
        <v>1349.91</v>
      </c>
      <c r="I2323" s="100">
        <f t="shared" si="1025"/>
        <v>0.45</v>
      </c>
      <c r="J2323" s="100">
        <f t="shared" si="979"/>
        <v>1</v>
      </c>
      <c r="K2323" s="24">
        <v>2549.83</v>
      </c>
      <c r="L2323" s="24">
        <f t="shared" si="1032"/>
        <v>449.97</v>
      </c>
      <c r="M2323" s="282">
        <f t="shared" si="1026"/>
        <v>0.85</v>
      </c>
      <c r="N2323" s="772"/>
      <c r="O2323" s="5" t="b">
        <f t="shared" si="1021"/>
        <v>1</v>
      </c>
      <c r="P2323" s="6"/>
      <c r="Q2323" s="138"/>
      <c r="R2323" s="403" t="b">
        <f t="shared" si="1027"/>
        <v>1</v>
      </c>
    </row>
    <row r="2324" spans="1:18" s="4" customFormat="1" ht="27" outlineLevel="1" x14ac:dyDescent="0.25">
      <c r="A2324" s="591"/>
      <c r="B2324" s="454" t="s">
        <v>20</v>
      </c>
      <c r="C2324" s="454"/>
      <c r="D2324" s="24">
        <v>0</v>
      </c>
      <c r="E2324" s="24">
        <v>0</v>
      </c>
      <c r="F2324" s="24">
        <v>0</v>
      </c>
      <c r="G2324" s="98" t="e">
        <f t="shared" si="977"/>
        <v>#DIV/0!</v>
      </c>
      <c r="H2324" s="40"/>
      <c r="I2324" s="81" t="e">
        <f t="shared" si="1025"/>
        <v>#DIV/0!</v>
      </c>
      <c r="J2324" s="81" t="e">
        <f t="shared" si="979"/>
        <v>#DIV/0!</v>
      </c>
      <c r="K2324" s="24">
        <f t="shared" si="1029"/>
        <v>0</v>
      </c>
      <c r="L2324" s="24">
        <f t="shared" si="1032"/>
        <v>0</v>
      </c>
      <c r="M2324" s="120" t="e">
        <f t="shared" si="1026"/>
        <v>#DIV/0!</v>
      </c>
      <c r="N2324" s="772"/>
      <c r="O2324" s="5" t="b">
        <f t="shared" si="1021"/>
        <v>1</v>
      </c>
      <c r="P2324" s="6"/>
      <c r="Q2324" s="138"/>
      <c r="R2324" s="403" t="b">
        <f t="shared" si="1027"/>
        <v>1</v>
      </c>
    </row>
    <row r="2325" spans="1:18" s="4" customFormat="1" ht="58.5" customHeight="1" outlineLevel="1" x14ac:dyDescent="0.25">
      <c r="A2325" s="750" t="s">
        <v>9</v>
      </c>
      <c r="B2325" s="137" t="s">
        <v>542</v>
      </c>
      <c r="C2325" s="34" t="s">
        <v>114</v>
      </c>
      <c r="D2325" s="31">
        <f>SUM(D2326:D2329)</f>
        <v>47635</v>
      </c>
      <c r="E2325" s="31">
        <f>SUM(E2326:E2329)</f>
        <v>45779.92</v>
      </c>
      <c r="F2325" s="31">
        <f>SUM(F2326:F2329)</f>
        <v>15359.44</v>
      </c>
      <c r="G2325" s="101">
        <f t="shared" ref="G2325:G2419" si="1033">F2325/E2325</f>
        <v>0.33600000000000002</v>
      </c>
      <c r="H2325" s="31">
        <f>SUM(H2326:H2329)</f>
        <v>15359.44</v>
      </c>
      <c r="I2325" s="101">
        <f t="shared" si="1025"/>
        <v>0.33600000000000002</v>
      </c>
      <c r="J2325" s="101">
        <f t="shared" ref="J2325:J2415" si="1034">H2325/F2325</f>
        <v>1</v>
      </c>
      <c r="K2325" s="31">
        <f>SUM(K2326:K2329)</f>
        <v>16748.310000000001</v>
      </c>
      <c r="L2325" s="31">
        <f>SUM(L2326:L2329)</f>
        <v>29031.61</v>
      </c>
      <c r="M2325" s="32">
        <f t="shared" si="1026"/>
        <v>0.37</v>
      </c>
      <c r="N2325" s="628"/>
      <c r="O2325" s="5" t="b">
        <f>K2325+L2325=E2325</f>
        <v>1</v>
      </c>
      <c r="P2325" s="6"/>
      <c r="Q2325" s="138"/>
      <c r="R2325" s="403" t="b">
        <f t="shared" si="1027"/>
        <v>1</v>
      </c>
    </row>
    <row r="2326" spans="1:18" s="4" customFormat="1" ht="18.75" customHeight="1" outlineLevel="1" x14ac:dyDescent="0.25">
      <c r="A2326" s="750"/>
      <c r="B2326" s="35" t="s">
        <v>19</v>
      </c>
      <c r="C2326" s="35"/>
      <c r="D2326" s="33">
        <f t="shared" ref="D2326:F2329" si="1035">D2331+D2406+D2411+D2416</f>
        <v>0</v>
      </c>
      <c r="E2326" s="33">
        <f t="shared" si="1035"/>
        <v>0</v>
      </c>
      <c r="F2326" s="33">
        <f t="shared" si="1035"/>
        <v>0</v>
      </c>
      <c r="G2326" s="102" t="e">
        <f t="shared" si="1033"/>
        <v>#DIV/0!</v>
      </c>
      <c r="H2326" s="33">
        <f>H2331+H2406+H2411+H2416</f>
        <v>0</v>
      </c>
      <c r="I2326" s="103" t="e">
        <f t="shared" si="1025"/>
        <v>#DIV/0!</v>
      </c>
      <c r="J2326" s="103" t="e">
        <f t="shared" si="1034"/>
        <v>#DIV/0!</v>
      </c>
      <c r="K2326" s="33">
        <f t="shared" ref="K2326:L2329" si="1036">K2331+K2406+K2411+K2416</f>
        <v>0</v>
      </c>
      <c r="L2326" s="33">
        <f t="shared" si="1036"/>
        <v>0</v>
      </c>
      <c r="M2326" s="117" t="e">
        <f t="shared" si="1026"/>
        <v>#DIV/0!</v>
      </c>
      <c r="N2326" s="628"/>
      <c r="O2326" s="5" t="b">
        <f t="shared" si="1021"/>
        <v>1</v>
      </c>
      <c r="P2326" s="6"/>
      <c r="Q2326" s="138"/>
      <c r="R2326" s="403" t="b">
        <f t="shared" si="1027"/>
        <v>1</v>
      </c>
    </row>
    <row r="2327" spans="1:18" s="4" customFormat="1" ht="18.75" customHeight="1" outlineLevel="1" x14ac:dyDescent="0.25">
      <c r="A2327" s="750"/>
      <c r="B2327" s="35" t="s">
        <v>18</v>
      </c>
      <c r="C2327" s="35"/>
      <c r="D2327" s="33">
        <f t="shared" si="1035"/>
        <v>0</v>
      </c>
      <c r="E2327" s="33">
        <f t="shared" si="1035"/>
        <v>0</v>
      </c>
      <c r="F2327" s="33">
        <f t="shared" si="1035"/>
        <v>0</v>
      </c>
      <c r="G2327" s="102" t="e">
        <f t="shared" si="1033"/>
        <v>#DIV/0!</v>
      </c>
      <c r="H2327" s="33">
        <f>H2332+H2407+H2412+H2417</f>
        <v>0</v>
      </c>
      <c r="I2327" s="103" t="e">
        <f t="shared" si="1025"/>
        <v>#DIV/0!</v>
      </c>
      <c r="J2327" s="103" t="e">
        <f t="shared" si="1034"/>
        <v>#DIV/0!</v>
      </c>
      <c r="K2327" s="33">
        <f t="shared" si="1036"/>
        <v>0</v>
      </c>
      <c r="L2327" s="33">
        <f t="shared" si="1036"/>
        <v>0</v>
      </c>
      <c r="M2327" s="117" t="e">
        <f t="shared" si="1026"/>
        <v>#DIV/0!</v>
      </c>
      <c r="N2327" s="628"/>
      <c r="O2327" s="5" t="b">
        <f t="shared" si="1021"/>
        <v>1</v>
      </c>
      <c r="P2327" s="6"/>
      <c r="Q2327" s="138"/>
      <c r="R2327" s="403" t="b">
        <f t="shared" si="1027"/>
        <v>1</v>
      </c>
    </row>
    <row r="2328" spans="1:18" s="4" customFormat="1" ht="18.75" customHeight="1" outlineLevel="1" x14ac:dyDescent="0.25">
      <c r="A2328" s="750"/>
      <c r="B2328" s="35" t="s">
        <v>38</v>
      </c>
      <c r="C2328" s="35"/>
      <c r="D2328" s="33">
        <f>D2333+D2408+D2413+D2418</f>
        <v>37635</v>
      </c>
      <c r="E2328" s="33">
        <f t="shared" si="1035"/>
        <v>35779.919999999998</v>
      </c>
      <c r="F2328" s="33">
        <f t="shared" si="1035"/>
        <v>15359.44</v>
      </c>
      <c r="G2328" s="104">
        <f t="shared" si="1033"/>
        <v>0.42899999999999999</v>
      </c>
      <c r="H2328" s="33">
        <f>H2333+H2408+H2413+H2418</f>
        <v>15359.44</v>
      </c>
      <c r="I2328" s="104">
        <f t="shared" si="1025"/>
        <v>0.42899999999999999</v>
      </c>
      <c r="J2328" s="104">
        <f t="shared" si="1034"/>
        <v>1</v>
      </c>
      <c r="K2328" s="33">
        <f t="shared" si="1036"/>
        <v>16748.310000000001</v>
      </c>
      <c r="L2328" s="33">
        <f t="shared" si="1036"/>
        <v>19031.61</v>
      </c>
      <c r="M2328" s="116">
        <f t="shared" si="1026"/>
        <v>0.47</v>
      </c>
      <c r="N2328" s="628"/>
      <c r="O2328" s="5" t="b">
        <f t="shared" si="1021"/>
        <v>1</v>
      </c>
      <c r="P2328" s="6"/>
      <c r="Q2328" s="138"/>
      <c r="R2328" s="403" t="b">
        <f t="shared" si="1027"/>
        <v>1</v>
      </c>
    </row>
    <row r="2329" spans="1:18" s="4" customFormat="1" ht="18.75" customHeight="1" outlineLevel="1" x14ac:dyDescent="0.25">
      <c r="A2329" s="750"/>
      <c r="B2329" s="35" t="s">
        <v>20</v>
      </c>
      <c r="C2329" s="35"/>
      <c r="D2329" s="33">
        <f t="shared" si="1035"/>
        <v>10000</v>
      </c>
      <c r="E2329" s="33">
        <f t="shared" si="1035"/>
        <v>10000</v>
      </c>
      <c r="F2329" s="33">
        <f t="shared" si="1035"/>
        <v>0</v>
      </c>
      <c r="G2329" s="103">
        <f t="shared" si="1033"/>
        <v>0</v>
      </c>
      <c r="H2329" s="112">
        <f>H2334+H2409+H2414+H2419</f>
        <v>0</v>
      </c>
      <c r="I2329" s="103">
        <f t="shared" si="1025"/>
        <v>0</v>
      </c>
      <c r="J2329" s="103" t="e">
        <f t="shared" si="1034"/>
        <v>#DIV/0!</v>
      </c>
      <c r="K2329" s="112">
        <f t="shared" si="1036"/>
        <v>0</v>
      </c>
      <c r="L2329" s="33">
        <f t="shared" si="1036"/>
        <v>10000</v>
      </c>
      <c r="M2329" s="117">
        <f t="shared" si="1026"/>
        <v>0</v>
      </c>
      <c r="N2329" s="628"/>
      <c r="O2329" s="5" t="b">
        <f t="shared" si="1021"/>
        <v>1</v>
      </c>
      <c r="P2329" s="6"/>
      <c r="Q2329" s="138"/>
      <c r="R2329" s="403" t="b">
        <f t="shared" si="1027"/>
        <v>1</v>
      </c>
    </row>
    <row r="2330" spans="1:18" s="4" customFormat="1" ht="113.25" customHeight="1" outlineLevel="1" x14ac:dyDescent="0.25">
      <c r="A2330" s="622" t="s">
        <v>193</v>
      </c>
      <c r="B2330" s="54" t="s">
        <v>451</v>
      </c>
      <c r="C2330" s="54" t="s">
        <v>520</v>
      </c>
      <c r="D2330" s="59">
        <f>SUM(D2331:D2334)</f>
        <v>34321.519999999997</v>
      </c>
      <c r="E2330" s="59">
        <f>SUM(E2331:E2334)</f>
        <v>32466.44</v>
      </c>
      <c r="F2330" s="59">
        <f>SUM(F2331:F2334)</f>
        <v>12068.02</v>
      </c>
      <c r="G2330" s="92">
        <f t="shared" si="1033"/>
        <v>0.372</v>
      </c>
      <c r="H2330" s="58">
        <f>SUM(H2331:H2334)</f>
        <v>12068.02</v>
      </c>
      <c r="I2330" s="96">
        <f t="shared" si="1025"/>
        <v>0.372</v>
      </c>
      <c r="J2330" s="92">
        <f t="shared" si="1034"/>
        <v>1</v>
      </c>
      <c r="K2330" s="59">
        <f>SUM(K2331:K2334)</f>
        <v>13456.89</v>
      </c>
      <c r="L2330" s="59">
        <f>SUM(L2331:L2334)</f>
        <v>19009.55</v>
      </c>
      <c r="M2330" s="55">
        <f t="shared" si="1026"/>
        <v>0.41</v>
      </c>
      <c r="N2330" s="602"/>
      <c r="O2330" s="5" t="b">
        <f t="shared" si="1021"/>
        <v>1</v>
      </c>
      <c r="P2330" s="6"/>
      <c r="Q2330" s="138"/>
      <c r="R2330" s="403" t="b">
        <f t="shared" si="1027"/>
        <v>1</v>
      </c>
    </row>
    <row r="2331" spans="1:18" s="4" customFormat="1" ht="18.75" customHeight="1" outlineLevel="1" x14ac:dyDescent="0.25">
      <c r="A2331" s="622"/>
      <c r="B2331" s="458" t="s">
        <v>19</v>
      </c>
      <c r="C2331" s="454"/>
      <c r="D2331" s="24">
        <f t="shared" ref="D2331:F2334" si="1037">D2336+D2351+D2361+D2396</f>
        <v>0</v>
      </c>
      <c r="E2331" s="24">
        <f t="shared" si="1037"/>
        <v>0</v>
      </c>
      <c r="F2331" s="24">
        <f t="shared" si="1037"/>
        <v>0</v>
      </c>
      <c r="G2331" s="68" t="e">
        <f t="shared" si="1033"/>
        <v>#DIV/0!</v>
      </c>
      <c r="H2331" s="24">
        <f>H2336+H2351+H2361+H2396</f>
        <v>0</v>
      </c>
      <c r="I2331" s="81" t="e">
        <f t="shared" si="1025"/>
        <v>#DIV/0!</v>
      </c>
      <c r="J2331" s="68" t="e">
        <f t="shared" si="1034"/>
        <v>#DIV/0!</v>
      </c>
      <c r="K2331" s="24">
        <f t="shared" ref="K2331:L2334" si="1038">K2336+K2351+K2361+K2396</f>
        <v>0</v>
      </c>
      <c r="L2331" s="24">
        <f t="shared" si="1038"/>
        <v>0</v>
      </c>
      <c r="M2331" s="29" t="e">
        <f t="shared" si="1026"/>
        <v>#DIV/0!</v>
      </c>
      <c r="N2331" s="602"/>
      <c r="O2331" s="5" t="b">
        <f t="shared" si="1021"/>
        <v>1</v>
      </c>
      <c r="P2331" s="6"/>
      <c r="Q2331" s="138"/>
      <c r="R2331" s="403" t="b">
        <f t="shared" si="1027"/>
        <v>1</v>
      </c>
    </row>
    <row r="2332" spans="1:18" s="4" customFormat="1" ht="18.75" customHeight="1" outlineLevel="1" x14ac:dyDescent="0.25">
      <c r="A2332" s="622"/>
      <c r="B2332" s="454" t="s">
        <v>153</v>
      </c>
      <c r="C2332" s="454"/>
      <c r="D2332" s="24">
        <f t="shared" si="1037"/>
        <v>0</v>
      </c>
      <c r="E2332" s="24">
        <f t="shared" si="1037"/>
        <v>0</v>
      </c>
      <c r="F2332" s="24">
        <f t="shared" si="1037"/>
        <v>0</v>
      </c>
      <c r="G2332" s="68" t="e">
        <f t="shared" si="1033"/>
        <v>#DIV/0!</v>
      </c>
      <c r="H2332" s="24">
        <f>H2337+H2352+H2362+H2397</f>
        <v>0</v>
      </c>
      <c r="I2332" s="81" t="e">
        <f t="shared" si="1025"/>
        <v>#DIV/0!</v>
      </c>
      <c r="J2332" s="68" t="e">
        <f t="shared" si="1034"/>
        <v>#DIV/0!</v>
      </c>
      <c r="K2332" s="24">
        <f t="shared" si="1038"/>
        <v>0</v>
      </c>
      <c r="L2332" s="24">
        <f t="shared" si="1038"/>
        <v>0</v>
      </c>
      <c r="M2332" s="29" t="e">
        <f t="shared" si="1026"/>
        <v>#DIV/0!</v>
      </c>
      <c r="N2332" s="602"/>
      <c r="O2332" s="5" t="b">
        <f t="shared" si="1021"/>
        <v>1</v>
      </c>
      <c r="P2332" s="6"/>
      <c r="Q2332" s="138"/>
      <c r="R2332" s="403" t="b">
        <f t="shared" si="1027"/>
        <v>1</v>
      </c>
    </row>
    <row r="2333" spans="1:18" s="4" customFormat="1" ht="18.75" customHeight="1" outlineLevel="1" x14ac:dyDescent="0.25">
      <c r="A2333" s="622"/>
      <c r="B2333" s="454" t="s">
        <v>38</v>
      </c>
      <c r="C2333" s="454"/>
      <c r="D2333" s="24">
        <f t="shared" si="1037"/>
        <v>34321.519999999997</v>
      </c>
      <c r="E2333" s="24">
        <f t="shared" si="1037"/>
        <v>32466.44</v>
      </c>
      <c r="F2333" s="24">
        <f t="shared" si="1037"/>
        <v>12068.02</v>
      </c>
      <c r="G2333" s="64">
        <f t="shared" si="1033"/>
        <v>0.372</v>
      </c>
      <c r="H2333" s="24">
        <f>H2338+H2353+H2363+H2398</f>
        <v>12068.02</v>
      </c>
      <c r="I2333" s="100">
        <f t="shared" si="1025"/>
        <v>0.372</v>
      </c>
      <c r="J2333" s="64">
        <f t="shared" si="1034"/>
        <v>1</v>
      </c>
      <c r="K2333" s="24">
        <f t="shared" si="1038"/>
        <v>13456.89</v>
      </c>
      <c r="L2333" s="24">
        <f t="shared" si="1038"/>
        <v>19009.55</v>
      </c>
      <c r="M2333" s="28">
        <f t="shared" si="1026"/>
        <v>0.41</v>
      </c>
      <c r="N2333" s="602"/>
      <c r="O2333" s="5" t="b">
        <f t="shared" si="1021"/>
        <v>1</v>
      </c>
      <c r="P2333" s="6"/>
      <c r="Q2333" s="138"/>
      <c r="R2333" s="403" t="b">
        <f t="shared" si="1027"/>
        <v>1</v>
      </c>
    </row>
    <row r="2334" spans="1:18" s="4" customFormat="1" ht="18.75" customHeight="1" outlineLevel="1" x14ac:dyDescent="0.25">
      <c r="A2334" s="622"/>
      <c r="B2334" s="458" t="s">
        <v>20</v>
      </c>
      <c r="C2334" s="454"/>
      <c r="D2334" s="24">
        <f t="shared" si="1037"/>
        <v>0</v>
      </c>
      <c r="E2334" s="24">
        <f t="shared" si="1037"/>
        <v>0</v>
      </c>
      <c r="F2334" s="24">
        <f t="shared" si="1037"/>
        <v>0</v>
      </c>
      <c r="G2334" s="68" t="e">
        <f t="shared" si="1033"/>
        <v>#DIV/0!</v>
      </c>
      <c r="H2334" s="24">
        <f>H2339+H2354+H2364+H2399</f>
        <v>0</v>
      </c>
      <c r="I2334" s="81" t="e">
        <f t="shared" si="1025"/>
        <v>#DIV/0!</v>
      </c>
      <c r="J2334" s="68" t="e">
        <f t="shared" si="1034"/>
        <v>#DIV/0!</v>
      </c>
      <c r="K2334" s="24">
        <f t="shared" si="1038"/>
        <v>0</v>
      </c>
      <c r="L2334" s="24">
        <f t="shared" si="1038"/>
        <v>0</v>
      </c>
      <c r="M2334" s="29" t="e">
        <f t="shared" si="1026"/>
        <v>#DIV/0!</v>
      </c>
      <c r="N2334" s="602"/>
      <c r="O2334" s="5" t="b">
        <f t="shared" si="1021"/>
        <v>1</v>
      </c>
      <c r="P2334" s="6"/>
      <c r="Q2334" s="138"/>
      <c r="R2334" s="403" t="b">
        <f t="shared" si="1027"/>
        <v>1</v>
      </c>
    </row>
    <row r="2335" spans="1:18" s="4" customFormat="1" ht="66.75" customHeight="1" outlineLevel="1" x14ac:dyDescent="0.25">
      <c r="A2335" s="654" t="s">
        <v>194</v>
      </c>
      <c r="B2335" s="37" t="s">
        <v>987</v>
      </c>
      <c r="C2335" s="37" t="s">
        <v>172</v>
      </c>
      <c r="D2335" s="51">
        <f>SUM(D2336:D2339)</f>
        <v>880.5</v>
      </c>
      <c r="E2335" s="51">
        <f>SUM(E2336:E2339)</f>
        <v>880.5</v>
      </c>
      <c r="F2335" s="51">
        <f>SUM(F2336:F2339)</f>
        <v>880.5</v>
      </c>
      <c r="G2335" s="105">
        <f t="shared" si="1033"/>
        <v>1</v>
      </c>
      <c r="H2335" s="51">
        <f>SUM(H2336:H2339)</f>
        <v>880.5</v>
      </c>
      <c r="I2335" s="105">
        <f t="shared" si="1025"/>
        <v>1</v>
      </c>
      <c r="J2335" s="105">
        <f t="shared" si="1034"/>
        <v>1</v>
      </c>
      <c r="K2335" s="51">
        <f>SUM(K2336:K2339)</f>
        <v>880.5</v>
      </c>
      <c r="L2335" s="51">
        <f>SUM(L2336:L2339)</f>
        <v>0</v>
      </c>
      <c r="M2335" s="140">
        <f t="shared" si="1026"/>
        <v>1</v>
      </c>
      <c r="N2335" s="763"/>
      <c r="O2335" s="5" t="b">
        <f t="shared" si="1021"/>
        <v>1</v>
      </c>
      <c r="P2335" s="6"/>
      <c r="Q2335" s="138"/>
      <c r="R2335" s="403" t="b">
        <f t="shared" si="1027"/>
        <v>1</v>
      </c>
    </row>
    <row r="2336" spans="1:18" s="4" customFormat="1" ht="27" outlineLevel="2" x14ac:dyDescent="0.25">
      <c r="A2336" s="654"/>
      <c r="B2336" s="454" t="s">
        <v>19</v>
      </c>
      <c r="C2336" s="37"/>
      <c r="D2336" s="51">
        <f>D2341+D2346</f>
        <v>0</v>
      </c>
      <c r="E2336" s="51">
        <f t="shared" ref="E2336:F2336" si="1039">E2341+E2346</f>
        <v>0</v>
      </c>
      <c r="F2336" s="51">
        <f t="shared" si="1039"/>
        <v>0</v>
      </c>
      <c r="G2336" s="81" t="e">
        <f t="shared" si="1033"/>
        <v>#DIV/0!</v>
      </c>
      <c r="H2336" s="51">
        <f>H2341+H2346</f>
        <v>0</v>
      </c>
      <c r="I2336" s="81" t="e">
        <f t="shared" si="1025"/>
        <v>#DIV/0!</v>
      </c>
      <c r="J2336" s="81" t="e">
        <f t="shared" si="1034"/>
        <v>#DIV/0!</v>
      </c>
      <c r="K2336" s="51">
        <f>K2341+K2346</f>
        <v>0</v>
      </c>
      <c r="L2336" s="51">
        <f t="shared" ref="L2336" si="1040">L2341+L2346</f>
        <v>0</v>
      </c>
      <c r="M2336" s="120" t="e">
        <f t="shared" si="1026"/>
        <v>#DIV/0!</v>
      </c>
      <c r="N2336" s="763"/>
      <c r="O2336" s="5" t="b">
        <f t="shared" si="1021"/>
        <v>1</v>
      </c>
      <c r="P2336" s="6"/>
      <c r="Q2336" s="138"/>
      <c r="R2336" s="403" t="b">
        <f t="shared" si="1027"/>
        <v>1</v>
      </c>
    </row>
    <row r="2337" spans="1:18" s="4" customFormat="1" ht="27" outlineLevel="2" x14ac:dyDescent="0.25">
      <c r="A2337" s="654"/>
      <c r="B2337" s="454" t="s">
        <v>153</v>
      </c>
      <c r="C2337" s="37"/>
      <c r="D2337" s="51">
        <f>D2372+D2377+D2382+D2387+D2392</f>
        <v>0</v>
      </c>
      <c r="E2337" s="51">
        <f t="shared" ref="D2337:F2339" si="1041">E2342+E2347</f>
        <v>0</v>
      </c>
      <c r="F2337" s="51">
        <f t="shared" si="1041"/>
        <v>0</v>
      </c>
      <c r="G2337" s="81" t="e">
        <f t="shared" si="1033"/>
        <v>#DIV/0!</v>
      </c>
      <c r="H2337" s="51">
        <f t="shared" ref="H2337:H2339" si="1042">H2342+H2347</f>
        <v>0</v>
      </c>
      <c r="I2337" s="81" t="e">
        <f t="shared" si="1025"/>
        <v>#DIV/0!</v>
      </c>
      <c r="J2337" s="81" t="e">
        <f t="shared" si="1034"/>
        <v>#DIV/0!</v>
      </c>
      <c r="K2337" s="51">
        <f t="shared" ref="K2337:L2339" si="1043">K2342+K2347</f>
        <v>0</v>
      </c>
      <c r="L2337" s="51">
        <f t="shared" ref="L2337" si="1044">L2342+L2347</f>
        <v>0</v>
      </c>
      <c r="M2337" s="120" t="e">
        <f t="shared" si="1026"/>
        <v>#DIV/0!</v>
      </c>
      <c r="N2337" s="763"/>
      <c r="O2337" s="5" t="b">
        <f t="shared" si="1021"/>
        <v>1</v>
      </c>
      <c r="P2337" s="6"/>
      <c r="Q2337" s="138"/>
      <c r="R2337" s="403" t="b">
        <f t="shared" si="1027"/>
        <v>1</v>
      </c>
    </row>
    <row r="2338" spans="1:18" s="4" customFormat="1" ht="27" outlineLevel="2" x14ac:dyDescent="0.25">
      <c r="A2338" s="654"/>
      <c r="B2338" s="454" t="s">
        <v>38</v>
      </c>
      <c r="C2338" s="37"/>
      <c r="D2338" s="51">
        <f t="shared" si="1041"/>
        <v>880.5</v>
      </c>
      <c r="E2338" s="51">
        <f t="shared" si="1041"/>
        <v>880.5</v>
      </c>
      <c r="F2338" s="51">
        <f t="shared" ref="F2338" si="1045">F2343+F2348</f>
        <v>880.5</v>
      </c>
      <c r="G2338" s="100">
        <f t="shared" si="1033"/>
        <v>1</v>
      </c>
      <c r="H2338" s="51">
        <f t="shared" si="1042"/>
        <v>880.5</v>
      </c>
      <c r="I2338" s="100">
        <f t="shared" si="1025"/>
        <v>1</v>
      </c>
      <c r="J2338" s="100">
        <f t="shared" si="1034"/>
        <v>1</v>
      </c>
      <c r="K2338" s="51">
        <f>K2343+K2348</f>
        <v>880.5</v>
      </c>
      <c r="L2338" s="51">
        <f t="shared" si="1043"/>
        <v>0</v>
      </c>
      <c r="M2338" s="47">
        <f t="shared" si="1026"/>
        <v>1</v>
      </c>
      <c r="N2338" s="763"/>
      <c r="O2338" s="5" t="b">
        <f t="shared" si="1021"/>
        <v>1</v>
      </c>
      <c r="P2338" s="6"/>
      <c r="Q2338" s="138"/>
      <c r="R2338" s="403" t="b">
        <f t="shared" si="1027"/>
        <v>1</v>
      </c>
    </row>
    <row r="2339" spans="1:18" s="4" customFormat="1" ht="27" outlineLevel="2" x14ac:dyDescent="0.25">
      <c r="A2339" s="654"/>
      <c r="B2339" s="454" t="s">
        <v>20</v>
      </c>
      <c r="C2339" s="37"/>
      <c r="D2339" s="51">
        <f t="shared" si="1041"/>
        <v>0</v>
      </c>
      <c r="E2339" s="51">
        <f t="shared" si="1041"/>
        <v>0</v>
      </c>
      <c r="F2339" s="51">
        <f t="shared" ref="F2339" si="1046">F2344+F2349</f>
        <v>0</v>
      </c>
      <c r="G2339" s="81" t="e">
        <f t="shared" si="1033"/>
        <v>#DIV/0!</v>
      </c>
      <c r="H2339" s="51">
        <f t="shared" si="1042"/>
        <v>0</v>
      </c>
      <c r="I2339" s="81" t="e">
        <f t="shared" si="1025"/>
        <v>#DIV/0!</v>
      </c>
      <c r="J2339" s="81" t="e">
        <f t="shared" si="1034"/>
        <v>#DIV/0!</v>
      </c>
      <c r="K2339" s="51">
        <f t="shared" si="1043"/>
        <v>0</v>
      </c>
      <c r="L2339" s="51">
        <f t="shared" si="1043"/>
        <v>0</v>
      </c>
      <c r="M2339" s="120" t="e">
        <f t="shared" si="1026"/>
        <v>#DIV/0!</v>
      </c>
      <c r="N2339" s="763"/>
      <c r="O2339" s="5" t="b">
        <f t="shared" si="1021"/>
        <v>1</v>
      </c>
      <c r="P2339" s="6"/>
      <c r="Q2339" s="138"/>
      <c r="R2339" s="403" t="b">
        <f t="shared" si="1027"/>
        <v>1</v>
      </c>
    </row>
    <row r="2340" spans="1:18" s="4" customFormat="1" ht="37.5" customHeight="1" outlineLevel="2" x14ac:dyDescent="0.25">
      <c r="A2340" s="654" t="s">
        <v>195</v>
      </c>
      <c r="B2340" s="37" t="s">
        <v>988</v>
      </c>
      <c r="C2340" s="37" t="s">
        <v>172</v>
      </c>
      <c r="D2340" s="51">
        <f>SUM(D2341:D2344)</f>
        <v>475.02</v>
      </c>
      <c r="E2340" s="51">
        <f>SUM(E2341:E2344)</f>
        <v>475.02</v>
      </c>
      <c r="F2340" s="51">
        <f>SUM(F2341:F2344)</f>
        <v>475.02</v>
      </c>
      <c r="G2340" s="100">
        <f t="shared" si="1033"/>
        <v>1</v>
      </c>
      <c r="H2340" s="51">
        <f>SUM(H2341:H2344)</f>
        <v>475.02</v>
      </c>
      <c r="I2340" s="100">
        <f t="shared" si="1025"/>
        <v>1</v>
      </c>
      <c r="J2340" s="81">
        <f t="shared" si="1034"/>
        <v>1</v>
      </c>
      <c r="K2340" s="51">
        <f>SUM(K2341:K2344)</f>
        <v>475.02</v>
      </c>
      <c r="L2340" s="51">
        <f>SUM(L2341:L2344)</f>
        <v>0</v>
      </c>
      <c r="M2340" s="140">
        <f t="shared" si="1026"/>
        <v>1</v>
      </c>
      <c r="N2340" s="603" t="s">
        <v>1507</v>
      </c>
      <c r="O2340" s="5" t="b">
        <f t="shared" si="1021"/>
        <v>1</v>
      </c>
      <c r="P2340" s="6"/>
      <c r="Q2340" s="138"/>
      <c r="R2340" s="403" t="b">
        <f t="shared" si="1027"/>
        <v>1</v>
      </c>
    </row>
    <row r="2341" spans="1:18" s="4" customFormat="1" ht="18.75" customHeight="1" outlineLevel="2" x14ac:dyDescent="0.25">
      <c r="A2341" s="654"/>
      <c r="B2341" s="454" t="s">
        <v>19</v>
      </c>
      <c r="C2341" s="37"/>
      <c r="D2341" s="51"/>
      <c r="E2341" s="51"/>
      <c r="F2341" s="51"/>
      <c r="G2341" s="81" t="e">
        <f t="shared" si="1033"/>
        <v>#DIV/0!</v>
      </c>
      <c r="H2341" s="51"/>
      <c r="I2341" s="81" t="e">
        <f t="shared" si="1025"/>
        <v>#DIV/0!</v>
      </c>
      <c r="J2341" s="81" t="e">
        <f t="shared" si="1034"/>
        <v>#DIV/0!</v>
      </c>
      <c r="K2341" s="51"/>
      <c r="L2341" s="51"/>
      <c r="M2341" s="120" t="e">
        <f t="shared" si="1026"/>
        <v>#DIV/0!</v>
      </c>
      <c r="N2341" s="604"/>
      <c r="O2341" s="5" t="b">
        <f t="shared" si="1021"/>
        <v>1</v>
      </c>
      <c r="P2341" s="6"/>
      <c r="Q2341" s="138"/>
      <c r="R2341" s="403" t="b">
        <f t="shared" si="1027"/>
        <v>1</v>
      </c>
    </row>
    <row r="2342" spans="1:18" s="4" customFormat="1" ht="18.75" customHeight="1" outlineLevel="2" x14ac:dyDescent="0.25">
      <c r="A2342" s="654"/>
      <c r="B2342" s="454" t="s">
        <v>153</v>
      </c>
      <c r="C2342" s="37"/>
      <c r="D2342" s="51"/>
      <c r="E2342" s="51"/>
      <c r="F2342" s="51"/>
      <c r="G2342" s="81" t="e">
        <f t="shared" si="1033"/>
        <v>#DIV/0!</v>
      </c>
      <c r="H2342" s="51"/>
      <c r="I2342" s="81" t="e">
        <f t="shared" si="1025"/>
        <v>#DIV/0!</v>
      </c>
      <c r="J2342" s="81" t="e">
        <f t="shared" si="1034"/>
        <v>#DIV/0!</v>
      </c>
      <c r="K2342" s="51"/>
      <c r="L2342" s="51"/>
      <c r="M2342" s="120" t="e">
        <f t="shared" si="1026"/>
        <v>#DIV/0!</v>
      </c>
      <c r="N2342" s="604"/>
      <c r="O2342" s="5" t="b">
        <f t="shared" si="1021"/>
        <v>1</v>
      </c>
      <c r="P2342" s="6"/>
      <c r="Q2342" s="138"/>
      <c r="R2342" s="403" t="b">
        <f t="shared" si="1027"/>
        <v>1</v>
      </c>
    </row>
    <row r="2343" spans="1:18" s="4" customFormat="1" ht="18.75" customHeight="1" outlineLevel="2" x14ac:dyDescent="0.25">
      <c r="A2343" s="654"/>
      <c r="B2343" s="454" t="s">
        <v>38</v>
      </c>
      <c r="C2343" s="37"/>
      <c r="D2343" s="51">
        <v>475.02</v>
      </c>
      <c r="E2343" s="51">
        <v>475.02</v>
      </c>
      <c r="F2343" s="51">
        <v>475.02</v>
      </c>
      <c r="G2343" s="100">
        <f t="shared" si="1033"/>
        <v>1</v>
      </c>
      <c r="H2343" s="51">
        <f>F2343</f>
        <v>475.02</v>
      </c>
      <c r="I2343" s="100">
        <f t="shared" si="1025"/>
        <v>1</v>
      </c>
      <c r="J2343" s="81">
        <f t="shared" si="1034"/>
        <v>1</v>
      </c>
      <c r="K2343" s="51">
        <v>475.02</v>
      </c>
      <c r="L2343" s="51"/>
      <c r="M2343" s="47">
        <f t="shared" si="1026"/>
        <v>1</v>
      </c>
      <c r="N2343" s="604"/>
      <c r="O2343" s="5" t="b">
        <f t="shared" si="1021"/>
        <v>1</v>
      </c>
      <c r="P2343" s="6"/>
      <c r="Q2343" s="138"/>
      <c r="R2343" s="403" t="b">
        <f t="shared" si="1027"/>
        <v>1</v>
      </c>
    </row>
    <row r="2344" spans="1:18" s="4" customFormat="1" ht="18.75" customHeight="1" outlineLevel="2" x14ac:dyDescent="0.25">
      <c r="A2344" s="654"/>
      <c r="B2344" s="454" t="s">
        <v>20</v>
      </c>
      <c r="C2344" s="37"/>
      <c r="D2344" s="51"/>
      <c r="E2344" s="51"/>
      <c r="F2344" s="51"/>
      <c r="G2344" s="81" t="e">
        <f t="shared" si="1033"/>
        <v>#DIV/0!</v>
      </c>
      <c r="H2344" s="51"/>
      <c r="I2344" s="81" t="e">
        <f t="shared" si="1025"/>
        <v>#DIV/0!</v>
      </c>
      <c r="J2344" s="81" t="e">
        <f t="shared" si="1034"/>
        <v>#DIV/0!</v>
      </c>
      <c r="K2344" s="51"/>
      <c r="L2344" s="51"/>
      <c r="M2344" s="120" t="e">
        <f t="shared" si="1026"/>
        <v>#DIV/0!</v>
      </c>
      <c r="N2344" s="596"/>
      <c r="O2344" s="5" t="b">
        <f t="shared" si="1021"/>
        <v>1</v>
      </c>
      <c r="P2344" s="6"/>
      <c r="Q2344" s="138"/>
      <c r="R2344" s="403" t="b">
        <f t="shared" si="1027"/>
        <v>1</v>
      </c>
    </row>
    <row r="2345" spans="1:18" s="4" customFormat="1" ht="37.5" customHeight="1" outlineLevel="2" x14ac:dyDescent="0.25">
      <c r="A2345" s="654" t="s">
        <v>196</v>
      </c>
      <c r="B2345" s="37" t="s">
        <v>1036</v>
      </c>
      <c r="C2345" s="37" t="s">
        <v>172</v>
      </c>
      <c r="D2345" s="51">
        <f>SUM(D2346:D2349)</f>
        <v>405.48</v>
      </c>
      <c r="E2345" s="51">
        <f>SUM(E2346:E2349)</f>
        <v>405.48</v>
      </c>
      <c r="F2345" s="51">
        <f>SUM(F2346:F2349)</f>
        <v>405.48</v>
      </c>
      <c r="G2345" s="100">
        <f t="shared" si="1033"/>
        <v>1</v>
      </c>
      <c r="H2345" s="51">
        <f>SUM(H2346:H2349)</f>
        <v>405.48</v>
      </c>
      <c r="I2345" s="100">
        <f t="shared" si="1025"/>
        <v>1</v>
      </c>
      <c r="J2345" s="100">
        <f t="shared" si="1034"/>
        <v>1</v>
      </c>
      <c r="K2345" s="51">
        <f>SUM(K2346:K2349)</f>
        <v>405.48</v>
      </c>
      <c r="L2345" s="51">
        <f>SUM(L2346:L2349)</f>
        <v>0</v>
      </c>
      <c r="M2345" s="140">
        <f t="shared" si="1026"/>
        <v>1</v>
      </c>
      <c r="N2345" s="603" t="s">
        <v>1216</v>
      </c>
      <c r="O2345" s="5" t="b">
        <f t="shared" si="1021"/>
        <v>1</v>
      </c>
      <c r="P2345" s="6"/>
      <c r="Q2345" s="138"/>
      <c r="R2345" s="403" t="b">
        <f t="shared" si="1027"/>
        <v>1</v>
      </c>
    </row>
    <row r="2346" spans="1:18" s="4" customFormat="1" ht="27" outlineLevel="2" x14ac:dyDescent="0.25">
      <c r="A2346" s="654"/>
      <c r="B2346" s="454" t="s">
        <v>19</v>
      </c>
      <c r="C2346" s="37"/>
      <c r="D2346" s="51"/>
      <c r="E2346" s="51"/>
      <c r="F2346" s="51"/>
      <c r="G2346" s="81" t="e">
        <f t="shared" si="1033"/>
        <v>#DIV/0!</v>
      </c>
      <c r="H2346" s="51"/>
      <c r="I2346" s="81" t="e">
        <f t="shared" si="1025"/>
        <v>#DIV/0!</v>
      </c>
      <c r="J2346" s="81" t="e">
        <f t="shared" si="1034"/>
        <v>#DIV/0!</v>
      </c>
      <c r="K2346" s="51"/>
      <c r="L2346" s="51"/>
      <c r="M2346" s="120" t="e">
        <f t="shared" si="1026"/>
        <v>#DIV/0!</v>
      </c>
      <c r="N2346" s="604"/>
      <c r="O2346" s="5" t="b">
        <f t="shared" si="1021"/>
        <v>1</v>
      </c>
      <c r="P2346" s="6"/>
      <c r="Q2346" s="138"/>
      <c r="R2346" s="403" t="b">
        <f t="shared" si="1027"/>
        <v>1</v>
      </c>
    </row>
    <row r="2347" spans="1:18" s="4" customFormat="1" ht="27" outlineLevel="2" x14ac:dyDescent="0.25">
      <c r="A2347" s="654"/>
      <c r="B2347" s="454" t="s">
        <v>153</v>
      </c>
      <c r="C2347" s="37"/>
      <c r="D2347" s="51"/>
      <c r="E2347" s="51"/>
      <c r="F2347" s="51"/>
      <c r="G2347" s="81" t="e">
        <f t="shared" si="1033"/>
        <v>#DIV/0!</v>
      </c>
      <c r="H2347" s="51"/>
      <c r="I2347" s="81" t="e">
        <f t="shared" si="1025"/>
        <v>#DIV/0!</v>
      </c>
      <c r="J2347" s="81" t="e">
        <f t="shared" si="1034"/>
        <v>#DIV/0!</v>
      </c>
      <c r="K2347" s="51"/>
      <c r="L2347" s="51"/>
      <c r="M2347" s="120" t="e">
        <f t="shared" si="1026"/>
        <v>#DIV/0!</v>
      </c>
      <c r="N2347" s="604"/>
      <c r="O2347" s="5" t="b">
        <f t="shared" si="1021"/>
        <v>1</v>
      </c>
      <c r="P2347" s="6"/>
      <c r="Q2347" s="138"/>
      <c r="R2347" s="403" t="b">
        <f t="shared" si="1027"/>
        <v>1</v>
      </c>
    </row>
    <row r="2348" spans="1:18" s="4" customFormat="1" ht="27" outlineLevel="2" x14ac:dyDescent="0.25">
      <c r="A2348" s="654"/>
      <c r="B2348" s="454" t="s">
        <v>38</v>
      </c>
      <c r="C2348" s="37"/>
      <c r="D2348" s="51">
        <v>405.48</v>
      </c>
      <c r="E2348" s="51">
        <v>405.48</v>
      </c>
      <c r="F2348" s="51">
        <v>405.48</v>
      </c>
      <c r="G2348" s="100">
        <f t="shared" si="1033"/>
        <v>1</v>
      </c>
      <c r="H2348" s="51">
        <v>405.48</v>
      </c>
      <c r="I2348" s="100">
        <f t="shared" si="1025"/>
        <v>1</v>
      </c>
      <c r="J2348" s="100">
        <f t="shared" si="1034"/>
        <v>1</v>
      </c>
      <c r="K2348" s="51">
        <v>405.48</v>
      </c>
      <c r="L2348" s="51"/>
      <c r="M2348" s="47">
        <f t="shared" si="1026"/>
        <v>1</v>
      </c>
      <c r="N2348" s="604"/>
      <c r="O2348" s="5" t="b">
        <f t="shared" si="1021"/>
        <v>1</v>
      </c>
      <c r="P2348" s="6"/>
      <c r="Q2348" s="138"/>
      <c r="R2348" s="403" t="b">
        <f t="shared" si="1027"/>
        <v>1</v>
      </c>
    </row>
    <row r="2349" spans="1:18" s="4" customFormat="1" ht="27" outlineLevel="2" x14ac:dyDescent="0.25">
      <c r="A2349" s="654"/>
      <c r="B2349" s="454" t="s">
        <v>20</v>
      </c>
      <c r="C2349" s="37"/>
      <c r="D2349" s="51"/>
      <c r="E2349" s="51"/>
      <c r="F2349" s="51"/>
      <c r="G2349" s="81" t="e">
        <f t="shared" si="1033"/>
        <v>#DIV/0!</v>
      </c>
      <c r="H2349" s="51"/>
      <c r="I2349" s="81" t="e">
        <f t="shared" si="1025"/>
        <v>#DIV/0!</v>
      </c>
      <c r="J2349" s="81" t="e">
        <f t="shared" si="1034"/>
        <v>#DIV/0!</v>
      </c>
      <c r="K2349" s="51"/>
      <c r="L2349" s="51"/>
      <c r="M2349" s="120" t="e">
        <f t="shared" si="1026"/>
        <v>#DIV/0!</v>
      </c>
      <c r="N2349" s="596"/>
      <c r="O2349" s="5" t="b">
        <f t="shared" si="1021"/>
        <v>1</v>
      </c>
      <c r="P2349" s="6"/>
      <c r="Q2349" s="138"/>
      <c r="R2349" s="403" t="b">
        <f t="shared" si="1027"/>
        <v>1</v>
      </c>
    </row>
    <row r="2350" spans="1:18" s="4" customFormat="1" ht="59.25" customHeight="1" outlineLevel="2" x14ac:dyDescent="0.25">
      <c r="A2350" s="654" t="s">
        <v>197</v>
      </c>
      <c r="B2350" s="37" t="s">
        <v>989</v>
      </c>
      <c r="C2350" s="37" t="s">
        <v>172</v>
      </c>
      <c r="D2350" s="51">
        <f>SUM(D2351:D2354)</f>
        <v>373.34</v>
      </c>
      <c r="E2350" s="51">
        <f t="shared" ref="E2350:F2350" si="1047">SUM(E2351:E2354)</f>
        <v>373.34</v>
      </c>
      <c r="F2350" s="51">
        <f t="shared" si="1047"/>
        <v>373.34</v>
      </c>
      <c r="G2350" s="100">
        <f t="shared" si="1033"/>
        <v>1</v>
      </c>
      <c r="H2350" s="51">
        <f>SUM(H2351:H2354)</f>
        <v>373.34</v>
      </c>
      <c r="I2350" s="100">
        <f t="shared" si="1025"/>
        <v>1</v>
      </c>
      <c r="J2350" s="100">
        <f t="shared" si="1034"/>
        <v>1</v>
      </c>
      <c r="K2350" s="51">
        <f>SUM(K2351:K2354)</f>
        <v>373.34</v>
      </c>
      <c r="L2350" s="51">
        <f>SUM(L2351:L2354)</f>
        <v>0</v>
      </c>
      <c r="M2350" s="47">
        <f t="shared" si="1026"/>
        <v>1</v>
      </c>
      <c r="N2350" s="603"/>
      <c r="O2350" s="5" t="b">
        <f t="shared" si="1021"/>
        <v>1</v>
      </c>
      <c r="P2350" s="6"/>
      <c r="Q2350" s="138"/>
      <c r="R2350" s="403" t="b">
        <f t="shared" si="1027"/>
        <v>1</v>
      </c>
    </row>
    <row r="2351" spans="1:18" s="4" customFormat="1" ht="27" outlineLevel="2" x14ac:dyDescent="0.25">
      <c r="A2351" s="654"/>
      <c r="B2351" s="454" t="s">
        <v>19</v>
      </c>
      <c r="C2351" s="37"/>
      <c r="D2351" s="51">
        <f>D2356</f>
        <v>0</v>
      </c>
      <c r="E2351" s="51">
        <f t="shared" ref="E2351:F2351" si="1048">E2356</f>
        <v>0</v>
      </c>
      <c r="F2351" s="51">
        <f t="shared" si="1048"/>
        <v>0</v>
      </c>
      <c r="G2351" s="81" t="e">
        <f t="shared" si="1033"/>
        <v>#DIV/0!</v>
      </c>
      <c r="H2351" s="51"/>
      <c r="I2351" s="81" t="e">
        <f t="shared" si="1025"/>
        <v>#DIV/0!</v>
      </c>
      <c r="J2351" s="81" t="e">
        <f t="shared" si="1034"/>
        <v>#DIV/0!</v>
      </c>
      <c r="K2351" s="51">
        <f>K2356</f>
        <v>0</v>
      </c>
      <c r="L2351" s="51">
        <f>L2356</f>
        <v>0</v>
      </c>
      <c r="M2351" s="120" t="e">
        <f t="shared" si="1026"/>
        <v>#DIV/0!</v>
      </c>
      <c r="N2351" s="604"/>
      <c r="O2351" s="5" t="b">
        <f t="shared" si="1021"/>
        <v>1</v>
      </c>
      <c r="P2351" s="6"/>
      <c r="Q2351" s="138"/>
      <c r="R2351" s="403" t="b">
        <f t="shared" si="1027"/>
        <v>1</v>
      </c>
    </row>
    <row r="2352" spans="1:18" s="4" customFormat="1" ht="27" outlineLevel="2" x14ac:dyDescent="0.25">
      <c r="A2352" s="654"/>
      <c r="B2352" s="454" t="s">
        <v>153</v>
      </c>
      <c r="C2352" s="37"/>
      <c r="D2352" s="51">
        <f t="shared" ref="D2352:F2354" si="1049">D2357</f>
        <v>0</v>
      </c>
      <c r="E2352" s="51">
        <f t="shared" si="1049"/>
        <v>0</v>
      </c>
      <c r="F2352" s="51">
        <f t="shared" si="1049"/>
        <v>0</v>
      </c>
      <c r="G2352" s="81" t="e">
        <f t="shared" si="1033"/>
        <v>#DIV/0!</v>
      </c>
      <c r="H2352" s="51"/>
      <c r="I2352" s="81" t="e">
        <f t="shared" si="1025"/>
        <v>#DIV/0!</v>
      </c>
      <c r="J2352" s="81" t="e">
        <f t="shared" si="1034"/>
        <v>#DIV/0!</v>
      </c>
      <c r="K2352" s="51">
        <f t="shared" ref="K2352:L2354" si="1050">K2357</f>
        <v>0</v>
      </c>
      <c r="L2352" s="51">
        <f t="shared" si="1050"/>
        <v>0</v>
      </c>
      <c r="M2352" s="120" t="e">
        <f t="shared" si="1026"/>
        <v>#DIV/0!</v>
      </c>
      <c r="N2352" s="604"/>
      <c r="O2352" s="5" t="b">
        <f t="shared" si="1021"/>
        <v>1</v>
      </c>
      <c r="P2352" s="6"/>
      <c r="Q2352" s="138"/>
      <c r="R2352" s="403" t="b">
        <f t="shared" si="1027"/>
        <v>1</v>
      </c>
    </row>
    <row r="2353" spans="1:18" s="4" customFormat="1" ht="27" outlineLevel="2" x14ac:dyDescent="0.25">
      <c r="A2353" s="654"/>
      <c r="B2353" s="454" t="s">
        <v>38</v>
      </c>
      <c r="C2353" s="37"/>
      <c r="D2353" s="24">
        <f t="shared" si="1049"/>
        <v>373.34</v>
      </c>
      <c r="E2353" s="24">
        <f t="shared" si="1049"/>
        <v>373.34</v>
      </c>
      <c r="F2353" s="24">
        <f>F2358</f>
        <v>373.34</v>
      </c>
      <c r="G2353" s="100">
        <f t="shared" si="1033"/>
        <v>1</v>
      </c>
      <c r="H2353" s="24">
        <f>H2358</f>
        <v>373.34</v>
      </c>
      <c r="I2353" s="100">
        <f t="shared" si="1025"/>
        <v>1</v>
      </c>
      <c r="J2353" s="100">
        <f t="shared" si="1034"/>
        <v>1</v>
      </c>
      <c r="K2353" s="51">
        <f t="shared" si="1050"/>
        <v>373.34</v>
      </c>
      <c r="L2353" s="51">
        <f t="shared" si="1050"/>
        <v>0</v>
      </c>
      <c r="M2353" s="47">
        <f t="shared" si="1026"/>
        <v>1</v>
      </c>
      <c r="N2353" s="604"/>
      <c r="O2353" s="5" t="b">
        <f t="shared" si="1021"/>
        <v>1</v>
      </c>
      <c r="P2353" s="6"/>
      <c r="Q2353" s="138"/>
      <c r="R2353" s="403" t="b">
        <f t="shared" si="1027"/>
        <v>1</v>
      </c>
    </row>
    <row r="2354" spans="1:18" s="4" customFormat="1" ht="27" outlineLevel="2" x14ac:dyDescent="0.25">
      <c r="A2354" s="654"/>
      <c r="B2354" s="454" t="s">
        <v>20</v>
      </c>
      <c r="C2354" s="37"/>
      <c r="D2354" s="51">
        <f t="shared" si="1049"/>
        <v>0</v>
      </c>
      <c r="E2354" s="51">
        <f t="shared" si="1049"/>
        <v>0</v>
      </c>
      <c r="F2354" s="51">
        <f t="shared" si="1049"/>
        <v>0</v>
      </c>
      <c r="G2354" s="81" t="e">
        <f t="shared" si="1033"/>
        <v>#DIV/0!</v>
      </c>
      <c r="H2354" s="51"/>
      <c r="I2354" s="81" t="e">
        <f t="shared" si="1025"/>
        <v>#DIV/0!</v>
      </c>
      <c r="J2354" s="81" t="e">
        <f t="shared" si="1034"/>
        <v>#DIV/0!</v>
      </c>
      <c r="K2354" s="51">
        <f t="shared" si="1050"/>
        <v>0</v>
      </c>
      <c r="L2354" s="51">
        <f t="shared" si="1050"/>
        <v>0</v>
      </c>
      <c r="M2354" s="120" t="e">
        <f t="shared" si="1026"/>
        <v>#DIV/0!</v>
      </c>
      <c r="N2354" s="596"/>
      <c r="O2354" s="5" t="b">
        <f t="shared" si="1021"/>
        <v>1</v>
      </c>
      <c r="P2354" s="6"/>
      <c r="Q2354" s="138"/>
      <c r="R2354" s="403" t="b">
        <f t="shared" si="1027"/>
        <v>1</v>
      </c>
    </row>
    <row r="2355" spans="1:18" s="4" customFormat="1" ht="37.5" customHeight="1" outlineLevel="2" x14ac:dyDescent="0.25">
      <c r="A2355" s="654" t="s">
        <v>198</v>
      </c>
      <c r="B2355" s="37" t="s">
        <v>990</v>
      </c>
      <c r="C2355" s="37" t="s">
        <v>172</v>
      </c>
      <c r="D2355" s="51">
        <f>SUM(D2356:D2359)</f>
        <v>373.34</v>
      </c>
      <c r="E2355" s="51">
        <f t="shared" ref="E2355:F2355" si="1051">SUM(E2356:E2359)</f>
        <v>373.34</v>
      </c>
      <c r="F2355" s="51">
        <f t="shared" si="1051"/>
        <v>373.34</v>
      </c>
      <c r="G2355" s="100">
        <f t="shared" si="1033"/>
        <v>1</v>
      </c>
      <c r="H2355" s="51">
        <f>SUM(H2356:H2359)</f>
        <v>373.34</v>
      </c>
      <c r="I2355" s="100">
        <f t="shared" si="1025"/>
        <v>1</v>
      </c>
      <c r="J2355" s="100">
        <f t="shared" si="1034"/>
        <v>1</v>
      </c>
      <c r="K2355" s="51">
        <f>SUM(K2356:K2359)</f>
        <v>373.34</v>
      </c>
      <c r="L2355" s="51">
        <f>SUM(L2356:L2359)</f>
        <v>0</v>
      </c>
      <c r="M2355" s="47">
        <f t="shared" si="1026"/>
        <v>1</v>
      </c>
      <c r="N2355" s="603" t="s">
        <v>1231</v>
      </c>
      <c r="O2355" s="5" t="b">
        <f t="shared" si="1021"/>
        <v>1</v>
      </c>
      <c r="P2355" s="6"/>
      <c r="Q2355" s="138"/>
      <c r="R2355" s="403" t="b">
        <f t="shared" si="1027"/>
        <v>1</v>
      </c>
    </row>
    <row r="2356" spans="1:18" s="4" customFormat="1" ht="27" outlineLevel="2" x14ac:dyDescent="0.25">
      <c r="A2356" s="654"/>
      <c r="B2356" s="454" t="s">
        <v>19</v>
      </c>
      <c r="C2356" s="37"/>
      <c r="D2356" s="51"/>
      <c r="E2356" s="51"/>
      <c r="F2356" s="51"/>
      <c r="G2356" s="81" t="e">
        <f t="shared" si="1033"/>
        <v>#DIV/0!</v>
      </c>
      <c r="H2356" s="51"/>
      <c r="I2356" s="81" t="e">
        <f t="shared" si="1025"/>
        <v>#DIV/0!</v>
      </c>
      <c r="J2356" s="81" t="e">
        <f t="shared" si="1034"/>
        <v>#DIV/0!</v>
      </c>
      <c r="K2356" s="51"/>
      <c r="L2356" s="51"/>
      <c r="M2356" s="120" t="e">
        <f t="shared" si="1026"/>
        <v>#DIV/0!</v>
      </c>
      <c r="N2356" s="604"/>
      <c r="O2356" s="5" t="b">
        <f t="shared" si="1021"/>
        <v>1</v>
      </c>
      <c r="P2356" s="6"/>
      <c r="Q2356" s="138"/>
      <c r="R2356" s="403" t="b">
        <f t="shared" si="1027"/>
        <v>1</v>
      </c>
    </row>
    <row r="2357" spans="1:18" s="4" customFormat="1" ht="27" outlineLevel="2" x14ac:dyDescent="0.25">
      <c r="A2357" s="654"/>
      <c r="B2357" s="454" t="s">
        <v>153</v>
      </c>
      <c r="C2357" s="37"/>
      <c r="D2357" s="51"/>
      <c r="E2357" s="51"/>
      <c r="F2357" s="51"/>
      <c r="G2357" s="81" t="e">
        <f t="shared" si="1033"/>
        <v>#DIV/0!</v>
      </c>
      <c r="H2357" s="51"/>
      <c r="I2357" s="81" t="e">
        <f t="shared" si="1025"/>
        <v>#DIV/0!</v>
      </c>
      <c r="J2357" s="81" t="e">
        <f t="shared" si="1034"/>
        <v>#DIV/0!</v>
      </c>
      <c r="K2357" s="51"/>
      <c r="L2357" s="51"/>
      <c r="M2357" s="120" t="e">
        <f t="shared" si="1026"/>
        <v>#DIV/0!</v>
      </c>
      <c r="N2357" s="604"/>
      <c r="O2357" s="5" t="b">
        <f t="shared" si="1021"/>
        <v>1</v>
      </c>
      <c r="P2357" s="6"/>
      <c r="Q2357" s="138"/>
      <c r="R2357" s="403" t="b">
        <f t="shared" si="1027"/>
        <v>1</v>
      </c>
    </row>
    <row r="2358" spans="1:18" s="4" customFormat="1" ht="27" outlineLevel="2" x14ac:dyDescent="0.25">
      <c r="A2358" s="654"/>
      <c r="B2358" s="454" t="s">
        <v>38</v>
      </c>
      <c r="C2358" s="37"/>
      <c r="D2358" s="24">
        <v>373.34</v>
      </c>
      <c r="E2358" s="24">
        <v>373.34</v>
      </c>
      <c r="F2358" s="24">
        <v>373.34</v>
      </c>
      <c r="G2358" s="100">
        <f t="shared" si="1033"/>
        <v>1</v>
      </c>
      <c r="H2358" s="24">
        <v>373.34</v>
      </c>
      <c r="I2358" s="100">
        <f t="shared" si="1025"/>
        <v>1</v>
      </c>
      <c r="J2358" s="100">
        <f t="shared" si="1034"/>
        <v>1</v>
      </c>
      <c r="K2358" s="24">
        <v>373.34</v>
      </c>
      <c r="L2358" s="24"/>
      <c r="M2358" s="47">
        <f t="shared" si="1026"/>
        <v>1</v>
      </c>
      <c r="N2358" s="604"/>
      <c r="O2358" s="5" t="b">
        <f t="shared" si="1021"/>
        <v>1</v>
      </c>
      <c r="P2358" s="6"/>
      <c r="Q2358" s="138"/>
      <c r="R2358" s="403" t="b">
        <f t="shared" si="1027"/>
        <v>1</v>
      </c>
    </row>
    <row r="2359" spans="1:18" s="4" customFormat="1" ht="27" outlineLevel="2" x14ac:dyDescent="0.25">
      <c r="A2359" s="654"/>
      <c r="B2359" s="454" t="s">
        <v>20</v>
      </c>
      <c r="C2359" s="37"/>
      <c r="D2359" s="51"/>
      <c r="E2359" s="51"/>
      <c r="F2359" s="51"/>
      <c r="G2359" s="81" t="e">
        <f t="shared" si="1033"/>
        <v>#DIV/0!</v>
      </c>
      <c r="H2359" s="51"/>
      <c r="I2359" s="81" t="e">
        <f t="shared" si="1025"/>
        <v>#DIV/0!</v>
      </c>
      <c r="J2359" s="81" t="e">
        <f t="shared" si="1034"/>
        <v>#DIV/0!</v>
      </c>
      <c r="K2359" s="51"/>
      <c r="L2359" s="51"/>
      <c r="M2359" s="120" t="e">
        <f t="shared" si="1026"/>
        <v>#DIV/0!</v>
      </c>
      <c r="N2359" s="596"/>
      <c r="O2359" s="5" t="b">
        <f t="shared" si="1021"/>
        <v>1</v>
      </c>
      <c r="P2359" s="6"/>
      <c r="Q2359" s="138"/>
      <c r="R2359" s="403" t="b">
        <f t="shared" si="1027"/>
        <v>1</v>
      </c>
    </row>
    <row r="2360" spans="1:18" s="4" customFormat="1" ht="53.25" customHeight="1" outlineLevel="2" x14ac:dyDescent="0.25">
      <c r="A2360" s="654" t="s">
        <v>991</v>
      </c>
      <c r="B2360" s="37" t="s">
        <v>992</v>
      </c>
      <c r="C2360" s="37" t="s">
        <v>172</v>
      </c>
      <c r="D2360" s="51">
        <f>SUM(D2361:D2364)</f>
        <v>25649.18</v>
      </c>
      <c r="E2360" s="51">
        <f t="shared" ref="E2360:F2360" si="1052">SUM(E2361:E2364)</f>
        <v>25649.18</v>
      </c>
      <c r="F2360" s="51">
        <f t="shared" si="1052"/>
        <v>5862.36</v>
      </c>
      <c r="G2360" s="100">
        <f t="shared" si="1033"/>
        <v>0.22900000000000001</v>
      </c>
      <c r="H2360" s="51">
        <f>SUM(H2361:H2364)</f>
        <v>5862.36</v>
      </c>
      <c r="I2360" s="100">
        <f t="shared" si="1025"/>
        <v>0.22900000000000001</v>
      </c>
      <c r="J2360" s="100">
        <f t="shared" si="1034"/>
        <v>1</v>
      </c>
      <c r="K2360" s="51">
        <f>SUM(K2361:K2364)</f>
        <v>7206.95</v>
      </c>
      <c r="L2360" s="51">
        <f>SUM(L2361:L2364)</f>
        <v>18442.23</v>
      </c>
      <c r="M2360" s="282">
        <f t="shared" si="1026"/>
        <v>0.28100000000000003</v>
      </c>
      <c r="N2360" s="809"/>
      <c r="O2360" s="5" t="b">
        <f t="shared" si="1021"/>
        <v>1</v>
      </c>
      <c r="P2360" s="6"/>
      <c r="Q2360" s="138"/>
      <c r="R2360" s="403" t="b">
        <f t="shared" si="1027"/>
        <v>1</v>
      </c>
    </row>
    <row r="2361" spans="1:18" s="4" customFormat="1" ht="27" outlineLevel="2" x14ac:dyDescent="0.25">
      <c r="A2361" s="654"/>
      <c r="B2361" s="454" t="s">
        <v>19</v>
      </c>
      <c r="C2361" s="37"/>
      <c r="D2361" s="51">
        <f>D2366+D2371+D2376+D2381+D2386+D2391</f>
        <v>0</v>
      </c>
      <c r="E2361" s="51">
        <f t="shared" ref="E2361:L2361" si="1053">E2366+E2371+E2376+E2381+E2386+E2391</f>
        <v>0</v>
      </c>
      <c r="F2361" s="51">
        <f t="shared" si="1053"/>
        <v>0</v>
      </c>
      <c r="G2361" s="81" t="e">
        <f t="shared" si="1033"/>
        <v>#DIV/0!</v>
      </c>
      <c r="H2361" s="51">
        <f t="shared" si="1053"/>
        <v>0</v>
      </c>
      <c r="I2361" s="81" t="e">
        <f t="shared" si="1025"/>
        <v>#DIV/0!</v>
      </c>
      <c r="J2361" s="81" t="e">
        <f t="shared" si="1034"/>
        <v>#DIV/0!</v>
      </c>
      <c r="K2361" s="51">
        <f t="shared" si="1053"/>
        <v>0</v>
      </c>
      <c r="L2361" s="51">
        <f t="shared" si="1053"/>
        <v>0</v>
      </c>
      <c r="M2361" s="120" t="e">
        <f t="shared" si="1026"/>
        <v>#DIV/0!</v>
      </c>
      <c r="N2361" s="810"/>
      <c r="O2361" s="5" t="b">
        <f t="shared" si="1021"/>
        <v>1</v>
      </c>
      <c r="P2361" s="6"/>
      <c r="Q2361" s="138"/>
      <c r="R2361" s="403" t="b">
        <f t="shared" si="1027"/>
        <v>1</v>
      </c>
    </row>
    <row r="2362" spans="1:18" s="4" customFormat="1" ht="27" outlineLevel="2" x14ac:dyDescent="0.25">
      <c r="A2362" s="654"/>
      <c r="B2362" s="454" t="s">
        <v>153</v>
      </c>
      <c r="C2362" s="37"/>
      <c r="D2362" s="51">
        <f t="shared" ref="D2362:F2364" si="1054">D2367+D2372+D2377+D2382+D2387+D2392</f>
        <v>0</v>
      </c>
      <c r="E2362" s="51">
        <f t="shared" si="1054"/>
        <v>0</v>
      </c>
      <c r="F2362" s="51">
        <f t="shared" si="1054"/>
        <v>0</v>
      </c>
      <c r="G2362" s="81" t="e">
        <f t="shared" si="1033"/>
        <v>#DIV/0!</v>
      </c>
      <c r="H2362" s="51">
        <f t="shared" ref="H2362" si="1055">H2367+H2372+H2377+H2382+H2387+H2392</f>
        <v>0</v>
      </c>
      <c r="I2362" s="81" t="e">
        <f t="shared" si="1025"/>
        <v>#DIV/0!</v>
      </c>
      <c r="J2362" s="81" t="e">
        <f t="shared" si="1034"/>
        <v>#DIV/0!</v>
      </c>
      <c r="K2362" s="51">
        <f t="shared" ref="K2362:L2362" si="1056">K2367+K2372+K2377+K2382+K2387+K2392</f>
        <v>0</v>
      </c>
      <c r="L2362" s="51">
        <f t="shared" si="1056"/>
        <v>0</v>
      </c>
      <c r="M2362" s="120" t="e">
        <f t="shared" si="1026"/>
        <v>#DIV/0!</v>
      </c>
      <c r="N2362" s="810"/>
      <c r="O2362" s="5" t="b">
        <f t="shared" si="1021"/>
        <v>1</v>
      </c>
      <c r="P2362" s="6"/>
      <c r="Q2362" s="138"/>
      <c r="R2362" s="403" t="b">
        <f t="shared" si="1027"/>
        <v>1</v>
      </c>
    </row>
    <row r="2363" spans="1:18" s="4" customFormat="1" ht="27" outlineLevel="2" x14ac:dyDescent="0.25">
      <c r="A2363" s="654"/>
      <c r="B2363" s="454" t="s">
        <v>38</v>
      </c>
      <c r="C2363" s="37"/>
      <c r="D2363" s="51">
        <f t="shared" si="1054"/>
        <v>25649.18</v>
      </c>
      <c r="E2363" s="51">
        <f t="shared" si="1054"/>
        <v>25649.18</v>
      </c>
      <c r="F2363" s="51">
        <f t="shared" si="1054"/>
        <v>5862.36</v>
      </c>
      <c r="G2363" s="100">
        <f t="shared" si="1033"/>
        <v>0.22900000000000001</v>
      </c>
      <c r="H2363" s="51">
        <f t="shared" ref="H2363" si="1057">H2368+H2373+H2378+H2383+H2388+H2393</f>
        <v>5862.36</v>
      </c>
      <c r="I2363" s="100">
        <f t="shared" si="1025"/>
        <v>0.22900000000000001</v>
      </c>
      <c r="J2363" s="100">
        <f t="shared" si="1034"/>
        <v>1</v>
      </c>
      <c r="K2363" s="51">
        <f t="shared" ref="K2363:L2363" si="1058">K2368+K2373+K2378+K2383+K2388+K2393</f>
        <v>7206.95</v>
      </c>
      <c r="L2363" s="51">
        <f t="shared" si="1058"/>
        <v>18442.23</v>
      </c>
      <c r="M2363" s="282">
        <f t="shared" si="1026"/>
        <v>0.28100000000000003</v>
      </c>
      <c r="N2363" s="810"/>
      <c r="O2363" s="5" t="b">
        <f t="shared" si="1021"/>
        <v>1</v>
      </c>
      <c r="P2363" s="6"/>
      <c r="Q2363" s="138"/>
      <c r="R2363" s="403" t="b">
        <f t="shared" si="1027"/>
        <v>1</v>
      </c>
    </row>
    <row r="2364" spans="1:18" s="4" customFormat="1" ht="27" outlineLevel="2" x14ac:dyDescent="0.25">
      <c r="A2364" s="654"/>
      <c r="B2364" s="454" t="s">
        <v>20</v>
      </c>
      <c r="C2364" s="37"/>
      <c r="D2364" s="51">
        <f t="shared" si="1054"/>
        <v>0</v>
      </c>
      <c r="E2364" s="51">
        <f t="shared" si="1054"/>
        <v>0</v>
      </c>
      <c r="F2364" s="51">
        <f t="shared" si="1054"/>
        <v>0</v>
      </c>
      <c r="G2364" s="81" t="e">
        <f t="shared" si="1033"/>
        <v>#DIV/0!</v>
      </c>
      <c r="H2364" s="51">
        <f t="shared" ref="H2364" si="1059">H2369+H2374+H2379+H2384+H2389+H2394</f>
        <v>0</v>
      </c>
      <c r="I2364" s="81" t="e">
        <f t="shared" si="1025"/>
        <v>#DIV/0!</v>
      </c>
      <c r="J2364" s="81" t="e">
        <f t="shared" si="1034"/>
        <v>#DIV/0!</v>
      </c>
      <c r="K2364" s="51">
        <f t="shared" ref="K2364:L2364" si="1060">K2369+K2374+K2379+K2384+K2389+K2394</f>
        <v>0</v>
      </c>
      <c r="L2364" s="51">
        <f t="shared" si="1060"/>
        <v>0</v>
      </c>
      <c r="M2364" s="120" t="e">
        <f t="shared" si="1026"/>
        <v>#DIV/0!</v>
      </c>
      <c r="N2364" s="811"/>
      <c r="O2364" s="5" t="b">
        <f t="shared" si="1021"/>
        <v>1</v>
      </c>
      <c r="P2364" s="6"/>
      <c r="Q2364" s="138"/>
      <c r="R2364" s="403" t="b">
        <f t="shared" si="1027"/>
        <v>1</v>
      </c>
    </row>
    <row r="2365" spans="1:18" s="4" customFormat="1" ht="51.75" customHeight="1" outlineLevel="2" x14ac:dyDescent="0.25">
      <c r="A2365" s="654" t="s">
        <v>993</v>
      </c>
      <c r="B2365" s="37" t="s">
        <v>1037</v>
      </c>
      <c r="C2365" s="37" t="s">
        <v>172</v>
      </c>
      <c r="D2365" s="51">
        <f>SUM(D2366:D2369)</f>
        <v>373.33</v>
      </c>
      <c r="E2365" s="51">
        <f t="shared" ref="E2365:F2365" si="1061">SUM(E2366:E2369)</f>
        <v>373.33</v>
      </c>
      <c r="F2365" s="51">
        <f t="shared" si="1061"/>
        <v>0</v>
      </c>
      <c r="G2365" s="81">
        <f t="shared" si="1033"/>
        <v>0</v>
      </c>
      <c r="H2365" s="51">
        <f>SUM(H2366:H2369)</f>
        <v>0</v>
      </c>
      <c r="I2365" s="81">
        <f t="shared" si="1025"/>
        <v>0</v>
      </c>
      <c r="J2365" s="81" t="e">
        <f t="shared" si="1034"/>
        <v>#DIV/0!</v>
      </c>
      <c r="K2365" s="51">
        <f>SUM(K2366:K2369)</f>
        <v>373.33</v>
      </c>
      <c r="L2365" s="51">
        <f>SUM(L2366:L2369)</f>
        <v>0</v>
      </c>
      <c r="M2365" s="47">
        <f t="shared" si="1026"/>
        <v>1</v>
      </c>
      <c r="N2365" s="597" t="s">
        <v>1329</v>
      </c>
      <c r="O2365" s="5" t="b">
        <f t="shared" si="1021"/>
        <v>1</v>
      </c>
      <c r="P2365" s="6"/>
      <c r="Q2365" s="138"/>
      <c r="R2365" s="403" t="b">
        <f t="shared" si="1027"/>
        <v>1</v>
      </c>
    </row>
    <row r="2366" spans="1:18" s="4" customFormat="1" ht="27" outlineLevel="2" x14ac:dyDescent="0.25">
      <c r="A2366" s="654"/>
      <c r="B2366" s="454" t="s">
        <v>19</v>
      </c>
      <c r="C2366" s="37"/>
      <c r="D2366" s="51"/>
      <c r="E2366" s="51"/>
      <c r="F2366" s="51"/>
      <c r="G2366" s="81" t="e">
        <f t="shared" si="1033"/>
        <v>#DIV/0!</v>
      </c>
      <c r="H2366" s="51"/>
      <c r="I2366" s="81" t="e">
        <f t="shared" si="1025"/>
        <v>#DIV/0!</v>
      </c>
      <c r="J2366" s="81" t="e">
        <f t="shared" si="1034"/>
        <v>#DIV/0!</v>
      </c>
      <c r="K2366" s="51"/>
      <c r="L2366" s="51"/>
      <c r="M2366" s="120" t="e">
        <f t="shared" si="1026"/>
        <v>#DIV/0!</v>
      </c>
      <c r="N2366" s="597"/>
      <c r="O2366" s="5" t="b">
        <f t="shared" ref="O2366:O2409" si="1062">K2366+L2366=E2366</f>
        <v>1</v>
      </c>
      <c r="P2366" s="6"/>
      <c r="Q2366" s="138"/>
      <c r="R2366" s="403" t="b">
        <f t="shared" si="1027"/>
        <v>1</v>
      </c>
    </row>
    <row r="2367" spans="1:18" s="4" customFormat="1" ht="27" outlineLevel="2" x14ac:dyDescent="0.25">
      <c r="A2367" s="654"/>
      <c r="B2367" s="454" t="s">
        <v>153</v>
      </c>
      <c r="C2367" s="37"/>
      <c r="D2367" s="51"/>
      <c r="E2367" s="51"/>
      <c r="F2367" s="51"/>
      <c r="G2367" s="81" t="e">
        <f t="shared" si="1033"/>
        <v>#DIV/0!</v>
      </c>
      <c r="H2367" s="51"/>
      <c r="I2367" s="81" t="e">
        <f t="shared" si="1025"/>
        <v>#DIV/0!</v>
      </c>
      <c r="J2367" s="81" t="e">
        <f t="shared" si="1034"/>
        <v>#DIV/0!</v>
      </c>
      <c r="K2367" s="51"/>
      <c r="L2367" s="51"/>
      <c r="M2367" s="120" t="e">
        <f t="shared" si="1026"/>
        <v>#DIV/0!</v>
      </c>
      <c r="N2367" s="597"/>
      <c r="O2367" s="5" t="b">
        <f t="shared" si="1062"/>
        <v>1</v>
      </c>
      <c r="P2367" s="6"/>
      <c r="Q2367" s="138"/>
      <c r="R2367" s="403" t="b">
        <f t="shared" si="1027"/>
        <v>1</v>
      </c>
    </row>
    <row r="2368" spans="1:18" s="4" customFormat="1" ht="27" outlineLevel="2" x14ac:dyDescent="0.25">
      <c r="A2368" s="654"/>
      <c r="B2368" s="454" t="s">
        <v>38</v>
      </c>
      <c r="C2368" s="37"/>
      <c r="D2368" s="51">
        <v>373.33</v>
      </c>
      <c r="E2368" s="51">
        <v>373.33</v>
      </c>
      <c r="F2368" s="51"/>
      <c r="G2368" s="81">
        <f t="shared" si="1033"/>
        <v>0</v>
      </c>
      <c r="H2368" s="51"/>
      <c r="I2368" s="81">
        <f t="shared" si="1025"/>
        <v>0</v>
      </c>
      <c r="J2368" s="81" t="e">
        <f t="shared" si="1034"/>
        <v>#DIV/0!</v>
      </c>
      <c r="K2368" s="51">
        <v>373.33</v>
      </c>
      <c r="L2368" s="51"/>
      <c r="M2368" s="47">
        <f t="shared" si="1026"/>
        <v>1</v>
      </c>
      <c r="N2368" s="597"/>
      <c r="O2368" s="5" t="b">
        <f t="shared" si="1062"/>
        <v>1</v>
      </c>
      <c r="P2368" s="6"/>
      <c r="Q2368" s="138"/>
      <c r="R2368" s="403" t="b">
        <f t="shared" si="1027"/>
        <v>1</v>
      </c>
    </row>
    <row r="2369" spans="1:18" s="4" customFormat="1" ht="27" outlineLevel="2" x14ac:dyDescent="0.25">
      <c r="A2369" s="654"/>
      <c r="B2369" s="454" t="s">
        <v>20</v>
      </c>
      <c r="C2369" s="37"/>
      <c r="D2369" s="51"/>
      <c r="E2369" s="51"/>
      <c r="F2369" s="51"/>
      <c r="G2369" s="81" t="e">
        <f t="shared" si="1033"/>
        <v>#DIV/0!</v>
      </c>
      <c r="H2369" s="51"/>
      <c r="I2369" s="81" t="e">
        <f t="shared" si="1025"/>
        <v>#DIV/0!</v>
      </c>
      <c r="J2369" s="81" t="e">
        <f t="shared" si="1034"/>
        <v>#DIV/0!</v>
      </c>
      <c r="K2369" s="51"/>
      <c r="L2369" s="51"/>
      <c r="M2369" s="120" t="e">
        <f t="shared" si="1026"/>
        <v>#DIV/0!</v>
      </c>
      <c r="N2369" s="597"/>
      <c r="O2369" s="5" t="b">
        <f t="shared" si="1062"/>
        <v>1</v>
      </c>
      <c r="P2369" s="6"/>
      <c r="Q2369" s="138"/>
      <c r="R2369" s="403" t="b">
        <f t="shared" si="1027"/>
        <v>1</v>
      </c>
    </row>
    <row r="2370" spans="1:18" s="4" customFormat="1" ht="72.75" customHeight="1" outlineLevel="2" x14ac:dyDescent="0.25">
      <c r="A2370" s="654" t="s">
        <v>994</v>
      </c>
      <c r="B2370" s="37" t="s">
        <v>189</v>
      </c>
      <c r="C2370" s="37" t="s">
        <v>521</v>
      </c>
      <c r="D2370" s="51">
        <f>D2373</f>
        <v>23689.94</v>
      </c>
      <c r="E2370" s="51">
        <f>E2373</f>
        <v>23689.94</v>
      </c>
      <c r="F2370" s="51">
        <f>F2373</f>
        <v>4649.78</v>
      </c>
      <c r="G2370" s="100">
        <f t="shared" si="1033"/>
        <v>0.19600000000000001</v>
      </c>
      <c r="H2370" s="455">
        <f>H2373</f>
        <v>4649.78</v>
      </c>
      <c r="I2370" s="100">
        <f t="shared" ref="I2370:I2416" si="1063">H2370/E2370</f>
        <v>0.19600000000000001</v>
      </c>
      <c r="J2370" s="100">
        <f t="shared" si="1034"/>
        <v>1</v>
      </c>
      <c r="K2370" s="24">
        <f>SUM(K2371:K2374)</f>
        <v>5247.71</v>
      </c>
      <c r="L2370" s="24">
        <f>SUM(L2371:L2374)</f>
        <v>18442.23</v>
      </c>
      <c r="M2370" s="47">
        <f t="shared" ref="M2370:M2424" si="1064">K2370/E2370</f>
        <v>0.22</v>
      </c>
      <c r="N2370" s="597" t="s">
        <v>1362</v>
      </c>
      <c r="O2370" s="5" t="b">
        <f t="shared" si="1062"/>
        <v>1</v>
      </c>
      <c r="P2370" s="6"/>
      <c r="Q2370" s="138"/>
      <c r="R2370" s="403" t="b">
        <f t="shared" si="1027"/>
        <v>1</v>
      </c>
    </row>
    <row r="2371" spans="1:18" s="4" customFormat="1" ht="33.75" customHeight="1" outlineLevel="2" x14ac:dyDescent="0.25">
      <c r="A2371" s="654"/>
      <c r="B2371" s="454" t="s">
        <v>19</v>
      </c>
      <c r="C2371" s="454"/>
      <c r="D2371" s="24"/>
      <c r="E2371" s="24"/>
      <c r="F2371" s="453"/>
      <c r="G2371" s="81" t="e">
        <f t="shared" si="1033"/>
        <v>#DIV/0!</v>
      </c>
      <c r="H2371" s="238"/>
      <c r="I2371" s="81" t="e">
        <f t="shared" si="1063"/>
        <v>#DIV/0!</v>
      </c>
      <c r="J2371" s="81" t="e">
        <f t="shared" si="1034"/>
        <v>#DIV/0!</v>
      </c>
      <c r="K2371" s="36">
        <f t="shared" ref="K2371:K2404" si="1065">E2371</f>
        <v>0</v>
      </c>
      <c r="L2371" s="36">
        <f t="shared" ref="L2371:L2404" si="1066">E2371-K2371</f>
        <v>0</v>
      </c>
      <c r="M2371" s="120" t="e">
        <f t="shared" si="1064"/>
        <v>#DIV/0!</v>
      </c>
      <c r="N2371" s="597"/>
      <c r="O2371" s="5" t="b">
        <f t="shared" si="1062"/>
        <v>1</v>
      </c>
      <c r="P2371" s="6"/>
      <c r="Q2371" s="138"/>
      <c r="R2371" s="403" t="b">
        <f t="shared" si="1027"/>
        <v>1</v>
      </c>
    </row>
    <row r="2372" spans="1:18" s="4" customFormat="1" ht="33.75" customHeight="1" outlineLevel="2" x14ac:dyDescent="0.25">
      <c r="A2372" s="654"/>
      <c r="B2372" s="454" t="s">
        <v>153</v>
      </c>
      <c r="C2372" s="454"/>
      <c r="D2372" s="24">
        <v>0</v>
      </c>
      <c r="E2372" s="24">
        <v>0</v>
      </c>
      <c r="F2372" s="453"/>
      <c r="G2372" s="81" t="e">
        <f t="shared" si="1033"/>
        <v>#DIV/0!</v>
      </c>
      <c r="H2372" s="238"/>
      <c r="I2372" s="81" t="e">
        <f t="shared" si="1063"/>
        <v>#DIV/0!</v>
      </c>
      <c r="J2372" s="81" t="e">
        <f t="shared" si="1034"/>
        <v>#DIV/0!</v>
      </c>
      <c r="K2372" s="36">
        <f t="shared" si="1065"/>
        <v>0</v>
      </c>
      <c r="L2372" s="36">
        <f t="shared" si="1066"/>
        <v>0</v>
      </c>
      <c r="M2372" s="120" t="e">
        <f t="shared" si="1064"/>
        <v>#DIV/0!</v>
      </c>
      <c r="N2372" s="597"/>
      <c r="O2372" s="5" t="b">
        <f t="shared" si="1062"/>
        <v>1</v>
      </c>
      <c r="P2372" s="6"/>
      <c r="Q2372" s="138"/>
      <c r="R2372" s="403" t="b">
        <f t="shared" si="1027"/>
        <v>1</v>
      </c>
    </row>
    <row r="2373" spans="1:18" s="4" customFormat="1" ht="33.75" customHeight="1" outlineLevel="2" x14ac:dyDescent="0.25">
      <c r="A2373" s="654"/>
      <c r="B2373" s="454" t="s">
        <v>38</v>
      </c>
      <c r="C2373" s="454"/>
      <c r="D2373" s="24">
        <v>23689.94</v>
      </c>
      <c r="E2373" s="24">
        <v>23689.94</v>
      </c>
      <c r="F2373" s="264">
        <v>4649.78</v>
      </c>
      <c r="G2373" s="100">
        <f t="shared" si="1033"/>
        <v>0.19600000000000001</v>
      </c>
      <c r="H2373" s="264">
        <f>F2373</f>
        <v>4649.78</v>
      </c>
      <c r="I2373" s="100">
        <f t="shared" si="1063"/>
        <v>0.19600000000000001</v>
      </c>
      <c r="J2373" s="100">
        <f t="shared" si="1034"/>
        <v>1</v>
      </c>
      <c r="K2373" s="24">
        <v>5247.71</v>
      </c>
      <c r="L2373" s="24">
        <f>E2373-K2373</f>
        <v>18442.23</v>
      </c>
      <c r="M2373" s="47">
        <f t="shared" si="1064"/>
        <v>0.22</v>
      </c>
      <c r="N2373" s="597"/>
      <c r="O2373" s="5" t="b">
        <f t="shared" si="1062"/>
        <v>1</v>
      </c>
      <c r="P2373" s="6"/>
      <c r="Q2373" s="138"/>
      <c r="R2373" s="403" t="b">
        <f t="shared" si="1027"/>
        <v>1</v>
      </c>
    </row>
    <row r="2374" spans="1:18" s="4" customFormat="1" ht="42.75" customHeight="1" outlineLevel="2" x14ac:dyDescent="0.25">
      <c r="A2374" s="654"/>
      <c r="B2374" s="454" t="s">
        <v>20</v>
      </c>
      <c r="C2374" s="454"/>
      <c r="D2374" s="24"/>
      <c r="E2374" s="24"/>
      <c r="F2374" s="453"/>
      <c r="G2374" s="81" t="e">
        <f t="shared" si="1033"/>
        <v>#DIV/0!</v>
      </c>
      <c r="H2374" s="238"/>
      <c r="I2374" s="81" t="e">
        <f t="shared" si="1063"/>
        <v>#DIV/0!</v>
      </c>
      <c r="J2374" s="81" t="e">
        <f t="shared" si="1034"/>
        <v>#DIV/0!</v>
      </c>
      <c r="K2374" s="24">
        <f t="shared" si="1065"/>
        <v>0</v>
      </c>
      <c r="L2374" s="24">
        <f t="shared" si="1066"/>
        <v>0</v>
      </c>
      <c r="M2374" s="120" t="e">
        <f t="shared" si="1064"/>
        <v>#DIV/0!</v>
      </c>
      <c r="N2374" s="597"/>
      <c r="O2374" s="5" t="b">
        <f t="shared" si="1062"/>
        <v>1</v>
      </c>
      <c r="P2374" s="6"/>
      <c r="Q2374" s="138"/>
      <c r="R2374" s="403" t="b">
        <f t="shared" si="1027"/>
        <v>1</v>
      </c>
    </row>
    <row r="2375" spans="1:18" s="4" customFormat="1" ht="27" customHeight="1" outlineLevel="2" x14ac:dyDescent="0.25">
      <c r="A2375" s="654" t="s">
        <v>995</v>
      </c>
      <c r="B2375" s="37" t="s">
        <v>190</v>
      </c>
      <c r="C2375" s="37" t="s">
        <v>521</v>
      </c>
      <c r="D2375" s="51">
        <f>D2378</f>
        <v>474.43</v>
      </c>
      <c r="E2375" s="51">
        <f>E2378</f>
        <v>474.43</v>
      </c>
      <c r="F2375" s="51">
        <f>F2378</f>
        <v>474.43</v>
      </c>
      <c r="G2375" s="100">
        <f t="shared" si="1033"/>
        <v>1</v>
      </c>
      <c r="H2375" s="455">
        <f>H2378</f>
        <v>474.43</v>
      </c>
      <c r="I2375" s="100">
        <f t="shared" si="1063"/>
        <v>1</v>
      </c>
      <c r="J2375" s="100">
        <f t="shared" si="1034"/>
        <v>1</v>
      </c>
      <c r="K2375" s="24">
        <f>SUM(K2376:K2379)</f>
        <v>474.43</v>
      </c>
      <c r="L2375" s="24">
        <f>SUM(L2376:L2379)</f>
        <v>0</v>
      </c>
      <c r="M2375" s="47">
        <f t="shared" si="1064"/>
        <v>1</v>
      </c>
      <c r="N2375" s="597" t="s">
        <v>1363</v>
      </c>
      <c r="O2375" s="5" t="b">
        <f t="shared" si="1062"/>
        <v>1</v>
      </c>
      <c r="P2375" s="6"/>
      <c r="Q2375" s="138"/>
      <c r="R2375" s="403" t="b">
        <f t="shared" si="1027"/>
        <v>1</v>
      </c>
    </row>
    <row r="2376" spans="1:18" s="4" customFormat="1" ht="44.25" customHeight="1" outlineLevel="2" x14ac:dyDescent="0.25">
      <c r="A2376" s="654"/>
      <c r="B2376" s="454" t="s">
        <v>19</v>
      </c>
      <c r="C2376" s="454"/>
      <c r="D2376" s="51"/>
      <c r="E2376" s="51"/>
      <c r="F2376" s="453"/>
      <c r="G2376" s="81" t="e">
        <f t="shared" si="1033"/>
        <v>#DIV/0!</v>
      </c>
      <c r="H2376" s="238"/>
      <c r="I2376" s="81" t="e">
        <f t="shared" si="1063"/>
        <v>#DIV/0!</v>
      </c>
      <c r="J2376" s="81" t="e">
        <f t="shared" si="1034"/>
        <v>#DIV/0!</v>
      </c>
      <c r="K2376" s="24">
        <f t="shared" si="1065"/>
        <v>0</v>
      </c>
      <c r="L2376" s="24">
        <f t="shared" si="1066"/>
        <v>0</v>
      </c>
      <c r="M2376" s="120" t="e">
        <f t="shared" si="1064"/>
        <v>#DIV/0!</v>
      </c>
      <c r="N2376" s="597"/>
      <c r="O2376" s="5" t="b">
        <f t="shared" si="1062"/>
        <v>1</v>
      </c>
      <c r="P2376" s="6"/>
      <c r="Q2376" s="138"/>
      <c r="R2376" s="403" t="b">
        <f t="shared" ref="R2376:R2439" si="1067">F2376=H2376</f>
        <v>1</v>
      </c>
    </row>
    <row r="2377" spans="1:18" s="4" customFormat="1" ht="38.25" customHeight="1" outlineLevel="2" x14ac:dyDescent="0.25">
      <c r="A2377" s="654"/>
      <c r="B2377" s="454" t="s">
        <v>153</v>
      </c>
      <c r="C2377" s="454"/>
      <c r="D2377" s="24">
        <v>0</v>
      </c>
      <c r="E2377" s="24">
        <v>0</v>
      </c>
      <c r="F2377" s="453"/>
      <c r="G2377" s="81" t="e">
        <f t="shared" si="1033"/>
        <v>#DIV/0!</v>
      </c>
      <c r="H2377" s="238"/>
      <c r="I2377" s="81" t="e">
        <f t="shared" si="1063"/>
        <v>#DIV/0!</v>
      </c>
      <c r="J2377" s="81" t="e">
        <f t="shared" si="1034"/>
        <v>#DIV/0!</v>
      </c>
      <c r="K2377" s="24">
        <f t="shared" si="1065"/>
        <v>0</v>
      </c>
      <c r="L2377" s="24">
        <f t="shared" si="1066"/>
        <v>0</v>
      </c>
      <c r="M2377" s="120" t="e">
        <f t="shared" si="1064"/>
        <v>#DIV/0!</v>
      </c>
      <c r="N2377" s="597"/>
      <c r="O2377" s="5" t="b">
        <f t="shared" si="1062"/>
        <v>1</v>
      </c>
      <c r="P2377" s="6"/>
      <c r="Q2377" s="138"/>
      <c r="R2377" s="403" t="b">
        <f t="shared" si="1067"/>
        <v>1</v>
      </c>
    </row>
    <row r="2378" spans="1:18" s="4" customFormat="1" ht="38.25" customHeight="1" outlineLevel="2" x14ac:dyDescent="0.25">
      <c r="A2378" s="654"/>
      <c r="B2378" s="454" t="s">
        <v>38</v>
      </c>
      <c r="C2378" s="454"/>
      <c r="D2378" s="24">
        <v>474.43</v>
      </c>
      <c r="E2378" s="24">
        <f>D2378</f>
        <v>474.43</v>
      </c>
      <c r="F2378" s="455">
        <v>474.43</v>
      </c>
      <c r="G2378" s="100">
        <f t="shared" si="1033"/>
        <v>1</v>
      </c>
      <c r="H2378" s="455">
        <v>474.43</v>
      </c>
      <c r="I2378" s="100">
        <f t="shared" si="1063"/>
        <v>1</v>
      </c>
      <c r="J2378" s="100">
        <f t="shared" si="1034"/>
        <v>1</v>
      </c>
      <c r="K2378" s="24">
        <v>474.43</v>
      </c>
      <c r="L2378" s="24">
        <f t="shared" si="1066"/>
        <v>0</v>
      </c>
      <c r="M2378" s="47">
        <f t="shared" si="1064"/>
        <v>1</v>
      </c>
      <c r="N2378" s="597"/>
      <c r="O2378" s="5" t="b">
        <f t="shared" si="1062"/>
        <v>1</v>
      </c>
      <c r="P2378" s="6"/>
      <c r="Q2378" s="138"/>
      <c r="R2378" s="403" t="b">
        <f t="shared" si="1067"/>
        <v>1</v>
      </c>
    </row>
    <row r="2379" spans="1:18" s="4" customFormat="1" ht="27" outlineLevel="2" x14ac:dyDescent="0.25">
      <c r="A2379" s="654"/>
      <c r="B2379" s="454" t="s">
        <v>20</v>
      </c>
      <c r="C2379" s="454"/>
      <c r="D2379" s="24"/>
      <c r="E2379" s="24"/>
      <c r="F2379" s="453"/>
      <c r="G2379" s="98" t="e">
        <f t="shared" si="1033"/>
        <v>#DIV/0!</v>
      </c>
      <c r="H2379" s="238"/>
      <c r="I2379" s="81" t="e">
        <f t="shared" si="1063"/>
        <v>#DIV/0!</v>
      </c>
      <c r="J2379" s="81" t="e">
        <f t="shared" si="1034"/>
        <v>#DIV/0!</v>
      </c>
      <c r="K2379" s="24">
        <f t="shared" si="1065"/>
        <v>0</v>
      </c>
      <c r="L2379" s="24">
        <f t="shared" si="1066"/>
        <v>0</v>
      </c>
      <c r="M2379" s="120" t="e">
        <f t="shared" si="1064"/>
        <v>#DIV/0!</v>
      </c>
      <c r="N2379" s="597"/>
      <c r="O2379" s="5" t="b">
        <f t="shared" si="1062"/>
        <v>1</v>
      </c>
      <c r="P2379" s="6"/>
      <c r="Q2379" s="138"/>
      <c r="R2379" s="403" t="b">
        <f t="shared" si="1067"/>
        <v>1</v>
      </c>
    </row>
    <row r="2380" spans="1:18" s="4" customFormat="1" ht="52.5" customHeight="1" outlineLevel="2" x14ac:dyDescent="0.25">
      <c r="A2380" s="654" t="s">
        <v>996</v>
      </c>
      <c r="B2380" s="37" t="s">
        <v>191</v>
      </c>
      <c r="C2380" s="37" t="s">
        <v>521</v>
      </c>
      <c r="D2380" s="51">
        <f>D2383</f>
        <v>460.68</v>
      </c>
      <c r="E2380" s="51">
        <f>E2383</f>
        <v>460.68</v>
      </c>
      <c r="F2380" s="51">
        <f>F2383</f>
        <v>460.68</v>
      </c>
      <c r="G2380" s="105">
        <f t="shared" si="1033"/>
        <v>1</v>
      </c>
      <c r="H2380" s="264">
        <f>H2383</f>
        <v>460.68</v>
      </c>
      <c r="I2380" s="100">
        <f t="shared" si="1063"/>
        <v>1</v>
      </c>
      <c r="J2380" s="100">
        <f t="shared" si="1034"/>
        <v>1</v>
      </c>
      <c r="K2380" s="24">
        <f>SUM(K2381:K2384)</f>
        <v>460.68</v>
      </c>
      <c r="L2380" s="24">
        <f>SUM(L2381:L2384)</f>
        <v>0</v>
      </c>
      <c r="M2380" s="47">
        <f t="shared" si="1064"/>
        <v>1</v>
      </c>
      <c r="N2380" s="597" t="s">
        <v>1363</v>
      </c>
      <c r="O2380" s="5" t="b">
        <f t="shared" si="1062"/>
        <v>1</v>
      </c>
      <c r="P2380" s="6"/>
      <c r="Q2380" s="138"/>
      <c r="R2380" s="403" t="b">
        <f t="shared" si="1067"/>
        <v>1</v>
      </c>
    </row>
    <row r="2381" spans="1:18" s="4" customFormat="1" ht="27" outlineLevel="2" x14ac:dyDescent="0.25">
      <c r="A2381" s="654"/>
      <c r="B2381" s="454" t="s">
        <v>19</v>
      </c>
      <c r="C2381" s="454"/>
      <c r="D2381" s="24"/>
      <c r="E2381" s="24"/>
      <c r="F2381" s="454"/>
      <c r="G2381" s="98" t="e">
        <f t="shared" si="1033"/>
        <v>#DIV/0!</v>
      </c>
      <c r="H2381" s="416"/>
      <c r="I2381" s="81" t="e">
        <f t="shared" si="1063"/>
        <v>#DIV/0!</v>
      </c>
      <c r="J2381" s="81" t="e">
        <f t="shared" si="1034"/>
        <v>#DIV/0!</v>
      </c>
      <c r="K2381" s="24">
        <f t="shared" si="1065"/>
        <v>0</v>
      </c>
      <c r="L2381" s="24">
        <f t="shared" si="1066"/>
        <v>0</v>
      </c>
      <c r="M2381" s="120" t="e">
        <f t="shared" si="1064"/>
        <v>#DIV/0!</v>
      </c>
      <c r="N2381" s="597"/>
      <c r="O2381" s="5" t="b">
        <f t="shared" si="1062"/>
        <v>1</v>
      </c>
      <c r="P2381" s="6"/>
      <c r="Q2381" s="138"/>
      <c r="R2381" s="403" t="b">
        <f t="shared" si="1067"/>
        <v>1</v>
      </c>
    </row>
    <row r="2382" spans="1:18" s="4" customFormat="1" ht="27" outlineLevel="2" x14ac:dyDescent="0.25">
      <c r="A2382" s="654"/>
      <c r="B2382" s="454" t="s">
        <v>153</v>
      </c>
      <c r="C2382" s="454"/>
      <c r="D2382" s="24">
        <v>0</v>
      </c>
      <c r="E2382" s="24">
        <v>0</v>
      </c>
      <c r="F2382" s="454"/>
      <c r="G2382" s="98" t="e">
        <f t="shared" si="1033"/>
        <v>#DIV/0!</v>
      </c>
      <c r="H2382" s="416"/>
      <c r="I2382" s="81" t="e">
        <f t="shared" si="1063"/>
        <v>#DIV/0!</v>
      </c>
      <c r="J2382" s="81" t="e">
        <f t="shared" si="1034"/>
        <v>#DIV/0!</v>
      </c>
      <c r="K2382" s="24">
        <f t="shared" si="1065"/>
        <v>0</v>
      </c>
      <c r="L2382" s="24">
        <f t="shared" si="1066"/>
        <v>0</v>
      </c>
      <c r="M2382" s="120" t="e">
        <f t="shared" si="1064"/>
        <v>#DIV/0!</v>
      </c>
      <c r="N2382" s="597"/>
      <c r="O2382" s="5" t="b">
        <f t="shared" si="1062"/>
        <v>1</v>
      </c>
      <c r="P2382" s="6"/>
      <c r="Q2382" s="138"/>
      <c r="R2382" s="403" t="b">
        <f t="shared" si="1067"/>
        <v>1</v>
      </c>
    </row>
    <row r="2383" spans="1:18" s="4" customFormat="1" ht="27" outlineLevel="2" x14ac:dyDescent="0.25">
      <c r="A2383" s="654"/>
      <c r="B2383" s="454" t="s">
        <v>38</v>
      </c>
      <c r="C2383" s="454"/>
      <c r="D2383" s="24">
        <v>460.68</v>
      </c>
      <c r="E2383" s="24">
        <f>D2383</f>
        <v>460.68</v>
      </c>
      <c r="F2383" s="264">
        <v>460.68</v>
      </c>
      <c r="G2383" s="100">
        <f t="shared" si="1033"/>
        <v>1</v>
      </c>
      <c r="H2383" s="264">
        <f>F2383</f>
        <v>460.68</v>
      </c>
      <c r="I2383" s="100">
        <f t="shared" si="1063"/>
        <v>1</v>
      </c>
      <c r="J2383" s="100">
        <f t="shared" si="1034"/>
        <v>1</v>
      </c>
      <c r="K2383" s="24">
        <v>460.68</v>
      </c>
      <c r="L2383" s="24">
        <f t="shared" si="1066"/>
        <v>0</v>
      </c>
      <c r="M2383" s="47">
        <f t="shared" si="1064"/>
        <v>1</v>
      </c>
      <c r="N2383" s="597"/>
      <c r="O2383" s="5" t="b">
        <f t="shared" si="1062"/>
        <v>1</v>
      </c>
      <c r="P2383" s="6"/>
      <c r="Q2383" s="138"/>
      <c r="R2383" s="403" t="b">
        <f t="shared" si="1067"/>
        <v>1</v>
      </c>
    </row>
    <row r="2384" spans="1:18" s="4" customFormat="1" ht="27" outlineLevel="2" x14ac:dyDescent="0.25">
      <c r="A2384" s="654"/>
      <c r="B2384" s="454" t="s">
        <v>20</v>
      </c>
      <c r="C2384" s="454"/>
      <c r="D2384" s="24"/>
      <c r="E2384" s="24"/>
      <c r="F2384" s="454"/>
      <c r="G2384" s="98" t="e">
        <f t="shared" si="1033"/>
        <v>#DIV/0!</v>
      </c>
      <c r="H2384" s="416"/>
      <c r="I2384" s="81" t="e">
        <f t="shared" si="1063"/>
        <v>#DIV/0!</v>
      </c>
      <c r="J2384" s="81" t="e">
        <f t="shared" si="1034"/>
        <v>#DIV/0!</v>
      </c>
      <c r="K2384" s="24">
        <f t="shared" si="1065"/>
        <v>0</v>
      </c>
      <c r="L2384" s="24">
        <f t="shared" si="1066"/>
        <v>0</v>
      </c>
      <c r="M2384" s="120" t="e">
        <f t="shared" si="1064"/>
        <v>#DIV/0!</v>
      </c>
      <c r="N2384" s="597"/>
      <c r="O2384" s="5" t="b">
        <f t="shared" si="1062"/>
        <v>1</v>
      </c>
      <c r="P2384" s="6"/>
      <c r="Q2384" s="138"/>
      <c r="R2384" s="403" t="b">
        <f t="shared" si="1067"/>
        <v>1</v>
      </c>
    </row>
    <row r="2385" spans="1:18" s="4" customFormat="1" ht="18.75" customHeight="1" outlineLevel="2" x14ac:dyDescent="0.25">
      <c r="A2385" s="654" t="s">
        <v>997</v>
      </c>
      <c r="B2385" s="37" t="s">
        <v>192</v>
      </c>
      <c r="C2385" s="37" t="s">
        <v>521</v>
      </c>
      <c r="D2385" s="51">
        <f>SUM(D2386:D2389)</f>
        <v>277.47000000000003</v>
      </c>
      <c r="E2385" s="51">
        <f>SUM(E2386:E2389)</f>
        <v>277.47000000000003</v>
      </c>
      <c r="F2385" s="51">
        <f>SUM(F2386:F2389)</f>
        <v>277.47000000000003</v>
      </c>
      <c r="G2385" s="105">
        <f t="shared" si="1033"/>
        <v>1</v>
      </c>
      <c r="H2385" s="283">
        <f>SUM(H2386:H2389)</f>
        <v>277.47000000000003</v>
      </c>
      <c r="I2385" s="100">
        <f t="shared" si="1063"/>
        <v>1</v>
      </c>
      <c r="J2385" s="100">
        <f t="shared" si="1034"/>
        <v>1</v>
      </c>
      <c r="K2385" s="51">
        <f t="shared" si="1065"/>
        <v>277.47000000000003</v>
      </c>
      <c r="L2385" s="51">
        <f>E2385-K2385</f>
        <v>0</v>
      </c>
      <c r="M2385" s="140">
        <f t="shared" si="1064"/>
        <v>1</v>
      </c>
      <c r="N2385" s="597" t="s">
        <v>1142</v>
      </c>
      <c r="O2385" s="5" t="b">
        <f t="shared" si="1062"/>
        <v>1</v>
      </c>
      <c r="P2385" s="6"/>
      <c r="Q2385" s="138"/>
      <c r="R2385" s="403" t="b">
        <f t="shared" si="1067"/>
        <v>1</v>
      </c>
    </row>
    <row r="2386" spans="1:18" s="4" customFormat="1" ht="27" outlineLevel="2" x14ac:dyDescent="0.25">
      <c r="A2386" s="654"/>
      <c r="B2386" s="454" t="s">
        <v>19</v>
      </c>
      <c r="C2386" s="454"/>
      <c r="D2386" s="24"/>
      <c r="E2386" s="24"/>
      <c r="F2386" s="24"/>
      <c r="G2386" s="81" t="e">
        <f t="shared" si="1033"/>
        <v>#DIV/0!</v>
      </c>
      <c r="H2386" s="285"/>
      <c r="I2386" s="81" t="e">
        <f t="shared" si="1063"/>
        <v>#DIV/0!</v>
      </c>
      <c r="J2386" s="81" t="e">
        <f t="shared" si="1034"/>
        <v>#DIV/0!</v>
      </c>
      <c r="K2386" s="36">
        <f t="shared" si="1065"/>
        <v>0</v>
      </c>
      <c r="L2386" s="36">
        <f t="shared" si="1066"/>
        <v>0</v>
      </c>
      <c r="M2386" s="120" t="e">
        <f t="shared" si="1064"/>
        <v>#DIV/0!</v>
      </c>
      <c r="N2386" s="597"/>
      <c r="O2386" s="5" t="b">
        <f t="shared" si="1062"/>
        <v>1</v>
      </c>
      <c r="P2386" s="6"/>
      <c r="Q2386" s="138"/>
      <c r="R2386" s="403" t="b">
        <f t="shared" si="1067"/>
        <v>1</v>
      </c>
    </row>
    <row r="2387" spans="1:18" s="4" customFormat="1" ht="27" outlineLevel="2" x14ac:dyDescent="0.25">
      <c r="A2387" s="654"/>
      <c r="B2387" s="454" t="s">
        <v>153</v>
      </c>
      <c r="C2387" s="454"/>
      <c r="D2387" s="24">
        <v>0</v>
      </c>
      <c r="E2387" s="24">
        <v>0</v>
      </c>
      <c r="F2387" s="24"/>
      <c r="G2387" s="81" t="e">
        <f t="shared" si="1033"/>
        <v>#DIV/0!</v>
      </c>
      <c r="H2387" s="285"/>
      <c r="I2387" s="81" t="e">
        <f t="shared" si="1063"/>
        <v>#DIV/0!</v>
      </c>
      <c r="J2387" s="81" t="e">
        <f t="shared" si="1034"/>
        <v>#DIV/0!</v>
      </c>
      <c r="K2387" s="36">
        <f t="shared" si="1065"/>
        <v>0</v>
      </c>
      <c r="L2387" s="36">
        <f t="shared" si="1066"/>
        <v>0</v>
      </c>
      <c r="M2387" s="120" t="e">
        <f t="shared" si="1064"/>
        <v>#DIV/0!</v>
      </c>
      <c r="N2387" s="597"/>
      <c r="O2387" s="5" t="b">
        <f t="shared" si="1062"/>
        <v>1</v>
      </c>
      <c r="P2387" s="6"/>
      <c r="Q2387" s="138"/>
      <c r="R2387" s="403" t="b">
        <f t="shared" si="1067"/>
        <v>1</v>
      </c>
    </row>
    <row r="2388" spans="1:18" s="4" customFormat="1" ht="27" outlineLevel="2" x14ac:dyDescent="0.25">
      <c r="A2388" s="654"/>
      <c r="B2388" s="454" t="s">
        <v>38</v>
      </c>
      <c r="C2388" s="454"/>
      <c r="D2388" s="24">
        <v>277.47000000000003</v>
      </c>
      <c r="E2388" s="24">
        <v>277.47000000000003</v>
      </c>
      <c r="F2388" s="24">
        <v>277.47000000000003</v>
      </c>
      <c r="G2388" s="100">
        <f t="shared" si="1033"/>
        <v>1</v>
      </c>
      <c r="H2388" s="24">
        <v>277.47000000000003</v>
      </c>
      <c r="I2388" s="100">
        <f t="shared" si="1063"/>
        <v>1</v>
      </c>
      <c r="J2388" s="100">
        <f t="shared" si="1034"/>
        <v>1</v>
      </c>
      <c r="K2388" s="24">
        <f t="shared" si="1065"/>
        <v>277.47000000000003</v>
      </c>
      <c r="L2388" s="24">
        <f t="shared" si="1066"/>
        <v>0</v>
      </c>
      <c r="M2388" s="47">
        <f t="shared" si="1064"/>
        <v>1</v>
      </c>
      <c r="N2388" s="597"/>
      <c r="O2388" s="5" t="b">
        <f t="shared" si="1062"/>
        <v>1</v>
      </c>
      <c r="P2388" s="6"/>
      <c r="Q2388" s="138"/>
      <c r="R2388" s="403" t="b">
        <f t="shared" si="1067"/>
        <v>1</v>
      </c>
    </row>
    <row r="2389" spans="1:18" s="4" customFormat="1" ht="22.5" customHeight="1" outlineLevel="2" x14ac:dyDescent="0.25">
      <c r="A2389" s="654"/>
      <c r="B2389" s="454" t="s">
        <v>20</v>
      </c>
      <c r="C2389" s="454"/>
      <c r="D2389" s="24"/>
      <c r="E2389" s="24"/>
      <c r="F2389" s="24"/>
      <c r="G2389" s="98" t="e">
        <f t="shared" si="1033"/>
        <v>#DIV/0!</v>
      </c>
      <c r="H2389" s="285"/>
      <c r="I2389" s="81" t="e">
        <f t="shared" si="1063"/>
        <v>#DIV/0!</v>
      </c>
      <c r="J2389" s="81" t="e">
        <f t="shared" si="1034"/>
        <v>#DIV/0!</v>
      </c>
      <c r="K2389" s="36">
        <f t="shared" si="1065"/>
        <v>0</v>
      </c>
      <c r="L2389" s="36">
        <f t="shared" si="1066"/>
        <v>0</v>
      </c>
      <c r="M2389" s="120" t="e">
        <f t="shared" si="1064"/>
        <v>#DIV/0!</v>
      </c>
      <c r="N2389" s="597"/>
      <c r="O2389" s="5" t="b">
        <f t="shared" si="1062"/>
        <v>1</v>
      </c>
      <c r="P2389" s="6"/>
      <c r="Q2389" s="138"/>
      <c r="R2389" s="403" t="b">
        <f t="shared" si="1067"/>
        <v>1</v>
      </c>
    </row>
    <row r="2390" spans="1:18" s="4" customFormat="1" ht="18.75" customHeight="1" outlineLevel="2" x14ac:dyDescent="0.25">
      <c r="A2390" s="654" t="s">
        <v>998</v>
      </c>
      <c r="B2390" s="37" t="s">
        <v>1038</v>
      </c>
      <c r="C2390" s="37" t="s">
        <v>521</v>
      </c>
      <c r="D2390" s="24">
        <f>SUM(D2391:D2394)</f>
        <v>373.33</v>
      </c>
      <c r="E2390" s="24">
        <f>SUM(E2391:E2394)</f>
        <v>373.33</v>
      </c>
      <c r="F2390" s="24">
        <f>SUM(F2391:F2394)</f>
        <v>0</v>
      </c>
      <c r="G2390" s="97">
        <f t="shared" si="1033"/>
        <v>0</v>
      </c>
      <c r="H2390" s="24">
        <f>SUM(H2391:H2394)</f>
        <v>0</v>
      </c>
      <c r="I2390" s="100">
        <f t="shared" si="1063"/>
        <v>0</v>
      </c>
      <c r="J2390" s="81" t="e">
        <f t="shared" si="1034"/>
        <v>#DIV/0!</v>
      </c>
      <c r="K2390" s="24">
        <f>SUM(K2391:K2394)</f>
        <v>373.33</v>
      </c>
      <c r="L2390" s="24"/>
      <c r="M2390" s="47">
        <f t="shared" si="1064"/>
        <v>1</v>
      </c>
      <c r="N2390" s="597" t="s">
        <v>1331</v>
      </c>
      <c r="O2390" s="5" t="b">
        <f t="shared" si="1062"/>
        <v>1</v>
      </c>
      <c r="P2390" s="6"/>
      <c r="Q2390" s="138"/>
      <c r="R2390" s="403" t="b">
        <f t="shared" si="1067"/>
        <v>1</v>
      </c>
    </row>
    <row r="2391" spans="1:18" s="4" customFormat="1" ht="27" outlineLevel="2" x14ac:dyDescent="0.25">
      <c r="A2391" s="654"/>
      <c r="B2391" s="454" t="s">
        <v>19</v>
      </c>
      <c r="C2391" s="454"/>
      <c r="D2391" s="24"/>
      <c r="E2391" s="24"/>
      <c r="F2391" s="24"/>
      <c r="G2391" s="98" t="e">
        <f t="shared" si="1033"/>
        <v>#DIV/0!</v>
      </c>
      <c r="H2391" s="36"/>
      <c r="I2391" s="81" t="e">
        <f t="shared" si="1063"/>
        <v>#DIV/0!</v>
      </c>
      <c r="J2391" s="81" t="e">
        <f t="shared" si="1034"/>
        <v>#DIV/0!</v>
      </c>
      <c r="K2391" s="36"/>
      <c r="L2391" s="36"/>
      <c r="M2391" s="120" t="e">
        <f t="shared" si="1064"/>
        <v>#DIV/0!</v>
      </c>
      <c r="N2391" s="597"/>
      <c r="O2391" s="5" t="b">
        <f t="shared" si="1062"/>
        <v>1</v>
      </c>
      <c r="P2391" s="6"/>
      <c r="Q2391" s="138"/>
      <c r="R2391" s="403" t="b">
        <f t="shared" si="1067"/>
        <v>1</v>
      </c>
    </row>
    <row r="2392" spans="1:18" s="4" customFormat="1" ht="27" outlineLevel="2" x14ac:dyDescent="0.25">
      <c r="A2392" s="654"/>
      <c r="B2392" s="454" t="s">
        <v>153</v>
      </c>
      <c r="C2392" s="454"/>
      <c r="D2392" s="24"/>
      <c r="E2392" s="24"/>
      <c r="F2392" s="24"/>
      <c r="G2392" s="98" t="e">
        <f t="shared" si="1033"/>
        <v>#DIV/0!</v>
      </c>
      <c r="H2392" s="36"/>
      <c r="I2392" s="81" t="e">
        <f t="shared" si="1063"/>
        <v>#DIV/0!</v>
      </c>
      <c r="J2392" s="81" t="e">
        <f t="shared" si="1034"/>
        <v>#DIV/0!</v>
      </c>
      <c r="K2392" s="36"/>
      <c r="L2392" s="36"/>
      <c r="M2392" s="120" t="e">
        <f t="shared" si="1064"/>
        <v>#DIV/0!</v>
      </c>
      <c r="N2392" s="597"/>
      <c r="O2392" s="5" t="b">
        <f t="shared" si="1062"/>
        <v>1</v>
      </c>
      <c r="P2392" s="6"/>
      <c r="Q2392" s="138"/>
      <c r="R2392" s="403" t="b">
        <f t="shared" si="1067"/>
        <v>1</v>
      </c>
    </row>
    <row r="2393" spans="1:18" s="4" customFormat="1" ht="27" outlineLevel="2" x14ac:dyDescent="0.25">
      <c r="A2393" s="654"/>
      <c r="B2393" s="454" t="s">
        <v>38</v>
      </c>
      <c r="C2393" s="454"/>
      <c r="D2393" s="24">
        <v>373.33</v>
      </c>
      <c r="E2393" s="24">
        <v>373.33</v>
      </c>
      <c r="F2393" s="24"/>
      <c r="G2393" s="97">
        <f t="shared" si="1033"/>
        <v>0</v>
      </c>
      <c r="H2393" s="24"/>
      <c r="I2393" s="100">
        <f t="shared" si="1063"/>
        <v>0</v>
      </c>
      <c r="J2393" s="81" t="e">
        <f t="shared" si="1034"/>
        <v>#DIV/0!</v>
      </c>
      <c r="K2393" s="24">
        <f>E2393</f>
        <v>373.33</v>
      </c>
      <c r="L2393" s="24"/>
      <c r="M2393" s="47">
        <f t="shared" si="1064"/>
        <v>1</v>
      </c>
      <c r="N2393" s="597"/>
      <c r="O2393" s="5" t="b">
        <f t="shared" si="1062"/>
        <v>1</v>
      </c>
      <c r="P2393" s="6"/>
      <c r="Q2393" s="138"/>
      <c r="R2393" s="403" t="b">
        <f t="shared" si="1067"/>
        <v>1</v>
      </c>
    </row>
    <row r="2394" spans="1:18" s="4" customFormat="1" ht="27" outlineLevel="2" x14ac:dyDescent="0.25">
      <c r="A2394" s="654"/>
      <c r="B2394" s="454" t="s">
        <v>20</v>
      </c>
      <c r="C2394" s="454"/>
      <c r="D2394" s="24"/>
      <c r="E2394" s="24"/>
      <c r="F2394" s="24"/>
      <c r="G2394" s="98" t="e">
        <f t="shared" si="1033"/>
        <v>#DIV/0!</v>
      </c>
      <c r="H2394" s="36"/>
      <c r="I2394" s="81" t="e">
        <f t="shared" si="1063"/>
        <v>#DIV/0!</v>
      </c>
      <c r="J2394" s="81" t="e">
        <f t="shared" si="1034"/>
        <v>#DIV/0!</v>
      </c>
      <c r="K2394" s="36"/>
      <c r="L2394" s="36"/>
      <c r="M2394" s="120" t="e">
        <f t="shared" si="1064"/>
        <v>#DIV/0!</v>
      </c>
      <c r="N2394" s="597"/>
      <c r="O2394" s="5" t="b">
        <f t="shared" si="1062"/>
        <v>1</v>
      </c>
      <c r="P2394" s="6"/>
      <c r="Q2394" s="138"/>
      <c r="R2394" s="403" t="b">
        <f t="shared" si="1067"/>
        <v>1</v>
      </c>
    </row>
    <row r="2395" spans="1:18" s="4" customFormat="1" ht="18.75" customHeight="1" outlineLevel="2" x14ac:dyDescent="0.25">
      <c r="A2395" s="654" t="s">
        <v>999</v>
      </c>
      <c r="B2395" s="37" t="s">
        <v>1000</v>
      </c>
      <c r="C2395" s="37" t="s">
        <v>172</v>
      </c>
      <c r="D2395" s="51">
        <f>SUM(D2396:D2399)</f>
        <v>7418.5</v>
      </c>
      <c r="E2395" s="51">
        <f>SUM(E2396:E2399)</f>
        <v>5563.42</v>
      </c>
      <c r="F2395" s="51">
        <f>SUM(F2396:F2399)</f>
        <v>4951.82</v>
      </c>
      <c r="G2395" s="105">
        <f t="shared" si="1033"/>
        <v>0.89</v>
      </c>
      <c r="H2395" s="51">
        <f>SUM(H2396:H2399)</f>
        <v>4951.82</v>
      </c>
      <c r="I2395" s="100">
        <f t="shared" si="1063"/>
        <v>0.89</v>
      </c>
      <c r="J2395" s="105">
        <f t="shared" si="1034"/>
        <v>1</v>
      </c>
      <c r="K2395" s="51">
        <f>SUM(K2396:K2399)</f>
        <v>4996.1000000000004</v>
      </c>
      <c r="L2395" s="51">
        <f t="shared" si="1066"/>
        <v>567.32000000000005</v>
      </c>
      <c r="M2395" s="140">
        <f t="shared" si="1064"/>
        <v>0.9</v>
      </c>
      <c r="N2395" s="763"/>
      <c r="O2395" s="5" t="b">
        <f t="shared" si="1062"/>
        <v>1</v>
      </c>
      <c r="P2395" s="6"/>
      <c r="Q2395" s="138"/>
      <c r="R2395" s="403" t="b">
        <f t="shared" si="1067"/>
        <v>1</v>
      </c>
    </row>
    <row r="2396" spans="1:18" s="4" customFormat="1" ht="27" outlineLevel="2" x14ac:dyDescent="0.25">
      <c r="A2396" s="654"/>
      <c r="B2396" s="454" t="s">
        <v>19</v>
      </c>
      <c r="C2396" s="454"/>
      <c r="D2396" s="24">
        <f>D2401</f>
        <v>0</v>
      </c>
      <c r="E2396" s="24">
        <f t="shared" ref="E2396:F2396" si="1068">E2401</f>
        <v>0</v>
      </c>
      <c r="F2396" s="24">
        <f t="shared" si="1068"/>
        <v>0</v>
      </c>
      <c r="G2396" s="98" t="e">
        <f t="shared" si="1033"/>
        <v>#DIV/0!</v>
      </c>
      <c r="H2396" s="36">
        <f>H2401</f>
        <v>0</v>
      </c>
      <c r="I2396" s="81" t="e">
        <f t="shared" si="1063"/>
        <v>#DIV/0!</v>
      </c>
      <c r="J2396" s="81" t="e">
        <f t="shared" si="1034"/>
        <v>#DIV/0!</v>
      </c>
      <c r="K2396" s="36">
        <f t="shared" si="1065"/>
        <v>0</v>
      </c>
      <c r="L2396" s="36">
        <f t="shared" si="1066"/>
        <v>0</v>
      </c>
      <c r="M2396" s="120" t="e">
        <f t="shared" si="1064"/>
        <v>#DIV/0!</v>
      </c>
      <c r="N2396" s="763"/>
      <c r="O2396" s="5" t="b">
        <f t="shared" si="1062"/>
        <v>1</v>
      </c>
      <c r="P2396" s="6"/>
      <c r="Q2396" s="138"/>
      <c r="R2396" s="403" t="b">
        <f t="shared" si="1067"/>
        <v>1</v>
      </c>
    </row>
    <row r="2397" spans="1:18" s="4" customFormat="1" ht="27" outlineLevel="2" x14ac:dyDescent="0.25">
      <c r="A2397" s="654"/>
      <c r="B2397" s="454" t="s">
        <v>153</v>
      </c>
      <c r="C2397" s="454"/>
      <c r="D2397" s="24">
        <f t="shared" ref="D2397:F2399" si="1069">D2402</f>
        <v>0</v>
      </c>
      <c r="E2397" s="24">
        <f t="shared" si="1069"/>
        <v>0</v>
      </c>
      <c r="F2397" s="24">
        <f t="shared" si="1069"/>
        <v>0</v>
      </c>
      <c r="G2397" s="98" t="e">
        <f t="shared" si="1033"/>
        <v>#DIV/0!</v>
      </c>
      <c r="H2397" s="36">
        <f t="shared" ref="H2397:H2399" si="1070">H2402</f>
        <v>0</v>
      </c>
      <c r="I2397" s="81" t="e">
        <f t="shared" si="1063"/>
        <v>#DIV/0!</v>
      </c>
      <c r="J2397" s="81" t="e">
        <f t="shared" si="1034"/>
        <v>#DIV/0!</v>
      </c>
      <c r="K2397" s="36">
        <f t="shared" si="1065"/>
        <v>0</v>
      </c>
      <c r="L2397" s="36">
        <f t="shared" si="1066"/>
        <v>0</v>
      </c>
      <c r="M2397" s="120" t="e">
        <f t="shared" si="1064"/>
        <v>#DIV/0!</v>
      </c>
      <c r="N2397" s="763"/>
      <c r="O2397" s="5" t="b">
        <f t="shared" si="1062"/>
        <v>1</v>
      </c>
      <c r="P2397" s="6"/>
      <c r="Q2397" s="138"/>
      <c r="R2397" s="403" t="b">
        <f t="shared" si="1067"/>
        <v>1</v>
      </c>
    </row>
    <row r="2398" spans="1:18" s="4" customFormat="1" ht="27" outlineLevel="2" x14ac:dyDescent="0.25">
      <c r="A2398" s="654"/>
      <c r="B2398" s="454" t="s">
        <v>38</v>
      </c>
      <c r="C2398" s="454"/>
      <c r="D2398" s="24">
        <f t="shared" si="1069"/>
        <v>7418.5</v>
      </c>
      <c r="E2398" s="24">
        <f>E2403</f>
        <v>5563.42</v>
      </c>
      <c r="F2398" s="24">
        <f>F2403</f>
        <v>4951.82</v>
      </c>
      <c r="G2398" s="100">
        <f t="shared" si="1033"/>
        <v>0.89</v>
      </c>
      <c r="H2398" s="24">
        <f>H2403</f>
        <v>4951.82</v>
      </c>
      <c r="I2398" s="100">
        <f t="shared" si="1063"/>
        <v>0.89</v>
      </c>
      <c r="J2398" s="100">
        <f t="shared" si="1034"/>
        <v>1</v>
      </c>
      <c r="K2398" s="24">
        <f>K2403</f>
        <v>4996.1000000000004</v>
      </c>
      <c r="L2398" s="24">
        <f t="shared" si="1066"/>
        <v>567.32000000000005</v>
      </c>
      <c r="M2398" s="47">
        <f t="shared" si="1064"/>
        <v>0.9</v>
      </c>
      <c r="N2398" s="763"/>
      <c r="O2398" s="5" t="b">
        <f t="shared" si="1062"/>
        <v>1</v>
      </c>
      <c r="P2398" s="6"/>
      <c r="Q2398" s="138"/>
      <c r="R2398" s="403" t="b">
        <f t="shared" si="1067"/>
        <v>1</v>
      </c>
    </row>
    <row r="2399" spans="1:18" s="4" customFormat="1" ht="27" outlineLevel="2" x14ac:dyDescent="0.25">
      <c r="A2399" s="654"/>
      <c r="B2399" s="454" t="s">
        <v>20</v>
      </c>
      <c r="C2399" s="454"/>
      <c r="D2399" s="24">
        <f t="shared" si="1069"/>
        <v>0</v>
      </c>
      <c r="E2399" s="24">
        <f t="shared" si="1069"/>
        <v>0</v>
      </c>
      <c r="F2399" s="24">
        <f t="shared" si="1069"/>
        <v>0</v>
      </c>
      <c r="G2399" s="98" t="e">
        <f t="shared" si="1033"/>
        <v>#DIV/0!</v>
      </c>
      <c r="H2399" s="36">
        <f t="shared" si="1070"/>
        <v>0</v>
      </c>
      <c r="I2399" s="81" t="e">
        <f t="shared" si="1063"/>
        <v>#DIV/0!</v>
      </c>
      <c r="J2399" s="81" t="e">
        <f t="shared" si="1034"/>
        <v>#DIV/0!</v>
      </c>
      <c r="K2399" s="36">
        <f t="shared" si="1065"/>
        <v>0</v>
      </c>
      <c r="L2399" s="36">
        <f t="shared" si="1066"/>
        <v>0</v>
      </c>
      <c r="M2399" s="120" t="e">
        <f t="shared" si="1064"/>
        <v>#DIV/0!</v>
      </c>
      <c r="N2399" s="763"/>
      <c r="O2399" s="5" t="b">
        <f t="shared" si="1062"/>
        <v>1</v>
      </c>
      <c r="P2399" s="6"/>
      <c r="Q2399" s="138"/>
      <c r="R2399" s="403" t="b">
        <f t="shared" si="1067"/>
        <v>1</v>
      </c>
    </row>
    <row r="2400" spans="1:18" s="4" customFormat="1" ht="166.5" customHeight="1" outlineLevel="2" x14ac:dyDescent="0.25">
      <c r="A2400" s="654" t="s">
        <v>1001</v>
      </c>
      <c r="B2400" s="37" t="s">
        <v>571</v>
      </c>
      <c r="C2400" s="37" t="s">
        <v>521</v>
      </c>
      <c r="D2400" s="51">
        <f>SUM(D2401:D2404)</f>
        <v>7418.5</v>
      </c>
      <c r="E2400" s="51">
        <f>SUM(E2401:E2404)</f>
        <v>5563.42</v>
      </c>
      <c r="F2400" s="51">
        <f>SUM(F2401:F2404)</f>
        <v>4951.82</v>
      </c>
      <c r="G2400" s="100">
        <f t="shared" si="1033"/>
        <v>0.89</v>
      </c>
      <c r="H2400" s="24">
        <f>SUM(H2401:H2404)</f>
        <v>4951.82</v>
      </c>
      <c r="I2400" s="100">
        <f t="shared" si="1063"/>
        <v>0.89</v>
      </c>
      <c r="J2400" s="100">
        <f t="shared" si="1034"/>
        <v>1</v>
      </c>
      <c r="K2400" s="24">
        <f>SUM(K2401:K2404)</f>
        <v>4996.1000000000004</v>
      </c>
      <c r="L2400" s="24">
        <f t="shared" si="1066"/>
        <v>567.32000000000005</v>
      </c>
      <c r="M2400" s="47">
        <f t="shared" si="1064"/>
        <v>0.9</v>
      </c>
      <c r="N2400" s="597" t="s">
        <v>1605</v>
      </c>
      <c r="O2400" s="5" t="b">
        <f t="shared" si="1062"/>
        <v>1</v>
      </c>
      <c r="P2400" s="6"/>
      <c r="Q2400" s="138"/>
      <c r="R2400" s="403" t="b">
        <f t="shared" si="1067"/>
        <v>1</v>
      </c>
    </row>
    <row r="2401" spans="1:18" s="4" customFormat="1" ht="49.5" customHeight="1" outlineLevel="2" x14ac:dyDescent="0.25">
      <c r="A2401" s="654"/>
      <c r="B2401" s="454" t="s">
        <v>19</v>
      </c>
      <c r="C2401" s="454"/>
      <c r="D2401" s="24"/>
      <c r="E2401" s="24"/>
      <c r="F2401" s="24"/>
      <c r="G2401" s="81" t="e">
        <f t="shared" si="1033"/>
        <v>#DIV/0!</v>
      </c>
      <c r="H2401" s="36"/>
      <c r="I2401" s="81" t="e">
        <f t="shared" si="1063"/>
        <v>#DIV/0!</v>
      </c>
      <c r="J2401" s="81" t="e">
        <f t="shared" si="1034"/>
        <v>#DIV/0!</v>
      </c>
      <c r="K2401" s="36">
        <f t="shared" si="1065"/>
        <v>0</v>
      </c>
      <c r="L2401" s="36">
        <f t="shared" si="1066"/>
        <v>0</v>
      </c>
      <c r="M2401" s="120" t="e">
        <f t="shared" si="1064"/>
        <v>#DIV/0!</v>
      </c>
      <c r="N2401" s="597"/>
      <c r="O2401" s="5" t="b">
        <f t="shared" si="1062"/>
        <v>1</v>
      </c>
      <c r="P2401" s="6"/>
      <c r="Q2401" s="138"/>
      <c r="R2401" s="403" t="b">
        <f t="shared" si="1067"/>
        <v>1</v>
      </c>
    </row>
    <row r="2402" spans="1:18" s="4" customFormat="1" ht="49.5" customHeight="1" outlineLevel="2" x14ac:dyDescent="0.25">
      <c r="A2402" s="654"/>
      <c r="B2402" s="454" t="s">
        <v>153</v>
      </c>
      <c r="C2402" s="454"/>
      <c r="D2402" s="24">
        <v>0</v>
      </c>
      <c r="E2402" s="24">
        <v>0</v>
      </c>
      <c r="F2402" s="24"/>
      <c r="G2402" s="81" t="e">
        <f t="shared" si="1033"/>
        <v>#DIV/0!</v>
      </c>
      <c r="H2402" s="36"/>
      <c r="I2402" s="81" t="e">
        <f t="shared" si="1063"/>
        <v>#DIV/0!</v>
      </c>
      <c r="J2402" s="81" t="e">
        <f t="shared" si="1034"/>
        <v>#DIV/0!</v>
      </c>
      <c r="K2402" s="36">
        <f t="shared" si="1065"/>
        <v>0</v>
      </c>
      <c r="L2402" s="36">
        <f t="shared" si="1066"/>
        <v>0</v>
      </c>
      <c r="M2402" s="120" t="e">
        <f t="shared" si="1064"/>
        <v>#DIV/0!</v>
      </c>
      <c r="N2402" s="597"/>
      <c r="O2402" s="5" t="b">
        <f t="shared" si="1062"/>
        <v>1</v>
      </c>
      <c r="P2402" s="6"/>
      <c r="Q2402" s="138"/>
      <c r="R2402" s="403" t="b">
        <f t="shared" si="1067"/>
        <v>1</v>
      </c>
    </row>
    <row r="2403" spans="1:18" s="4" customFormat="1" ht="49.5" customHeight="1" outlineLevel="2" x14ac:dyDescent="0.25">
      <c r="A2403" s="654"/>
      <c r="B2403" s="454" t="s">
        <v>38</v>
      </c>
      <c r="C2403" s="454"/>
      <c r="D2403" s="24">
        <v>7418.5</v>
      </c>
      <c r="E2403" s="24">
        <v>5563.42</v>
      </c>
      <c r="F2403" s="24">
        <v>4951.82</v>
      </c>
      <c r="G2403" s="100">
        <f t="shared" si="1033"/>
        <v>0.89</v>
      </c>
      <c r="H2403" s="24">
        <f>F2403</f>
        <v>4951.82</v>
      </c>
      <c r="I2403" s="100">
        <f t="shared" si="1063"/>
        <v>0.89</v>
      </c>
      <c r="J2403" s="100">
        <f t="shared" si="1034"/>
        <v>1</v>
      </c>
      <c r="K2403" s="24">
        <v>4996.1000000000004</v>
      </c>
      <c r="L2403" s="24">
        <f>E2403-K2403</f>
        <v>567.32000000000005</v>
      </c>
      <c r="M2403" s="47">
        <f t="shared" si="1064"/>
        <v>0.9</v>
      </c>
      <c r="N2403" s="597"/>
      <c r="O2403" s="5" t="b">
        <f t="shared" si="1062"/>
        <v>1</v>
      </c>
      <c r="P2403" s="6"/>
      <c r="Q2403" s="138"/>
      <c r="R2403" s="403" t="b">
        <f t="shared" si="1067"/>
        <v>1</v>
      </c>
    </row>
    <row r="2404" spans="1:18" s="4" customFormat="1" ht="49.5" customHeight="1" outlineLevel="2" x14ac:dyDescent="0.25">
      <c r="A2404" s="654"/>
      <c r="B2404" s="454" t="s">
        <v>20</v>
      </c>
      <c r="C2404" s="454"/>
      <c r="D2404" s="24"/>
      <c r="E2404" s="24"/>
      <c r="F2404" s="24"/>
      <c r="G2404" s="81" t="e">
        <f t="shared" si="1033"/>
        <v>#DIV/0!</v>
      </c>
      <c r="H2404" s="36"/>
      <c r="I2404" s="81" t="e">
        <f t="shared" si="1063"/>
        <v>#DIV/0!</v>
      </c>
      <c r="J2404" s="81" t="e">
        <f t="shared" si="1034"/>
        <v>#DIV/0!</v>
      </c>
      <c r="K2404" s="36">
        <f t="shared" si="1065"/>
        <v>0</v>
      </c>
      <c r="L2404" s="36">
        <f t="shared" si="1066"/>
        <v>0</v>
      </c>
      <c r="M2404" s="120" t="e">
        <f t="shared" si="1064"/>
        <v>#DIV/0!</v>
      </c>
      <c r="N2404" s="597"/>
      <c r="O2404" s="5" t="b">
        <f t="shared" si="1062"/>
        <v>1</v>
      </c>
      <c r="P2404" s="6"/>
      <c r="Q2404" s="138"/>
      <c r="R2404" s="403" t="b">
        <f t="shared" si="1067"/>
        <v>1</v>
      </c>
    </row>
    <row r="2405" spans="1:18" s="4" customFormat="1" ht="118.5" customHeight="1" outlineLevel="2" x14ac:dyDescent="0.25">
      <c r="A2405" s="629" t="s">
        <v>368</v>
      </c>
      <c r="B2405" s="37" t="s">
        <v>1002</v>
      </c>
      <c r="C2405" s="37" t="s">
        <v>172</v>
      </c>
      <c r="D2405" s="24">
        <f>SUM(D2406:D2409)</f>
        <v>1256.82</v>
      </c>
      <c r="E2405" s="24">
        <f>SUM(E2406:E2409)</f>
        <v>1256.82</v>
      </c>
      <c r="F2405" s="24">
        <f>SUM(F2406:F2409)</f>
        <v>1256.82</v>
      </c>
      <c r="G2405" s="100">
        <f t="shared" si="1033"/>
        <v>1</v>
      </c>
      <c r="H2405" s="24">
        <f>SUM(H2406:H2409)</f>
        <v>1256.82</v>
      </c>
      <c r="I2405" s="100">
        <f t="shared" si="1063"/>
        <v>1</v>
      </c>
      <c r="J2405" s="100">
        <f t="shared" si="1034"/>
        <v>1</v>
      </c>
      <c r="K2405" s="24">
        <f>SUM(K2406:K2409)</f>
        <v>1256.82</v>
      </c>
      <c r="L2405" s="24">
        <f>SUM(L2406:L2409)</f>
        <v>0</v>
      </c>
      <c r="M2405" s="47">
        <f t="shared" si="1064"/>
        <v>1</v>
      </c>
      <c r="N2405" s="603" t="s">
        <v>1508</v>
      </c>
      <c r="O2405" s="5" t="b">
        <f t="shared" si="1062"/>
        <v>1</v>
      </c>
      <c r="P2405" s="6"/>
      <c r="Q2405" s="138"/>
      <c r="R2405" s="403" t="b">
        <f t="shared" si="1067"/>
        <v>1</v>
      </c>
    </row>
    <row r="2406" spans="1:18" s="4" customFormat="1" ht="27" outlineLevel="2" x14ac:dyDescent="0.25">
      <c r="A2406" s="630"/>
      <c r="B2406" s="454" t="s">
        <v>19</v>
      </c>
      <c r="C2406" s="454"/>
      <c r="D2406" s="24"/>
      <c r="E2406" s="24"/>
      <c r="F2406" s="24"/>
      <c r="G2406" s="98" t="e">
        <f t="shared" si="1033"/>
        <v>#DIV/0!</v>
      </c>
      <c r="H2406" s="265"/>
      <c r="I2406" s="81" t="e">
        <f t="shared" si="1063"/>
        <v>#DIV/0!</v>
      </c>
      <c r="J2406" s="81" t="e">
        <f t="shared" si="1034"/>
        <v>#DIV/0!</v>
      </c>
      <c r="K2406" s="36"/>
      <c r="L2406" s="36"/>
      <c r="M2406" s="120" t="e">
        <f t="shared" si="1064"/>
        <v>#DIV/0!</v>
      </c>
      <c r="N2406" s="604"/>
      <c r="O2406" s="5" t="b">
        <f t="shared" si="1062"/>
        <v>1</v>
      </c>
      <c r="P2406" s="6"/>
      <c r="Q2406" s="138"/>
      <c r="R2406" s="403" t="b">
        <f t="shared" si="1067"/>
        <v>1</v>
      </c>
    </row>
    <row r="2407" spans="1:18" s="4" customFormat="1" ht="27" outlineLevel="2" x14ac:dyDescent="0.25">
      <c r="A2407" s="630"/>
      <c r="B2407" s="454" t="s">
        <v>18</v>
      </c>
      <c r="C2407" s="454"/>
      <c r="D2407" s="24"/>
      <c r="E2407" s="24"/>
      <c r="F2407" s="24"/>
      <c r="G2407" s="98" t="e">
        <f t="shared" si="1033"/>
        <v>#DIV/0!</v>
      </c>
      <c r="H2407" s="265"/>
      <c r="I2407" s="81" t="e">
        <f t="shared" si="1063"/>
        <v>#DIV/0!</v>
      </c>
      <c r="J2407" s="81" t="e">
        <f t="shared" si="1034"/>
        <v>#DIV/0!</v>
      </c>
      <c r="K2407" s="36"/>
      <c r="L2407" s="36"/>
      <c r="M2407" s="120" t="e">
        <f t="shared" si="1064"/>
        <v>#DIV/0!</v>
      </c>
      <c r="N2407" s="604"/>
      <c r="O2407" s="5" t="b">
        <f t="shared" si="1062"/>
        <v>1</v>
      </c>
      <c r="P2407" s="6"/>
      <c r="Q2407" s="138"/>
      <c r="R2407" s="403" t="b">
        <f t="shared" si="1067"/>
        <v>1</v>
      </c>
    </row>
    <row r="2408" spans="1:18" s="4" customFormat="1" ht="27" outlineLevel="2" x14ac:dyDescent="0.25">
      <c r="A2408" s="630"/>
      <c r="B2408" s="454" t="s">
        <v>38</v>
      </c>
      <c r="C2408" s="454"/>
      <c r="D2408" s="24">
        <v>1256.82</v>
      </c>
      <c r="E2408" s="24">
        <v>1256.82</v>
      </c>
      <c r="F2408" s="24">
        <v>1256.82</v>
      </c>
      <c r="G2408" s="100">
        <f t="shared" si="1033"/>
        <v>1</v>
      </c>
      <c r="H2408" s="24">
        <f>F2408</f>
        <v>1256.82</v>
      </c>
      <c r="I2408" s="100">
        <f t="shared" si="1063"/>
        <v>1</v>
      </c>
      <c r="J2408" s="100">
        <f t="shared" si="1034"/>
        <v>1</v>
      </c>
      <c r="K2408" s="24">
        <v>1256.82</v>
      </c>
      <c r="L2408" s="36"/>
      <c r="M2408" s="47">
        <f t="shared" si="1064"/>
        <v>1</v>
      </c>
      <c r="N2408" s="604"/>
      <c r="O2408" s="5" t="b">
        <f t="shared" si="1062"/>
        <v>1</v>
      </c>
      <c r="P2408" s="6"/>
      <c r="Q2408" s="138"/>
      <c r="R2408" s="403" t="b">
        <f t="shared" si="1067"/>
        <v>1</v>
      </c>
    </row>
    <row r="2409" spans="1:18" s="4" customFormat="1" ht="27" outlineLevel="2" x14ac:dyDescent="0.25">
      <c r="A2409" s="631"/>
      <c r="B2409" s="454" t="s">
        <v>20</v>
      </c>
      <c r="C2409" s="454"/>
      <c r="D2409" s="24"/>
      <c r="E2409" s="24"/>
      <c r="F2409" s="24"/>
      <c r="G2409" s="98" t="e">
        <f t="shared" si="1033"/>
        <v>#DIV/0!</v>
      </c>
      <c r="H2409" s="265"/>
      <c r="I2409" s="81" t="e">
        <f t="shared" si="1063"/>
        <v>#DIV/0!</v>
      </c>
      <c r="J2409" s="81" t="e">
        <f t="shared" si="1034"/>
        <v>#DIV/0!</v>
      </c>
      <c r="K2409" s="36"/>
      <c r="L2409" s="36"/>
      <c r="M2409" s="120" t="e">
        <f t="shared" si="1064"/>
        <v>#DIV/0!</v>
      </c>
      <c r="N2409" s="596"/>
      <c r="O2409" s="5" t="b">
        <f t="shared" si="1062"/>
        <v>1</v>
      </c>
      <c r="P2409" s="6"/>
      <c r="Q2409" s="138"/>
      <c r="R2409" s="403" t="b">
        <f t="shared" si="1067"/>
        <v>1</v>
      </c>
    </row>
    <row r="2410" spans="1:18" s="4" customFormat="1" ht="85.5" customHeight="1" outlineLevel="2" x14ac:dyDescent="0.25">
      <c r="A2410" s="654" t="s">
        <v>369</v>
      </c>
      <c r="B2410" s="37" t="s">
        <v>554</v>
      </c>
      <c r="C2410" s="37" t="s">
        <v>172</v>
      </c>
      <c r="D2410" s="51">
        <f>SUM(D2411:D2414)</f>
        <v>0</v>
      </c>
      <c r="E2410" s="51">
        <f>SUM(E2411:E2414)</f>
        <v>0</v>
      </c>
      <c r="F2410" s="51">
        <f>SUM(F2411:F2414)</f>
        <v>0</v>
      </c>
      <c r="G2410" s="99" t="e">
        <f t="shared" si="1033"/>
        <v>#DIV/0!</v>
      </c>
      <c r="H2410" s="238"/>
      <c r="I2410" s="81" t="e">
        <f t="shared" si="1063"/>
        <v>#DIV/0!</v>
      </c>
      <c r="J2410" s="81" t="e">
        <f t="shared" si="1034"/>
        <v>#DIV/0!</v>
      </c>
      <c r="K2410" s="36">
        <f>SUM(K2411:K2414)</f>
        <v>0</v>
      </c>
      <c r="L2410" s="36">
        <f>SUM(L2411:L2414)</f>
        <v>0</v>
      </c>
      <c r="M2410" s="120" t="e">
        <f t="shared" si="1064"/>
        <v>#DIV/0!</v>
      </c>
      <c r="N2410" s="597"/>
      <c r="O2410" s="5" t="b">
        <f t="shared" ref="O2410:O2468" si="1071">K2410+L2410=E2410</f>
        <v>1</v>
      </c>
      <c r="P2410" s="6"/>
      <c r="Q2410" s="138"/>
      <c r="R2410" s="403" t="b">
        <f t="shared" si="1067"/>
        <v>1</v>
      </c>
    </row>
    <row r="2411" spans="1:18" s="4" customFormat="1" ht="27" outlineLevel="2" x14ac:dyDescent="0.25">
      <c r="A2411" s="654"/>
      <c r="B2411" s="454" t="s">
        <v>19</v>
      </c>
      <c r="C2411" s="454"/>
      <c r="D2411" s="24"/>
      <c r="E2411" s="24"/>
      <c r="F2411" s="119"/>
      <c r="G2411" s="98" t="e">
        <f t="shared" si="1033"/>
        <v>#DIV/0!</v>
      </c>
      <c r="H2411" s="238"/>
      <c r="I2411" s="81" t="e">
        <f t="shared" si="1063"/>
        <v>#DIV/0!</v>
      </c>
      <c r="J2411" s="81" t="e">
        <f t="shared" si="1034"/>
        <v>#DIV/0!</v>
      </c>
      <c r="K2411" s="36">
        <f t="shared" ref="K2411:K2414" si="1072">E2411</f>
        <v>0</v>
      </c>
      <c r="L2411" s="36">
        <f>E2411-K2411</f>
        <v>0</v>
      </c>
      <c r="M2411" s="120" t="e">
        <f t="shared" si="1064"/>
        <v>#DIV/0!</v>
      </c>
      <c r="N2411" s="597"/>
      <c r="O2411" s="5" t="b">
        <f t="shared" si="1071"/>
        <v>1</v>
      </c>
      <c r="P2411" s="6"/>
      <c r="Q2411" s="138"/>
      <c r="R2411" s="403" t="b">
        <f t="shared" si="1067"/>
        <v>1</v>
      </c>
    </row>
    <row r="2412" spans="1:18" s="4" customFormat="1" ht="27" outlineLevel="2" x14ac:dyDescent="0.25">
      <c r="A2412" s="654"/>
      <c r="B2412" s="454" t="s">
        <v>18</v>
      </c>
      <c r="C2412" s="454"/>
      <c r="D2412" s="24"/>
      <c r="E2412" s="24"/>
      <c r="F2412" s="119"/>
      <c r="G2412" s="98" t="e">
        <f t="shared" si="1033"/>
        <v>#DIV/0!</v>
      </c>
      <c r="H2412" s="238"/>
      <c r="I2412" s="81" t="e">
        <f t="shared" si="1063"/>
        <v>#DIV/0!</v>
      </c>
      <c r="J2412" s="81" t="e">
        <f t="shared" si="1034"/>
        <v>#DIV/0!</v>
      </c>
      <c r="K2412" s="36">
        <f t="shared" si="1072"/>
        <v>0</v>
      </c>
      <c r="L2412" s="36">
        <f>E2412-K2412</f>
        <v>0</v>
      </c>
      <c r="M2412" s="120" t="e">
        <f t="shared" si="1064"/>
        <v>#DIV/0!</v>
      </c>
      <c r="N2412" s="597"/>
      <c r="O2412" s="5" t="b">
        <f t="shared" si="1071"/>
        <v>1</v>
      </c>
      <c r="P2412" s="6"/>
      <c r="Q2412" s="138"/>
      <c r="R2412" s="403" t="b">
        <f t="shared" si="1067"/>
        <v>1</v>
      </c>
    </row>
    <row r="2413" spans="1:18" s="4" customFormat="1" ht="27" outlineLevel="2" x14ac:dyDescent="0.25">
      <c r="A2413" s="654"/>
      <c r="B2413" s="454" t="s">
        <v>38</v>
      </c>
      <c r="C2413" s="454"/>
      <c r="D2413" s="24"/>
      <c r="E2413" s="24">
        <v>0</v>
      </c>
      <c r="F2413" s="119"/>
      <c r="G2413" s="81" t="e">
        <f t="shared" si="1033"/>
        <v>#DIV/0!</v>
      </c>
      <c r="H2413" s="238"/>
      <c r="I2413" s="81" t="e">
        <f t="shared" si="1063"/>
        <v>#DIV/0!</v>
      </c>
      <c r="J2413" s="81" t="e">
        <f t="shared" si="1034"/>
        <v>#DIV/0!</v>
      </c>
      <c r="K2413" s="36">
        <v>0</v>
      </c>
      <c r="L2413" s="36">
        <f>E2413-K2413</f>
        <v>0</v>
      </c>
      <c r="M2413" s="120" t="e">
        <f t="shared" si="1064"/>
        <v>#DIV/0!</v>
      </c>
      <c r="N2413" s="597"/>
      <c r="O2413" s="5" t="b">
        <f t="shared" si="1071"/>
        <v>1</v>
      </c>
      <c r="P2413" s="6"/>
      <c r="Q2413" s="138"/>
      <c r="R2413" s="403" t="b">
        <f t="shared" si="1067"/>
        <v>1</v>
      </c>
    </row>
    <row r="2414" spans="1:18" s="4" customFormat="1" ht="27" outlineLevel="2" x14ac:dyDescent="0.25">
      <c r="A2414" s="654"/>
      <c r="B2414" s="454" t="s">
        <v>20</v>
      </c>
      <c r="C2414" s="454"/>
      <c r="D2414" s="24"/>
      <c r="E2414" s="24"/>
      <c r="F2414" s="119"/>
      <c r="G2414" s="98" t="e">
        <f t="shared" si="1033"/>
        <v>#DIV/0!</v>
      </c>
      <c r="H2414" s="238"/>
      <c r="I2414" s="81" t="e">
        <f t="shared" si="1063"/>
        <v>#DIV/0!</v>
      </c>
      <c r="J2414" s="81" t="e">
        <f t="shared" si="1034"/>
        <v>#DIV/0!</v>
      </c>
      <c r="K2414" s="24">
        <f t="shared" si="1072"/>
        <v>0</v>
      </c>
      <c r="L2414" s="24">
        <f>E2414-K2414</f>
        <v>0</v>
      </c>
      <c r="M2414" s="120" t="e">
        <f t="shared" si="1064"/>
        <v>#DIV/0!</v>
      </c>
      <c r="N2414" s="597"/>
      <c r="O2414" s="5" t="b">
        <f t="shared" si="1071"/>
        <v>1</v>
      </c>
      <c r="P2414" s="6"/>
      <c r="Q2414" s="138"/>
      <c r="R2414" s="403" t="b">
        <f t="shared" si="1067"/>
        <v>1</v>
      </c>
    </row>
    <row r="2415" spans="1:18" s="4" customFormat="1" ht="37.5" outlineLevel="2" x14ac:dyDescent="0.25">
      <c r="A2415" s="654" t="s">
        <v>370</v>
      </c>
      <c r="B2415" s="37" t="s">
        <v>617</v>
      </c>
      <c r="C2415" s="37" t="s">
        <v>172</v>
      </c>
      <c r="D2415" s="51">
        <f>SUM(D2416:D2419)</f>
        <v>12056.66</v>
      </c>
      <c r="E2415" s="51">
        <f>SUM(E2416:E2419)</f>
        <v>12056.66</v>
      </c>
      <c r="F2415" s="51">
        <f>SUM(F2416:F2419)</f>
        <v>2034.6</v>
      </c>
      <c r="G2415" s="141">
        <f t="shared" si="1033"/>
        <v>0.16900000000000001</v>
      </c>
      <c r="H2415" s="80">
        <f>SUM(H2416:H2419)</f>
        <v>2034.6</v>
      </c>
      <c r="I2415" s="141">
        <f t="shared" si="1063"/>
        <v>0.16900000000000001</v>
      </c>
      <c r="J2415" s="100">
        <f t="shared" si="1034"/>
        <v>1</v>
      </c>
      <c r="K2415" s="24">
        <f>SUM(K2416:K2419)</f>
        <v>2034.6</v>
      </c>
      <c r="L2415" s="24">
        <f>SUM(L2416:L2419)</f>
        <v>10022.06</v>
      </c>
      <c r="M2415" s="47">
        <f t="shared" si="1064"/>
        <v>0.17</v>
      </c>
      <c r="N2415" s="597"/>
      <c r="O2415" s="5" t="b">
        <f t="shared" si="1071"/>
        <v>1</v>
      </c>
      <c r="P2415" s="6"/>
      <c r="Q2415" s="138"/>
      <c r="R2415" s="403" t="b">
        <f t="shared" si="1067"/>
        <v>1</v>
      </c>
    </row>
    <row r="2416" spans="1:18" s="4" customFormat="1" ht="27" outlineLevel="2" x14ac:dyDescent="0.25">
      <c r="A2416" s="654"/>
      <c r="B2416" s="454" t="s">
        <v>19</v>
      </c>
      <c r="C2416" s="454"/>
      <c r="D2416" s="24">
        <f>D2421+D2426+D2431</f>
        <v>0</v>
      </c>
      <c r="E2416" s="24">
        <f t="shared" ref="E2416:F2416" si="1073">E2421+E2426+E2431</f>
        <v>0</v>
      </c>
      <c r="F2416" s="24">
        <f t="shared" si="1073"/>
        <v>0</v>
      </c>
      <c r="G2416" s="98" t="e">
        <f t="shared" si="1033"/>
        <v>#DIV/0!</v>
      </c>
      <c r="H2416" s="24">
        <f>H2421+H2426+H2431</f>
        <v>0</v>
      </c>
      <c r="I2416" s="81" t="e">
        <f t="shared" si="1063"/>
        <v>#DIV/0!</v>
      </c>
      <c r="J2416" s="81" t="e">
        <f t="shared" ref="J2416:J2434" si="1074">H2416/F2416</f>
        <v>#DIV/0!</v>
      </c>
      <c r="K2416" s="24">
        <f>K2421+K2426+K2431</f>
        <v>0</v>
      </c>
      <c r="L2416" s="24">
        <f>L2421+L2426+L2431</f>
        <v>0</v>
      </c>
      <c r="M2416" s="120" t="e">
        <f t="shared" si="1064"/>
        <v>#DIV/0!</v>
      </c>
      <c r="N2416" s="597"/>
      <c r="O2416" s="5" t="b">
        <f t="shared" si="1071"/>
        <v>1</v>
      </c>
      <c r="P2416" s="6"/>
      <c r="Q2416" s="138"/>
      <c r="R2416" s="403" t="b">
        <f t="shared" si="1067"/>
        <v>1</v>
      </c>
    </row>
    <row r="2417" spans="1:18" s="4" customFormat="1" ht="27" outlineLevel="2" x14ac:dyDescent="0.25">
      <c r="A2417" s="654"/>
      <c r="B2417" s="454" t="s">
        <v>18</v>
      </c>
      <c r="C2417" s="454"/>
      <c r="D2417" s="24">
        <f t="shared" ref="D2417:F2419" si="1075">D2422+D2427+D2432</f>
        <v>0</v>
      </c>
      <c r="E2417" s="24">
        <f t="shared" si="1075"/>
        <v>0</v>
      </c>
      <c r="F2417" s="24">
        <f t="shared" si="1075"/>
        <v>0</v>
      </c>
      <c r="G2417" s="98" t="e">
        <f t="shared" si="1033"/>
        <v>#DIV/0!</v>
      </c>
      <c r="H2417" s="24">
        <f t="shared" ref="H2417:H2419" si="1076">H2422+H2427+H2432</f>
        <v>0</v>
      </c>
      <c r="I2417" s="81" t="e">
        <f t="shared" ref="I2417:I2434" si="1077">H2417/E2417</f>
        <v>#DIV/0!</v>
      </c>
      <c r="J2417" s="81" t="e">
        <f t="shared" si="1074"/>
        <v>#DIV/0!</v>
      </c>
      <c r="K2417" s="24">
        <f t="shared" ref="K2417:L2419" si="1078">K2422+K2427+K2432</f>
        <v>0</v>
      </c>
      <c r="L2417" s="24">
        <f t="shared" si="1078"/>
        <v>0</v>
      </c>
      <c r="M2417" s="120" t="e">
        <f t="shared" si="1064"/>
        <v>#DIV/0!</v>
      </c>
      <c r="N2417" s="597"/>
      <c r="O2417" s="5" t="b">
        <f t="shared" si="1071"/>
        <v>1</v>
      </c>
      <c r="P2417" s="6"/>
      <c r="Q2417" s="138"/>
      <c r="R2417" s="403" t="b">
        <f t="shared" si="1067"/>
        <v>1</v>
      </c>
    </row>
    <row r="2418" spans="1:18" s="4" customFormat="1" ht="27" outlineLevel="2" x14ac:dyDescent="0.25">
      <c r="A2418" s="654"/>
      <c r="B2418" s="454" t="s">
        <v>38</v>
      </c>
      <c r="C2418" s="454"/>
      <c r="D2418" s="24">
        <f t="shared" si="1075"/>
        <v>2056.66</v>
      </c>
      <c r="E2418" s="24">
        <f t="shared" si="1075"/>
        <v>2056.66</v>
      </c>
      <c r="F2418" s="24">
        <f t="shared" si="1075"/>
        <v>2034.6</v>
      </c>
      <c r="G2418" s="141">
        <f t="shared" si="1033"/>
        <v>0.98899999999999999</v>
      </c>
      <c r="H2418" s="24">
        <f t="shared" si="1076"/>
        <v>2034.6</v>
      </c>
      <c r="I2418" s="141">
        <f t="shared" si="1077"/>
        <v>0.98899999999999999</v>
      </c>
      <c r="J2418" s="100">
        <f t="shared" si="1074"/>
        <v>1</v>
      </c>
      <c r="K2418" s="24">
        <f t="shared" si="1078"/>
        <v>2034.6</v>
      </c>
      <c r="L2418" s="24">
        <f>L2423+L2428+L2433</f>
        <v>22.06</v>
      </c>
      <c r="M2418" s="47">
        <f t="shared" si="1064"/>
        <v>0.99</v>
      </c>
      <c r="N2418" s="597"/>
      <c r="O2418" s="5" t="b">
        <f t="shared" si="1071"/>
        <v>1</v>
      </c>
      <c r="P2418" s="6"/>
      <c r="Q2418" s="138"/>
      <c r="R2418" s="403" t="b">
        <f t="shared" si="1067"/>
        <v>1</v>
      </c>
    </row>
    <row r="2419" spans="1:18" s="4" customFormat="1" ht="27" outlineLevel="2" x14ac:dyDescent="0.25">
      <c r="A2419" s="654"/>
      <c r="B2419" s="454" t="s">
        <v>20</v>
      </c>
      <c r="C2419" s="454"/>
      <c r="D2419" s="24">
        <f t="shared" si="1075"/>
        <v>10000</v>
      </c>
      <c r="E2419" s="24">
        <f t="shared" si="1075"/>
        <v>10000</v>
      </c>
      <c r="F2419" s="24">
        <f t="shared" si="1075"/>
        <v>0</v>
      </c>
      <c r="G2419" s="81">
        <f t="shared" si="1033"/>
        <v>0</v>
      </c>
      <c r="H2419" s="24">
        <f t="shared" si="1076"/>
        <v>0</v>
      </c>
      <c r="I2419" s="81">
        <f t="shared" si="1077"/>
        <v>0</v>
      </c>
      <c r="J2419" s="81" t="e">
        <f t="shared" si="1074"/>
        <v>#DIV/0!</v>
      </c>
      <c r="K2419" s="24">
        <f t="shared" si="1078"/>
        <v>0</v>
      </c>
      <c r="L2419" s="24">
        <f t="shared" si="1078"/>
        <v>10000</v>
      </c>
      <c r="M2419" s="120">
        <f t="shared" si="1064"/>
        <v>0</v>
      </c>
      <c r="N2419" s="597"/>
      <c r="O2419" s="5" t="b">
        <f t="shared" si="1071"/>
        <v>1</v>
      </c>
      <c r="P2419" s="6"/>
      <c r="Q2419" s="138"/>
      <c r="R2419" s="403" t="b">
        <f t="shared" si="1067"/>
        <v>1</v>
      </c>
    </row>
    <row r="2420" spans="1:18" s="4" customFormat="1" ht="37.5" outlineLevel="2" x14ac:dyDescent="0.25">
      <c r="A2420" s="629" t="s">
        <v>1003</v>
      </c>
      <c r="B2420" s="37" t="s">
        <v>614</v>
      </c>
      <c r="C2420" s="37" t="s">
        <v>172</v>
      </c>
      <c r="D2420" s="51">
        <f>SUM(D2421:D2424)</f>
        <v>1824.68</v>
      </c>
      <c r="E2420" s="51">
        <f>SUM(E2421:E2424)</f>
        <v>1824.68</v>
      </c>
      <c r="F2420" s="51">
        <f>SUM(F2421:F2424)</f>
        <v>1802.73</v>
      </c>
      <c r="G2420" s="100">
        <f t="shared" ref="G2420:G2434" si="1079">F2420/E2420</f>
        <v>0.98799999999999999</v>
      </c>
      <c r="H2420" s="51">
        <f>SUM(H2421:H2424)</f>
        <v>1802.73</v>
      </c>
      <c r="I2420" s="100">
        <f t="shared" si="1077"/>
        <v>0.98799999999999999</v>
      </c>
      <c r="J2420" s="100">
        <f t="shared" si="1074"/>
        <v>1</v>
      </c>
      <c r="K2420" s="51">
        <f>SUM(K2421:K2424)</f>
        <v>1802.73</v>
      </c>
      <c r="L2420" s="51">
        <f>SUM(L2421:L2424)</f>
        <v>21.95</v>
      </c>
      <c r="M2420" s="47">
        <f t="shared" si="1064"/>
        <v>0.99</v>
      </c>
      <c r="N2420" s="783" t="s">
        <v>1217</v>
      </c>
      <c r="O2420" s="5" t="b">
        <f t="shared" si="1071"/>
        <v>1</v>
      </c>
      <c r="P2420" s="6"/>
      <c r="Q2420" s="138"/>
      <c r="R2420" s="403" t="b">
        <f t="shared" si="1067"/>
        <v>1</v>
      </c>
    </row>
    <row r="2421" spans="1:18" s="4" customFormat="1" ht="27" outlineLevel="2" x14ac:dyDescent="0.25">
      <c r="A2421" s="630"/>
      <c r="B2421" s="454" t="s">
        <v>19</v>
      </c>
      <c r="C2421" s="454"/>
      <c r="D2421" s="119"/>
      <c r="E2421" s="119"/>
      <c r="F2421" s="453"/>
      <c r="G2421" s="98" t="e">
        <f t="shared" si="1079"/>
        <v>#DIV/0!</v>
      </c>
      <c r="H2421" s="456"/>
      <c r="I2421" s="81" t="e">
        <f t="shared" si="1077"/>
        <v>#DIV/0!</v>
      </c>
      <c r="J2421" s="81" t="e">
        <f t="shared" si="1074"/>
        <v>#DIV/0!</v>
      </c>
      <c r="K2421" s="24"/>
      <c r="L2421" s="24"/>
      <c r="M2421" s="120" t="e">
        <f t="shared" si="1064"/>
        <v>#DIV/0!</v>
      </c>
      <c r="N2421" s="783"/>
      <c r="O2421" s="5" t="b">
        <f t="shared" si="1071"/>
        <v>1</v>
      </c>
      <c r="P2421" s="6"/>
      <c r="Q2421" s="138"/>
      <c r="R2421" s="403" t="b">
        <f t="shared" si="1067"/>
        <v>1</v>
      </c>
    </row>
    <row r="2422" spans="1:18" s="4" customFormat="1" ht="27" outlineLevel="2" x14ac:dyDescent="0.25">
      <c r="A2422" s="630"/>
      <c r="B2422" s="454" t="s">
        <v>18</v>
      </c>
      <c r="C2422" s="454"/>
      <c r="D2422" s="119"/>
      <c r="E2422" s="119"/>
      <c r="F2422" s="453"/>
      <c r="G2422" s="98" t="e">
        <f t="shared" si="1079"/>
        <v>#DIV/0!</v>
      </c>
      <c r="H2422" s="456"/>
      <c r="I2422" s="81" t="e">
        <f t="shared" si="1077"/>
        <v>#DIV/0!</v>
      </c>
      <c r="J2422" s="81" t="e">
        <f t="shared" si="1074"/>
        <v>#DIV/0!</v>
      </c>
      <c r="K2422" s="24"/>
      <c r="L2422" s="24"/>
      <c r="M2422" s="120" t="e">
        <f t="shared" si="1064"/>
        <v>#DIV/0!</v>
      </c>
      <c r="N2422" s="783"/>
      <c r="O2422" s="5" t="b">
        <f t="shared" si="1071"/>
        <v>1</v>
      </c>
      <c r="P2422" s="6"/>
      <c r="Q2422" s="138"/>
      <c r="R2422" s="403" t="b">
        <f t="shared" si="1067"/>
        <v>1</v>
      </c>
    </row>
    <row r="2423" spans="1:18" s="4" customFormat="1" ht="27" outlineLevel="2" x14ac:dyDescent="0.25">
      <c r="A2423" s="630"/>
      <c r="B2423" s="454" t="s">
        <v>38</v>
      </c>
      <c r="C2423" s="454"/>
      <c r="D2423" s="119">
        <v>1824.68</v>
      </c>
      <c r="E2423" s="119">
        <v>1824.68</v>
      </c>
      <c r="F2423" s="119">
        <v>1802.73</v>
      </c>
      <c r="G2423" s="100">
        <f t="shared" si="1079"/>
        <v>0.98799999999999999</v>
      </c>
      <c r="H2423" s="456">
        <v>1802.73</v>
      </c>
      <c r="I2423" s="100">
        <f t="shared" si="1077"/>
        <v>0.98799999999999999</v>
      </c>
      <c r="J2423" s="100">
        <f t="shared" si="1074"/>
        <v>1</v>
      </c>
      <c r="K2423" s="119">
        <f>E2423-L2423</f>
        <v>1802.73</v>
      </c>
      <c r="L2423" s="24">
        <v>21.95</v>
      </c>
      <c r="M2423" s="47">
        <f t="shared" si="1064"/>
        <v>0.99</v>
      </c>
      <c r="N2423" s="783"/>
      <c r="O2423" s="5" t="b">
        <f t="shared" si="1071"/>
        <v>1</v>
      </c>
      <c r="P2423" s="6"/>
      <c r="Q2423" s="138"/>
      <c r="R2423" s="403" t="b">
        <f t="shared" si="1067"/>
        <v>1</v>
      </c>
    </row>
    <row r="2424" spans="1:18" s="4" customFormat="1" ht="27" outlineLevel="2" x14ac:dyDescent="0.25">
      <c r="A2424" s="631"/>
      <c r="B2424" s="454" t="s">
        <v>20</v>
      </c>
      <c r="C2424" s="454"/>
      <c r="D2424" s="119"/>
      <c r="E2424" s="119"/>
      <c r="F2424" s="453"/>
      <c r="G2424" s="98" t="e">
        <f t="shared" si="1079"/>
        <v>#DIV/0!</v>
      </c>
      <c r="H2424" s="238"/>
      <c r="I2424" s="81" t="e">
        <f t="shared" si="1077"/>
        <v>#DIV/0!</v>
      </c>
      <c r="J2424" s="81" t="e">
        <f t="shared" si="1074"/>
        <v>#DIV/0!</v>
      </c>
      <c r="K2424" s="24"/>
      <c r="L2424" s="24"/>
      <c r="M2424" s="120" t="e">
        <f t="shared" si="1064"/>
        <v>#DIV/0!</v>
      </c>
      <c r="N2424" s="783"/>
      <c r="O2424" s="5" t="b">
        <f t="shared" si="1071"/>
        <v>1</v>
      </c>
      <c r="P2424" s="6"/>
      <c r="Q2424" s="138"/>
      <c r="R2424" s="403" t="b">
        <f t="shared" si="1067"/>
        <v>1</v>
      </c>
    </row>
    <row r="2425" spans="1:18" s="4" customFormat="1" ht="56.25" outlineLevel="2" x14ac:dyDescent="0.25">
      <c r="A2425" s="629" t="s">
        <v>1004</v>
      </c>
      <c r="B2425" s="37" t="s">
        <v>615</v>
      </c>
      <c r="C2425" s="37" t="s">
        <v>172</v>
      </c>
      <c r="D2425" s="51">
        <f>SUM(D2426:D2429)</f>
        <v>231.98</v>
      </c>
      <c r="E2425" s="51">
        <f>SUM(E2426:E2429)</f>
        <v>231.98</v>
      </c>
      <c r="F2425" s="51">
        <f>SUM(F2426:F2429)</f>
        <v>231.87</v>
      </c>
      <c r="G2425" s="141">
        <f t="shared" si="1079"/>
        <v>1</v>
      </c>
      <c r="H2425" s="356">
        <f>SUM(H2426:H2429)</f>
        <v>231.87</v>
      </c>
      <c r="I2425" s="141">
        <f t="shared" si="1077"/>
        <v>1</v>
      </c>
      <c r="J2425" s="100">
        <f t="shared" si="1074"/>
        <v>1</v>
      </c>
      <c r="K2425" s="51">
        <f>SUM(K2426:K2429)</f>
        <v>231.87</v>
      </c>
      <c r="L2425" s="51">
        <f>SUM(L2426:L2429)</f>
        <v>0.11</v>
      </c>
      <c r="M2425" s="282">
        <f>K2425/E2425</f>
        <v>1</v>
      </c>
      <c r="N2425" s="597" t="s">
        <v>1218</v>
      </c>
      <c r="O2425" s="5" t="b">
        <f t="shared" si="1071"/>
        <v>1</v>
      </c>
      <c r="P2425" s="6"/>
      <c r="Q2425" s="138"/>
      <c r="R2425" s="403" t="b">
        <f t="shared" si="1067"/>
        <v>1</v>
      </c>
    </row>
    <row r="2426" spans="1:18" s="4" customFormat="1" ht="27" outlineLevel="2" x14ac:dyDescent="0.25">
      <c r="A2426" s="630"/>
      <c r="B2426" s="454" t="s">
        <v>19</v>
      </c>
      <c r="C2426" s="454"/>
      <c r="D2426" s="119"/>
      <c r="E2426" s="119"/>
      <c r="F2426" s="453"/>
      <c r="G2426" s="98" t="e">
        <f t="shared" si="1079"/>
        <v>#DIV/0!</v>
      </c>
      <c r="H2426" s="238"/>
      <c r="I2426" s="81" t="e">
        <f t="shared" si="1077"/>
        <v>#DIV/0!</v>
      </c>
      <c r="J2426" s="81" t="e">
        <f t="shared" si="1074"/>
        <v>#DIV/0!</v>
      </c>
      <c r="K2426" s="24"/>
      <c r="L2426" s="24"/>
      <c r="M2426" s="120" t="e">
        <f t="shared" ref="M2426:M2434" si="1080">K2426/E2426</f>
        <v>#DIV/0!</v>
      </c>
      <c r="N2426" s="597"/>
      <c r="O2426" s="5" t="b">
        <f t="shared" si="1071"/>
        <v>1</v>
      </c>
      <c r="P2426" s="6"/>
      <c r="Q2426" s="138"/>
      <c r="R2426" s="403" t="b">
        <f t="shared" si="1067"/>
        <v>1</v>
      </c>
    </row>
    <row r="2427" spans="1:18" s="4" customFormat="1" ht="27" outlineLevel="2" x14ac:dyDescent="0.25">
      <c r="A2427" s="630"/>
      <c r="B2427" s="454" t="s">
        <v>18</v>
      </c>
      <c r="C2427" s="454"/>
      <c r="D2427" s="119"/>
      <c r="E2427" s="119"/>
      <c r="F2427" s="453"/>
      <c r="G2427" s="98" t="e">
        <f t="shared" si="1079"/>
        <v>#DIV/0!</v>
      </c>
      <c r="H2427" s="238"/>
      <c r="I2427" s="81" t="e">
        <f t="shared" si="1077"/>
        <v>#DIV/0!</v>
      </c>
      <c r="J2427" s="81" t="e">
        <f t="shared" si="1074"/>
        <v>#DIV/0!</v>
      </c>
      <c r="K2427" s="24"/>
      <c r="L2427" s="24"/>
      <c r="M2427" s="120" t="e">
        <f t="shared" si="1080"/>
        <v>#DIV/0!</v>
      </c>
      <c r="N2427" s="597"/>
      <c r="O2427" s="5" t="b">
        <f t="shared" si="1071"/>
        <v>1</v>
      </c>
      <c r="P2427" s="6"/>
      <c r="Q2427" s="138"/>
      <c r="R2427" s="403" t="b">
        <f t="shared" si="1067"/>
        <v>1</v>
      </c>
    </row>
    <row r="2428" spans="1:18" s="4" customFormat="1" ht="27" outlineLevel="2" x14ac:dyDescent="0.25">
      <c r="A2428" s="630"/>
      <c r="B2428" s="454" t="s">
        <v>38</v>
      </c>
      <c r="C2428" s="454"/>
      <c r="D2428" s="24">
        <v>231.98</v>
      </c>
      <c r="E2428" s="24">
        <v>231.98</v>
      </c>
      <c r="F2428" s="24">
        <v>231.87</v>
      </c>
      <c r="G2428" s="141">
        <f t="shared" si="1079"/>
        <v>1</v>
      </c>
      <c r="H2428" s="24">
        <v>231.87</v>
      </c>
      <c r="I2428" s="141">
        <f t="shared" si="1077"/>
        <v>1</v>
      </c>
      <c r="J2428" s="100">
        <f t="shared" si="1074"/>
        <v>1</v>
      </c>
      <c r="K2428" s="24">
        <f>E2428-L2428</f>
        <v>231.87</v>
      </c>
      <c r="L2428" s="24">
        <v>0.11</v>
      </c>
      <c r="M2428" s="282">
        <f t="shared" si="1080"/>
        <v>1</v>
      </c>
      <c r="N2428" s="597"/>
      <c r="O2428" s="5" t="b">
        <f t="shared" si="1071"/>
        <v>1</v>
      </c>
      <c r="P2428" s="6"/>
      <c r="Q2428" s="138"/>
      <c r="R2428" s="403" t="b">
        <f t="shared" si="1067"/>
        <v>1</v>
      </c>
    </row>
    <row r="2429" spans="1:18" s="4" customFormat="1" ht="27" outlineLevel="2" x14ac:dyDescent="0.25">
      <c r="A2429" s="631"/>
      <c r="B2429" s="454" t="s">
        <v>20</v>
      </c>
      <c r="C2429" s="454"/>
      <c r="D2429" s="119"/>
      <c r="E2429" s="119"/>
      <c r="F2429" s="453"/>
      <c r="G2429" s="98" t="e">
        <f t="shared" si="1079"/>
        <v>#DIV/0!</v>
      </c>
      <c r="H2429" s="238"/>
      <c r="I2429" s="81" t="e">
        <f t="shared" si="1077"/>
        <v>#DIV/0!</v>
      </c>
      <c r="J2429" s="81" t="e">
        <f t="shared" si="1074"/>
        <v>#DIV/0!</v>
      </c>
      <c r="K2429" s="24"/>
      <c r="L2429" s="24"/>
      <c r="M2429" s="120" t="e">
        <f t="shared" si="1080"/>
        <v>#DIV/0!</v>
      </c>
      <c r="N2429" s="597"/>
      <c r="O2429" s="5" t="b">
        <f t="shared" si="1071"/>
        <v>1</v>
      </c>
      <c r="P2429" s="6"/>
      <c r="Q2429" s="138"/>
      <c r="R2429" s="403" t="b">
        <f t="shared" si="1067"/>
        <v>1</v>
      </c>
    </row>
    <row r="2430" spans="1:18" s="4" customFormat="1" ht="93.75" outlineLevel="2" x14ac:dyDescent="0.25">
      <c r="A2430" s="629" t="s">
        <v>1005</v>
      </c>
      <c r="B2430" s="37" t="s">
        <v>616</v>
      </c>
      <c r="C2430" s="37" t="s">
        <v>172</v>
      </c>
      <c r="D2430" s="51">
        <f>SUM(D2431:D2434)</f>
        <v>10000</v>
      </c>
      <c r="E2430" s="51">
        <f>SUM(E2431:E2434)</f>
        <v>10000</v>
      </c>
      <c r="F2430" s="51">
        <f>SUM(F2431:F2434)</f>
        <v>0</v>
      </c>
      <c r="G2430" s="81">
        <f t="shared" si="1079"/>
        <v>0</v>
      </c>
      <c r="H2430" s="269">
        <f>SUM(H2431:H2434)</f>
        <v>0</v>
      </c>
      <c r="I2430" s="81">
        <f t="shared" si="1077"/>
        <v>0</v>
      </c>
      <c r="J2430" s="81" t="e">
        <f t="shared" si="1074"/>
        <v>#DIV/0!</v>
      </c>
      <c r="K2430" s="51">
        <f>SUM(K2431:K2434)</f>
        <v>0</v>
      </c>
      <c r="L2430" s="51">
        <f>SUM(L2431:L2434)</f>
        <v>10000</v>
      </c>
      <c r="M2430" s="120">
        <f t="shared" si="1080"/>
        <v>0</v>
      </c>
      <c r="N2430" s="783" t="s">
        <v>1330</v>
      </c>
      <c r="O2430" s="5" t="b">
        <f t="shared" si="1071"/>
        <v>1</v>
      </c>
      <c r="P2430" s="6"/>
      <c r="Q2430" s="138"/>
      <c r="R2430" s="403" t="b">
        <f t="shared" si="1067"/>
        <v>1</v>
      </c>
    </row>
    <row r="2431" spans="1:18" s="4" customFormat="1" ht="27" outlineLevel="2" x14ac:dyDescent="0.25">
      <c r="A2431" s="630"/>
      <c r="B2431" s="454" t="s">
        <v>19</v>
      </c>
      <c r="C2431" s="454"/>
      <c r="D2431" s="119"/>
      <c r="E2431" s="119"/>
      <c r="F2431" s="24"/>
      <c r="G2431" s="98" t="e">
        <f t="shared" si="1079"/>
        <v>#DIV/0!</v>
      </c>
      <c r="H2431" s="36"/>
      <c r="I2431" s="81" t="e">
        <f t="shared" si="1077"/>
        <v>#DIV/0!</v>
      </c>
      <c r="J2431" s="81" t="e">
        <f t="shared" si="1074"/>
        <v>#DIV/0!</v>
      </c>
      <c r="K2431" s="36"/>
      <c r="L2431" s="24"/>
      <c r="M2431" s="120" t="e">
        <f t="shared" si="1080"/>
        <v>#DIV/0!</v>
      </c>
      <c r="N2431" s="783"/>
      <c r="O2431" s="5" t="b">
        <f t="shared" si="1071"/>
        <v>1</v>
      </c>
      <c r="P2431" s="6"/>
      <c r="Q2431" s="138"/>
      <c r="R2431" s="403" t="b">
        <f t="shared" si="1067"/>
        <v>1</v>
      </c>
    </row>
    <row r="2432" spans="1:18" s="4" customFormat="1" ht="27" outlineLevel="2" x14ac:dyDescent="0.25">
      <c r="A2432" s="630"/>
      <c r="B2432" s="454" t="s">
        <v>18</v>
      </c>
      <c r="C2432" s="454"/>
      <c r="D2432" s="119"/>
      <c r="E2432" s="119"/>
      <c r="F2432" s="24"/>
      <c r="G2432" s="98" t="e">
        <f t="shared" si="1079"/>
        <v>#DIV/0!</v>
      </c>
      <c r="H2432" s="36"/>
      <c r="I2432" s="81" t="e">
        <f t="shared" si="1077"/>
        <v>#DIV/0!</v>
      </c>
      <c r="J2432" s="81" t="e">
        <f t="shared" si="1074"/>
        <v>#DIV/0!</v>
      </c>
      <c r="K2432" s="36"/>
      <c r="L2432" s="24"/>
      <c r="M2432" s="120" t="e">
        <f t="shared" si="1080"/>
        <v>#DIV/0!</v>
      </c>
      <c r="N2432" s="783"/>
      <c r="O2432" s="5" t="b">
        <f t="shared" si="1071"/>
        <v>1</v>
      </c>
      <c r="P2432" s="6"/>
      <c r="Q2432" s="138"/>
      <c r="R2432" s="403" t="b">
        <f t="shared" si="1067"/>
        <v>1</v>
      </c>
    </row>
    <row r="2433" spans="1:18" s="4" customFormat="1" ht="27" outlineLevel="2" x14ac:dyDescent="0.25">
      <c r="A2433" s="630"/>
      <c r="B2433" s="454" t="s">
        <v>38</v>
      </c>
      <c r="C2433" s="454"/>
      <c r="D2433" s="119"/>
      <c r="E2433" s="119"/>
      <c r="F2433" s="24"/>
      <c r="G2433" s="98" t="e">
        <f t="shared" si="1079"/>
        <v>#DIV/0!</v>
      </c>
      <c r="H2433" s="36"/>
      <c r="I2433" s="81" t="e">
        <f t="shared" si="1077"/>
        <v>#DIV/0!</v>
      </c>
      <c r="J2433" s="81" t="e">
        <f t="shared" si="1074"/>
        <v>#DIV/0!</v>
      </c>
      <c r="K2433" s="36"/>
      <c r="L2433" s="24"/>
      <c r="M2433" s="120" t="e">
        <f t="shared" si="1080"/>
        <v>#DIV/0!</v>
      </c>
      <c r="N2433" s="783"/>
      <c r="O2433" s="5" t="b">
        <f t="shared" si="1071"/>
        <v>1</v>
      </c>
      <c r="P2433" s="6"/>
      <c r="Q2433" s="138"/>
      <c r="R2433" s="403" t="b">
        <f t="shared" si="1067"/>
        <v>1</v>
      </c>
    </row>
    <row r="2434" spans="1:18" s="4" customFormat="1" ht="27" outlineLevel="2" x14ac:dyDescent="0.25">
      <c r="A2434" s="631"/>
      <c r="B2434" s="454" t="s">
        <v>20</v>
      </c>
      <c r="C2434" s="454"/>
      <c r="D2434" s="119">
        <v>10000</v>
      </c>
      <c r="E2434" s="119">
        <v>10000</v>
      </c>
      <c r="F2434" s="24"/>
      <c r="G2434" s="81">
        <f t="shared" si="1079"/>
        <v>0</v>
      </c>
      <c r="H2434" s="36"/>
      <c r="I2434" s="81">
        <f t="shared" si="1077"/>
        <v>0</v>
      </c>
      <c r="J2434" s="81" t="e">
        <f t="shared" si="1074"/>
        <v>#DIV/0!</v>
      </c>
      <c r="K2434" s="119"/>
      <c r="L2434" s="119">
        <v>10000</v>
      </c>
      <c r="M2434" s="120">
        <f t="shared" si="1080"/>
        <v>0</v>
      </c>
      <c r="N2434" s="783"/>
      <c r="O2434" s="5" t="b">
        <f t="shared" si="1071"/>
        <v>1</v>
      </c>
      <c r="P2434" s="6"/>
      <c r="Q2434" s="138"/>
      <c r="R2434" s="403" t="b">
        <f t="shared" si="1067"/>
        <v>1</v>
      </c>
    </row>
    <row r="2435" spans="1:18" s="4" customFormat="1" ht="75" outlineLevel="2" x14ac:dyDescent="0.25">
      <c r="A2435" s="918" t="s">
        <v>618</v>
      </c>
      <c r="B2435" s="174" t="s">
        <v>709</v>
      </c>
      <c r="C2435" s="178" t="s">
        <v>114</v>
      </c>
      <c r="D2435" s="31">
        <f>SUM(D2436:D2439)</f>
        <v>747837.78</v>
      </c>
      <c r="E2435" s="31">
        <f>SUM(E2436:E2439)</f>
        <v>734167.04000000004</v>
      </c>
      <c r="F2435" s="31">
        <f>SUM(F2436:F2439)</f>
        <v>181704.48</v>
      </c>
      <c r="G2435" s="101">
        <f t="shared" ref="G2435:G2489" si="1081">F2435/E2435</f>
        <v>0.247</v>
      </c>
      <c r="H2435" s="31">
        <f>SUM(H2436:H2439)</f>
        <v>181704.48</v>
      </c>
      <c r="I2435" s="101">
        <f t="shared" ref="I2435:I2489" si="1082">H2435/E2435</f>
        <v>0.247</v>
      </c>
      <c r="J2435" s="166">
        <f t="shared" ref="J2435:J2479" si="1083">H2435/F2435</f>
        <v>1</v>
      </c>
      <c r="K2435" s="122">
        <f>SUM(K2436:K2439)</f>
        <v>714209.21</v>
      </c>
      <c r="L2435" s="122">
        <f>SUM(L2436:L2439)</f>
        <v>19957.830000000002</v>
      </c>
      <c r="M2435" s="32">
        <f t="shared" ref="M2435:M2468" si="1084">K2435/E2435</f>
        <v>0.97</v>
      </c>
      <c r="N2435" s="770"/>
      <c r="O2435" s="5" t="b">
        <f t="shared" si="1071"/>
        <v>1</v>
      </c>
      <c r="P2435" s="6"/>
      <c r="Q2435" s="138"/>
      <c r="R2435" s="403" t="b">
        <f t="shared" si="1067"/>
        <v>1</v>
      </c>
    </row>
    <row r="2436" spans="1:18" s="4" customFormat="1" ht="27.75" customHeight="1" outlineLevel="2" x14ac:dyDescent="0.25">
      <c r="A2436" s="918"/>
      <c r="B2436" s="191" t="s">
        <v>19</v>
      </c>
      <c r="C2436" s="178"/>
      <c r="D2436" s="179">
        <f>D2441+D2466+D2471+D2476+D2446+D2451+D2456+D2461+D2481</f>
        <v>0</v>
      </c>
      <c r="E2436" s="179">
        <f t="shared" ref="E2436:L2436" si="1085">E2441+E2466+E2471+E2476+E2446+E2451+E2456+E2461+E2481</f>
        <v>0</v>
      </c>
      <c r="F2436" s="179">
        <f t="shared" si="1085"/>
        <v>0</v>
      </c>
      <c r="G2436" s="103" t="e">
        <f t="shared" si="1081"/>
        <v>#DIV/0!</v>
      </c>
      <c r="H2436" s="112">
        <f t="shared" si="1085"/>
        <v>0</v>
      </c>
      <c r="I2436" s="103" t="e">
        <f t="shared" si="1082"/>
        <v>#DIV/0!</v>
      </c>
      <c r="J2436" s="103" t="e">
        <f t="shared" si="1083"/>
        <v>#DIV/0!</v>
      </c>
      <c r="K2436" s="179">
        <f t="shared" si="1085"/>
        <v>0</v>
      </c>
      <c r="L2436" s="179">
        <f t="shared" si="1085"/>
        <v>0</v>
      </c>
      <c r="M2436" s="117" t="e">
        <f t="shared" si="1084"/>
        <v>#DIV/0!</v>
      </c>
      <c r="N2436" s="770"/>
      <c r="O2436" s="5" t="b">
        <f t="shared" si="1071"/>
        <v>1</v>
      </c>
      <c r="P2436" s="6"/>
      <c r="Q2436" s="138"/>
      <c r="R2436" s="403" t="b">
        <f t="shared" si="1067"/>
        <v>1</v>
      </c>
    </row>
    <row r="2437" spans="1:18" s="4" customFormat="1" ht="26.25" customHeight="1" outlineLevel="2" x14ac:dyDescent="0.25">
      <c r="A2437" s="918"/>
      <c r="B2437" s="191" t="s">
        <v>18</v>
      </c>
      <c r="C2437" s="178"/>
      <c r="D2437" s="179">
        <f t="shared" ref="D2437:F2439" si="1086">D2442+D2467+D2472+D2477+D2447+D2452+D2457+D2462+D2482</f>
        <v>615997</v>
      </c>
      <c r="E2437" s="179">
        <f t="shared" si="1086"/>
        <v>615997</v>
      </c>
      <c r="F2437" s="179">
        <f t="shared" si="1086"/>
        <v>93408.24</v>
      </c>
      <c r="G2437" s="104">
        <f t="shared" si="1081"/>
        <v>0.152</v>
      </c>
      <c r="H2437" s="179">
        <f t="shared" ref="H2437" si="1087">H2442+H2467+H2472+H2477+H2447+H2452+H2457+H2462+H2482</f>
        <v>93408.24</v>
      </c>
      <c r="I2437" s="104">
        <f t="shared" si="1082"/>
        <v>0.152</v>
      </c>
      <c r="J2437" s="104">
        <f t="shared" si="1083"/>
        <v>1</v>
      </c>
      <c r="K2437" s="179">
        <f t="shared" ref="K2437:L2437" si="1088">K2442+K2467+K2472+K2477+K2447+K2452+K2457+K2462+K2482</f>
        <v>596039.17000000004</v>
      </c>
      <c r="L2437" s="179">
        <f t="shared" si="1088"/>
        <v>19957.830000000002</v>
      </c>
      <c r="M2437" s="131">
        <f t="shared" si="1084"/>
        <v>0.96799999999999997</v>
      </c>
      <c r="N2437" s="770"/>
      <c r="O2437" s="5" t="b">
        <f t="shared" si="1071"/>
        <v>1</v>
      </c>
      <c r="P2437" s="6"/>
      <c r="Q2437" s="138"/>
      <c r="R2437" s="403" t="b">
        <f t="shared" si="1067"/>
        <v>1</v>
      </c>
    </row>
    <row r="2438" spans="1:18" s="4" customFormat="1" ht="24.75" customHeight="1" outlineLevel="2" x14ac:dyDescent="0.25">
      <c r="A2438" s="918"/>
      <c r="B2438" s="191" t="s">
        <v>38</v>
      </c>
      <c r="C2438" s="180"/>
      <c r="D2438" s="179">
        <f t="shared" si="1086"/>
        <v>131840.78</v>
      </c>
      <c r="E2438" s="179">
        <f t="shared" si="1086"/>
        <v>118170.04</v>
      </c>
      <c r="F2438" s="179">
        <f t="shared" si="1086"/>
        <v>88296.24</v>
      </c>
      <c r="G2438" s="104">
        <f t="shared" si="1081"/>
        <v>0.747</v>
      </c>
      <c r="H2438" s="179">
        <f t="shared" ref="H2438" si="1089">H2443+H2468+H2473+H2478+H2448+H2453+H2458+H2463+H2483</f>
        <v>88296.24</v>
      </c>
      <c r="I2438" s="104">
        <f t="shared" si="1082"/>
        <v>0.747</v>
      </c>
      <c r="J2438" s="104">
        <f t="shared" si="1083"/>
        <v>1</v>
      </c>
      <c r="K2438" s="179">
        <f t="shared" ref="K2438:L2438" si="1090">K2443+K2468+K2473+K2478+K2448+K2453+K2458+K2463+K2483</f>
        <v>118170.04</v>
      </c>
      <c r="L2438" s="179">
        <f t="shared" si="1090"/>
        <v>0</v>
      </c>
      <c r="M2438" s="131">
        <f t="shared" si="1084"/>
        <v>1</v>
      </c>
      <c r="N2438" s="770"/>
      <c r="O2438" s="5" t="b">
        <f t="shared" si="1071"/>
        <v>1</v>
      </c>
      <c r="P2438" s="6"/>
      <c r="Q2438" s="138"/>
      <c r="R2438" s="403" t="b">
        <f t="shared" si="1067"/>
        <v>1</v>
      </c>
    </row>
    <row r="2439" spans="1:18" s="4" customFormat="1" ht="26.25" customHeight="1" outlineLevel="2" x14ac:dyDescent="0.25">
      <c r="A2439" s="918"/>
      <c r="B2439" s="191" t="s">
        <v>20</v>
      </c>
      <c r="C2439" s="180"/>
      <c r="D2439" s="179">
        <f t="shared" si="1086"/>
        <v>0</v>
      </c>
      <c r="E2439" s="179">
        <f t="shared" si="1086"/>
        <v>0</v>
      </c>
      <c r="F2439" s="179">
        <f t="shared" si="1086"/>
        <v>0</v>
      </c>
      <c r="G2439" s="103" t="e">
        <f t="shared" si="1081"/>
        <v>#DIV/0!</v>
      </c>
      <c r="H2439" s="179">
        <f t="shared" ref="H2439" si="1091">H2444+H2469+H2474+H2479+H2449+H2454+H2459+H2464+H2484</f>
        <v>0</v>
      </c>
      <c r="I2439" s="103" t="e">
        <f t="shared" si="1082"/>
        <v>#DIV/0!</v>
      </c>
      <c r="J2439" s="102" t="e">
        <f t="shared" si="1083"/>
        <v>#DIV/0!</v>
      </c>
      <c r="K2439" s="179">
        <f t="shared" ref="K2439:L2439" si="1092">K2444+K2469+K2474+K2479+K2449+K2454+K2459+K2464+K2484</f>
        <v>0</v>
      </c>
      <c r="L2439" s="179">
        <f t="shared" si="1092"/>
        <v>0</v>
      </c>
      <c r="M2439" s="117" t="e">
        <f t="shared" si="1084"/>
        <v>#DIV/0!</v>
      </c>
      <c r="N2439" s="770"/>
      <c r="O2439" s="5" t="b">
        <f t="shared" si="1071"/>
        <v>1</v>
      </c>
      <c r="P2439" s="6"/>
      <c r="Q2439" s="138"/>
      <c r="R2439" s="403" t="b">
        <f t="shared" si="1067"/>
        <v>1</v>
      </c>
    </row>
    <row r="2440" spans="1:18" s="4" customFormat="1" ht="57" customHeight="1" outlineLevel="1" x14ac:dyDescent="0.25">
      <c r="A2440" s="869" t="s">
        <v>1153</v>
      </c>
      <c r="B2440" s="162" t="s">
        <v>1149</v>
      </c>
      <c r="C2440" s="286" t="s">
        <v>172</v>
      </c>
      <c r="D2440" s="278">
        <f>D2443</f>
        <v>1336.42</v>
      </c>
      <c r="E2440" s="278">
        <f t="shared" ref="E2440" si="1093">E2443</f>
        <v>1337.12</v>
      </c>
      <c r="F2440" s="278">
        <f>F2443</f>
        <v>502.32</v>
      </c>
      <c r="G2440" s="287">
        <f t="shared" si="1081"/>
        <v>0.37569999999999998</v>
      </c>
      <c r="H2440" s="278">
        <f>H2443</f>
        <v>502.32</v>
      </c>
      <c r="I2440" s="105">
        <f t="shared" si="1082"/>
        <v>0.376</v>
      </c>
      <c r="J2440" s="105">
        <f t="shared" si="1083"/>
        <v>1</v>
      </c>
      <c r="K2440" s="51">
        <f>SUM(K2441:K2444)</f>
        <v>1337.12</v>
      </c>
      <c r="L2440" s="51">
        <f>SUM(L2441:L2444)</f>
        <v>0</v>
      </c>
      <c r="M2440" s="47">
        <f t="shared" si="1084"/>
        <v>1</v>
      </c>
      <c r="N2440" s="605" t="s">
        <v>1284</v>
      </c>
      <c r="O2440" s="5" t="b">
        <f t="shared" si="1071"/>
        <v>1</v>
      </c>
      <c r="P2440" s="6"/>
      <c r="Q2440" s="138"/>
      <c r="R2440" s="403" t="b">
        <f t="shared" ref="R2440:R2503" si="1094">F2440=H2440</f>
        <v>1</v>
      </c>
    </row>
    <row r="2441" spans="1:18" s="4" customFormat="1" ht="25.5" customHeight="1" outlineLevel="2" x14ac:dyDescent="0.25">
      <c r="A2441" s="869"/>
      <c r="B2441" s="409" t="s">
        <v>19</v>
      </c>
      <c r="C2441" s="409"/>
      <c r="D2441" s="24"/>
      <c r="E2441" s="24"/>
      <c r="F2441" s="24"/>
      <c r="G2441" s="288" t="e">
        <f t="shared" si="1081"/>
        <v>#DIV/0!</v>
      </c>
      <c r="H2441" s="24"/>
      <c r="I2441" s="81" t="e">
        <f t="shared" si="1082"/>
        <v>#DIV/0!</v>
      </c>
      <c r="J2441" s="81" t="e">
        <f t="shared" si="1083"/>
        <v>#DIV/0!</v>
      </c>
      <c r="K2441" s="24">
        <f t="shared" ref="K2441:K2474" si="1095">E2441</f>
        <v>0</v>
      </c>
      <c r="L2441" s="24">
        <f t="shared" ref="L2441:L2468" si="1096">E2441-K2441</f>
        <v>0</v>
      </c>
      <c r="M2441" s="120" t="e">
        <f t="shared" si="1084"/>
        <v>#DIV/0!</v>
      </c>
      <c r="N2441" s="605"/>
      <c r="O2441" s="5" t="b">
        <f t="shared" si="1071"/>
        <v>1</v>
      </c>
      <c r="P2441" s="6"/>
      <c r="Q2441" s="138"/>
      <c r="R2441" s="403" t="b">
        <f t="shared" si="1094"/>
        <v>1</v>
      </c>
    </row>
    <row r="2442" spans="1:18" s="4" customFormat="1" ht="25.5" customHeight="1" outlineLevel="2" x14ac:dyDescent="0.25">
      <c r="A2442" s="869"/>
      <c r="B2442" s="409" t="s">
        <v>18</v>
      </c>
      <c r="C2442" s="409"/>
      <c r="D2442" s="24"/>
      <c r="E2442" s="24"/>
      <c r="F2442" s="24"/>
      <c r="G2442" s="288" t="e">
        <f t="shared" si="1081"/>
        <v>#DIV/0!</v>
      </c>
      <c r="H2442" s="24"/>
      <c r="I2442" s="81" t="e">
        <f t="shared" si="1082"/>
        <v>#DIV/0!</v>
      </c>
      <c r="J2442" s="81" t="e">
        <f t="shared" si="1083"/>
        <v>#DIV/0!</v>
      </c>
      <c r="K2442" s="24">
        <f t="shared" si="1095"/>
        <v>0</v>
      </c>
      <c r="L2442" s="24">
        <f t="shared" si="1096"/>
        <v>0</v>
      </c>
      <c r="M2442" s="120" t="e">
        <f t="shared" si="1084"/>
        <v>#DIV/0!</v>
      </c>
      <c r="N2442" s="605"/>
      <c r="O2442" s="5" t="b">
        <f t="shared" si="1071"/>
        <v>1</v>
      </c>
      <c r="P2442" s="6"/>
      <c r="Q2442" s="138"/>
      <c r="R2442" s="403" t="b">
        <f t="shared" si="1094"/>
        <v>1</v>
      </c>
    </row>
    <row r="2443" spans="1:18" s="4" customFormat="1" ht="25.5" customHeight="1" outlineLevel="2" x14ac:dyDescent="0.25">
      <c r="A2443" s="869"/>
      <c r="B2443" s="181" t="s">
        <v>118</v>
      </c>
      <c r="C2443" s="181"/>
      <c r="D2443" s="144">
        <v>1336.42</v>
      </c>
      <c r="E2443" s="144">
        <v>1337.12</v>
      </c>
      <c r="F2443" s="144">
        <v>502.32</v>
      </c>
      <c r="G2443" s="289">
        <f t="shared" si="1081"/>
        <v>0.37569999999999998</v>
      </c>
      <c r="H2443" s="144">
        <f>F2443</f>
        <v>502.32</v>
      </c>
      <c r="I2443" s="100">
        <f t="shared" si="1082"/>
        <v>0.376</v>
      </c>
      <c r="J2443" s="100">
        <f t="shared" si="1083"/>
        <v>1</v>
      </c>
      <c r="K2443" s="24">
        <f>E2443</f>
        <v>1337.12</v>
      </c>
      <c r="L2443" s="24"/>
      <c r="M2443" s="47">
        <f t="shared" si="1084"/>
        <v>1</v>
      </c>
      <c r="N2443" s="605"/>
      <c r="O2443" s="5" t="b">
        <f t="shared" si="1071"/>
        <v>1</v>
      </c>
      <c r="P2443" s="6"/>
      <c r="Q2443" s="138"/>
      <c r="R2443" s="403" t="b">
        <f t="shared" si="1094"/>
        <v>1</v>
      </c>
    </row>
    <row r="2444" spans="1:18" s="4" customFormat="1" ht="30" customHeight="1" outlineLevel="2" x14ac:dyDescent="0.25">
      <c r="A2444" s="869"/>
      <c r="B2444" s="181" t="s">
        <v>20</v>
      </c>
      <c r="C2444" s="181"/>
      <c r="D2444" s="144"/>
      <c r="E2444" s="144"/>
      <c r="F2444" s="144"/>
      <c r="G2444" s="288" t="e">
        <f t="shared" si="1081"/>
        <v>#DIV/0!</v>
      </c>
      <c r="H2444" s="144"/>
      <c r="I2444" s="81" t="e">
        <f t="shared" si="1082"/>
        <v>#DIV/0!</v>
      </c>
      <c r="J2444" s="81" t="e">
        <f t="shared" si="1083"/>
        <v>#DIV/0!</v>
      </c>
      <c r="K2444" s="24">
        <f t="shared" si="1095"/>
        <v>0</v>
      </c>
      <c r="L2444" s="24">
        <f t="shared" si="1096"/>
        <v>0</v>
      </c>
      <c r="M2444" s="120" t="e">
        <f t="shared" si="1084"/>
        <v>#DIV/0!</v>
      </c>
      <c r="N2444" s="605"/>
      <c r="O2444" s="5" t="b">
        <f t="shared" si="1071"/>
        <v>1</v>
      </c>
      <c r="P2444" s="6"/>
      <c r="Q2444" s="138"/>
      <c r="R2444" s="403" t="b">
        <f t="shared" si="1094"/>
        <v>1</v>
      </c>
    </row>
    <row r="2445" spans="1:18" s="423" customFormat="1" ht="63.75" customHeight="1" outlineLevel="1" x14ac:dyDescent="0.25">
      <c r="A2445" s="869" t="s">
        <v>1154</v>
      </c>
      <c r="B2445" s="162" t="s">
        <v>1148</v>
      </c>
      <c r="C2445" s="286" t="s">
        <v>172</v>
      </c>
      <c r="D2445" s="278">
        <f>D2448</f>
        <v>9005.89</v>
      </c>
      <c r="E2445" s="278">
        <f t="shared" ref="E2445" si="1097">E2448</f>
        <v>9432.66</v>
      </c>
      <c r="F2445" s="278">
        <f>F2448</f>
        <v>4004.43</v>
      </c>
      <c r="G2445" s="287">
        <f t="shared" ref="G2445:G2449" si="1098">F2445/E2445</f>
        <v>0.42449999999999999</v>
      </c>
      <c r="H2445" s="278">
        <f>H2448</f>
        <v>4004.43</v>
      </c>
      <c r="I2445" s="105">
        <f t="shared" ref="I2445:I2449" si="1099">H2445/E2445</f>
        <v>0.42499999999999999</v>
      </c>
      <c r="J2445" s="105">
        <f t="shared" ref="J2445:J2449" si="1100">H2445/F2445</f>
        <v>1</v>
      </c>
      <c r="K2445" s="51">
        <f>SUM(K2446:K2449)</f>
        <v>9432.66</v>
      </c>
      <c r="L2445" s="51">
        <f>SUM(L2446:L2449)</f>
        <v>0</v>
      </c>
      <c r="M2445" s="47">
        <f t="shared" ref="M2445:M2449" si="1101">K2445/E2445</f>
        <v>1</v>
      </c>
      <c r="N2445" s="605" t="s">
        <v>1606</v>
      </c>
      <c r="O2445" s="5" t="b">
        <f t="shared" si="1071"/>
        <v>1</v>
      </c>
      <c r="P2445" s="424"/>
      <c r="Q2445" s="138"/>
      <c r="R2445" s="403" t="b">
        <f t="shared" si="1094"/>
        <v>1</v>
      </c>
    </row>
    <row r="2446" spans="1:18" s="423" customFormat="1" ht="31.5" customHeight="1" outlineLevel="2" x14ac:dyDescent="0.25">
      <c r="A2446" s="869"/>
      <c r="B2446" s="422" t="s">
        <v>19</v>
      </c>
      <c r="C2446" s="422"/>
      <c r="D2446" s="24"/>
      <c r="E2446" s="24"/>
      <c r="F2446" s="24"/>
      <c r="G2446" s="288" t="e">
        <f t="shared" si="1098"/>
        <v>#DIV/0!</v>
      </c>
      <c r="H2446" s="24"/>
      <c r="I2446" s="81" t="e">
        <f t="shared" si="1099"/>
        <v>#DIV/0!</v>
      </c>
      <c r="J2446" s="81" t="e">
        <f t="shared" si="1100"/>
        <v>#DIV/0!</v>
      </c>
      <c r="K2446" s="24">
        <f t="shared" ref="K2446:K2447" si="1102">E2446</f>
        <v>0</v>
      </c>
      <c r="L2446" s="24">
        <f t="shared" ref="L2446:L2447" si="1103">E2446-K2446</f>
        <v>0</v>
      </c>
      <c r="M2446" s="120" t="e">
        <f t="shared" si="1101"/>
        <v>#DIV/0!</v>
      </c>
      <c r="N2446" s="605"/>
      <c r="O2446" s="5" t="b">
        <f t="shared" si="1071"/>
        <v>1</v>
      </c>
      <c r="P2446" s="424"/>
      <c r="Q2446" s="138"/>
      <c r="R2446" s="403" t="b">
        <f t="shared" si="1094"/>
        <v>1</v>
      </c>
    </row>
    <row r="2447" spans="1:18" s="423" customFormat="1" ht="31.5" customHeight="1" outlineLevel="2" x14ac:dyDescent="0.25">
      <c r="A2447" s="869"/>
      <c r="B2447" s="422" t="s">
        <v>18</v>
      </c>
      <c r="C2447" s="422"/>
      <c r="D2447" s="24"/>
      <c r="E2447" s="24"/>
      <c r="F2447" s="24"/>
      <c r="G2447" s="288" t="e">
        <f t="shared" si="1098"/>
        <v>#DIV/0!</v>
      </c>
      <c r="H2447" s="24"/>
      <c r="I2447" s="81" t="e">
        <f t="shared" si="1099"/>
        <v>#DIV/0!</v>
      </c>
      <c r="J2447" s="81" t="e">
        <f t="shared" si="1100"/>
        <v>#DIV/0!</v>
      </c>
      <c r="K2447" s="24">
        <f t="shared" si="1102"/>
        <v>0</v>
      </c>
      <c r="L2447" s="24">
        <f t="shared" si="1103"/>
        <v>0</v>
      </c>
      <c r="M2447" s="120" t="e">
        <f t="shared" si="1101"/>
        <v>#DIV/0!</v>
      </c>
      <c r="N2447" s="605"/>
      <c r="O2447" s="5" t="b">
        <f t="shared" si="1071"/>
        <v>1</v>
      </c>
      <c r="P2447" s="424"/>
      <c r="Q2447" s="138"/>
      <c r="R2447" s="403" t="b">
        <f t="shared" si="1094"/>
        <v>1</v>
      </c>
    </row>
    <row r="2448" spans="1:18" s="423" customFormat="1" ht="31.5" customHeight="1" outlineLevel="2" x14ac:dyDescent="0.25">
      <c r="A2448" s="869"/>
      <c r="B2448" s="181" t="s">
        <v>118</v>
      </c>
      <c r="C2448" s="181"/>
      <c r="D2448" s="144">
        <v>9005.89</v>
      </c>
      <c r="E2448" s="144">
        <v>9432.66</v>
      </c>
      <c r="F2448" s="144">
        <v>4004.43</v>
      </c>
      <c r="G2448" s="289">
        <f t="shared" si="1098"/>
        <v>0.42449999999999999</v>
      </c>
      <c r="H2448" s="144">
        <f>F2448</f>
        <v>4004.43</v>
      </c>
      <c r="I2448" s="100">
        <f t="shared" si="1099"/>
        <v>0.42499999999999999</v>
      </c>
      <c r="J2448" s="100">
        <f t="shared" si="1100"/>
        <v>1</v>
      </c>
      <c r="K2448" s="24">
        <f>E2448</f>
        <v>9432.66</v>
      </c>
      <c r="L2448" s="24"/>
      <c r="M2448" s="47">
        <f t="shared" si="1101"/>
        <v>1</v>
      </c>
      <c r="N2448" s="605"/>
      <c r="O2448" s="5" t="b">
        <f t="shared" si="1071"/>
        <v>1</v>
      </c>
      <c r="P2448" s="424"/>
      <c r="Q2448" s="138"/>
      <c r="R2448" s="403" t="b">
        <f t="shared" si="1094"/>
        <v>1</v>
      </c>
    </row>
    <row r="2449" spans="1:18" s="423" customFormat="1" ht="44.25" customHeight="1" outlineLevel="2" x14ac:dyDescent="0.25">
      <c r="A2449" s="869"/>
      <c r="B2449" s="181" t="s">
        <v>20</v>
      </c>
      <c r="C2449" s="181"/>
      <c r="D2449" s="144"/>
      <c r="E2449" s="144"/>
      <c r="F2449" s="144"/>
      <c r="G2449" s="288" t="e">
        <f t="shared" si="1098"/>
        <v>#DIV/0!</v>
      </c>
      <c r="H2449" s="144"/>
      <c r="I2449" s="81" t="e">
        <f t="shared" si="1099"/>
        <v>#DIV/0!</v>
      </c>
      <c r="J2449" s="81" t="e">
        <f t="shared" si="1100"/>
        <v>#DIV/0!</v>
      </c>
      <c r="K2449" s="24">
        <f t="shared" ref="K2449" si="1104">E2449</f>
        <v>0</v>
      </c>
      <c r="L2449" s="24">
        <f t="shared" ref="L2449" si="1105">E2449-K2449</f>
        <v>0</v>
      </c>
      <c r="M2449" s="120" t="e">
        <f t="shared" si="1101"/>
        <v>#DIV/0!</v>
      </c>
      <c r="N2449" s="605"/>
      <c r="O2449" s="5" t="b">
        <f t="shared" si="1071"/>
        <v>1</v>
      </c>
      <c r="P2449" s="424"/>
      <c r="Q2449" s="138"/>
      <c r="R2449" s="403" t="b">
        <f t="shared" si="1094"/>
        <v>1</v>
      </c>
    </row>
    <row r="2450" spans="1:18" s="423" customFormat="1" ht="56.25" outlineLevel="1" x14ac:dyDescent="0.25">
      <c r="A2450" s="869" t="s">
        <v>1155</v>
      </c>
      <c r="B2450" s="162" t="s">
        <v>1150</v>
      </c>
      <c r="C2450" s="286" t="s">
        <v>172</v>
      </c>
      <c r="D2450" s="278">
        <f>D2453</f>
        <v>846.64</v>
      </c>
      <c r="E2450" s="278">
        <f t="shared" ref="E2450" si="1106">E2453</f>
        <v>850.98</v>
      </c>
      <c r="F2450" s="278">
        <f>F2453</f>
        <v>685.84</v>
      </c>
      <c r="G2450" s="287">
        <f t="shared" ref="G2450:G2454" si="1107">F2450/E2450</f>
        <v>0.80589999999999995</v>
      </c>
      <c r="H2450" s="278">
        <f>H2453</f>
        <v>685.84</v>
      </c>
      <c r="I2450" s="105">
        <f t="shared" ref="I2450:I2454" si="1108">H2450/E2450</f>
        <v>0.80600000000000005</v>
      </c>
      <c r="J2450" s="105">
        <f t="shared" ref="J2450:J2454" si="1109">H2450/F2450</f>
        <v>1</v>
      </c>
      <c r="K2450" s="51">
        <f>SUM(K2451:K2454)</f>
        <v>850.98</v>
      </c>
      <c r="L2450" s="51">
        <f>SUM(L2451:L2454)</f>
        <v>0</v>
      </c>
      <c r="M2450" s="47">
        <f t="shared" ref="M2450:M2454" si="1110">K2450/E2450</f>
        <v>1</v>
      </c>
      <c r="N2450" s="605" t="s">
        <v>1285</v>
      </c>
      <c r="O2450" s="5" t="b">
        <f t="shared" si="1071"/>
        <v>1</v>
      </c>
      <c r="P2450" s="424"/>
      <c r="Q2450" s="138"/>
      <c r="R2450" s="403" t="b">
        <f t="shared" si="1094"/>
        <v>1</v>
      </c>
    </row>
    <row r="2451" spans="1:18" s="423" customFormat="1" ht="27.75" customHeight="1" outlineLevel="2" x14ac:dyDescent="0.25">
      <c r="A2451" s="869"/>
      <c r="B2451" s="422" t="s">
        <v>19</v>
      </c>
      <c r="C2451" s="422"/>
      <c r="D2451" s="24"/>
      <c r="E2451" s="24"/>
      <c r="F2451" s="24"/>
      <c r="G2451" s="288" t="e">
        <f t="shared" si="1107"/>
        <v>#DIV/0!</v>
      </c>
      <c r="H2451" s="24"/>
      <c r="I2451" s="81" t="e">
        <f t="shared" si="1108"/>
        <v>#DIV/0!</v>
      </c>
      <c r="J2451" s="81" t="e">
        <f t="shared" si="1109"/>
        <v>#DIV/0!</v>
      </c>
      <c r="K2451" s="24">
        <f t="shared" ref="K2451:K2452" si="1111">E2451</f>
        <v>0</v>
      </c>
      <c r="L2451" s="24">
        <f t="shared" ref="L2451:L2452" si="1112">E2451-K2451</f>
        <v>0</v>
      </c>
      <c r="M2451" s="120" t="e">
        <f t="shared" si="1110"/>
        <v>#DIV/0!</v>
      </c>
      <c r="N2451" s="605"/>
      <c r="O2451" s="5" t="b">
        <f t="shared" si="1071"/>
        <v>1</v>
      </c>
      <c r="P2451" s="424"/>
      <c r="Q2451" s="138"/>
      <c r="R2451" s="403" t="b">
        <f t="shared" si="1094"/>
        <v>1</v>
      </c>
    </row>
    <row r="2452" spans="1:18" s="423" customFormat="1" ht="27.75" customHeight="1" outlineLevel="2" x14ac:dyDescent="0.25">
      <c r="A2452" s="869"/>
      <c r="B2452" s="422" t="s">
        <v>18</v>
      </c>
      <c r="C2452" s="422"/>
      <c r="D2452" s="24"/>
      <c r="E2452" s="24"/>
      <c r="F2452" s="24"/>
      <c r="G2452" s="288" t="e">
        <f t="shared" si="1107"/>
        <v>#DIV/0!</v>
      </c>
      <c r="H2452" s="24"/>
      <c r="I2452" s="81" t="e">
        <f t="shared" si="1108"/>
        <v>#DIV/0!</v>
      </c>
      <c r="J2452" s="81" t="e">
        <f t="shared" si="1109"/>
        <v>#DIV/0!</v>
      </c>
      <c r="K2452" s="24">
        <f t="shared" si="1111"/>
        <v>0</v>
      </c>
      <c r="L2452" s="24">
        <f t="shared" si="1112"/>
        <v>0</v>
      </c>
      <c r="M2452" s="120" t="e">
        <f t="shared" si="1110"/>
        <v>#DIV/0!</v>
      </c>
      <c r="N2452" s="605"/>
      <c r="O2452" s="5" t="b">
        <f t="shared" si="1071"/>
        <v>1</v>
      </c>
      <c r="P2452" s="424"/>
      <c r="Q2452" s="138"/>
      <c r="R2452" s="403" t="b">
        <f t="shared" si="1094"/>
        <v>1</v>
      </c>
    </row>
    <row r="2453" spans="1:18" s="423" customFormat="1" ht="27.75" customHeight="1" outlineLevel="2" x14ac:dyDescent="0.25">
      <c r="A2453" s="869"/>
      <c r="B2453" s="181" t="s">
        <v>118</v>
      </c>
      <c r="C2453" s="181"/>
      <c r="D2453" s="144">
        <v>846.64</v>
      </c>
      <c r="E2453" s="144">
        <v>850.98</v>
      </c>
      <c r="F2453" s="144">
        <v>685.84</v>
      </c>
      <c r="G2453" s="289">
        <f t="shared" si="1107"/>
        <v>0.80589999999999995</v>
      </c>
      <c r="H2453" s="144">
        <v>685.84</v>
      </c>
      <c r="I2453" s="100">
        <f t="shared" si="1108"/>
        <v>0.80600000000000005</v>
      </c>
      <c r="J2453" s="100">
        <f t="shared" si="1109"/>
        <v>1</v>
      </c>
      <c r="K2453" s="24">
        <f>E2453</f>
        <v>850.98</v>
      </c>
      <c r="L2453" s="24"/>
      <c r="M2453" s="47">
        <f t="shared" si="1110"/>
        <v>1</v>
      </c>
      <c r="N2453" s="605"/>
      <c r="O2453" s="5" t="b">
        <f t="shared" si="1071"/>
        <v>1</v>
      </c>
      <c r="P2453" s="424"/>
      <c r="Q2453" s="138"/>
      <c r="R2453" s="403" t="b">
        <f t="shared" si="1094"/>
        <v>1</v>
      </c>
    </row>
    <row r="2454" spans="1:18" s="423" customFormat="1" ht="27.75" customHeight="1" outlineLevel="2" x14ac:dyDescent="0.25">
      <c r="A2454" s="869"/>
      <c r="B2454" s="181" t="s">
        <v>20</v>
      </c>
      <c r="C2454" s="181"/>
      <c r="D2454" s="144"/>
      <c r="E2454" s="144"/>
      <c r="F2454" s="144"/>
      <c r="G2454" s="288" t="e">
        <f t="shared" si="1107"/>
        <v>#DIV/0!</v>
      </c>
      <c r="H2454" s="144"/>
      <c r="I2454" s="81" t="e">
        <f t="shared" si="1108"/>
        <v>#DIV/0!</v>
      </c>
      <c r="J2454" s="81" t="e">
        <f t="shared" si="1109"/>
        <v>#DIV/0!</v>
      </c>
      <c r="K2454" s="24">
        <f t="shared" ref="K2454" si="1113">E2454</f>
        <v>0</v>
      </c>
      <c r="L2454" s="24">
        <f t="shared" ref="L2454" si="1114">E2454-K2454</f>
        <v>0</v>
      </c>
      <c r="M2454" s="120" t="e">
        <f t="shared" si="1110"/>
        <v>#DIV/0!</v>
      </c>
      <c r="N2454" s="605"/>
      <c r="O2454" s="5" t="b">
        <f t="shared" si="1071"/>
        <v>1</v>
      </c>
      <c r="P2454" s="424"/>
      <c r="Q2454" s="138"/>
      <c r="R2454" s="403" t="b">
        <f t="shared" si="1094"/>
        <v>1</v>
      </c>
    </row>
    <row r="2455" spans="1:18" s="423" customFormat="1" ht="37.5" outlineLevel="1" x14ac:dyDescent="0.25">
      <c r="A2455" s="869" t="s">
        <v>1156</v>
      </c>
      <c r="B2455" s="162" t="s">
        <v>1151</v>
      </c>
      <c r="C2455" s="286" t="s">
        <v>172</v>
      </c>
      <c r="D2455" s="278">
        <f>D2458</f>
        <v>6049.82</v>
      </c>
      <c r="E2455" s="278">
        <f t="shared" ref="E2455" si="1115">E2458</f>
        <v>5627.1</v>
      </c>
      <c r="F2455" s="278">
        <f>F2458</f>
        <v>310.7</v>
      </c>
      <c r="G2455" s="287">
        <f t="shared" ref="G2455:G2459" si="1116">F2455/E2455</f>
        <v>5.5199999999999999E-2</v>
      </c>
      <c r="H2455" s="278">
        <f>H2458</f>
        <v>310.7</v>
      </c>
      <c r="I2455" s="105">
        <f t="shared" ref="I2455:I2459" si="1117">H2455/E2455</f>
        <v>5.5E-2</v>
      </c>
      <c r="J2455" s="105">
        <f t="shared" ref="J2455:J2459" si="1118">H2455/F2455</f>
        <v>1</v>
      </c>
      <c r="K2455" s="51">
        <f>SUM(K2456:K2459)</f>
        <v>5627.1</v>
      </c>
      <c r="L2455" s="51">
        <f>SUM(L2456:L2459)</f>
        <v>0</v>
      </c>
      <c r="M2455" s="47">
        <f t="shared" ref="M2455:M2459" si="1119">K2455/E2455</f>
        <v>1</v>
      </c>
      <c r="N2455" s="605" t="s">
        <v>1285</v>
      </c>
      <c r="O2455" s="5" t="b">
        <f t="shared" si="1071"/>
        <v>1</v>
      </c>
      <c r="P2455" s="424"/>
      <c r="Q2455" s="138"/>
      <c r="R2455" s="403" t="b">
        <f t="shared" si="1094"/>
        <v>1</v>
      </c>
    </row>
    <row r="2456" spans="1:18" s="423" customFormat="1" ht="29.25" customHeight="1" outlineLevel="2" x14ac:dyDescent="0.25">
      <c r="A2456" s="869"/>
      <c r="B2456" s="422" t="s">
        <v>19</v>
      </c>
      <c r="C2456" s="422"/>
      <c r="D2456" s="24"/>
      <c r="E2456" s="24"/>
      <c r="F2456" s="24"/>
      <c r="G2456" s="288" t="e">
        <f t="shared" si="1116"/>
        <v>#DIV/0!</v>
      </c>
      <c r="H2456" s="24"/>
      <c r="I2456" s="81" t="e">
        <f t="shared" si="1117"/>
        <v>#DIV/0!</v>
      </c>
      <c r="J2456" s="81" t="e">
        <f t="shared" si="1118"/>
        <v>#DIV/0!</v>
      </c>
      <c r="K2456" s="24">
        <f t="shared" ref="K2456:K2457" si="1120">E2456</f>
        <v>0</v>
      </c>
      <c r="L2456" s="24">
        <f t="shared" ref="L2456:L2457" si="1121">E2456-K2456</f>
        <v>0</v>
      </c>
      <c r="M2456" s="120" t="e">
        <f t="shared" si="1119"/>
        <v>#DIV/0!</v>
      </c>
      <c r="N2456" s="605"/>
      <c r="O2456" s="5" t="b">
        <f t="shared" si="1071"/>
        <v>1</v>
      </c>
      <c r="P2456" s="424"/>
      <c r="Q2456" s="138"/>
      <c r="R2456" s="403" t="b">
        <f t="shared" si="1094"/>
        <v>1</v>
      </c>
    </row>
    <row r="2457" spans="1:18" s="423" customFormat="1" ht="29.25" customHeight="1" outlineLevel="2" x14ac:dyDescent="0.25">
      <c r="A2457" s="869"/>
      <c r="B2457" s="422" t="s">
        <v>18</v>
      </c>
      <c r="C2457" s="422"/>
      <c r="D2457" s="24"/>
      <c r="E2457" s="24"/>
      <c r="F2457" s="24"/>
      <c r="G2457" s="288" t="e">
        <f t="shared" si="1116"/>
        <v>#DIV/0!</v>
      </c>
      <c r="H2457" s="24"/>
      <c r="I2457" s="81" t="e">
        <f t="shared" si="1117"/>
        <v>#DIV/0!</v>
      </c>
      <c r="J2457" s="81" t="e">
        <f t="shared" si="1118"/>
        <v>#DIV/0!</v>
      </c>
      <c r="K2457" s="24">
        <f t="shared" si="1120"/>
        <v>0</v>
      </c>
      <c r="L2457" s="24">
        <f t="shared" si="1121"/>
        <v>0</v>
      </c>
      <c r="M2457" s="120" t="e">
        <f t="shared" si="1119"/>
        <v>#DIV/0!</v>
      </c>
      <c r="N2457" s="605"/>
      <c r="O2457" s="5" t="b">
        <f t="shared" si="1071"/>
        <v>1</v>
      </c>
      <c r="P2457" s="424"/>
      <c r="Q2457" s="138"/>
      <c r="R2457" s="403" t="b">
        <f t="shared" si="1094"/>
        <v>1</v>
      </c>
    </row>
    <row r="2458" spans="1:18" s="423" customFormat="1" ht="29.25" customHeight="1" outlineLevel="2" x14ac:dyDescent="0.25">
      <c r="A2458" s="869"/>
      <c r="B2458" s="181" t="s">
        <v>118</v>
      </c>
      <c r="C2458" s="181"/>
      <c r="D2458" s="144">
        <v>6049.82</v>
      </c>
      <c r="E2458" s="144">
        <v>5627.1</v>
      </c>
      <c r="F2458" s="144">
        <v>310.7</v>
      </c>
      <c r="G2458" s="289">
        <f t="shared" si="1116"/>
        <v>5.5199999999999999E-2</v>
      </c>
      <c r="H2458" s="144">
        <f>F2458</f>
        <v>310.7</v>
      </c>
      <c r="I2458" s="100">
        <f t="shared" si="1117"/>
        <v>5.5E-2</v>
      </c>
      <c r="J2458" s="100">
        <f t="shared" si="1118"/>
        <v>1</v>
      </c>
      <c r="K2458" s="24">
        <f>E2458</f>
        <v>5627.1</v>
      </c>
      <c r="L2458" s="24"/>
      <c r="M2458" s="47">
        <f t="shared" si="1119"/>
        <v>1</v>
      </c>
      <c r="N2458" s="605"/>
      <c r="O2458" s="5" t="b">
        <f t="shared" si="1071"/>
        <v>1</v>
      </c>
      <c r="P2458" s="424"/>
      <c r="Q2458" s="138"/>
      <c r="R2458" s="403" t="b">
        <f t="shared" si="1094"/>
        <v>1</v>
      </c>
    </row>
    <row r="2459" spans="1:18" s="423" customFormat="1" ht="29.25" customHeight="1" outlineLevel="2" x14ac:dyDescent="0.25">
      <c r="A2459" s="869"/>
      <c r="B2459" s="181" t="s">
        <v>20</v>
      </c>
      <c r="C2459" s="181"/>
      <c r="D2459" s="144"/>
      <c r="E2459" s="144"/>
      <c r="F2459" s="144"/>
      <c r="G2459" s="288" t="e">
        <f t="shared" si="1116"/>
        <v>#DIV/0!</v>
      </c>
      <c r="H2459" s="144"/>
      <c r="I2459" s="81" t="e">
        <f t="shared" si="1117"/>
        <v>#DIV/0!</v>
      </c>
      <c r="J2459" s="81" t="e">
        <f t="shared" si="1118"/>
        <v>#DIV/0!</v>
      </c>
      <c r="K2459" s="24">
        <f t="shared" ref="K2459" si="1122">E2459</f>
        <v>0</v>
      </c>
      <c r="L2459" s="24">
        <f t="shared" ref="L2459" si="1123">E2459-K2459</f>
        <v>0</v>
      </c>
      <c r="M2459" s="120" t="e">
        <f t="shared" si="1119"/>
        <v>#DIV/0!</v>
      </c>
      <c r="N2459" s="605"/>
      <c r="O2459" s="5" t="b">
        <f t="shared" si="1071"/>
        <v>1</v>
      </c>
      <c r="P2459" s="424"/>
      <c r="Q2459" s="138"/>
      <c r="R2459" s="403" t="b">
        <f t="shared" si="1094"/>
        <v>1</v>
      </c>
    </row>
    <row r="2460" spans="1:18" s="423" customFormat="1" ht="51.75" customHeight="1" outlineLevel="1" x14ac:dyDescent="0.25">
      <c r="A2460" s="869" t="s">
        <v>1157</v>
      </c>
      <c r="B2460" s="162" t="s">
        <v>1152</v>
      </c>
      <c r="C2460" s="286" t="s">
        <v>172</v>
      </c>
      <c r="D2460" s="278">
        <f>D2463</f>
        <v>5965.54</v>
      </c>
      <c r="E2460" s="278">
        <f t="shared" ref="E2460" si="1124">E2463</f>
        <v>5956.45</v>
      </c>
      <c r="F2460" s="278">
        <f>F2463</f>
        <v>1920.53</v>
      </c>
      <c r="G2460" s="287">
        <f t="shared" ref="G2460:G2464" si="1125">F2460/E2460</f>
        <v>0.32240000000000002</v>
      </c>
      <c r="H2460" s="278">
        <f>H2463</f>
        <v>1920.53</v>
      </c>
      <c r="I2460" s="105">
        <f t="shared" ref="I2460:I2464" si="1126">H2460/E2460</f>
        <v>0.32200000000000001</v>
      </c>
      <c r="J2460" s="105">
        <f t="shared" ref="J2460:J2464" si="1127">H2460/F2460</f>
        <v>1</v>
      </c>
      <c r="K2460" s="51">
        <f>SUM(K2461:K2464)</f>
        <v>5956.45</v>
      </c>
      <c r="L2460" s="51">
        <f>SUM(L2461:L2464)</f>
        <v>0</v>
      </c>
      <c r="M2460" s="47">
        <f t="shared" ref="M2460:M2464" si="1128">K2460/E2460</f>
        <v>1</v>
      </c>
      <c r="N2460" s="605" t="s">
        <v>1607</v>
      </c>
      <c r="O2460" s="5" t="b">
        <f t="shared" si="1071"/>
        <v>1</v>
      </c>
      <c r="P2460" s="424"/>
      <c r="Q2460" s="138"/>
      <c r="R2460" s="403" t="b">
        <f t="shared" si="1094"/>
        <v>1</v>
      </c>
    </row>
    <row r="2461" spans="1:18" s="423" customFormat="1" ht="33" customHeight="1" outlineLevel="2" x14ac:dyDescent="0.25">
      <c r="A2461" s="869"/>
      <c r="B2461" s="422" t="s">
        <v>19</v>
      </c>
      <c r="C2461" s="422"/>
      <c r="D2461" s="24"/>
      <c r="E2461" s="24"/>
      <c r="F2461" s="24"/>
      <c r="G2461" s="288" t="e">
        <f t="shared" si="1125"/>
        <v>#DIV/0!</v>
      </c>
      <c r="H2461" s="24"/>
      <c r="I2461" s="81" t="e">
        <f t="shared" si="1126"/>
        <v>#DIV/0!</v>
      </c>
      <c r="J2461" s="81" t="e">
        <f t="shared" si="1127"/>
        <v>#DIV/0!</v>
      </c>
      <c r="K2461" s="24">
        <f t="shared" ref="K2461:K2462" si="1129">E2461</f>
        <v>0</v>
      </c>
      <c r="L2461" s="24">
        <f t="shared" ref="L2461:L2462" si="1130">E2461-K2461</f>
        <v>0</v>
      </c>
      <c r="M2461" s="120" t="e">
        <f t="shared" si="1128"/>
        <v>#DIV/0!</v>
      </c>
      <c r="N2461" s="605"/>
      <c r="O2461" s="5" t="b">
        <f t="shared" si="1071"/>
        <v>1</v>
      </c>
      <c r="P2461" s="424"/>
      <c r="Q2461" s="138"/>
      <c r="R2461" s="403" t="b">
        <f t="shared" si="1094"/>
        <v>1</v>
      </c>
    </row>
    <row r="2462" spans="1:18" s="423" customFormat="1" ht="33" customHeight="1" outlineLevel="2" x14ac:dyDescent="0.25">
      <c r="A2462" s="869"/>
      <c r="B2462" s="422" t="s">
        <v>18</v>
      </c>
      <c r="C2462" s="422"/>
      <c r="D2462" s="24"/>
      <c r="E2462" s="24"/>
      <c r="F2462" s="24"/>
      <c r="G2462" s="288" t="e">
        <f t="shared" si="1125"/>
        <v>#DIV/0!</v>
      </c>
      <c r="H2462" s="24"/>
      <c r="I2462" s="81" t="e">
        <f t="shared" si="1126"/>
        <v>#DIV/0!</v>
      </c>
      <c r="J2462" s="81" t="e">
        <f t="shared" si="1127"/>
        <v>#DIV/0!</v>
      </c>
      <c r="K2462" s="24">
        <f t="shared" si="1129"/>
        <v>0</v>
      </c>
      <c r="L2462" s="24">
        <f t="shared" si="1130"/>
        <v>0</v>
      </c>
      <c r="M2462" s="120" t="e">
        <f t="shared" si="1128"/>
        <v>#DIV/0!</v>
      </c>
      <c r="N2462" s="605"/>
      <c r="O2462" s="5" t="b">
        <f t="shared" si="1071"/>
        <v>1</v>
      </c>
      <c r="P2462" s="424"/>
      <c r="Q2462" s="138"/>
      <c r="R2462" s="403" t="b">
        <f t="shared" si="1094"/>
        <v>1</v>
      </c>
    </row>
    <row r="2463" spans="1:18" s="423" customFormat="1" ht="33" customHeight="1" outlineLevel="2" x14ac:dyDescent="0.25">
      <c r="A2463" s="869"/>
      <c r="B2463" s="181" t="s">
        <v>118</v>
      </c>
      <c r="C2463" s="181"/>
      <c r="D2463" s="144">
        <v>5965.54</v>
      </c>
      <c r="E2463" s="144">
        <v>5956.45</v>
      </c>
      <c r="F2463" s="144">
        <v>1920.53</v>
      </c>
      <c r="G2463" s="289">
        <f t="shared" si="1125"/>
        <v>0.32240000000000002</v>
      </c>
      <c r="H2463" s="144">
        <f>F2463</f>
        <v>1920.53</v>
      </c>
      <c r="I2463" s="100">
        <f t="shared" si="1126"/>
        <v>0.32200000000000001</v>
      </c>
      <c r="J2463" s="100">
        <f t="shared" si="1127"/>
        <v>1</v>
      </c>
      <c r="K2463" s="24">
        <f>E2463</f>
        <v>5956.45</v>
      </c>
      <c r="L2463" s="24"/>
      <c r="M2463" s="47">
        <f t="shared" si="1128"/>
        <v>1</v>
      </c>
      <c r="N2463" s="605"/>
      <c r="O2463" s="5" t="b">
        <f t="shared" si="1071"/>
        <v>1</v>
      </c>
      <c r="P2463" s="424"/>
      <c r="Q2463" s="138"/>
      <c r="R2463" s="403" t="b">
        <f t="shared" si="1094"/>
        <v>1</v>
      </c>
    </row>
    <row r="2464" spans="1:18" s="423" customFormat="1" ht="33" customHeight="1" outlineLevel="2" x14ac:dyDescent="0.25">
      <c r="A2464" s="869"/>
      <c r="B2464" s="181" t="s">
        <v>20</v>
      </c>
      <c r="C2464" s="181"/>
      <c r="D2464" s="144"/>
      <c r="E2464" s="144"/>
      <c r="F2464" s="144"/>
      <c r="G2464" s="288" t="e">
        <f t="shared" si="1125"/>
        <v>#DIV/0!</v>
      </c>
      <c r="H2464" s="144"/>
      <c r="I2464" s="81" t="e">
        <f t="shared" si="1126"/>
        <v>#DIV/0!</v>
      </c>
      <c r="J2464" s="81" t="e">
        <f t="shared" si="1127"/>
        <v>#DIV/0!</v>
      </c>
      <c r="K2464" s="24">
        <f t="shared" ref="K2464" si="1131">E2464</f>
        <v>0</v>
      </c>
      <c r="L2464" s="24">
        <f t="shared" ref="L2464" si="1132">E2464-K2464</f>
        <v>0</v>
      </c>
      <c r="M2464" s="120" t="e">
        <f t="shared" si="1128"/>
        <v>#DIV/0!</v>
      </c>
      <c r="N2464" s="605"/>
      <c r="O2464" s="5" t="b">
        <f t="shared" si="1071"/>
        <v>1</v>
      </c>
      <c r="P2464" s="424"/>
      <c r="Q2464" s="138"/>
      <c r="R2464" s="403" t="b">
        <f t="shared" si="1094"/>
        <v>1</v>
      </c>
    </row>
    <row r="2465" spans="1:18" s="71" customFormat="1" ht="43.5" customHeight="1" x14ac:dyDescent="0.25">
      <c r="A2465" s="912" t="s">
        <v>619</v>
      </c>
      <c r="B2465" s="290" t="s">
        <v>721</v>
      </c>
      <c r="C2465" s="286" t="s">
        <v>172</v>
      </c>
      <c r="D2465" s="278">
        <f>SUM(D2466:D2469)</f>
        <v>1225.5</v>
      </c>
      <c r="E2465" s="278">
        <f>SUM(E2466:E2469)</f>
        <v>183.5</v>
      </c>
      <c r="F2465" s="278">
        <f>SUM(F2466:F2469)</f>
        <v>183.5</v>
      </c>
      <c r="G2465" s="143">
        <f t="shared" si="1081"/>
        <v>1</v>
      </c>
      <c r="H2465" s="278">
        <f>SUM(H2466:H2469)</f>
        <v>183.5</v>
      </c>
      <c r="I2465" s="105">
        <f t="shared" si="1082"/>
        <v>1</v>
      </c>
      <c r="J2465" s="105">
        <f t="shared" si="1083"/>
        <v>1</v>
      </c>
      <c r="K2465" s="51">
        <f>SUM(K2466:K2469)</f>
        <v>183.5</v>
      </c>
      <c r="L2465" s="51">
        <f>SUM(L2466:L2469)</f>
        <v>0</v>
      </c>
      <c r="M2465" s="140">
        <f t="shared" si="1084"/>
        <v>1</v>
      </c>
      <c r="N2465" s="813" t="s">
        <v>1544</v>
      </c>
      <c r="O2465" s="5" t="b">
        <f t="shared" si="1071"/>
        <v>1</v>
      </c>
      <c r="P2465" s="6"/>
      <c r="Q2465" s="138"/>
      <c r="R2465" s="403" t="b">
        <f t="shared" si="1094"/>
        <v>1</v>
      </c>
    </row>
    <row r="2466" spans="1:18" s="71" customFormat="1" ht="30.75" customHeight="1" x14ac:dyDescent="0.25">
      <c r="A2466" s="912"/>
      <c r="B2466" s="409" t="s">
        <v>19</v>
      </c>
      <c r="C2466" s="409"/>
      <c r="D2466" s="24"/>
      <c r="E2466" s="24"/>
      <c r="F2466" s="24"/>
      <c r="G2466" s="81" t="e">
        <f t="shared" si="1081"/>
        <v>#DIV/0!</v>
      </c>
      <c r="H2466" s="24"/>
      <c r="I2466" s="81" t="e">
        <f t="shared" si="1082"/>
        <v>#DIV/0!</v>
      </c>
      <c r="J2466" s="81" t="e">
        <f t="shared" si="1083"/>
        <v>#DIV/0!</v>
      </c>
      <c r="K2466" s="24">
        <f t="shared" si="1095"/>
        <v>0</v>
      </c>
      <c r="L2466" s="24">
        <f t="shared" si="1096"/>
        <v>0</v>
      </c>
      <c r="M2466" s="120" t="e">
        <f t="shared" si="1084"/>
        <v>#DIV/0!</v>
      </c>
      <c r="N2466" s="813"/>
      <c r="O2466" s="5" t="b">
        <f t="shared" si="1071"/>
        <v>1</v>
      </c>
      <c r="P2466" s="6"/>
      <c r="Q2466" s="138"/>
      <c r="R2466" s="403" t="b">
        <f t="shared" si="1094"/>
        <v>1</v>
      </c>
    </row>
    <row r="2467" spans="1:18" s="71" customFormat="1" ht="30" customHeight="1" x14ac:dyDescent="0.25">
      <c r="A2467" s="912"/>
      <c r="B2467" s="409" t="s">
        <v>18</v>
      </c>
      <c r="C2467" s="409"/>
      <c r="D2467" s="144"/>
      <c r="E2467" s="144"/>
      <c r="F2467" s="144"/>
      <c r="G2467" s="81" t="e">
        <f t="shared" si="1081"/>
        <v>#DIV/0!</v>
      </c>
      <c r="H2467" s="144"/>
      <c r="I2467" s="81" t="e">
        <f t="shared" si="1082"/>
        <v>#DIV/0!</v>
      </c>
      <c r="J2467" s="81" t="e">
        <f t="shared" si="1083"/>
        <v>#DIV/0!</v>
      </c>
      <c r="K2467" s="24"/>
      <c r="L2467" s="24">
        <f t="shared" si="1096"/>
        <v>0</v>
      </c>
      <c r="M2467" s="120" t="e">
        <f t="shared" si="1084"/>
        <v>#DIV/0!</v>
      </c>
      <c r="N2467" s="813"/>
      <c r="O2467" s="5" t="b">
        <f t="shared" si="1071"/>
        <v>1</v>
      </c>
      <c r="P2467" s="6"/>
      <c r="Q2467" s="138"/>
      <c r="R2467" s="403" t="b">
        <f t="shared" si="1094"/>
        <v>1</v>
      </c>
    </row>
    <row r="2468" spans="1:18" s="72" customFormat="1" ht="24.75" customHeight="1" x14ac:dyDescent="0.25">
      <c r="A2468" s="912"/>
      <c r="B2468" s="291" t="s">
        <v>118</v>
      </c>
      <c r="C2468" s="291"/>
      <c r="D2468" s="144">
        <v>1225.5</v>
      </c>
      <c r="E2468" s="144">
        <v>183.5</v>
      </c>
      <c r="F2468" s="144">
        <v>183.5</v>
      </c>
      <c r="G2468" s="141">
        <f t="shared" si="1081"/>
        <v>1</v>
      </c>
      <c r="H2468" s="144">
        <v>183.5</v>
      </c>
      <c r="I2468" s="105">
        <f t="shared" si="1082"/>
        <v>1</v>
      </c>
      <c r="J2468" s="100">
        <f t="shared" si="1083"/>
        <v>1</v>
      </c>
      <c r="K2468" s="24">
        <v>183.5</v>
      </c>
      <c r="L2468" s="24">
        <f t="shared" si="1096"/>
        <v>0</v>
      </c>
      <c r="M2468" s="47">
        <f t="shared" si="1084"/>
        <v>1</v>
      </c>
      <c r="N2468" s="813"/>
      <c r="O2468" s="5" t="b">
        <f t="shared" si="1071"/>
        <v>1</v>
      </c>
      <c r="P2468" s="6"/>
      <c r="Q2468" s="138"/>
      <c r="R2468" s="403" t="b">
        <f t="shared" si="1094"/>
        <v>1</v>
      </c>
    </row>
    <row r="2469" spans="1:18" s="72" customFormat="1" ht="24" customHeight="1" collapsed="1" x14ac:dyDescent="0.25">
      <c r="A2469" s="912"/>
      <c r="B2469" s="181" t="s">
        <v>20</v>
      </c>
      <c r="C2469" s="181"/>
      <c r="D2469" s="144"/>
      <c r="E2469" s="144"/>
      <c r="F2469" s="144"/>
      <c r="G2469" s="81" t="e">
        <f t="shared" si="1081"/>
        <v>#DIV/0!</v>
      </c>
      <c r="H2469" s="144"/>
      <c r="I2469" s="81" t="e">
        <f t="shared" si="1082"/>
        <v>#DIV/0!</v>
      </c>
      <c r="J2469" s="81" t="e">
        <f t="shared" si="1083"/>
        <v>#DIV/0!</v>
      </c>
      <c r="K2469" s="24">
        <f t="shared" si="1095"/>
        <v>0</v>
      </c>
      <c r="L2469" s="24"/>
      <c r="M2469" s="120" t="e">
        <f>K2469/#REF!</f>
        <v>#REF!</v>
      </c>
      <c r="N2469" s="813"/>
      <c r="O2469" s="5" t="b">
        <f t="shared" ref="O2469:O2532" si="1133">K2469+L2469=E2469</f>
        <v>1</v>
      </c>
      <c r="P2469" s="6"/>
      <c r="Q2469" s="138"/>
      <c r="R2469" s="403" t="b">
        <f t="shared" si="1094"/>
        <v>1</v>
      </c>
    </row>
    <row r="2470" spans="1:18" s="75" customFormat="1" ht="131.25" x14ac:dyDescent="0.25">
      <c r="A2470" s="912" t="s">
        <v>620</v>
      </c>
      <c r="B2470" s="290" t="s">
        <v>173</v>
      </c>
      <c r="C2470" s="286" t="s">
        <v>172</v>
      </c>
      <c r="D2470" s="144">
        <f>D2473</f>
        <v>104620.7</v>
      </c>
      <c r="E2470" s="144">
        <f t="shared" ref="E2470:H2470" si="1134">E2473</f>
        <v>91991.96</v>
      </c>
      <c r="F2470" s="144">
        <f t="shared" si="1134"/>
        <v>80688.92</v>
      </c>
      <c r="G2470" s="141">
        <f t="shared" si="1081"/>
        <v>0.877</v>
      </c>
      <c r="H2470" s="144">
        <f t="shared" si="1134"/>
        <v>80688.92</v>
      </c>
      <c r="I2470" s="100">
        <f t="shared" si="1082"/>
        <v>0.877</v>
      </c>
      <c r="J2470" s="100">
        <f t="shared" si="1083"/>
        <v>1</v>
      </c>
      <c r="K2470" s="24">
        <f t="shared" si="1095"/>
        <v>91991.96</v>
      </c>
      <c r="L2470" s="24">
        <f t="shared" ref="L2470:L2474" si="1135">E2470-K2470</f>
        <v>0</v>
      </c>
      <c r="M2470" s="47">
        <f t="shared" ref="M2470:M2489" si="1136">K2470/E2470</f>
        <v>1</v>
      </c>
      <c r="N2470" s="823" t="s">
        <v>1344</v>
      </c>
      <c r="O2470" s="5" t="b">
        <f t="shared" si="1133"/>
        <v>1</v>
      </c>
      <c r="P2470" s="6"/>
      <c r="Q2470" s="138"/>
      <c r="R2470" s="403" t="b">
        <f t="shared" si="1094"/>
        <v>1</v>
      </c>
    </row>
    <row r="2471" spans="1:18" s="4" customFormat="1" ht="27" outlineLevel="2" x14ac:dyDescent="0.25">
      <c r="A2471" s="912"/>
      <c r="B2471" s="409" t="s">
        <v>19</v>
      </c>
      <c r="C2471" s="409"/>
      <c r="D2471" s="24"/>
      <c r="E2471" s="24"/>
      <c r="F2471" s="24"/>
      <c r="G2471" s="81" t="e">
        <f t="shared" si="1081"/>
        <v>#DIV/0!</v>
      </c>
      <c r="H2471" s="24"/>
      <c r="I2471" s="81" t="e">
        <f t="shared" si="1082"/>
        <v>#DIV/0!</v>
      </c>
      <c r="J2471" s="81" t="e">
        <f t="shared" si="1083"/>
        <v>#DIV/0!</v>
      </c>
      <c r="K2471" s="24">
        <f t="shared" si="1095"/>
        <v>0</v>
      </c>
      <c r="L2471" s="24">
        <f t="shared" si="1135"/>
        <v>0</v>
      </c>
      <c r="M2471" s="120" t="e">
        <f t="shared" si="1136"/>
        <v>#DIV/0!</v>
      </c>
      <c r="N2471" s="823"/>
      <c r="O2471" s="5" t="b">
        <f t="shared" si="1133"/>
        <v>1</v>
      </c>
      <c r="P2471" s="6"/>
      <c r="Q2471" s="138"/>
      <c r="R2471" s="403" t="b">
        <f t="shared" si="1094"/>
        <v>1</v>
      </c>
    </row>
    <row r="2472" spans="1:18" s="4" customFormat="1" ht="27" outlineLevel="2" x14ac:dyDescent="0.25">
      <c r="A2472" s="912"/>
      <c r="B2472" s="409" t="s">
        <v>18</v>
      </c>
      <c r="C2472" s="409"/>
      <c r="D2472" s="24"/>
      <c r="E2472" s="24"/>
      <c r="F2472" s="24"/>
      <c r="G2472" s="81" t="e">
        <f t="shared" si="1081"/>
        <v>#DIV/0!</v>
      </c>
      <c r="H2472" s="24"/>
      <c r="I2472" s="81" t="e">
        <f t="shared" si="1082"/>
        <v>#DIV/0!</v>
      </c>
      <c r="J2472" s="81" t="e">
        <f t="shared" si="1083"/>
        <v>#DIV/0!</v>
      </c>
      <c r="K2472" s="24">
        <f t="shared" si="1095"/>
        <v>0</v>
      </c>
      <c r="L2472" s="24">
        <f t="shared" si="1135"/>
        <v>0</v>
      </c>
      <c r="M2472" s="120" t="e">
        <f t="shared" si="1136"/>
        <v>#DIV/0!</v>
      </c>
      <c r="N2472" s="823"/>
      <c r="O2472" s="5" t="b">
        <f t="shared" si="1133"/>
        <v>1</v>
      </c>
      <c r="P2472" s="6"/>
      <c r="Q2472" s="138"/>
      <c r="R2472" s="403" t="b">
        <f t="shared" si="1094"/>
        <v>1</v>
      </c>
    </row>
    <row r="2473" spans="1:18" s="76" customFormat="1" ht="27" x14ac:dyDescent="0.25">
      <c r="A2473" s="912"/>
      <c r="B2473" s="181" t="s">
        <v>38</v>
      </c>
      <c r="C2473" s="181"/>
      <c r="D2473" s="144">
        <v>104620.7</v>
      </c>
      <c r="E2473" s="144">
        <v>91991.96</v>
      </c>
      <c r="F2473" s="144">
        <v>80688.92</v>
      </c>
      <c r="G2473" s="141">
        <f t="shared" si="1081"/>
        <v>0.877</v>
      </c>
      <c r="H2473" s="144">
        <f>F2473</f>
        <v>80688.92</v>
      </c>
      <c r="I2473" s="100">
        <f t="shared" si="1082"/>
        <v>0.877</v>
      </c>
      <c r="J2473" s="100">
        <f t="shared" si="1083"/>
        <v>1</v>
      </c>
      <c r="K2473" s="24">
        <f>E2473</f>
        <v>91991.96</v>
      </c>
      <c r="L2473" s="24">
        <f t="shared" si="1135"/>
        <v>0</v>
      </c>
      <c r="M2473" s="47">
        <f t="shared" si="1136"/>
        <v>1</v>
      </c>
      <c r="N2473" s="823"/>
      <c r="O2473" s="5" t="b">
        <f t="shared" si="1133"/>
        <v>1</v>
      </c>
      <c r="P2473" s="6"/>
      <c r="Q2473" s="138"/>
      <c r="R2473" s="403" t="b">
        <f t="shared" si="1094"/>
        <v>1</v>
      </c>
    </row>
    <row r="2474" spans="1:18" s="76" customFormat="1" ht="27" collapsed="1" x14ac:dyDescent="0.25">
      <c r="A2474" s="912"/>
      <c r="B2474" s="181" t="s">
        <v>20</v>
      </c>
      <c r="C2474" s="181"/>
      <c r="D2474" s="144"/>
      <c r="E2474" s="144"/>
      <c r="F2474" s="144"/>
      <c r="G2474" s="81" t="e">
        <f t="shared" si="1081"/>
        <v>#DIV/0!</v>
      </c>
      <c r="H2474" s="144"/>
      <c r="I2474" s="81" t="e">
        <f t="shared" si="1082"/>
        <v>#DIV/0!</v>
      </c>
      <c r="J2474" s="81" t="e">
        <f t="shared" si="1083"/>
        <v>#DIV/0!</v>
      </c>
      <c r="K2474" s="24">
        <f t="shared" si="1095"/>
        <v>0</v>
      </c>
      <c r="L2474" s="24">
        <f t="shared" si="1135"/>
        <v>0</v>
      </c>
      <c r="M2474" s="120" t="e">
        <f t="shared" si="1136"/>
        <v>#DIV/0!</v>
      </c>
      <c r="N2474" s="823"/>
      <c r="O2474" s="5" t="b">
        <f t="shared" si="1133"/>
        <v>1</v>
      </c>
      <c r="P2474" s="6"/>
      <c r="Q2474" s="138"/>
      <c r="R2474" s="403" t="b">
        <f t="shared" si="1094"/>
        <v>1</v>
      </c>
    </row>
    <row r="2475" spans="1:18" s="75" customFormat="1" ht="222" customHeight="1" x14ac:dyDescent="0.25">
      <c r="A2475" s="911" t="s">
        <v>621</v>
      </c>
      <c r="B2475" s="16" t="s">
        <v>188</v>
      </c>
      <c r="C2475" s="37" t="s">
        <v>521</v>
      </c>
      <c r="D2475" s="51">
        <f>SUM(D2476:D2479)</f>
        <v>615997</v>
      </c>
      <c r="E2475" s="51">
        <f t="shared" ref="E2475:F2475" si="1137">SUM(E2476:E2479)</f>
        <v>615997</v>
      </c>
      <c r="F2475" s="51">
        <f t="shared" si="1137"/>
        <v>93408.24</v>
      </c>
      <c r="G2475" s="105">
        <f t="shared" si="1081"/>
        <v>0.152</v>
      </c>
      <c r="H2475" s="51">
        <f t="shared" ref="H2475" si="1138">SUM(H2476:H2479)</f>
        <v>93408.24</v>
      </c>
      <c r="I2475" s="100">
        <f t="shared" si="1082"/>
        <v>0.152</v>
      </c>
      <c r="J2475" s="105">
        <f t="shared" si="1083"/>
        <v>1</v>
      </c>
      <c r="K2475" s="51">
        <f>SUM(K2476:K2479)</f>
        <v>596039.17000000004</v>
      </c>
      <c r="L2475" s="51">
        <f>SUM(L2476:L2479)</f>
        <v>19957.830000000002</v>
      </c>
      <c r="M2475" s="237">
        <f t="shared" si="1136"/>
        <v>0.96799999999999997</v>
      </c>
      <c r="N2475" s="825" t="s">
        <v>1364</v>
      </c>
      <c r="O2475" s="5" t="b">
        <f t="shared" si="1133"/>
        <v>1</v>
      </c>
      <c r="P2475" s="6"/>
      <c r="Q2475" s="138"/>
      <c r="R2475" s="403" t="b">
        <f t="shared" si="1094"/>
        <v>1</v>
      </c>
    </row>
    <row r="2476" spans="1:18" s="4" customFormat="1" ht="81" customHeight="1" outlineLevel="2" x14ac:dyDescent="0.25">
      <c r="A2476" s="911"/>
      <c r="B2476" s="412" t="s">
        <v>19</v>
      </c>
      <c r="C2476" s="37"/>
      <c r="D2476" s="24"/>
      <c r="E2476" s="24"/>
      <c r="F2476" s="24"/>
      <c r="G2476" s="81" t="e">
        <f t="shared" si="1081"/>
        <v>#DIV/0!</v>
      </c>
      <c r="H2476" s="411"/>
      <c r="I2476" s="81" t="e">
        <f t="shared" si="1082"/>
        <v>#DIV/0!</v>
      </c>
      <c r="J2476" s="81" t="e">
        <f t="shared" si="1083"/>
        <v>#DIV/0!</v>
      </c>
      <c r="K2476" s="24">
        <f>E2476</f>
        <v>0</v>
      </c>
      <c r="L2476" s="24">
        <f t="shared" ref="L2476:L2479" si="1139">E2476-K2476</f>
        <v>0</v>
      </c>
      <c r="M2476" s="120" t="e">
        <f t="shared" si="1136"/>
        <v>#DIV/0!</v>
      </c>
      <c r="N2476" s="826"/>
      <c r="O2476" s="5" t="b">
        <f t="shared" si="1133"/>
        <v>1</v>
      </c>
      <c r="P2476" s="6"/>
      <c r="Q2476" s="138"/>
      <c r="R2476" s="403" t="b">
        <f t="shared" si="1094"/>
        <v>1</v>
      </c>
    </row>
    <row r="2477" spans="1:18" s="4" customFormat="1" ht="75.75" customHeight="1" outlineLevel="2" x14ac:dyDescent="0.25">
      <c r="A2477" s="911"/>
      <c r="B2477" s="412" t="s">
        <v>18</v>
      </c>
      <c r="C2477" s="409"/>
      <c r="D2477" s="24">
        <v>615997</v>
      </c>
      <c r="E2477" s="24">
        <f>D2477</f>
        <v>615997</v>
      </c>
      <c r="F2477" s="24">
        <v>93408.24</v>
      </c>
      <c r="G2477" s="100">
        <f t="shared" si="1081"/>
        <v>0.152</v>
      </c>
      <c r="H2477" s="341">
        <f>F2477</f>
        <v>93408.24</v>
      </c>
      <c r="I2477" s="100">
        <f t="shared" si="1082"/>
        <v>0.152</v>
      </c>
      <c r="J2477" s="100">
        <f t="shared" si="1083"/>
        <v>1</v>
      </c>
      <c r="K2477" s="24">
        <v>596039.17000000004</v>
      </c>
      <c r="L2477" s="24">
        <f t="shared" si="1139"/>
        <v>19957.830000000002</v>
      </c>
      <c r="M2477" s="47">
        <f t="shared" si="1136"/>
        <v>0.97</v>
      </c>
      <c r="N2477" s="826"/>
      <c r="O2477" s="5" t="b">
        <f t="shared" si="1133"/>
        <v>1</v>
      </c>
      <c r="P2477" s="6"/>
      <c r="Q2477" s="138"/>
      <c r="R2477" s="403" t="b">
        <f t="shared" si="1094"/>
        <v>1</v>
      </c>
    </row>
    <row r="2478" spans="1:18" s="76" customFormat="1" ht="74.25" customHeight="1" x14ac:dyDescent="0.25">
      <c r="A2478" s="911"/>
      <c r="B2478" s="412" t="s">
        <v>38</v>
      </c>
      <c r="C2478" s="409"/>
      <c r="D2478" s="24"/>
      <c r="E2478" s="24"/>
      <c r="F2478" s="24"/>
      <c r="G2478" s="81" t="e">
        <f t="shared" si="1081"/>
        <v>#DIV/0!</v>
      </c>
      <c r="H2478" s="24"/>
      <c r="I2478" s="81" t="e">
        <f t="shared" si="1082"/>
        <v>#DIV/0!</v>
      </c>
      <c r="J2478" s="81" t="e">
        <f t="shared" si="1083"/>
        <v>#DIV/0!</v>
      </c>
      <c r="K2478" s="24"/>
      <c r="L2478" s="24">
        <f t="shared" si="1139"/>
        <v>0</v>
      </c>
      <c r="M2478" s="120" t="e">
        <f t="shared" si="1136"/>
        <v>#DIV/0!</v>
      </c>
      <c r="N2478" s="826"/>
      <c r="O2478" s="5" t="b">
        <f t="shared" si="1133"/>
        <v>1</v>
      </c>
      <c r="P2478" s="6"/>
      <c r="Q2478" s="138"/>
      <c r="R2478" s="403" t="b">
        <f t="shared" si="1094"/>
        <v>1</v>
      </c>
    </row>
    <row r="2479" spans="1:18" s="76" customFormat="1" ht="89.25" customHeight="1" collapsed="1" x14ac:dyDescent="0.25">
      <c r="A2479" s="911"/>
      <c r="B2479" s="412" t="s">
        <v>20</v>
      </c>
      <c r="C2479" s="409"/>
      <c r="D2479" s="24">
        <v>0</v>
      </c>
      <c r="E2479" s="24">
        <v>0</v>
      </c>
      <c r="F2479" s="24">
        <v>0</v>
      </c>
      <c r="G2479" s="81" t="e">
        <f t="shared" si="1081"/>
        <v>#DIV/0!</v>
      </c>
      <c r="H2479" s="238"/>
      <c r="I2479" s="81" t="e">
        <f t="shared" si="1082"/>
        <v>#DIV/0!</v>
      </c>
      <c r="J2479" s="81" t="e">
        <f t="shared" si="1083"/>
        <v>#DIV/0!</v>
      </c>
      <c r="K2479" s="24">
        <f t="shared" ref="K2479" si="1140">E2479</f>
        <v>0</v>
      </c>
      <c r="L2479" s="24">
        <f t="shared" si="1139"/>
        <v>0</v>
      </c>
      <c r="M2479" s="120" t="e">
        <f t="shared" si="1136"/>
        <v>#DIV/0!</v>
      </c>
      <c r="N2479" s="827"/>
      <c r="O2479" s="5" t="b">
        <f t="shared" si="1133"/>
        <v>1</v>
      </c>
      <c r="P2479" s="6"/>
      <c r="Q2479" s="138"/>
      <c r="R2479" s="403" t="b">
        <f t="shared" si="1094"/>
        <v>1</v>
      </c>
    </row>
    <row r="2480" spans="1:18" s="76" customFormat="1" ht="93.75" customHeight="1" x14ac:dyDescent="0.25">
      <c r="A2480" s="932" t="s">
        <v>1177</v>
      </c>
      <c r="B2480" s="426" t="s">
        <v>1175</v>
      </c>
      <c r="C2480" s="286" t="s">
        <v>172</v>
      </c>
      <c r="D2480" s="24">
        <f>SUM(D2481:D2484)</f>
        <v>2790.27</v>
      </c>
      <c r="E2480" s="24">
        <f t="shared" ref="E2480:F2480" si="1141">SUM(E2481:E2484)</f>
        <v>2790.27</v>
      </c>
      <c r="F2480" s="24">
        <f t="shared" si="1141"/>
        <v>0</v>
      </c>
      <c r="G2480" s="81">
        <f t="shared" si="1081"/>
        <v>0</v>
      </c>
      <c r="H2480" s="431"/>
      <c r="I2480" s="81">
        <f t="shared" si="1082"/>
        <v>0</v>
      </c>
      <c r="J2480" s="81"/>
      <c r="K2480" s="24">
        <f>SUM(K2481:K2484)</f>
        <v>2790.27</v>
      </c>
      <c r="L2480" s="24">
        <f>SUM(L2481:L2484)</f>
        <v>0</v>
      </c>
      <c r="M2480" s="47">
        <f t="shared" si="1136"/>
        <v>1</v>
      </c>
      <c r="N2480" s="609"/>
      <c r="O2480" s="5" t="b">
        <f t="shared" si="1133"/>
        <v>1</v>
      </c>
      <c r="P2480" s="424"/>
      <c r="Q2480" s="138"/>
      <c r="R2480" s="403" t="b">
        <f t="shared" si="1094"/>
        <v>1</v>
      </c>
    </row>
    <row r="2481" spans="1:18" s="76" customFormat="1" ht="27" x14ac:dyDescent="0.25">
      <c r="A2481" s="933"/>
      <c r="B2481" s="426" t="s">
        <v>19</v>
      </c>
      <c r="C2481" s="425"/>
      <c r="D2481" s="24">
        <f>D2486</f>
        <v>0</v>
      </c>
      <c r="E2481" s="24">
        <f t="shared" ref="E2481:F2481" si="1142">E2486</f>
        <v>0</v>
      </c>
      <c r="F2481" s="24">
        <f t="shared" si="1142"/>
        <v>0</v>
      </c>
      <c r="G2481" s="81" t="e">
        <f t="shared" si="1081"/>
        <v>#DIV/0!</v>
      </c>
      <c r="H2481" s="431">
        <f>H2486</f>
        <v>0</v>
      </c>
      <c r="I2481" s="81" t="e">
        <f t="shared" si="1082"/>
        <v>#DIV/0!</v>
      </c>
      <c r="J2481" s="81"/>
      <c r="K2481" s="24">
        <f>K2486</f>
        <v>0</v>
      </c>
      <c r="L2481" s="24"/>
      <c r="M2481" s="120" t="e">
        <f t="shared" si="1136"/>
        <v>#DIV/0!</v>
      </c>
      <c r="N2481" s="610"/>
      <c r="O2481" s="5" t="b">
        <f t="shared" si="1133"/>
        <v>1</v>
      </c>
      <c r="P2481" s="424"/>
      <c r="Q2481" s="138"/>
      <c r="R2481" s="403" t="b">
        <f t="shared" si="1094"/>
        <v>1</v>
      </c>
    </row>
    <row r="2482" spans="1:18" s="76" customFormat="1" ht="27" x14ac:dyDescent="0.25">
      <c r="A2482" s="933"/>
      <c r="B2482" s="426" t="s">
        <v>18</v>
      </c>
      <c r="C2482" s="425"/>
      <c r="D2482" s="24">
        <f t="shared" ref="D2482:F2484" si="1143">D2487</f>
        <v>0</v>
      </c>
      <c r="E2482" s="24">
        <f t="shared" si="1143"/>
        <v>0</v>
      </c>
      <c r="F2482" s="24">
        <f t="shared" si="1143"/>
        <v>0</v>
      </c>
      <c r="G2482" s="81" t="e">
        <f t="shared" si="1081"/>
        <v>#DIV/0!</v>
      </c>
      <c r="H2482" s="431"/>
      <c r="I2482" s="81" t="e">
        <f t="shared" si="1082"/>
        <v>#DIV/0!</v>
      </c>
      <c r="J2482" s="81"/>
      <c r="K2482" s="24">
        <f t="shared" ref="K2482:K2484" si="1144">K2487</f>
        <v>0</v>
      </c>
      <c r="L2482" s="24"/>
      <c r="M2482" s="120" t="e">
        <f t="shared" si="1136"/>
        <v>#DIV/0!</v>
      </c>
      <c r="N2482" s="610"/>
      <c r="O2482" s="5" t="b">
        <f t="shared" si="1133"/>
        <v>1</v>
      </c>
      <c r="P2482" s="424"/>
      <c r="Q2482" s="138"/>
      <c r="R2482" s="403" t="b">
        <f t="shared" si="1094"/>
        <v>1</v>
      </c>
    </row>
    <row r="2483" spans="1:18" s="76" customFormat="1" ht="27" x14ac:dyDescent="0.25">
      <c r="A2483" s="933"/>
      <c r="B2483" s="426" t="s">
        <v>38</v>
      </c>
      <c r="C2483" s="425"/>
      <c r="D2483" s="24">
        <f t="shared" si="1143"/>
        <v>2790.27</v>
      </c>
      <c r="E2483" s="24">
        <f t="shared" si="1143"/>
        <v>2790.27</v>
      </c>
      <c r="F2483" s="24">
        <f t="shared" si="1143"/>
        <v>0</v>
      </c>
      <c r="G2483" s="81">
        <f t="shared" si="1081"/>
        <v>0</v>
      </c>
      <c r="H2483" s="431"/>
      <c r="I2483" s="81">
        <f t="shared" si="1082"/>
        <v>0</v>
      </c>
      <c r="J2483" s="81"/>
      <c r="K2483" s="24">
        <f t="shared" si="1144"/>
        <v>2790.27</v>
      </c>
      <c r="L2483" s="24"/>
      <c r="M2483" s="47">
        <f t="shared" si="1136"/>
        <v>1</v>
      </c>
      <c r="N2483" s="610"/>
      <c r="O2483" s="5" t="b">
        <f t="shared" si="1133"/>
        <v>1</v>
      </c>
      <c r="P2483" s="424"/>
      <c r="Q2483" s="138"/>
      <c r="R2483" s="403" t="b">
        <f t="shared" si="1094"/>
        <v>1</v>
      </c>
    </row>
    <row r="2484" spans="1:18" s="76" customFormat="1" ht="27" x14ac:dyDescent="0.25">
      <c r="A2484" s="934"/>
      <c r="B2484" s="426" t="s">
        <v>20</v>
      </c>
      <c r="C2484" s="425"/>
      <c r="D2484" s="24">
        <f t="shared" si="1143"/>
        <v>0</v>
      </c>
      <c r="E2484" s="24">
        <f t="shared" si="1143"/>
        <v>0</v>
      </c>
      <c r="F2484" s="24">
        <f t="shared" si="1143"/>
        <v>0</v>
      </c>
      <c r="G2484" s="81" t="e">
        <f t="shared" si="1081"/>
        <v>#DIV/0!</v>
      </c>
      <c r="H2484" s="431"/>
      <c r="I2484" s="81" t="e">
        <f t="shared" si="1082"/>
        <v>#DIV/0!</v>
      </c>
      <c r="J2484" s="81"/>
      <c r="K2484" s="24">
        <f t="shared" si="1144"/>
        <v>0</v>
      </c>
      <c r="L2484" s="24"/>
      <c r="M2484" s="120" t="e">
        <f t="shared" si="1136"/>
        <v>#DIV/0!</v>
      </c>
      <c r="N2484" s="611"/>
      <c r="O2484" s="5" t="b">
        <f t="shared" si="1133"/>
        <v>1</v>
      </c>
      <c r="P2484" s="424"/>
      <c r="Q2484" s="138"/>
      <c r="R2484" s="403" t="b">
        <f t="shared" si="1094"/>
        <v>1</v>
      </c>
    </row>
    <row r="2485" spans="1:18" s="76" customFormat="1" ht="52.5" customHeight="1" x14ac:dyDescent="0.25">
      <c r="A2485" s="932" t="s">
        <v>1178</v>
      </c>
      <c r="B2485" s="426" t="s">
        <v>1176</v>
      </c>
      <c r="C2485" s="37" t="s">
        <v>521</v>
      </c>
      <c r="D2485" s="24">
        <f>SUM(D2486:D2489)</f>
        <v>2790.27</v>
      </c>
      <c r="E2485" s="24">
        <f t="shared" ref="E2485:F2485" si="1145">SUM(E2486:E2489)</f>
        <v>2790.27</v>
      </c>
      <c r="F2485" s="24">
        <f t="shared" si="1145"/>
        <v>0</v>
      </c>
      <c r="G2485" s="81">
        <f t="shared" si="1081"/>
        <v>0</v>
      </c>
      <c r="H2485" s="431">
        <f>SUM(H2486:H2489)</f>
        <v>0</v>
      </c>
      <c r="I2485" s="81">
        <f t="shared" si="1082"/>
        <v>0</v>
      </c>
      <c r="J2485" s="81"/>
      <c r="K2485" s="24">
        <f>SUM(K2486:K2489)</f>
        <v>2790.27</v>
      </c>
      <c r="L2485" s="24">
        <f>SUM(L2486:L2489)</f>
        <v>0</v>
      </c>
      <c r="M2485" s="47">
        <f t="shared" si="1136"/>
        <v>1</v>
      </c>
      <c r="N2485" s="606" t="s">
        <v>1365</v>
      </c>
      <c r="O2485" s="5" t="b">
        <f t="shared" si="1133"/>
        <v>1</v>
      </c>
      <c r="P2485" s="424"/>
      <c r="Q2485" s="138"/>
      <c r="R2485" s="403" t="b">
        <f t="shared" si="1094"/>
        <v>1</v>
      </c>
    </row>
    <row r="2486" spans="1:18" s="76" customFormat="1" ht="27" x14ac:dyDescent="0.25">
      <c r="A2486" s="933"/>
      <c r="B2486" s="426" t="s">
        <v>19</v>
      </c>
      <c r="C2486" s="425"/>
      <c r="D2486" s="24"/>
      <c r="E2486" s="24"/>
      <c r="F2486" s="24"/>
      <c r="G2486" s="81" t="e">
        <f t="shared" si="1081"/>
        <v>#DIV/0!</v>
      </c>
      <c r="H2486" s="431"/>
      <c r="I2486" s="81" t="e">
        <f t="shared" si="1082"/>
        <v>#DIV/0!</v>
      </c>
      <c r="J2486" s="81"/>
      <c r="K2486" s="24"/>
      <c r="L2486" s="24"/>
      <c r="M2486" s="120" t="e">
        <f t="shared" si="1136"/>
        <v>#DIV/0!</v>
      </c>
      <c r="N2486" s="607"/>
      <c r="O2486" s="5" t="b">
        <f t="shared" si="1133"/>
        <v>1</v>
      </c>
      <c r="P2486" s="424"/>
      <c r="Q2486" s="138"/>
      <c r="R2486" s="403" t="b">
        <f t="shared" si="1094"/>
        <v>1</v>
      </c>
    </row>
    <row r="2487" spans="1:18" s="76" customFormat="1" ht="27" x14ac:dyDescent="0.25">
      <c r="A2487" s="933"/>
      <c r="B2487" s="426" t="s">
        <v>18</v>
      </c>
      <c r="C2487" s="425"/>
      <c r="D2487" s="24"/>
      <c r="E2487" s="24"/>
      <c r="F2487" s="24"/>
      <c r="G2487" s="81" t="e">
        <f t="shared" si="1081"/>
        <v>#DIV/0!</v>
      </c>
      <c r="H2487" s="431"/>
      <c r="I2487" s="81" t="e">
        <f t="shared" si="1082"/>
        <v>#DIV/0!</v>
      </c>
      <c r="J2487" s="81"/>
      <c r="K2487" s="24"/>
      <c r="L2487" s="24"/>
      <c r="M2487" s="120" t="e">
        <f t="shared" si="1136"/>
        <v>#DIV/0!</v>
      </c>
      <c r="N2487" s="607"/>
      <c r="O2487" s="5" t="b">
        <f t="shared" si="1133"/>
        <v>1</v>
      </c>
      <c r="P2487" s="424"/>
      <c r="Q2487" s="138"/>
      <c r="R2487" s="403" t="b">
        <f t="shared" si="1094"/>
        <v>1</v>
      </c>
    </row>
    <row r="2488" spans="1:18" s="76" customFormat="1" ht="27" x14ac:dyDescent="0.25">
      <c r="A2488" s="933"/>
      <c r="B2488" s="426" t="s">
        <v>38</v>
      </c>
      <c r="C2488" s="425"/>
      <c r="D2488" s="24">
        <v>2790.27</v>
      </c>
      <c r="E2488" s="24">
        <v>2790.27</v>
      </c>
      <c r="F2488" s="24"/>
      <c r="G2488" s="81">
        <f t="shared" si="1081"/>
        <v>0</v>
      </c>
      <c r="H2488" s="431"/>
      <c r="I2488" s="81">
        <f t="shared" si="1082"/>
        <v>0</v>
      </c>
      <c r="J2488" s="81"/>
      <c r="K2488" s="24">
        <v>2790.27</v>
      </c>
      <c r="L2488" s="24"/>
      <c r="M2488" s="47">
        <f t="shared" si="1136"/>
        <v>1</v>
      </c>
      <c r="N2488" s="607"/>
      <c r="O2488" s="5" t="b">
        <f t="shared" si="1133"/>
        <v>1</v>
      </c>
      <c r="P2488" s="424"/>
      <c r="Q2488" s="138"/>
      <c r="R2488" s="403" t="b">
        <f t="shared" si="1094"/>
        <v>1</v>
      </c>
    </row>
    <row r="2489" spans="1:18" s="76" customFormat="1" ht="27" x14ac:dyDescent="0.25">
      <c r="A2489" s="934"/>
      <c r="B2489" s="426" t="s">
        <v>20</v>
      </c>
      <c r="C2489" s="425"/>
      <c r="D2489" s="24"/>
      <c r="E2489" s="24"/>
      <c r="F2489" s="24"/>
      <c r="G2489" s="81" t="e">
        <f t="shared" si="1081"/>
        <v>#DIV/0!</v>
      </c>
      <c r="H2489" s="431"/>
      <c r="I2489" s="81" t="e">
        <f t="shared" si="1082"/>
        <v>#DIV/0!</v>
      </c>
      <c r="J2489" s="81"/>
      <c r="K2489" s="24"/>
      <c r="L2489" s="24"/>
      <c r="M2489" s="120" t="e">
        <f t="shared" si="1136"/>
        <v>#DIV/0!</v>
      </c>
      <c r="N2489" s="608"/>
      <c r="O2489" s="5" t="b">
        <f t="shared" si="1133"/>
        <v>1</v>
      </c>
      <c r="P2489" s="424"/>
      <c r="Q2489" s="138"/>
      <c r="R2489" s="403" t="b">
        <f t="shared" si="1094"/>
        <v>1</v>
      </c>
    </row>
    <row r="2490" spans="1:18" s="76" customFormat="1" ht="75.75" customHeight="1" x14ac:dyDescent="0.25">
      <c r="A2490" s="918" t="s">
        <v>517</v>
      </c>
      <c r="B2490" s="165" t="s">
        <v>710</v>
      </c>
      <c r="C2490" s="348" t="s">
        <v>114</v>
      </c>
      <c r="D2490" s="31">
        <f>SUM(D2491:D2494)</f>
        <v>8083.4</v>
      </c>
      <c r="E2490" s="31">
        <f>SUM(E2491:E2494)</f>
        <v>2292.4</v>
      </c>
      <c r="F2490" s="31">
        <f>SUM(F2491:F2494)</f>
        <v>1218.4000000000001</v>
      </c>
      <c r="G2490" s="101">
        <f>F2490/E2490</f>
        <v>0.53100000000000003</v>
      </c>
      <c r="H2490" s="31">
        <f>H2492+H2493</f>
        <v>1218.4000000000001</v>
      </c>
      <c r="I2490" s="101">
        <f t="shared" ref="I2490:I2553" si="1146">H2490/E2490</f>
        <v>0.53100000000000003</v>
      </c>
      <c r="J2490" s="101">
        <f t="shared" ref="J2490:J2495" si="1147">H2490/F2490</f>
        <v>1</v>
      </c>
      <c r="K2490" s="31">
        <f>SUM(K2491:K2494)</f>
        <v>1681.8</v>
      </c>
      <c r="L2490" s="31">
        <f>SUM(L2491:L2494)</f>
        <v>610.6</v>
      </c>
      <c r="M2490" s="32">
        <f t="shared" ref="M2490:M2553" si="1148">K2490/E2490</f>
        <v>0.73</v>
      </c>
      <c r="N2490" s="812"/>
      <c r="O2490" s="5" t="b">
        <f t="shared" si="1133"/>
        <v>1</v>
      </c>
      <c r="P2490" s="6"/>
      <c r="Q2490" s="138"/>
      <c r="R2490" s="403" t="b">
        <f t="shared" si="1094"/>
        <v>1</v>
      </c>
    </row>
    <row r="2491" spans="1:18" s="76" customFormat="1" ht="22.5" customHeight="1" x14ac:dyDescent="0.25">
      <c r="A2491" s="918"/>
      <c r="B2491" s="35" t="s">
        <v>19</v>
      </c>
      <c r="C2491" s="334"/>
      <c r="D2491" s="179">
        <f>D2501+D2496</f>
        <v>0</v>
      </c>
      <c r="E2491" s="179">
        <f t="shared" ref="E2491:H2494" si="1149">E2501+E2496</f>
        <v>0</v>
      </c>
      <c r="F2491" s="179">
        <f t="shared" si="1149"/>
        <v>0</v>
      </c>
      <c r="G2491" s="112" t="e">
        <f t="shared" si="1149"/>
        <v>#DIV/0!</v>
      </c>
      <c r="H2491" s="179">
        <f t="shared" si="1149"/>
        <v>0</v>
      </c>
      <c r="I2491" s="103" t="e">
        <f t="shared" si="1146"/>
        <v>#DIV/0!</v>
      </c>
      <c r="J2491" s="102" t="e">
        <f t="shared" si="1147"/>
        <v>#DIV/0!</v>
      </c>
      <c r="K2491" s="179">
        <f>K2501+K2496</f>
        <v>0</v>
      </c>
      <c r="L2491" s="179">
        <f>L2501+L2496</f>
        <v>0</v>
      </c>
      <c r="M2491" s="117" t="e">
        <f t="shared" si="1148"/>
        <v>#DIV/0!</v>
      </c>
      <c r="N2491" s="812"/>
      <c r="O2491" s="5" t="b">
        <f t="shared" si="1133"/>
        <v>1</v>
      </c>
      <c r="P2491" s="6"/>
      <c r="Q2491" s="138"/>
      <c r="R2491" s="403" t="b">
        <f t="shared" si="1094"/>
        <v>1</v>
      </c>
    </row>
    <row r="2492" spans="1:18" s="76" customFormat="1" ht="22.5" customHeight="1" x14ac:dyDescent="0.25">
      <c r="A2492" s="918"/>
      <c r="B2492" s="35" t="s">
        <v>18</v>
      </c>
      <c r="C2492" s="334"/>
      <c r="D2492" s="179">
        <f t="shared" ref="D2492:F2494" si="1150">D2502+D2497</f>
        <v>8083.4</v>
      </c>
      <c r="E2492" s="179">
        <f t="shared" si="1150"/>
        <v>2292.4</v>
      </c>
      <c r="F2492" s="179">
        <f t="shared" si="1150"/>
        <v>1218.4000000000001</v>
      </c>
      <c r="G2492" s="333">
        <f t="shared" ref="G2492:G2493" si="1151">F2492/E2492</f>
        <v>0.53100000000000003</v>
      </c>
      <c r="H2492" s="179">
        <f t="shared" si="1149"/>
        <v>1218.4000000000001</v>
      </c>
      <c r="I2492" s="104">
        <f t="shared" si="1146"/>
        <v>0.53100000000000003</v>
      </c>
      <c r="J2492" s="104">
        <f t="shared" si="1147"/>
        <v>1</v>
      </c>
      <c r="K2492" s="179">
        <f t="shared" ref="K2492:L2494" si="1152">K2502+K2497</f>
        <v>1681.8</v>
      </c>
      <c r="L2492" s="179">
        <f t="shared" si="1152"/>
        <v>610.6</v>
      </c>
      <c r="M2492" s="116">
        <f t="shared" si="1148"/>
        <v>0.73</v>
      </c>
      <c r="N2492" s="812"/>
      <c r="O2492" s="5" t="b">
        <f t="shared" si="1133"/>
        <v>1</v>
      </c>
      <c r="P2492" s="6"/>
      <c r="Q2492" s="138"/>
      <c r="R2492" s="403" t="b">
        <f t="shared" si="1094"/>
        <v>1</v>
      </c>
    </row>
    <row r="2493" spans="1:18" s="76" customFormat="1" ht="22.5" customHeight="1" x14ac:dyDescent="0.25">
      <c r="A2493" s="918"/>
      <c r="B2493" s="332" t="s">
        <v>38</v>
      </c>
      <c r="C2493" s="335"/>
      <c r="D2493" s="179">
        <f t="shared" si="1150"/>
        <v>0</v>
      </c>
      <c r="E2493" s="179">
        <f t="shared" si="1150"/>
        <v>0</v>
      </c>
      <c r="F2493" s="179">
        <f t="shared" si="1150"/>
        <v>0</v>
      </c>
      <c r="G2493" s="103" t="e">
        <f t="shared" si="1151"/>
        <v>#DIV/0!</v>
      </c>
      <c r="H2493" s="179">
        <f t="shared" si="1149"/>
        <v>0</v>
      </c>
      <c r="I2493" s="103" t="e">
        <f t="shared" si="1146"/>
        <v>#DIV/0!</v>
      </c>
      <c r="J2493" s="102" t="e">
        <f t="shared" si="1147"/>
        <v>#DIV/0!</v>
      </c>
      <c r="K2493" s="179">
        <f t="shared" si="1152"/>
        <v>0</v>
      </c>
      <c r="L2493" s="179">
        <f t="shared" si="1152"/>
        <v>0</v>
      </c>
      <c r="M2493" s="117" t="e">
        <f t="shared" si="1148"/>
        <v>#DIV/0!</v>
      </c>
      <c r="N2493" s="812"/>
      <c r="O2493" s="5" t="b">
        <f t="shared" si="1133"/>
        <v>1</v>
      </c>
      <c r="P2493" s="6"/>
      <c r="Q2493" s="138"/>
      <c r="R2493" s="403" t="b">
        <f t="shared" si="1094"/>
        <v>1</v>
      </c>
    </row>
    <row r="2494" spans="1:18" s="76" customFormat="1" ht="27" x14ac:dyDescent="0.25">
      <c r="A2494" s="918"/>
      <c r="B2494" s="332" t="s">
        <v>20</v>
      </c>
      <c r="C2494" s="335"/>
      <c r="D2494" s="179">
        <f t="shared" si="1150"/>
        <v>0</v>
      </c>
      <c r="E2494" s="179">
        <f t="shared" si="1150"/>
        <v>0</v>
      </c>
      <c r="F2494" s="179">
        <f t="shared" si="1150"/>
        <v>0</v>
      </c>
      <c r="G2494" s="103" t="e">
        <f>F2494/E2494</f>
        <v>#DIV/0!</v>
      </c>
      <c r="H2494" s="179">
        <f t="shared" si="1149"/>
        <v>0</v>
      </c>
      <c r="I2494" s="103" t="e">
        <f t="shared" si="1146"/>
        <v>#DIV/0!</v>
      </c>
      <c r="J2494" s="102" t="e">
        <f t="shared" si="1147"/>
        <v>#DIV/0!</v>
      </c>
      <c r="K2494" s="179">
        <f t="shared" si="1152"/>
        <v>0</v>
      </c>
      <c r="L2494" s="179">
        <f t="shared" si="1152"/>
        <v>0</v>
      </c>
      <c r="M2494" s="117" t="e">
        <f t="shared" si="1148"/>
        <v>#DIV/0!</v>
      </c>
      <c r="N2494" s="812"/>
      <c r="O2494" s="5" t="b">
        <f t="shared" si="1133"/>
        <v>1</v>
      </c>
      <c r="P2494" s="6"/>
      <c r="Q2494" s="138"/>
      <c r="R2494" s="403" t="b">
        <f t="shared" si="1094"/>
        <v>1</v>
      </c>
    </row>
    <row r="2495" spans="1:18" s="145" customFormat="1" ht="69" customHeight="1" x14ac:dyDescent="0.25">
      <c r="A2495" s="855" t="s">
        <v>622</v>
      </c>
      <c r="B2495" s="290" t="s">
        <v>501</v>
      </c>
      <c r="C2495" s="293" t="s">
        <v>172</v>
      </c>
      <c r="D2495" s="51">
        <f t="shared" ref="D2495:F2495" si="1153">SUM(D2496:D2499)</f>
        <v>26.4</v>
      </c>
      <c r="E2495" s="51">
        <f t="shared" si="1153"/>
        <v>21.4</v>
      </c>
      <c r="F2495" s="25">
        <f t="shared" si="1153"/>
        <v>21.4</v>
      </c>
      <c r="G2495" s="292">
        <f>F2495/E2495</f>
        <v>1</v>
      </c>
      <c r="H2495" s="279">
        <f t="shared" ref="H2495" si="1154">SUM(H2496:H2499)</f>
        <v>21.4</v>
      </c>
      <c r="I2495" s="100">
        <f t="shared" si="1146"/>
        <v>1</v>
      </c>
      <c r="J2495" s="205">
        <f t="shared" si="1147"/>
        <v>1</v>
      </c>
      <c r="K2495" s="24">
        <f>SUM(K2496:K2499)</f>
        <v>21.4</v>
      </c>
      <c r="L2495" s="24">
        <f>SUM(L2496:L2499)</f>
        <v>0</v>
      </c>
      <c r="M2495" s="47">
        <f t="shared" si="1148"/>
        <v>1</v>
      </c>
      <c r="N2495" s="614" t="s">
        <v>1569</v>
      </c>
      <c r="O2495" s="5" t="b">
        <f t="shared" si="1133"/>
        <v>1</v>
      </c>
      <c r="P2495" s="146"/>
      <c r="Q2495" s="147"/>
      <c r="R2495" s="403" t="b">
        <f t="shared" si="1094"/>
        <v>1</v>
      </c>
    </row>
    <row r="2496" spans="1:18" s="148" customFormat="1" ht="27" outlineLevel="2" x14ac:dyDescent="0.25">
      <c r="A2496" s="855"/>
      <c r="B2496" s="409" t="s">
        <v>19</v>
      </c>
      <c r="C2496" s="177"/>
      <c r="D2496" s="24"/>
      <c r="E2496" s="24"/>
      <c r="F2496" s="24"/>
      <c r="G2496" s="97"/>
      <c r="H2496" s="24"/>
      <c r="I2496" s="81" t="e">
        <f t="shared" si="1146"/>
        <v>#DIV/0!</v>
      </c>
      <c r="J2496" s="100"/>
      <c r="K2496" s="24">
        <f>E2496</f>
        <v>0</v>
      </c>
      <c r="L2496" s="24"/>
      <c r="M2496" s="120" t="e">
        <f t="shared" si="1148"/>
        <v>#DIV/0!</v>
      </c>
      <c r="N2496" s="615"/>
      <c r="O2496" s="5" t="b">
        <f t="shared" si="1133"/>
        <v>1</v>
      </c>
      <c r="P2496" s="146"/>
      <c r="Q2496" s="147"/>
      <c r="R2496" s="403" t="b">
        <f t="shared" si="1094"/>
        <v>1</v>
      </c>
    </row>
    <row r="2497" spans="1:18" s="148" customFormat="1" ht="42.75" customHeight="1" outlineLevel="2" x14ac:dyDescent="0.25">
      <c r="A2497" s="855"/>
      <c r="B2497" s="409" t="s">
        <v>18</v>
      </c>
      <c r="C2497" s="177"/>
      <c r="D2497" s="144">
        <v>26.4</v>
      </c>
      <c r="E2497" s="144">
        <v>21.4</v>
      </c>
      <c r="F2497" s="144">
        <v>21.4</v>
      </c>
      <c r="G2497" s="205">
        <f t="shared" ref="G2497" si="1155">F2497/E2497</f>
        <v>1</v>
      </c>
      <c r="H2497" s="144">
        <v>21.4</v>
      </c>
      <c r="I2497" s="100">
        <f t="shared" si="1146"/>
        <v>1</v>
      </c>
      <c r="J2497" s="205">
        <f t="shared" ref="J2497" si="1156">H2497/F2497</f>
        <v>1</v>
      </c>
      <c r="K2497" s="24">
        <f t="shared" ref="K2497" si="1157">E2497</f>
        <v>21.4</v>
      </c>
      <c r="L2497" s="144"/>
      <c r="M2497" s="120">
        <f t="shared" si="1148"/>
        <v>1</v>
      </c>
      <c r="N2497" s="615"/>
      <c r="O2497" s="5" t="b">
        <f t="shared" si="1133"/>
        <v>1</v>
      </c>
      <c r="P2497" s="146"/>
      <c r="Q2497" s="147"/>
      <c r="R2497" s="403" t="b">
        <f t="shared" si="1094"/>
        <v>1</v>
      </c>
    </row>
    <row r="2498" spans="1:18" s="149" customFormat="1" ht="48.75" customHeight="1" x14ac:dyDescent="0.25">
      <c r="A2498" s="855"/>
      <c r="B2498" s="181" t="s">
        <v>118</v>
      </c>
      <c r="C2498" s="294"/>
      <c r="D2498" s="144"/>
      <c r="E2498" s="144"/>
      <c r="F2498" s="144"/>
      <c r="G2498" s="292"/>
      <c r="H2498" s="144"/>
      <c r="I2498" s="100"/>
      <c r="J2498" s="292"/>
      <c r="K2498" s="24"/>
      <c r="L2498" s="24"/>
      <c r="M2498" s="120" t="e">
        <f t="shared" si="1148"/>
        <v>#DIV/0!</v>
      </c>
      <c r="N2498" s="615"/>
      <c r="O2498" s="5" t="b">
        <f t="shared" si="1133"/>
        <v>1</v>
      </c>
      <c r="P2498" s="146"/>
      <c r="Q2498" s="147"/>
      <c r="R2498" s="403" t="b">
        <f t="shared" si="1094"/>
        <v>1</v>
      </c>
    </row>
    <row r="2499" spans="1:18" s="149" customFormat="1" ht="162" customHeight="1" collapsed="1" x14ac:dyDescent="0.25">
      <c r="A2499" s="855"/>
      <c r="B2499" s="181" t="s">
        <v>20</v>
      </c>
      <c r="C2499" s="294"/>
      <c r="D2499" s="144"/>
      <c r="E2499" s="144"/>
      <c r="F2499" s="144">
        <v>0</v>
      </c>
      <c r="G2499" s="205">
        <f>F2499</f>
        <v>0</v>
      </c>
      <c r="H2499" s="144">
        <v>0</v>
      </c>
      <c r="I2499" s="81" t="e">
        <f t="shared" si="1146"/>
        <v>#DIV/0!</v>
      </c>
      <c r="J2499" s="205"/>
      <c r="K2499" s="24">
        <f t="shared" ref="K2499:K2504" si="1158">E2499</f>
        <v>0</v>
      </c>
      <c r="L2499" s="24"/>
      <c r="M2499" s="120" t="e">
        <f t="shared" si="1148"/>
        <v>#DIV/0!</v>
      </c>
      <c r="N2499" s="616"/>
      <c r="O2499" s="5" t="b">
        <f t="shared" si="1133"/>
        <v>1</v>
      </c>
      <c r="P2499" s="146"/>
      <c r="Q2499" s="147"/>
      <c r="R2499" s="403" t="b">
        <f t="shared" si="1094"/>
        <v>1</v>
      </c>
    </row>
    <row r="2500" spans="1:18" s="145" customFormat="1" ht="114.75" customHeight="1" x14ac:dyDescent="0.25">
      <c r="A2500" s="855" t="s">
        <v>623</v>
      </c>
      <c r="B2500" s="290" t="s">
        <v>502</v>
      </c>
      <c r="C2500" s="293" t="s">
        <v>172</v>
      </c>
      <c r="D2500" s="278">
        <f>SUM(D2501:D2504)</f>
        <v>8057</v>
      </c>
      <c r="E2500" s="278">
        <f t="shared" ref="E2500:H2500" si="1159">SUM(E2501:E2504)</f>
        <v>2271</v>
      </c>
      <c r="F2500" s="278">
        <f t="shared" si="1159"/>
        <v>1197</v>
      </c>
      <c r="G2500" s="295">
        <f>F2500/E2500</f>
        <v>0.52700000000000002</v>
      </c>
      <c r="H2500" s="144">
        <f t="shared" si="1159"/>
        <v>1197</v>
      </c>
      <c r="I2500" s="100">
        <f t="shared" si="1146"/>
        <v>0.52700000000000002</v>
      </c>
      <c r="J2500" s="100">
        <f t="shared" ref="J2500" si="1160">H2500/F2500</f>
        <v>1</v>
      </c>
      <c r="K2500" s="24">
        <f>SUM(K2501:K2504)</f>
        <v>1660.4</v>
      </c>
      <c r="L2500" s="24">
        <f>SUM(L2501:L2504)</f>
        <v>610.6</v>
      </c>
      <c r="M2500" s="47">
        <f t="shared" si="1148"/>
        <v>0.73</v>
      </c>
      <c r="N2500" s="614" t="s">
        <v>1608</v>
      </c>
      <c r="O2500" s="5" t="b">
        <f t="shared" si="1133"/>
        <v>1</v>
      </c>
      <c r="P2500" s="146"/>
      <c r="Q2500" s="147"/>
      <c r="R2500" s="403" t="b">
        <f t="shared" si="1094"/>
        <v>1</v>
      </c>
    </row>
    <row r="2501" spans="1:18" s="148" customFormat="1" ht="37.5" customHeight="1" outlineLevel="2" x14ac:dyDescent="0.25">
      <c r="A2501" s="855"/>
      <c r="B2501" s="409" t="s">
        <v>19</v>
      </c>
      <c r="C2501" s="177"/>
      <c r="D2501" s="24"/>
      <c r="E2501" s="24"/>
      <c r="F2501" s="24"/>
      <c r="G2501" s="98" t="e">
        <f t="shared" ref="G2501:G2503" si="1161">F2501/E2501</f>
        <v>#DIV/0!</v>
      </c>
      <c r="H2501" s="24"/>
      <c r="I2501" s="81" t="e">
        <f t="shared" si="1146"/>
        <v>#DIV/0!</v>
      </c>
      <c r="J2501" s="81"/>
      <c r="K2501" s="24">
        <f t="shared" si="1158"/>
        <v>0</v>
      </c>
      <c r="L2501" s="24"/>
      <c r="M2501" s="120" t="e">
        <f t="shared" si="1148"/>
        <v>#DIV/0!</v>
      </c>
      <c r="N2501" s="615"/>
      <c r="O2501" s="5" t="b">
        <f t="shared" si="1133"/>
        <v>1</v>
      </c>
      <c r="P2501" s="146"/>
      <c r="Q2501" s="147"/>
      <c r="R2501" s="403" t="b">
        <f t="shared" si="1094"/>
        <v>1</v>
      </c>
    </row>
    <row r="2502" spans="1:18" s="148" customFormat="1" ht="32.25" customHeight="1" outlineLevel="2" x14ac:dyDescent="0.25">
      <c r="A2502" s="855"/>
      <c r="B2502" s="409" t="s">
        <v>18</v>
      </c>
      <c r="C2502" s="177"/>
      <c r="D2502" s="144">
        <v>8057</v>
      </c>
      <c r="E2502" s="144">
        <v>2271</v>
      </c>
      <c r="F2502" s="24">
        <v>1197</v>
      </c>
      <c r="G2502" s="205">
        <f t="shared" si="1161"/>
        <v>0.52700000000000002</v>
      </c>
      <c r="H2502" s="24">
        <f>F2502</f>
        <v>1197</v>
      </c>
      <c r="I2502" s="100">
        <f t="shared" si="1146"/>
        <v>0.52700000000000002</v>
      </c>
      <c r="J2502" s="100">
        <f t="shared" ref="J2502" si="1162">H2502/F2502</f>
        <v>1</v>
      </c>
      <c r="K2502" s="24">
        <v>1660.4</v>
      </c>
      <c r="L2502" s="24">
        <f>E2502-K2502</f>
        <v>610.6</v>
      </c>
      <c r="M2502" s="47">
        <f t="shared" si="1148"/>
        <v>0.73</v>
      </c>
      <c r="N2502" s="615"/>
      <c r="O2502" s="5" t="b">
        <f t="shared" si="1133"/>
        <v>1</v>
      </c>
      <c r="P2502" s="146"/>
      <c r="Q2502" s="147"/>
      <c r="R2502" s="403" t="b">
        <f t="shared" si="1094"/>
        <v>1</v>
      </c>
    </row>
    <row r="2503" spans="1:18" s="149" customFormat="1" ht="69" customHeight="1" x14ac:dyDescent="0.25">
      <c r="A2503" s="855"/>
      <c r="B2503" s="181" t="s">
        <v>118</v>
      </c>
      <c r="C2503" s="294"/>
      <c r="D2503" s="144"/>
      <c r="E2503" s="279"/>
      <c r="F2503" s="144"/>
      <c r="G2503" s="98" t="e">
        <f t="shared" si="1161"/>
        <v>#DIV/0!</v>
      </c>
      <c r="H2503" s="144"/>
      <c r="I2503" s="81" t="e">
        <f t="shared" si="1146"/>
        <v>#DIV/0!</v>
      </c>
      <c r="J2503" s="292"/>
      <c r="K2503" s="24">
        <f t="shared" si="1158"/>
        <v>0</v>
      </c>
      <c r="L2503" s="24"/>
      <c r="M2503" s="120" t="e">
        <f t="shared" si="1148"/>
        <v>#DIV/0!</v>
      </c>
      <c r="N2503" s="615"/>
      <c r="O2503" s="5" t="b">
        <f t="shared" si="1133"/>
        <v>1</v>
      </c>
      <c r="P2503" s="146"/>
      <c r="Q2503" s="147"/>
      <c r="R2503" s="403" t="b">
        <f t="shared" si="1094"/>
        <v>1</v>
      </c>
    </row>
    <row r="2504" spans="1:18" s="149" customFormat="1" ht="324.75" customHeight="1" collapsed="1" x14ac:dyDescent="0.25">
      <c r="A2504" s="855"/>
      <c r="B2504" s="181" t="s">
        <v>20</v>
      </c>
      <c r="C2504" s="294"/>
      <c r="D2504" s="144"/>
      <c r="E2504" s="144"/>
      <c r="F2504" s="144">
        <v>0</v>
      </c>
      <c r="G2504" s="205">
        <f>F2504</f>
        <v>0</v>
      </c>
      <c r="H2504" s="144">
        <v>0</v>
      </c>
      <c r="I2504" s="81" t="e">
        <f t="shared" si="1146"/>
        <v>#DIV/0!</v>
      </c>
      <c r="J2504" s="205">
        <v>0</v>
      </c>
      <c r="K2504" s="24">
        <f t="shared" si="1158"/>
        <v>0</v>
      </c>
      <c r="L2504" s="24"/>
      <c r="M2504" s="120" t="e">
        <f t="shared" si="1148"/>
        <v>#DIV/0!</v>
      </c>
      <c r="N2504" s="616"/>
      <c r="O2504" s="5" t="b">
        <f t="shared" si="1133"/>
        <v>1</v>
      </c>
      <c r="P2504" s="146"/>
      <c r="Q2504" s="147"/>
      <c r="R2504" s="403" t="b">
        <f t="shared" ref="R2504:R2567" si="1163">F2504=H2504</f>
        <v>1</v>
      </c>
    </row>
    <row r="2505" spans="1:18" s="145" customFormat="1" ht="96" customHeight="1" x14ac:dyDescent="0.25">
      <c r="A2505" s="919" t="s">
        <v>1092</v>
      </c>
      <c r="B2505" s="330" t="s">
        <v>711</v>
      </c>
      <c r="C2505" s="331" t="s">
        <v>114</v>
      </c>
      <c r="D2505" s="31">
        <f>SUM(D2506:D2509)</f>
        <v>170022.19</v>
      </c>
      <c r="E2505" s="31">
        <f>SUM(E2506:E2509)</f>
        <v>170022.19</v>
      </c>
      <c r="F2505" s="31">
        <f t="shared" ref="F2505" si="1164">SUM(F2506:F2509)</f>
        <v>139991.85</v>
      </c>
      <c r="G2505" s="217">
        <f>F2505/E2505</f>
        <v>0.82340000000000002</v>
      </c>
      <c r="H2505" s="31">
        <f>SUM(H2506:H2509)</f>
        <v>139991.85</v>
      </c>
      <c r="I2505" s="217">
        <f t="shared" si="1146"/>
        <v>0.82340000000000002</v>
      </c>
      <c r="J2505" s="101">
        <f>H2505/F2505</f>
        <v>1</v>
      </c>
      <c r="K2505" s="31">
        <f>SUM(K2506:K2509)</f>
        <v>169674.09</v>
      </c>
      <c r="L2505" s="31">
        <f>SUM(L2506:L2509)</f>
        <v>348.1</v>
      </c>
      <c r="M2505" s="32">
        <f t="shared" si="1148"/>
        <v>1</v>
      </c>
      <c r="N2505" s="814"/>
      <c r="O2505" s="5" t="b">
        <f t="shared" si="1133"/>
        <v>1</v>
      </c>
      <c r="P2505" s="146"/>
      <c r="Q2505" s="147"/>
      <c r="R2505" s="403" t="b">
        <f t="shared" si="1163"/>
        <v>1</v>
      </c>
    </row>
    <row r="2506" spans="1:18" s="148" customFormat="1" ht="27" outlineLevel="2" x14ac:dyDescent="0.25">
      <c r="A2506" s="920"/>
      <c r="B2506" s="35" t="s">
        <v>19</v>
      </c>
      <c r="C2506" s="331"/>
      <c r="D2506" s="179">
        <f>D2511+D2526+D2531+D2536+D2571+D2606+D2576+D2581+D2596+D2601+D2611</f>
        <v>0</v>
      </c>
      <c r="E2506" s="179">
        <f t="shared" ref="E2506:L2506" si="1165">E2511+E2526+E2531+E2536+E2571+E2606+E2576+E2581+E2596+E2601+E2611</f>
        <v>0</v>
      </c>
      <c r="F2506" s="179">
        <f t="shared" si="1165"/>
        <v>0</v>
      </c>
      <c r="G2506" s="103" t="e">
        <f t="shared" ref="G2506:G2568" si="1166">F2506/E2506</f>
        <v>#DIV/0!</v>
      </c>
      <c r="H2506" s="179">
        <f t="shared" si="1165"/>
        <v>0</v>
      </c>
      <c r="I2506" s="103" t="e">
        <f t="shared" si="1146"/>
        <v>#DIV/0!</v>
      </c>
      <c r="J2506" s="103" t="e">
        <f t="shared" ref="J2506:J2559" si="1167">H2506/F2506</f>
        <v>#DIV/0!</v>
      </c>
      <c r="K2506" s="179">
        <f t="shared" si="1165"/>
        <v>0</v>
      </c>
      <c r="L2506" s="179">
        <f t="shared" si="1165"/>
        <v>0</v>
      </c>
      <c r="M2506" s="117" t="e">
        <f t="shared" si="1148"/>
        <v>#DIV/0!</v>
      </c>
      <c r="N2506" s="815"/>
      <c r="O2506" s="5" t="b">
        <f t="shared" si="1133"/>
        <v>1</v>
      </c>
      <c r="P2506" s="146"/>
      <c r="Q2506" s="147"/>
      <c r="R2506" s="403" t="b">
        <f t="shared" si="1163"/>
        <v>1</v>
      </c>
    </row>
    <row r="2507" spans="1:18" s="148" customFormat="1" ht="27" outlineLevel="2" x14ac:dyDescent="0.25">
      <c r="A2507" s="920"/>
      <c r="B2507" s="35" t="s">
        <v>18</v>
      </c>
      <c r="C2507" s="331"/>
      <c r="D2507" s="179">
        <f t="shared" ref="D2507:F2509" si="1168">D2512+D2527+D2532+D2537+D2572+D2607+D2577+D2582+D2597+D2602+D2612</f>
        <v>0</v>
      </c>
      <c r="E2507" s="179">
        <f t="shared" si="1168"/>
        <v>0</v>
      </c>
      <c r="F2507" s="179">
        <f t="shared" si="1168"/>
        <v>0</v>
      </c>
      <c r="G2507" s="103" t="e">
        <f t="shared" si="1166"/>
        <v>#DIV/0!</v>
      </c>
      <c r="H2507" s="179">
        <f t="shared" ref="H2507" si="1169">H2512+H2527+H2532+H2537+H2572+H2607+H2577+H2582+H2597+H2602+H2612</f>
        <v>0</v>
      </c>
      <c r="I2507" s="103" t="e">
        <f t="shared" si="1146"/>
        <v>#DIV/0!</v>
      </c>
      <c r="J2507" s="103" t="e">
        <f t="shared" si="1167"/>
        <v>#DIV/0!</v>
      </c>
      <c r="K2507" s="179">
        <f t="shared" ref="K2507:L2507" si="1170">K2512+K2527+K2532+K2537+K2572+K2607+K2577+K2582+K2597+K2602+K2612</f>
        <v>0</v>
      </c>
      <c r="L2507" s="179">
        <f t="shared" si="1170"/>
        <v>0</v>
      </c>
      <c r="M2507" s="117" t="e">
        <f t="shared" si="1148"/>
        <v>#DIV/0!</v>
      </c>
      <c r="N2507" s="815"/>
      <c r="O2507" s="5" t="b">
        <f t="shared" si="1133"/>
        <v>1</v>
      </c>
      <c r="P2507" s="146"/>
      <c r="Q2507" s="147"/>
      <c r="R2507" s="403" t="b">
        <f t="shared" si="1163"/>
        <v>1</v>
      </c>
    </row>
    <row r="2508" spans="1:18" s="149" customFormat="1" ht="27" x14ac:dyDescent="0.25">
      <c r="A2508" s="920"/>
      <c r="B2508" s="332" t="s">
        <v>118</v>
      </c>
      <c r="C2508" s="331"/>
      <c r="D2508" s="179">
        <f>D2513+D2528+D2533+D2538+D2573+D2578+D2583+D2598+D2603+D2608+D2613+D2618</f>
        <v>170022.19</v>
      </c>
      <c r="E2508" s="179">
        <f t="shared" ref="E2508" si="1171">E2513+E2528+E2533+E2538+E2573+E2578+E2583+E2598+E2603+E2608+E2613+E2618</f>
        <v>170022.19</v>
      </c>
      <c r="F2508" s="179">
        <f>F2513+F2528+F2533+F2538+F2573+F2578+F2583+F2598+F2603+F2608+F2613+F2618</f>
        <v>139991.85</v>
      </c>
      <c r="G2508" s="385">
        <f t="shared" si="1166"/>
        <v>0.82340000000000002</v>
      </c>
      <c r="H2508" s="33">
        <f>H2513+H2528+H2533+H2538+H2573+H2578+H2583+H2598+H2603+H2608+H2613+H2618</f>
        <v>139991.85</v>
      </c>
      <c r="I2508" s="385">
        <f t="shared" si="1146"/>
        <v>0.82340000000000002</v>
      </c>
      <c r="J2508" s="333">
        <f t="shared" si="1167"/>
        <v>1</v>
      </c>
      <c r="K2508" s="33">
        <f t="shared" ref="K2508:L2508" si="1172">K2513+K2528+K2533+K2538+K2573+K2578+K2583+K2598+K2603+K2608+K2613+K2618</f>
        <v>169674.09</v>
      </c>
      <c r="L2508" s="33">
        <f t="shared" si="1172"/>
        <v>348.1</v>
      </c>
      <c r="M2508" s="116">
        <f>K2508/E2508</f>
        <v>1</v>
      </c>
      <c r="N2508" s="815"/>
      <c r="O2508" s="5" t="b">
        <f t="shared" si="1133"/>
        <v>1</v>
      </c>
      <c r="P2508" s="146"/>
      <c r="Q2508" s="147"/>
      <c r="R2508" s="403" t="b">
        <f t="shared" si="1163"/>
        <v>1</v>
      </c>
    </row>
    <row r="2509" spans="1:18" s="149" customFormat="1" ht="27" x14ac:dyDescent="0.25">
      <c r="A2509" s="921"/>
      <c r="B2509" s="332" t="s">
        <v>20</v>
      </c>
      <c r="C2509" s="331"/>
      <c r="D2509" s="179">
        <f t="shared" si="1168"/>
        <v>0</v>
      </c>
      <c r="E2509" s="179">
        <f t="shared" si="1168"/>
        <v>0</v>
      </c>
      <c r="F2509" s="179">
        <f t="shared" si="1168"/>
        <v>0</v>
      </c>
      <c r="G2509" s="404" t="e">
        <f t="shared" si="1166"/>
        <v>#DIV/0!</v>
      </c>
      <c r="H2509" s="179">
        <f t="shared" ref="H2509" si="1173">H2514+H2529+H2534+H2539+H2574+H2609+H2579+H2584+H2599+H2604+H2614</f>
        <v>0</v>
      </c>
      <c r="I2509" s="404" t="e">
        <f t="shared" si="1146"/>
        <v>#DIV/0!</v>
      </c>
      <c r="J2509" s="103" t="e">
        <f t="shared" si="1167"/>
        <v>#DIV/0!</v>
      </c>
      <c r="K2509" s="179">
        <f t="shared" ref="K2509" si="1174">K2514+K2529+K2534+K2539+K2574+K2609+K2579+K2584+K2599+K2604+K2614</f>
        <v>0</v>
      </c>
      <c r="L2509" s="179"/>
      <c r="M2509" s="117" t="e">
        <f t="shared" si="1148"/>
        <v>#DIV/0!</v>
      </c>
      <c r="N2509" s="816"/>
      <c r="O2509" s="5" t="b">
        <f t="shared" si="1133"/>
        <v>1</v>
      </c>
      <c r="P2509" s="146"/>
      <c r="Q2509" s="147"/>
      <c r="R2509" s="403" t="b">
        <f t="shared" si="1163"/>
        <v>1</v>
      </c>
    </row>
    <row r="2510" spans="1:18" s="149" customFormat="1" ht="90.75" customHeight="1" x14ac:dyDescent="0.25">
      <c r="A2510" s="856" t="s">
        <v>174</v>
      </c>
      <c r="B2510" s="203" t="s">
        <v>385</v>
      </c>
      <c r="C2510" s="85" t="s">
        <v>172</v>
      </c>
      <c r="D2510" s="278">
        <f t="shared" ref="D2510:F2510" si="1175">SUM(D2511:D2514)</f>
        <v>36692.1</v>
      </c>
      <c r="E2510" s="278">
        <f t="shared" si="1175"/>
        <v>36692.1</v>
      </c>
      <c r="F2510" s="278">
        <f t="shared" si="1175"/>
        <v>35874.46</v>
      </c>
      <c r="G2510" s="295">
        <f t="shared" si="1166"/>
        <v>0.97799999999999998</v>
      </c>
      <c r="H2510" s="278">
        <f>SUM(H2511:H2514)</f>
        <v>35874.46</v>
      </c>
      <c r="I2510" s="100">
        <f t="shared" si="1146"/>
        <v>0.97799999999999998</v>
      </c>
      <c r="J2510" s="105">
        <f t="shared" si="1167"/>
        <v>1</v>
      </c>
      <c r="K2510" s="24">
        <f t="shared" ref="K2510:K2572" si="1176">E2510</f>
        <v>36692.1</v>
      </c>
      <c r="L2510" s="24">
        <f t="shared" ref="L2510:L2573" si="1177">E2510-K2510</f>
        <v>0</v>
      </c>
      <c r="M2510" s="47">
        <f t="shared" si="1148"/>
        <v>1</v>
      </c>
      <c r="N2510" s="764"/>
      <c r="O2510" s="5" t="b">
        <f t="shared" si="1133"/>
        <v>1</v>
      </c>
      <c r="P2510" s="146"/>
      <c r="Q2510" s="147"/>
      <c r="R2510" s="403" t="b">
        <f t="shared" si="1163"/>
        <v>1</v>
      </c>
    </row>
    <row r="2511" spans="1:18" s="149" customFormat="1" ht="17.25" customHeight="1" x14ac:dyDescent="0.25">
      <c r="A2511" s="857"/>
      <c r="B2511" s="296" t="s">
        <v>19</v>
      </c>
      <c r="C2511" s="181"/>
      <c r="D2511" s="144"/>
      <c r="E2511" s="144"/>
      <c r="F2511" s="144"/>
      <c r="G2511" s="81" t="e">
        <f t="shared" si="1166"/>
        <v>#DIV/0!</v>
      </c>
      <c r="H2511" s="144"/>
      <c r="I2511" s="81" t="e">
        <f t="shared" si="1146"/>
        <v>#DIV/0!</v>
      </c>
      <c r="J2511" s="81" t="e">
        <f t="shared" si="1167"/>
        <v>#DIV/0!</v>
      </c>
      <c r="K2511" s="24">
        <f t="shared" si="1176"/>
        <v>0</v>
      </c>
      <c r="L2511" s="24">
        <f t="shared" si="1177"/>
        <v>0</v>
      </c>
      <c r="M2511" s="120" t="e">
        <f t="shared" si="1148"/>
        <v>#DIV/0!</v>
      </c>
      <c r="N2511" s="765"/>
      <c r="O2511" s="5" t="b">
        <f t="shared" si="1133"/>
        <v>1</v>
      </c>
      <c r="P2511" s="146"/>
      <c r="Q2511" s="147"/>
      <c r="R2511" s="403" t="b">
        <f t="shared" si="1163"/>
        <v>1</v>
      </c>
    </row>
    <row r="2512" spans="1:18" s="149" customFormat="1" ht="17.25" customHeight="1" x14ac:dyDescent="0.25">
      <c r="A2512" s="857"/>
      <c r="B2512" s="296" t="s">
        <v>18</v>
      </c>
      <c r="C2512" s="181"/>
      <c r="D2512" s="144"/>
      <c r="E2512" s="144"/>
      <c r="F2512" s="144"/>
      <c r="G2512" s="81" t="e">
        <f t="shared" si="1166"/>
        <v>#DIV/0!</v>
      </c>
      <c r="H2512" s="144"/>
      <c r="I2512" s="81" t="e">
        <f t="shared" si="1146"/>
        <v>#DIV/0!</v>
      </c>
      <c r="J2512" s="81" t="e">
        <f t="shared" si="1167"/>
        <v>#DIV/0!</v>
      </c>
      <c r="K2512" s="24">
        <f t="shared" si="1176"/>
        <v>0</v>
      </c>
      <c r="L2512" s="24">
        <f t="shared" si="1177"/>
        <v>0</v>
      </c>
      <c r="M2512" s="120" t="e">
        <f t="shared" si="1148"/>
        <v>#DIV/0!</v>
      </c>
      <c r="N2512" s="765"/>
      <c r="O2512" s="5" t="b">
        <f t="shared" si="1133"/>
        <v>1</v>
      </c>
      <c r="P2512" s="146"/>
      <c r="Q2512" s="147"/>
      <c r="R2512" s="403" t="b">
        <f t="shared" si="1163"/>
        <v>1</v>
      </c>
    </row>
    <row r="2513" spans="1:18" s="149" customFormat="1" ht="17.25" customHeight="1" x14ac:dyDescent="0.25">
      <c r="A2513" s="857"/>
      <c r="B2513" s="296" t="s">
        <v>38</v>
      </c>
      <c r="C2513" s="181"/>
      <c r="D2513" s="24">
        <f>D2518+D2523</f>
        <v>36692.1</v>
      </c>
      <c r="E2513" s="24">
        <f t="shared" ref="E2513:H2513" si="1178">E2518+E2523</f>
        <v>36692.1</v>
      </c>
      <c r="F2513" s="24">
        <f t="shared" si="1178"/>
        <v>35874.46</v>
      </c>
      <c r="G2513" s="205">
        <f t="shared" si="1166"/>
        <v>0.97799999999999998</v>
      </c>
      <c r="H2513" s="24">
        <f t="shared" si="1178"/>
        <v>35874.46</v>
      </c>
      <c r="I2513" s="100">
        <f t="shared" si="1146"/>
        <v>0.97799999999999998</v>
      </c>
      <c r="J2513" s="100">
        <f t="shared" si="1167"/>
        <v>1</v>
      </c>
      <c r="K2513" s="24">
        <f t="shared" si="1176"/>
        <v>36692.1</v>
      </c>
      <c r="L2513" s="24">
        <f t="shared" si="1177"/>
        <v>0</v>
      </c>
      <c r="M2513" s="47">
        <f t="shared" si="1148"/>
        <v>1</v>
      </c>
      <c r="N2513" s="765"/>
      <c r="O2513" s="5" t="b">
        <f t="shared" si="1133"/>
        <v>1</v>
      </c>
      <c r="P2513" s="146"/>
      <c r="Q2513" s="147"/>
      <c r="R2513" s="403" t="b">
        <f t="shared" si="1163"/>
        <v>1</v>
      </c>
    </row>
    <row r="2514" spans="1:18" s="76" customFormat="1" ht="17.25" customHeight="1" x14ac:dyDescent="0.25">
      <c r="A2514" s="858"/>
      <c r="B2514" s="181" t="s">
        <v>20</v>
      </c>
      <c r="C2514" s="181"/>
      <c r="D2514" s="144"/>
      <c r="E2514" s="144"/>
      <c r="F2514" s="144"/>
      <c r="G2514" s="81" t="e">
        <f t="shared" si="1166"/>
        <v>#DIV/0!</v>
      </c>
      <c r="H2514" s="144"/>
      <c r="I2514" s="81" t="e">
        <f t="shared" si="1146"/>
        <v>#DIV/0!</v>
      </c>
      <c r="J2514" s="81" t="e">
        <f t="shared" si="1167"/>
        <v>#DIV/0!</v>
      </c>
      <c r="K2514" s="24">
        <f t="shared" si="1176"/>
        <v>0</v>
      </c>
      <c r="L2514" s="24">
        <f t="shared" si="1177"/>
        <v>0</v>
      </c>
      <c r="M2514" s="120" t="e">
        <f t="shared" si="1148"/>
        <v>#DIV/0!</v>
      </c>
      <c r="N2514" s="766"/>
      <c r="O2514" s="5" t="b">
        <f t="shared" si="1133"/>
        <v>1</v>
      </c>
      <c r="P2514" s="6"/>
      <c r="Q2514" s="138"/>
      <c r="R2514" s="403" t="b">
        <f t="shared" si="1163"/>
        <v>1</v>
      </c>
    </row>
    <row r="2515" spans="1:18" s="76" customFormat="1" ht="56.25" x14ac:dyDescent="0.25">
      <c r="A2515" s="856" t="s">
        <v>624</v>
      </c>
      <c r="B2515" s="297" t="s">
        <v>557</v>
      </c>
      <c r="C2515" s="85" t="s">
        <v>172</v>
      </c>
      <c r="D2515" s="278">
        <f>SUM(D2516:D2519)</f>
        <v>36606</v>
      </c>
      <c r="E2515" s="278">
        <f t="shared" ref="E2515:F2515" si="1179">SUM(E2516:E2519)</f>
        <v>36606</v>
      </c>
      <c r="F2515" s="278">
        <f t="shared" si="1179"/>
        <v>35827.199999999997</v>
      </c>
      <c r="G2515" s="295">
        <f t="shared" si="1166"/>
        <v>0.97899999999999998</v>
      </c>
      <c r="H2515" s="278">
        <f>SUM(H2516:H2519)</f>
        <v>35827.199999999997</v>
      </c>
      <c r="I2515" s="100">
        <f t="shared" si="1146"/>
        <v>0.97899999999999998</v>
      </c>
      <c r="J2515" s="105">
        <f t="shared" si="1167"/>
        <v>1</v>
      </c>
      <c r="K2515" s="51">
        <f t="shared" si="1176"/>
        <v>36606</v>
      </c>
      <c r="L2515" s="24">
        <f t="shared" si="1177"/>
        <v>0</v>
      </c>
      <c r="M2515" s="140">
        <f t="shared" si="1148"/>
        <v>1</v>
      </c>
      <c r="N2515" s="814" t="s">
        <v>1385</v>
      </c>
      <c r="O2515" s="5" t="b">
        <f t="shared" si="1133"/>
        <v>1</v>
      </c>
      <c r="P2515" s="6"/>
      <c r="Q2515" s="138"/>
      <c r="R2515" s="403" t="b">
        <f t="shared" si="1163"/>
        <v>1</v>
      </c>
    </row>
    <row r="2516" spans="1:18" s="76" customFormat="1" ht="39.75" customHeight="1" x14ac:dyDescent="0.25">
      <c r="A2516" s="857"/>
      <c r="B2516" s="296" t="s">
        <v>19</v>
      </c>
      <c r="C2516" s="181"/>
      <c r="D2516" s="144"/>
      <c r="E2516" s="144"/>
      <c r="F2516" s="144"/>
      <c r="G2516" s="81"/>
      <c r="H2516" s="144"/>
      <c r="I2516" s="81" t="e">
        <f t="shared" si="1146"/>
        <v>#DIV/0!</v>
      </c>
      <c r="J2516" s="81"/>
      <c r="K2516" s="24">
        <f t="shared" si="1176"/>
        <v>0</v>
      </c>
      <c r="L2516" s="24">
        <f t="shared" si="1177"/>
        <v>0</v>
      </c>
      <c r="M2516" s="120" t="e">
        <f t="shared" si="1148"/>
        <v>#DIV/0!</v>
      </c>
      <c r="N2516" s="815"/>
      <c r="O2516" s="5" t="b">
        <f t="shared" si="1133"/>
        <v>1</v>
      </c>
      <c r="P2516" s="6"/>
      <c r="Q2516" s="138"/>
      <c r="R2516" s="403" t="b">
        <f t="shared" si="1163"/>
        <v>1</v>
      </c>
    </row>
    <row r="2517" spans="1:18" s="76" customFormat="1" ht="39.75" customHeight="1" x14ac:dyDescent="0.25">
      <c r="A2517" s="857"/>
      <c r="B2517" s="296" t="s">
        <v>18</v>
      </c>
      <c r="C2517" s="181"/>
      <c r="D2517" s="144"/>
      <c r="E2517" s="144"/>
      <c r="F2517" s="144"/>
      <c r="G2517" s="81"/>
      <c r="H2517" s="144"/>
      <c r="I2517" s="81" t="e">
        <f t="shared" si="1146"/>
        <v>#DIV/0!</v>
      </c>
      <c r="J2517" s="81"/>
      <c r="K2517" s="24">
        <f t="shared" si="1176"/>
        <v>0</v>
      </c>
      <c r="L2517" s="24">
        <f t="shared" si="1177"/>
        <v>0</v>
      </c>
      <c r="M2517" s="120" t="e">
        <f t="shared" si="1148"/>
        <v>#DIV/0!</v>
      </c>
      <c r="N2517" s="815"/>
      <c r="O2517" s="5" t="b">
        <f t="shared" si="1133"/>
        <v>1</v>
      </c>
      <c r="P2517" s="6"/>
      <c r="Q2517" s="138"/>
      <c r="R2517" s="403" t="b">
        <f t="shared" si="1163"/>
        <v>1</v>
      </c>
    </row>
    <row r="2518" spans="1:18" s="76" customFormat="1" ht="36.75" customHeight="1" x14ac:dyDescent="0.25">
      <c r="A2518" s="857"/>
      <c r="B2518" s="296" t="s">
        <v>38</v>
      </c>
      <c r="C2518" s="181"/>
      <c r="D2518" s="24">
        <v>36606</v>
      </c>
      <c r="E2518" s="24">
        <v>36606</v>
      </c>
      <c r="F2518" s="24">
        <v>35827.199999999997</v>
      </c>
      <c r="G2518" s="205">
        <f t="shared" ref="G2518" si="1180">F2518/E2518</f>
        <v>0.97899999999999998</v>
      </c>
      <c r="H2518" s="24">
        <f>F2518</f>
        <v>35827.199999999997</v>
      </c>
      <c r="I2518" s="100">
        <f t="shared" si="1146"/>
        <v>0.97899999999999998</v>
      </c>
      <c r="J2518" s="100">
        <f t="shared" ref="J2518" si="1181">H2518/F2518</f>
        <v>1</v>
      </c>
      <c r="K2518" s="24">
        <f>D2518</f>
        <v>36606</v>
      </c>
      <c r="L2518" s="24">
        <f t="shared" si="1177"/>
        <v>0</v>
      </c>
      <c r="M2518" s="47">
        <f t="shared" si="1148"/>
        <v>1</v>
      </c>
      <c r="N2518" s="815"/>
      <c r="O2518" s="5" t="b">
        <f t="shared" si="1133"/>
        <v>1</v>
      </c>
      <c r="P2518" s="6"/>
      <c r="Q2518" s="138"/>
      <c r="R2518" s="403" t="b">
        <f t="shared" si="1163"/>
        <v>1</v>
      </c>
    </row>
    <row r="2519" spans="1:18" s="76" customFormat="1" ht="35.25" customHeight="1" x14ac:dyDescent="0.25">
      <c r="A2519" s="858"/>
      <c r="B2519" s="181" t="s">
        <v>20</v>
      </c>
      <c r="C2519" s="181"/>
      <c r="D2519" s="144"/>
      <c r="E2519" s="144"/>
      <c r="F2519" s="144"/>
      <c r="G2519" s="81"/>
      <c r="H2519" s="144"/>
      <c r="I2519" s="81" t="e">
        <f t="shared" si="1146"/>
        <v>#DIV/0!</v>
      </c>
      <c r="J2519" s="81"/>
      <c r="K2519" s="24">
        <f t="shared" si="1176"/>
        <v>0</v>
      </c>
      <c r="L2519" s="24">
        <f t="shared" si="1177"/>
        <v>0</v>
      </c>
      <c r="M2519" s="120" t="e">
        <f t="shared" si="1148"/>
        <v>#DIV/0!</v>
      </c>
      <c r="N2519" s="816"/>
      <c r="O2519" s="5" t="b">
        <f t="shared" si="1133"/>
        <v>1</v>
      </c>
      <c r="P2519" s="6"/>
      <c r="Q2519" s="138"/>
      <c r="R2519" s="403" t="b">
        <f t="shared" si="1163"/>
        <v>1</v>
      </c>
    </row>
    <row r="2520" spans="1:18" s="76" customFormat="1" ht="77.25" customHeight="1" x14ac:dyDescent="0.25">
      <c r="A2520" s="859" t="s">
        <v>625</v>
      </c>
      <c r="B2520" s="297" t="s">
        <v>558</v>
      </c>
      <c r="C2520" s="85" t="s">
        <v>172</v>
      </c>
      <c r="D2520" s="278">
        <f>SUM(D2521:D2524)</f>
        <v>86.1</v>
      </c>
      <c r="E2520" s="278">
        <f>SUM(E2521:E2524)</f>
        <v>86.1</v>
      </c>
      <c r="F2520" s="278">
        <f>SUM(F2521:F2524)</f>
        <v>47.26</v>
      </c>
      <c r="G2520" s="295">
        <f t="shared" si="1166"/>
        <v>0.54900000000000004</v>
      </c>
      <c r="H2520" s="278">
        <f>SUM(H2521:H2524)</f>
        <v>47.26</v>
      </c>
      <c r="I2520" s="100">
        <f t="shared" si="1146"/>
        <v>0.54900000000000004</v>
      </c>
      <c r="J2520" s="105">
        <f t="shared" si="1167"/>
        <v>1</v>
      </c>
      <c r="K2520" s="51">
        <f t="shared" si="1176"/>
        <v>86.1</v>
      </c>
      <c r="L2520" s="24">
        <f t="shared" si="1177"/>
        <v>0</v>
      </c>
      <c r="M2520" s="140">
        <f t="shared" si="1148"/>
        <v>1</v>
      </c>
      <c r="N2520" s="764" t="s">
        <v>604</v>
      </c>
      <c r="O2520" s="5" t="b">
        <f t="shared" si="1133"/>
        <v>1</v>
      </c>
      <c r="P2520" s="6"/>
      <c r="Q2520" s="138"/>
      <c r="R2520" s="403" t="b">
        <f t="shared" si="1163"/>
        <v>1</v>
      </c>
    </row>
    <row r="2521" spans="1:18" s="76" customFormat="1" ht="27" x14ac:dyDescent="0.25">
      <c r="A2521" s="860"/>
      <c r="B2521" s="296" t="s">
        <v>19</v>
      </c>
      <c r="C2521" s="181"/>
      <c r="D2521" s="144"/>
      <c r="E2521" s="144"/>
      <c r="F2521" s="144"/>
      <c r="G2521" s="81"/>
      <c r="H2521" s="144"/>
      <c r="I2521" s="81" t="e">
        <f t="shared" si="1146"/>
        <v>#DIV/0!</v>
      </c>
      <c r="J2521" s="81"/>
      <c r="K2521" s="24">
        <f t="shared" si="1176"/>
        <v>0</v>
      </c>
      <c r="L2521" s="24">
        <f t="shared" si="1177"/>
        <v>0</v>
      </c>
      <c r="M2521" s="120" t="e">
        <f t="shared" si="1148"/>
        <v>#DIV/0!</v>
      </c>
      <c r="N2521" s="765"/>
      <c r="O2521" s="5" t="b">
        <f t="shared" si="1133"/>
        <v>1</v>
      </c>
      <c r="P2521" s="6"/>
      <c r="Q2521" s="138"/>
      <c r="R2521" s="403" t="b">
        <f t="shared" si="1163"/>
        <v>1</v>
      </c>
    </row>
    <row r="2522" spans="1:18" s="76" customFormat="1" ht="27" x14ac:dyDescent="0.25">
      <c r="A2522" s="860"/>
      <c r="B2522" s="296" t="s">
        <v>18</v>
      </c>
      <c r="C2522" s="181"/>
      <c r="D2522" s="144"/>
      <c r="E2522" s="144"/>
      <c r="F2522" s="144"/>
      <c r="G2522" s="81"/>
      <c r="H2522" s="144"/>
      <c r="I2522" s="81" t="e">
        <f t="shared" si="1146"/>
        <v>#DIV/0!</v>
      </c>
      <c r="J2522" s="81"/>
      <c r="K2522" s="24">
        <f t="shared" si="1176"/>
        <v>0</v>
      </c>
      <c r="L2522" s="24">
        <f t="shared" si="1177"/>
        <v>0</v>
      </c>
      <c r="M2522" s="120" t="e">
        <f t="shared" si="1148"/>
        <v>#DIV/0!</v>
      </c>
      <c r="N2522" s="765"/>
      <c r="O2522" s="5" t="b">
        <f t="shared" si="1133"/>
        <v>1</v>
      </c>
      <c r="P2522" s="6"/>
      <c r="Q2522" s="138"/>
      <c r="R2522" s="403" t="b">
        <f t="shared" si="1163"/>
        <v>1</v>
      </c>
    </row>
    <row r="2523" spans="1:18" s="76" customFormat="1" ht="27" x14ac:dyDescent="0.25">
      <c r="A2523" s="860"/>
      <c r="B2523" s="296" t="s">
        <v>38</v>
      </c>
      <c r="C2523" s="181"/>
      <c r="D2523" s="144">
        <v>86.1</v>
      </c>
      <c r="E2523" s="144">
        <v>86.1</v>
      </c>
      <c r="F2523" s="144">
        <v>47.26</v>
      </c>
      <c r="G2523" s="205">
        <f t="shared" ref="G2523" si="1182">F2523/E2523</f>
        <v>0.54900000000000004</v>
      </c>
      <c r="H2523" s="144">
        <f>F2523</f>
        <v>47.26</v>
      </c>
      <c r="I2523" s="100">
        <f t="shared" si="1146"/>
        <v>0.54900000000000004</v>
      </c>
      <c r="J2523" s="100">
        <f t="shared" ref="J2523" si="1183">H2523/F2523</f>
        <v>1</v>
      </c>
      <c r="K2523" s="24">
        <f t="shared" si="1176"/>
        <v>86.1</v>
      </c>
      <c r="L2523" s="24">
        <f t="shared" si="1177"/>
        <v>0</v>
      </c>
      <c r="M2523" s="47">
        <f t="shared" si="1148"/>
        <v>1</v>
      </c>
      <c r="N2523" s="765"/>
      <c r="O2523" s="5" t="b">
        <f t="shared" si="1133"/>
        <v>1</v>
      </c>
      <c r="P2523" s="6"/>
      <c r="Q2523" s="138"/>
      <c r="R2523" s="403" t="b">
        <f t="shared" si="1163"/>
        <v>1</v>
      </c>
    </row>
    <row r="2524" spans="1:18" s="76" customFormat="1" ht="25.5" customHeight="1" x14ac:dyDescent="0.25">
      <c r="A2524" s="861"/>
      <c r="B2524" s="181" t="s">
        <v>20</v>
      </c>
      <c r="C2524" s="181"/>
      <c r="D2524" s="144"/>
      <c r="E2524" s="144"/>
      <c r="F2524" s="144"/>
      <c r="G2524" s="81"/>
      <c r="H2524" s="144"/>
      <c r="I2524" s="81" t="e">
        <f t="shared" si="1146"/>
        <v>#DIV/0!</v>
      </c>
      <c r="J2524" s="81"/>
      <c r="K2524" s="24">
        <f t="shared" si="1176"/>
        <v>0</v>
      </c>
      <c r="L2524" s="24">
        <f t="shared" si="1177"/>
        <v>0</v>
      </c>
      <c r="M2524" s="120" t="e">
        <f t="shared" si="1148"/>
        <v>#DIV/0!</v>
      </c>
      <c r="N2524" s="766"/>
      <c r="O2524" s="5" t="b">
        <f t="shared" si="1133"/>
        <v>1</v>
      </c>
      <c r="P2524" s="6"/>
      <c r="Q2524" s="138"/>
      <c r="R2524" s="403" t="b">
        <f t="shared" si="1163"/>
        <v>1</v>
      </c>
    </row>
    <row r="2525" spans="1:18" s="76" customFormat="1" ht="56.25" x14ac:dyDescent="0.25">
      <c r="A2525" s="859" t="s">
        <v>175</v>
      </c>
      <c r="B2525" s="203" t="s">
        <v>386</v>
      </c>
      <c r="C2525" s="85" t="s">
        <v>172</v>
      </c>
      <c r="D2525" s="278">
        <f>SUM(D2526:D2529)</f>
        <v>9828</v>
      </c>
      <c r="E2525" s="278">
        <f>SUM(E2526:E2529)</f>
        <v>9828</v>
      </c>
      <c r="F2525" s="51">
        <f>F2528</f>
        <v>9648</v>
      </c>
      <c r="G2525" s="346">
        <f t="shared" si="1166"/>
        <v>0.98170000000000002</v>
      </c>
      <c r="H2525" s="51">
        <f>H2528</f>
        <v>9648</v>
      </c>
      <c r="I2525" s="261">
        <f t="shared" si="1146"/>
        <v>0.98170000000000002</v>
      </c>
      <c r="J2525" s="105">
        <f t="shared" si="1167"/>
        <v>1</v>
      </c>
      <c r="K2525" s="51">
        <f t="shared" si="1176"/>
        <v>9828</v>
      </c>
      <c r="L2525" s="51">
        <f t="shared" si="1177"/>
        <v>0</v>
      </c>
      <c r="M2525" s="140">
        <f t="shared" si="1148"/>
        <v>1</v>
      </c>
      <c r="N2525" s="773" t="s">
        <v>1609</v>
      </c>
      <c r="O2525" s="5" t="b">
        <f t="shared" si="1133"/>
        <v>1</v>
      </c>
      <c r="P2525" s="6"/>
      <c r="Q2525" s="138"/>
      <c r="R2525" s="403" t="b">
        <f t="shared" si="1163"/>
        <v>1</v>
      </c>
    </row>
    <row r="2526" spans="1:18" s="76" customFormat="1" ht="20.25" customHeight="1" x14ac:dyDescent="0.25">
      <c r="A2526" s="860"/>
      <c r="B2526" s="296" t="s">
        <v>19</v>
      </c>
      <c r="C2526" s="206"/>
      <c r="D2526" s="144"/>
      <c r="E2526" s="279"/>
      <c r="F2526" s="144"/>
      <c r="G2526" s="98" t="e">
        <f t="shared" si="1166"/>
        <v>#DIV/0!</v>
      </c>
      <c r="H2526" s="144"/>
      <c r="I2526" s="81" t="e">
        <f t="shared" si="1146"/>
        <v>#DIV/0!</v>
      </c>
      <c r="J2526" s="81" t="e">
        <f t="shared" si="1167"/>
        <v>#DIV/0!</v>
      </c>
      <c r="K2526" s="24">
        <f t="shared" si="1176"/>
        <v>0</v>
      </c>
      <c r="L2526" s="24">
        <f t="shared" si="1177"/>
        <v>0</v>
      </c>
      <c r="M2526" s="120" t="e">
        <f t="shared" si="1148"/>
        <v>#DIV/0!</v>
      </c>
      <c r="N2526" s="774"/>
      <c r="O2526" s="5" t="b">
        <f t="shared" si="1133"/>
        <v>1</v>
      </c>
      <c r="P2526" s="6"/>
      <c r="Q2526" s="138"/>
      <c r="R2526" s="403" t="b">
        <f t="shared" si="1163"/>
        <v>1</v>
      </c>
    </row>
    <row r="2527" spans="1:18" s="76" customFormat="1" ht="20.25" customHeight="1" x14ac:dyDescent="0.25">
      <c r="A2527" s="860"/>
      <c r="B2527" s="296" t="s">
        <v>18</v>
      </c>
      <c r="C2527" s="206"/>
      <c r="D2527" s="144"/>
      <c r="E2527" s="279"/>
      <c r="F2527" s="144"/>
      <c r="G2527" s="98" t="e">
        <f t="shared" si="1166"/>
        <v>#DIV/0!</v>
      </c>
      <c r="H2527" s="144"/>
      <c r="I2527" s="81" t="e">
        <f t="shared" si="1146"/>
        <v>#DIV/0!</v>
      </c>
      <c r="J2527" s="81" t="e">
        <f t="shared" si="1167"/>
        <v>#DIV/0!</v>
      </c>
      <c r="K2527" s="24">
        <f t="shared" si="1176"/>
        <v>0</v>
      </c>
      <c r="L2527" s="24">
        <f t="shared" si="1177"/>
        <v>0</v>
      </c>
      <c r="M2527" s="120" t="e">
        <f t="shared" si="1148"/>
        <v>#DIV/0!</v>
      </c>
      <c r="N2527" s="774"/>
      <c r="O2527" s="5" t="b">
        <f t="shared" si="1133"/>
        <v>1</v>
      </c>
      <c r="P2527" s="6"/>
      <c r="Q2527" s="138"/>
      <c r="R2527" s="403" t="b">
        <f t="shared" si="1163"/>
        <v>1</v>
      </c>
    </row>
    <row r="2528" spans="1:18" s="76" customFormat="1" ht="20.25" customHeight="1" x14ac:dyDescent="0.25">
      <c r="A2528" s="860"/>
      <c r="B2528" s="296" t="s">
        <v>38</v>
      </c>
      <c r="C2528" s="206"/>
      <c r="D2528" s="144">
        <v>9828</v>
      </c>
      <c r="E2528" s="144">
        <v>9828</v>
      </c>
      <c r="F2528" s="144">
        <v>9648</v>
      </c>
      <c r="G2528" s="261">
        <f t="shared" si="1166"/>
        <v>0.98170000000000002</v>
      </c>
      <c r="H2528" s="144">
        <v>9648</v>
      </c>
      <c r="I2528" s="261">
        <f t="shared" si="1146"/>
        <v>0.98170000000000002</v>
      </c>
      <c r="J2528" s="100">
        <f t="shared" si="1167"/>
        <v>1</v>
      </c>
      <c r="K2528" s="24">
        <f>D2528</f>
        <v>9828</v>
      </c>
      <c r="L2528" s="24">
        <f t="shared" si="1177"/>
        <v>0</v>
      </c>
      <c r="M2528" s="47">
        <f t="shared" si="1148"/>
        <v>1</v>
      </c>
      <c r="N2528" s="774"/>
      <c r="O2528" s="5" t="b">
        <f t="shared" si="1133"/>
        <v>1</v>
      </c>
      <c r="P2528" s="6"/>
      <c r="Q2528" s="138"/>
      <c r="R2528" s="403" t="b">
        <f t="shared" si="1163"/>
        <v>1</v>
      </c>
    </row>
    <row r="2529" spans="1:18" s="76" customFormat="1" ht="20.25" customHeight="1" x14ac:dyDescent="0.25">
      <c r="A2529" s="861"/>
      <c r="B2529" s="181" t="s">
        <v>20</v>
      </c>
      <c r="C2529" s="181"/>
      <c r="D2529" s="144"/>
      <c r="E2529" s="279"/>
      <c r="F2529" s="144"/>
      <c r="G2529" s="98" t="e">
        <f t="shared" si="1166"/>
        <v>#DIV/0!</v>
      </c>
      <c r="H2529" s="144"/>
      <c r="I2529" s="81" t="e">
        <f t="shared" si="1146"/>
        <v>#DIV/0!</v>
      </c>
      <c r="J2529" s="81" t="e">
        <f t="shared" si="1167"/>
        <v>#DIV/0!</v>
      </c>
      <c r="K2529" s="24">
        <f t="shared" si="1176"/>
        <v>0</v>
      </c>
      <c r="L2529" s="24">
        <f t="shared" si="1177"/>
        <v>0</v>
      </c>
      <c r="M2529" s="120" t="e">
        <f t="shared" si="1148"/>
        <v>#DIV/0!</v>
      </c>
      <c r="N2529" s="775"/>
      <c r="O2529" s="5" t="b">
        <f t="shared" si="1133"/>
        <v>1</v>
      </c>
      <c r="P2529" s="6"/>
      <c r="Q2529" s="138"/>
      <c r="R2529" s="403" t="b">
        <f t="shared" si="1163"/>
        <v>1</v>
      </c>
    </row>
    <row r="2530" spans="1:18" s="76" customFormat="1" ht="78.75" customHeight="1" x14ac:dyDescent="0.25">
      <c r="A2530" s="856" t="s">
        <v>176</v>
      </c>
      <c r="B2530" s="203" t="s">
        <v>387</v>
      </c>
      <c r="C2530" s="85" t="s">
        <v>172</v>
      </c>
      <c r="D2530" s="278">
        <f>SUM(D2531:D2534)</f>
        <v>1612.76</v>
      </c>
      <c r="E2530" s="51">
        <f>SUM(E2531:E2534)</f>
        <v>1612.76</v>
      </c>
      <c r="F2530" s="51">
        <f>SUM(F2531:F2534)</f>
        <v>696.39</v>
      </c>
      <c r="G2530" s="205">
        <f t="shared" si="1166"/>
        <v>0.432</v>
      </c>
      <c r="H2530" s="144">
        <f>SUM(H2531:H2534)</f>
        <v>696.39</v>
      </c>
      <c r="I2530" s="100">
        <f t="shared" si="1146"/>
        <v>0.432</v>
      </c>
      <c r="J2530" s="100">
        <f t="shared" si="1167"/>
        <v>1</v>
      </c>
      <c r="K2530" s="24">
        <f>K2533</f>
        <v>1374.87</v>
      </c>
      <c r="L2530" s="24">
        <f t="shared" si="1177"/>
        <v>237.89</v>
      </c>
      <c r="M2530" s="47">
        <f t="shared" si="1148"/>
        <v>0.85</v>
      </c>
      <c r="N2530" s="773" t="s">
        <v>1386</v>
      </c>
      <c r="O2530" s="5" t="b">
        <f t="shared" si="1133"/>
        <v>1</v>
      </c>
      <c r="P2530" s="6"/>
      <c r="Q2530" s="138"/>
      <c r="R2530" s="403" t="b">
        <f t="shared" si="1163"/>
        <v>1</v>
      </c>
    </row>
    <row r="2531" spans="1:18" s="76" customFormat="1" ht="129.75" customHeight="1" x14ac:dyDescent="0.25">
      <c r="A2531" s="857"/>
      <c r="B2531" s="296" t="s">
        <v>19</v>
      </c>
      <c r="C2531" s="206"/>
      <c r="D2531" s="144"/>
      <c r="E2531" s="279"/>
      <c r="F2531" s="144"/>
      <c r="G2531" s="98" t="e">
        <f t="shared" si="1166"/>
        <v>#DIV/0!</v>
      </c>
      <c r="H2531" s="144"/>
      <c r="I2531" s="81" t="e">
        <f t="shared" si="1146"/>
        <v>#DIV/0!</v>
      </c>
      <c r="J2531" s="81" t="e">
        <f t="shared" si="1167"/>
        <v>#DIV/0!</v>
      </c>
      <c r="K2531" s="24">
        <f t="shared" si="1176"/>
        <v>0</v>
      </c>
      <c r="L2531" s="24">
        <f t="shared" si="1177"/>
        <v>0</v>
      </c>
      <c r="M2531" s="120" t="e">
        <f t="shared" si="1148"/>
        <v>#DIV/0!</v>
      </c>
      <c r="N2531" s="774"/>
      <c r="O2531" s="5" t="b">
        <f t="shared" si="1133"/>
        <v>1</v>
      </c>
      <c r="P2531" s="6"/>
      <c r="Q2531" s="138"/>
      <c r="R2531" s="403" t="b">
        <f t="shared" si="1163"/>
        <v>1</v>
      </c>
    </row>
    <row r="2532" spans="1:18" s="76" customFormat="1" ht="124.5" customHeight="1" x14ac:dyDescent="0.25">
      <c r="A2532" s="857"/>
      <c r="B2532" s="296" t="s">
        <v>18</v>
      </c>
      <c r="C2532" s="206"/>
      <c r="D2532" s="144"/>
      <c r="E2532" s="279"/>
      <c r="F2532" s="144"/>
      <c r="G2532" s="98" t="e">
        <f t="shared" si="1166"/>
        <v>#DIV/0!</v>
      </c>
      <c r="H2532" s="144"/>
      <c r="I2532" s="81" t="e">
        <f t="shared" si="1146"/>
        <v>#DIV/0!</v>
      </c>
      <c r="J2532" s="81" t="e">
        <f t="shared" si="1167"/>
        <v>#DIV/0!</v>
      </c>
      <c r="K2532" s="24">
        <f t="shared" si="1176"/>
        <v>0</v>
      </c>
      <c r="L2532" s="24">
        <f t="shared" si="1177"/>
        <v>0</v>
      </c>
      <c r="M2532" s="120" t="e">
        <f t="shared" si="1148"/>
        <v>#DIV/0!</v>
      </c>
      <c r="N2532" s="774"/>
      <c r="O2532" s="5" t="b">
        <f t="shared" si="1133"/>
        <v>1</v>
      </c>
      <c r="P2532" s="6"/>
      <c r="Q2532" s="138"/>
      <c r="R2532" s="403" t="b">
        <f t="shared" si="1163"/>
        <v>1</v>
      </c>
    </row>
    <row r="2533" spans="1:18" s="76" customFormat="1" ht="129" customHeight="1" x14ac:dyDescent="0.25">
      <c r="A2533" s="857"/>
      <c r="B2533" s="296" t="s">
        <v>38</v>
      </c>
      <c r="C2533" s="206"/>
      <c r="D2533" s="144">
        <v>1612.76</v>
      </c>
      <c r="E2533" s="144">
        <v>1612.76</v>
      </c>
      <c r="F2533" s="144">
        <v>696.39</v>
      </c>
      <c r="G2533" s="292">
        <f t="shared" si="1166"/>
        <v>0.432</v>
      </c>
      <c r="H2533" s="144">
        <f>F2533</f>
        <v>696.39</v>
      </c>
      <c r="I2533" s="100">
        <f t="shared" si="1146"/>
        <v>0.432</v>
      </c>
      <c r="J2533" s="100">
        <f t="shared" si="1167"/>
        <v>1</v>
      </c>
      <c r="K2533" s="24">
        <v>1374.87</v>
      </c>
      <c r="L2533" s="24">
        <f>E2533-K2533</f>
        <v>237.89</v>
      </c>
      <c r="M2533" s="47">
        <f t="shared" si="1148"/>
        <v>0.85</v>
      </c>
      <c r="N2533" s="774"/>
      <c r="O2533" s="5" t="b">
        <f t="shared" ref="O2533:O2596" si="1184">K2533+L2533=E2533</f>
        <v>1</v>
      </c>
      <c r="P2533" s="6"/>
      <c r="Q2533" s="138"/>
      <c r="R2533" s="403" t="b">
        <f t="shared" si="1163"/>
        <v>1</v>
      </c>
    </row>
    <row r="2534" spans="1:18" s="76" customFormat="1" ht="97.5" customHeight="1" x14ac:dyDescent="0.25">
      <c r="A2534" s="858"/>
      <c r="B2534" s="181" t="s">
        <v>20</v>
      </c>
      <c r="C2534" s="181"/>
      <c r="D2534" s="144"/>
      <c r="E2534" s="279"/>
      <c r="F2534" s="144"/>
      <c r="G2534" s="98" t="e">
        <f t="shared" si="1166"/>
        <v>#DIV/0!</v>
      </c>
      <c r="H2534" s="144"/>
      <c r="I2534" s="81" t="e">
        <f t="shared" si="1146"/>
        <v>#DIV/0!</v>
      </c>
      <c r="J2534" s="81" t="e">
        <f t="shared" si="1167"/>
        <v>#DIV/0!</v>
      </c>
      <c r="K2534" s="24">
        <f t="shared" si="1176"/>
        <v>0</v>
      </c>
      <c r="L2534" s="24">
        <f t="shared" si="1177"/>
        <v>0</v>
      </c>
      <c r="M2534" s="120" t="e">
        <f t="shared" si="1148"/>
        <v>#DIV/0!</v>
      </c>
      <c r="N2534" s="775"/>
      <c r="O2534" s="5" t="b">
        <f t="shared" si="1184"/>
        <v>1</v>
      </c>
      <c r="P2534" s="6"/>
      <c r="Q2534" s="138"/>
      <c r="R2534" s="403" t="b">
        <f t="shared" si="1163"/>
        <v>1</v>
      </c>
    </row>
    <row r="2535" spans="1:18" s="76" customFormat="1" ht="90.75" customHeight="1" x14ac:dyDescent="0.25">
      <c r="A2535" s="651" t="s">
        <v>177</v>
      </c>
      <c r="B2535" s="203" t="s">
        <v>481</v>
      </c>
      <c r="C2535" s="207" t="s">
        <v>172</v>
      </c>
      <c r="D2535" s="51">
        <f>SUM(D2536:D2539)</f>
        <v>558.76</v>
      </c>
      <c r="E2535" s="51">
        <f>SUM(E2536:E2539)</f>
        <v>646.6</v>
      </c>
      <c r="F2535" s="51">
        <f>SUM(F2536:F2539)</f>
        <v>447.38</v>
      </c>
      <c r="G2535" s="205">
        <f t="shared" si="1166"/>
        <v>0.69199999999999995</v>
      </c>
      <c r="H2535" s="144">
        <f>SUM(H2536:H2539)</f>
        <v>447.38</v>
      </c>
      <c r="I2535" s="100">
        <f t="shared" si="1146"/>
        <v>0.69199999999999995</v>
      </c>
      <c r="J2535" s="100">
        <f t="shared" si="1167"/>
        <v>1</v>
      </c>
      <c r="K2535" s="24">
        <f t="shared" si="1176"/>
        <v>646.6</v>
      </c>
      <c r="L2535" s="24">
        <f t="shared" si="1177"/>
        <v>0</v>
      </c>
      <c r="M2535" s="47">
        <f t="shared" si="1148"/>
        <v>1</v>
      </c>
      <c r="N2535" s="814"/>
      <c r="O2535" s="5" t="b">
        <f t="shared" si="1184"/>
        <v>1</v>
      </c>
      <c r="P2535" s="6"/>
      <c r="Q2535" s="138"/>
      <c r="R2535" s="403" t="b">
        <f t="shared" si="1163"/>
        <v>1</v>
      </c>
    </row>
    <row r="2536" spans="1:18" s="76" customFormat="1" ht="18.75" customHeight="1" x14ac:dyDescent="0.25">
      <c r="A2536" s="652"/>
      <c r="B2536" s="414" t="s">
        <v>19</v>
      </c>
      <c r="C2536" s="206"/>
      <c r="D2536" s="144">
        <f>D2541+D2546+D2551+D2556+D2561+D2566</f>
        <v>0</v>
      </c>
      <c r="E2536" s="144">
        <f t="shared" ref="E2536:H2539" si="1185">E2541+E2546+E2551+E2556+E2561+E2566</f>
        <v>0</v>
      </c>
      <c r="F2536" s="144">
        <f t="shared" si="1185"/>
        <v>0</v>
      </c>
      <c r="G2536" s="81" t="e">
        <f t="shared" si="1166"/>
        <v>#DIV/0!</v>
      </c>
      <c r="H2536" s="144">
        <f t="shared" si="1185"/>
        <v>0</v>
      </c>
      <c r="I2536" s="81" t="e">
        <f t="shared" si="1146"/>
        <v>#DIV/0!</v>
      </c>
      <c r="J2536" s="81" t="e">
        <f t="shared" si="1167"/>
        <v>#DIV/0!</v>
      </c>
      <c r="K2536" s="24">
        <f t="shared" si="1176"/>
        <v>0</v>
      </c>
      <c r="L2536" s="24">
        <f t="shared" si="1177"/>
        <v>0</v>
      </c>
      <c r="M2536" s="120" t="e">
        <f t="shared" si="1148"/>
        <v>#DIV/0!</v>
      </c>
      <c r="N2536" s="815"/>
      <c r="O2536" s="5" t="b">
        <f t="shared" si="1184"/>
        <v>1</v>
      </c>
      <c r="P2536" s="6"/>
      <c r="Q2536" s="138"/>
      <c r="R2536" s="403" t="b">
        <f t="shared" si="1163"/>
        <v>1</v>
      </c>
    </row>
    <row r="2537" spans="1:18" s="76" customFormat="1" ht="27" x14ac:dyDescent="0.25">
      <c r="A2537" s="652"/>
      <c r="B2537" s="414" t="s">
        <v>18</v>
      </c>
      <c r="C2537" s="206"/>
      <c r="D2537" s="144">
        <f t="shared" ref="D2537:F2539" si="1186">D2542+D2547+D2552+D2557+D2562+D2567</f>
        <v>0</v>
      </c>
      <c r="E2537" s="144">
        <f t="shared" si="1186"/>
        <v>0</v>
      </c>
      <c r="F2537" s="144">
        <f t="shared" si="1186"/>
        <v>0</v>
      </c>
      <c r="G2537" s="81" t="e">
        <f t="shared" si="1166"/>
        <v>#DIV/0!</v>
      </c>
      <c r="H2537" s="144">
        <f t="shared" si="1185"/>
        <v>0</v>
      </c>
      <c r="I2537" s="81" t="e">
        <f t="shared" si="1146"/>
        <v>#DIV/0!</v>
      </c>
      <c r="J2537" s="81" t="e">
        <f t="shared" si="1167"/>
        <v>#DIV/0!</v>
      </c>
      <c r="K2537" s="24">
        <f t="shared" si="1176"/>
        <v>0</v>
      </c>
      <c r="L2537" s="24">
        <f t="shared" si="1177"/>
        <v>0</v>
      </c>
      <c r="M2537" s="120" t="e">
        <f t="shared" si="1148"/>
        <v>#DIV/0!</v>
      </c>
      <c r="N2537" s="815"/>
      <c r="O2537" s="5" t="b">
        <f t="shared" si="1184"/>
        <v>1</v>
      </c>
      <c r="P2537" s="6"/>
      <c r="Q2537" s="138"/>
      <c r="R2537" s="403" t="b">
        <f t="shared" si="1163"/>
        <v>1</v>
      </c>
    </row>
    <row r="2538" spans="1:18" s="76" customFormat="1" ht="27" x14ac:dyDescent="0.25">
      <c r="A2538" s="652"/>
      <c r="B2538" s="181" t="s">
        <v>118</v>
      </c>
      <c r="C2538" s="206"/>
      <c r="D2538" s="144">
        <f>D2543+D2548+D2553+D2558+D2563+D2568</f>
        <v>558.76</v>
      </c>
      <c r="E2538" s="144">
        <f>E2543+E2548+E2553+E2558+E2563+E2568</f>
        <v>646.6</v>
      </c>
      <c r="F2538" s="144">
        <f>F2543+F2548+F2553+F2558+F2563+F2568</f>
        <v>447.38</v>
      </c>
      <c r="G2538" s="205">
        <f t="shared" si="1166"/>
        <v>0.69199999999999995</v>
      </c>
      <c r="H2538" s="144">
        <f>H2543+H2548+H2553+H2558+H2563+H2568</f>
        <v>447.38</v>
      </c>
      <c r="I2538" s="100">
        <f t="shared" si="1146"/>
        <v>0.69199999999999995</v>
      </c>
      <c r="J2538" s="100">
        <f t="shared" si="1167"/>
        <v>1</v>
      </c>
      <c r="K2538" s="144">
        <f>K2543+K2548+K2553+K2558+K2563+K2568</f>
        <v>566.6</v>
      </c>
      <c r="L2538" s="24">
        <f>E2538-K2538</f>
        <v>80</v>
      </c>
      <c r="M2538" s="47">
        <f t="shared" si="1148"/>
        <v>0.88</v>
      </c>
      <c r="N2538" s="815"/>
      <c r="O2538" s="5" t="b">
        <f t="shared" si="1184"/>
        <v>1</v>
      </c>
      <c r="P2538" s="6"/>
      <c r="Q2538" s="138"/>
      <c r="R2538" s="403" t="b">
        <f t="shared" si="1163"/>
        <v>1</v>
      </c>
    </row>
    <row r="2539" spans="1:18" s="76" customFormat="1" ht="24" customHeight="1" x14ac:dyDescent="0.25">
      <c r="A2539" s="653"/>
      <c r="B2539" s="181" t="s">
        <v>20</v>
      </c>
      <c r="C2539" s="206"/>
      <c r="D2539" s="144">
        <f t="shared" si="1186"/>
        <v>0</v>
      </c>
      <c r="E2539" s="144">
        <f t="shared" si="1186"/>
        <v>0</v>
      </c>
      <c r="F2539" s="144">
        <f t="shared" si="1186"/>
        <v>0</v>
      </c>
      <c r="G2539" s="81" t="e">
        <f t="shared" si="1166"/>
        <v>#DIV/0!</v>
      </c>
      <c r="H2539" s="144">
        <f t="shared" si="1185"/>
        <v>0</v>
      </c>
      <c r="I2539" s="81" t="e">
        <f t="shared" si="1146"/>
        <v>#DIV/0!</v>
      </c>
      <c r="J2539" s="81" t="e">
        <f t="shared" si="1167"/>
        <v>#DIV/0!</v>
      </c>
      <c r="K2539" s="24">
        <f t="shared" si="1176"/>
        <v>0</v>
      </c>
      <c r="L2539" s="24">
        <f t="shared" si="1177"/>
        <v>0</v>
      </c>
      <c r="M2539" s="120" t="e">
        <f t="shared" si="1148"/>
        <v>#DIV/0!</v>
      </c>
      <c r="N2539" s="816"/>
      <c r="O2539" s="5" t="b">
        <f t="shared" si="1184"/>
        <v>1</v>
      </c>
      <c r="P2539" s="6"/>
      <c r="Q2539" s="138"/>
      <c r="R2539" s="403" t="b">
        <f t="shared" si="1163"/>
        <v>1</v>
      </c>
    </row>
    <row r="2540" spans="1:18" s="76" customFormat="1" ht="125.25" customHeight="1" x14ac:dyDescent="0.25">
      <c r="A2540" s="856" t="s">
        <v>626</v>
      </c>
      <c r="B2540" s="297" t="s">
        <v>482</v>
      </c>
      <c r="C2540" s="297" t="s">
        <v>172</v>
      </c>
      <c r="D2540" s="278">
        <f>SUM(D2541:D2544)</f>
        <v>376.76</v>
      </c>
      <c r="E2540" s="278">
        <f t="shared" ref="E2540:F2540" si="1187">SUM(E2541:E2544)</f>
        <v>464.6</v>
      </c>
      <c r="F2540" s="144">
        <f t="shared" si="1187"/>
        <v>418.81</v>
      </c>
      <c r="G2540" s="100">
        <f t="shared" si="1166"/>
        <v>0.90100000000000002</v>
      </c>
      <c r="H2540" s="144">
        <f>SUM(H2541:H2544)</f>
        <v>418.81</v>
      </c>
      <c r="I2540" s="100">
        <f t="shared" si="1146"/>
        <v>0.90100000000000002</v>
      </c>
      <c r="J2540" s="100">
        <f t="shared" si="1167"/>
        <v>1</v>
      </c>
      <c r="K2540" s="24">
        <f t="shared" si="1176"/>
        <v>464.6</v>
      </c>
      <c r="L2540" s="24">
        <f t="shared" si="1177"/>
        <v>0</v>
      </c>
      <c r="M2540" s="47">
        <f t="shared" si="1148"/>
        <v>1</v>
      </c>
      <c r="N2540" s="764" t="s">
        <v>1387</v>
      </c>
      <c r="O2540" s="5" t="b">
        <f t="shared" si="1184"/>
        <v>1</v>
      </c>
      <c r="P2540" s="6"/>
      <c r="Q2540" s="138"/>
      <c r="R2540" s="403" t="b">
        <f t="shared" si="1163"/>
        <v>1</v>
      </c>
    </row>
    <row r="2541" spans="1:18" s="76" customFormat="1" ht="27" x14ac:dyDescent="0.25">
      <c r="A2541" s="857"/>
      <c r="B2541" s="414" t="s">
        <v>19</v>
      </c>
      <c r="C2541" s="206"/>
      <c r="D2541" s="144"/>
      <c r="E2541" s="144"/>
      <c r="F2541" s="144"/>
      <c r="G2541" s="81" t="e">
        <f t="shared" si="1166"/>
        <v>#DIV/0!</v>
      </c>
      <c r="H2541" s="144"/>
      <c r="I2541" s="81" t="e">
        <f t="shared" si="1146"/>
        <v>#DIV/0!</v>
      </c>
      <c r="J2541" s="81" t="e">
        <f t="shared" si="1167"/>
        <v>#DIV/0!</v>
      </c>
      <c r="K2541" s="24">
        <f t="shared" si="1176"/>
        <v>0</v>
      </c>
      <c r="L2541" s="24">
        <f t="shared" si="1177"/>
        <v>0</v>
      </c>
      <c r="M2541" s="120" t="e">
        <f t="shared" si="1148"/>
        <v>#DIV/0!</v>
      </c>
      <c r="N2541" s="765"/>
      <c r="O2541" s="5" t="b">
        <f t="shared" si="1184"/>
        <v>1</v>
      </c>
      <c r="P2541" s="6"/>
      <c r="Q2541" s="138"/>
      <c r="R2541" s="403" t="b">
        <f t="shared" si="1163"/>
        <v>1</v>
      </c>
    </row>
    <row r="2542" spans="1:18" s="76" customFormat="1" ht="27" x14ac:dyDescent="0.25">
      <c r="A2542" s="857"/>
      <c r="B2542" s="414" t="s">
        <v>18</v>
      </c>
      <c r="C2542" s="206"/>
      <c r="D2542" s="144"/>
      <c r="E2542" s="144"/>
      <c r="F2542" s="144"/>
      <c r="G2542" s="81" t="e">
        <f t="shared" si="1166"/>
        <v>#DIV/0!</v>
      </c>
      <c r="H2542" s="144"/>
      <c r="I2542" s="81" t="e">
        <f t="shared" si="1146"/>
        <v>#DIV/0!</v>
      </c>
      <c r="J2542" s="81" t="e">
        <f t="shared" si="1167"/>
        <v>#DIV/0!</v>
      </c>
      <c r="K2542" s="24">
        <f t="shared" si="1176"/>
        <v>0</v>
      </c>
      <c r="L2542" s="24">
        <f t="shared" si="1177"/>
        <v>0</v>
      </c>
      <c r="M2542" s="120" t="e">
        <f t="shared" si="1148"/>
        <v>#DIV/0!</v>
      </c>
      <c r="N2542" s="765"/>
      <c r="O2542" s="5" t="b">
        <f t="shared" si="1184"/>
        <v>1</v>
      </c>
      <c r="P2542" s="6"/>
      <c r="Q2542" s="138"/>
      <c r="R2542" s="403" t="b">
        <f t="shared" si="1163"/>
        <v>1</v>
      </c>
    </row>
    <row r="2543" spans="1:18" s="76" customFormat="1" ht="27" x14ac:dyDescent="0.25">
      <c r="A2543" s="857"/>
      <c r="B2543" s="181" t="s">
        <v>118</v>
      </c>
      <c r="C2543" s="206"/>
      <c r="D2543" s="144">
        <v>376.76</v>
      </c>
      <c r="E2543" s="144">
        <v>464.6</v>
      </c>
      <c r="F2543" s="144">
        <v>418.81</v>
      </c>
      <c r="G2543" s="100">
        <f t="shared" si="1166"/>
        <v>0.90100000000000002</v>
      </c>
      <c r="H2543" s="144">
        <f>F2543</f>
        <v>418.81</v>
      </c>
      <c r="I2543" s="100">
        <f t="shared" si="1146"/>
        <v>0.90100000000000002</v>
      </c>
      <c r="J2543" s="100">
        <f t="shared" si="1167"/>
        <v>1</v>
      </c>
      <c r="K2543" s="24">
        <v>464.6</v>
      </c>
      <c r="L2543" s="24"/>
      <c r="M2543" s="47">
        <f t="shared" si="1148"/>
        <v>1</v>
      </c>
      <c r="N2543" s="765"/>
      <c r="O2543" s="5" t="b">
        <f t="shared" si="1184"/>
        <v>1</v>
      </c>
      <c r="P2543" s="6"/>
      <c r="Q2543" s="138"/>
      <c r="R2543" s="403" t="b">
        <f t="shared" si="1163"/>
        <v>1</v>
      </c>
    </row>
    <row r="2544" spans="1:18" s="76" customFormat="1" ht="27" x14ac:dyDescent="0.25">
      <c r="A2544" s="858"/>
      <c r="B2544" s="181" t="s">
        <v>20</v>
      </c>
      <c r="C2544" s="206"/>
      <c r="D2544" s="144"/>
      <c r="E2544" s="144"/>
      <c r="F2544" s="144"/>
      <c r="G2544" s="81" t="e">
        <f t="shared" si="1166"/>
        <v>#DIV/0!</v>
      </c>
      <c r="H2544" s="144"/>
      <c r="I2544" s="81" t="e">
        <f t="shared" si="1146"/>
        <v>#DIV/0!</v>
      </c>
      <c r="J2544" s="81" t="e">
        <f t="shared" si="1167"/>
        <v>#DIV/0!</v>
      </c>
      <c r="K2544" s="24">
        <f t="shared" si="1176"/>
        <v>0</v>
      </c>
      <c r="L2544" s="24">
        <f t="shared" si="1177"/>
        <v>0</v>
      </c>
      <c r="M2544" s="120" t="e">
        <f t="shared" si="1148"/>
        <v>#DIV/0!</v>
      </c>
      <c r="N2544" s="766"/>
      <c r="O2544" s="5" t="b">
        <f t="shared" si="1184"/>
        <v>1</v>
      </c>
      <c r="P2544" s="6"/>
      <c r="Q2544" s="138"/>
      <c r="R2544" s="403" t="b">
        <f t="shared" si="1163"/>
        <v>1</v>
      </c>
    </row>
    <row r="2545" spans="1:18" s="76" customFormat="1" ht="94.5" customHeight="1" x14ac:dyDescent="0.25">
      <c r="A2545" s="923" t="s">
        <v>627</v>
      </c>
      <c r="B2545" s="297" t="s">
        <v>483</v>
      </c>
      <c r="C2545" s="297" t="s">
        <v>172</v>
      </c>
      <c r="D2545" s="278">
        <f>SUM(D2546:D2549)</f>
        <v>27.6</v>
      </c>
      <c r="E2545" s="278">
        <f t="shared" ref="E2545:F2545" si="1188">SUM(E2546:E2549)</f>
        <v>27.6</v>
      </c>
      <c r="F2545" s="278">
        <f t="shared" si="1188"/>
        <v>18.97</v>
      </c>
      <c r="G2545" s="105">
        <f t="shared" si="1166"/>
        <v>0.68700000000000006</v>
      </c>
      <c r="H2545" s="278">
        <f>SUM(H2546:H2549)</f>
        <v>18.97</v>
      </c>
      <c r="I2545" s="105">
        <f t="shared" si="1146"/>
        <v>0.68700000000000006</v>
      </c>
      <c r="J2545" s="105">
        <f t="shared" si="1167"/>
        <v>1</v>
      </c>
      <c r="K2545" s="51">
        <f t="shared" si="1176"/>
        <v>27.6</v>
      </c>
      <c r="L2545" s="24">
        <f t="shared" si="1177"/>
        <v>0</v>
      </c>
      <c r="M2545" s="47">
        <f t="shared" si="1148"/>
        <v>1</v>
      </c>
      <c r="N2545" s="773" t="s">
        <v>1388</v>
      </c>
      <c r="O2545" s="5" t="b">
        <f t="shared" si="1184"/>
        <v>1</v>
      </c>
      <c r="P2545" s="6"/>
      <c r="Q2545" s="138"/>
      <c r="R2545" s="403" t="b">
        <f t="shared" si="1163"/>
        <v>1</v>
      </c>
    </row>
    <row r="2546" spans="1:18" s="76" customFormat="1" ht="18.75" customHeight="1" x14ac:dyDescent="0.25">
      <c r="A2546" s="924"/>
      <c r="B2546" s="414" t="s">
        <v>19</v>
      </c>
      <c r="C2546" s="206"/>
      <c r="D2546" s="144"/>
      <c r="E2546" s="144"/>
      <c r="F2546" s="144"/>
      <c r="G2546" s="81" t="e">
        <f t="shared" si="1166"/>
        <v>#DIV/0!</v>
      </c>
      <c r="H2546" s="144"/>
      <c r="I2546" s="81" t="e">
        <f t="shared" si="1146"/>
        <v>#DIV/0!</v>
      </c>
      <c r="J2546" s="81" t="e">
        <f t="shared" si="1167"/>
        <v>#DIV/0!</v>
      </c>
      <c r="K2546" s="24">
        <f t="shared" si="1176"/>
        <v>0</v>
      </c>
      <c r="L2546" s="24">
        <f t="shared" si="1177"/>
        <v>0</v>
      </c>
      <c r="M2546" s="120" t="e">
        <f t="shared" si="1148"/>
        <v>#DIV/0!</v>
      </c>
      <c r="N2546" s="774"/>
      <c r="O2546" s="5" t="b">
        <f t="shared" si="1184"/>
        <v>1</v>
      </c>
      <c r="P2546" s="6"/>
      <c r="Q2546" s="138"/>
      <c r="R2546" s="403" t="b">
        <f t="shared" si="1163"/>
        <v>1</v>
      </c>
    </row>
    <row r="2547" spans="1:18" s="76" customFormat="1" ht="27" x14ac:dyDescent="0.25">
      <c r="A2547" s="924"/>
      <c r="B2547" s="414" t="s">
        <v>18</v>
      </c>
      <c r="C2547" s="206"/>
      <c r="D2547" s="144"/>
      <c r="E2547" s="144"/>
      <c r="F2547" s="144"/>
      <c r="G2547" s="81" t="e">
        <f t="shared" si="1166"/>
        <v>#DIV/0!</v>
      </c>
      <c r="H2547" s="144"/>
      <c r="I2547" s="81" t="e">
        <f t="shared" si="1146"/>
        <v>#DIV/0!</v>
      </c>
      <c r="J2547" s="81" t="e">
        <f t="shared" si="1167"/>
        <v>#DIV/0!</v>
      </c>
      <c r="K2547" s="24">
        <f t="shared" si="1176"/>
        <v>0</v>
      </c>
      <c r="L2547" s="24">
        <f t="shared" si="1177"/>
        <v>0</v>
      </c>
      <c r="M2547" s="120" t="e">
        <f t="shared" si="1148"/>
        <v>#DIV/0!</v>
      </c>
      <c r="N2547" s="774"/>
      <c r="O2547" s="5" t="b">
        <f t="shared" si="1184"/>
        <v>1</v>
      </c>
      <c r="P2547" s="6"/>
      <c r="Q2547" s="138"/>
      <c r="R2547" s="403" t="b">
        <f t="shared" si="1163"/>
        <v>1</v>
      </c>
    </row>
    <row r="2548" spans="1:18" s="76" customFormat="1" ht="27" x14ac:dyDescent="0.25">
      <c r="A2548" s="924"/>
      <c r="B2548" s="181" t="s">
        <v>118</v>
      </c>
      <c r="C2548" s="206"/>
      <c r="D2548" s="80">
        <v>27.6</v>
      </c>
      <c r="E2548" s="80">
        <v>27.6</v>
      </c>
      <c r="F2548" s="144">
        <v>18.97</v>
      </c>
      <c r="G2548" s="100">
        <f t="shared" si="1166"/>
        <v>0.68700000000000006</v>
      </c>
      <c r="H2548" s="144">
        <f>F2548</f>
        <v>18.97</v>
      </c>
      <c r="I2548" s="100">
        <f t="shared" si="1146"/>
        <v>0.68700000000000006</v>
      </c>
      <c r="J2548" s="100">
        <f t="shared" si="1167"/>
        <v>1</v>
      </c>
      <c r="K2548" s="24">
        <f t="shared" si="1176"/>
        <v>27.6</v>
      </c>
      <c r="L2548" s="24">
        <f t="shared" si="1177"/>
        <v>0</v>
      </c>
      <c r="M2548" s="47">
        <f t="shared" si="1148"/>
        <v>1</v>
      </c>
      <c r="N2548" s="774"/>
      <c r="O2548" s="5" t="b">
        <f t="shared" si="1184"/>
        <v>1</v>
      </c>
      <c r="P2548" s="6"/>
      <c r="Q2548" s="138"/>
      <c r="R2548" s="403" t="b">
        <f t="shared" si="1163"/>
        <v>1</v>
      </c>
    </row>
    <row r="2549" spans="1:18" s="76" customFormat="1" ht="21" customHeight="1" x14ac:dyDescent="0.25">
      <c r="A2549" s="925"/>
      <c r="B2549" s="181" t="s">
        <v>20</v>
      </c>
      <c r="C2549" s="206"/>
      <c r="D2549" s="144"/>
      <c r="E2549" s="144"/>
      <c r="F2549" s="144"/>
      <c r="G2549" s="81" t="e">
        <f t="shared" si="1166"/>
        <v>#DIV/0!</v>
      </c>
      <c r="H2549" s="144"/>
      <c r="I2549" s="81" t="e">
        <f t="shared" si="1146"/>
        <v>#DIV/0!</v>
      </c>
      <c r="J2549" s="81" t="e">
        <f t="shared" si="1167"/>
        <v>#DIV/0!</v>
      </c>
      <c r="K2549" s="24">
        <f t="shared" si="1176"/>
        <v>0</v>
      </c>
      <c r="L2549" s="24">
        <f t="shared" si="1177"/>
        <v>0</v>
      </c>
      <c r="M2549" s="120" t="e">
        <f t="shared" si="1148"/>
        <v>#DIV/0!</v>
      </c>
      <c r="N2549" s="775"/>
      <c r="O2549" s="5" t="b">
        <f t="shared" si="1184"/>
        <v>1</v>
      </c>
      <c r="P2549" s="6"/>
      <c r="Q2549" s="138"/>
      <c r="R2549" s="403" t="b">
        <f t="shared" si="1163"/>
        <v>1</v>
      </c>
    </row>
    <row r="2550" spans="1:18" s="76" customFormat="1" ht="37.5" x14ac:dyDescent="0.25">
      <c r="A2550" s="856" t="s">
        <v>628</v>
      </c>
      <c r="B2550" s="203" t="s">
        <v>484</v>
      </c>
      <c r="C2550" s="297" t="s">
        <v>172</v>
      </c>
      <c r="D2550" s="278">
        <f>SUM(D2551:D2554)</f>
        <v>9.6</v>
      </c>
      <c r="E2550" s="278">
        <f t="shared" ref="E2550:F2550" si="1189">SUM(E2551:E2554)</f>
        <v>9.6</v>
      </c>
      <c r="F2550" s="278">
        <f t="shared" si="1189"/>
        <v>9.6</v>
      </c>
      <c r="G2550" s="105">
        <f t="shared" si="1166"/>
        <v>1</v>
      </c>
      <c r="H2550" s="278">
        <f>SUM(H2551:H2554)</f>
        <v>9.6</v>
      </c>
      <c r="I2550" s="105">
        <f t="shared" si="1146"/>
        <v>1</v>
      </c>
      <c r="J2550" s="105">
        <f t="shared" si="1167"/>
        <v>1</v>
      </c>
      <c r="K2550" s="51">
        <f t="shared" si="1176"/>
        <v>9.6</v>
      </c>
      <c r="L2550" s="24">
        <f t="shared" si="1177"/>
        <v>0</v>
      </c>
      <c r="M2550" s="47">
        <f t="shared" si="1148"/>
        <v>1</v>
      </c>
      <c r="N2550" s="773" t="s">
        <v>1327</v>
      </c>
      <c r="O2550" s="5" t="b">
        <f t="shared" si="1184"/>
        <v>1</v>
      </c>
      <c r="P2550" s="6"/>
      <c r="Q2550" s="138"/>
      <c r="R2550" s="403" t="b">
        <f t="shared" si="1163"/>
        <v>1</v>
      </c>
    </row>
    <row r="2551" spans="1:18" s="76" customFormat="1" ht="18.75" customHeight="1" x14ac:dyDescent="0.25">
      <c r="A2551" s="857"/>
      <c r="B2551" s="414" t="s">
        <v>19</v>
      </c>
      <c r="C2551" s="206"/>
      <c r="D2551" s="144"/>
      <c r="E2551" s="144"/>
      <c r="F2551" s="144"/>
      <c r="G2551" s="81" t="e">
        <f t="shared" si="1166"/>
        <v>#DIV/0!</v>
      </c>
      <c r="H2551" s="144"/>
      <c r="I2551" s="81" t="e">
        <f t="shared" si="1146"/>
        <v>#DIV/0!</v>
      </c>
      <c r="J2551" s="81" t="e">
        <f t="shared" si="1167"/>
        <v>#DIV/0!</v>
      </c>
      <c r="K2551" s="24">
        <f t="shared" si="1176"/>
        <v>0</v>
      </c>
      <c r="L2551" s="24">
        <f t="shared" si="1177"/>
        <v>0</v>
      </c>
      <c r="M2551" s="120" t="e">
        <f t="shared" si="1148"/>
        <v>#DIV/0!</v>
      </c>
      <c r="N2551" s="774"/>
      <c r="O2551" s="5" t="b">
        <f t="shared" si="1184"/>
        <v>1</v>
      </c>
      <c r="P2551" s="6"/>
      <c r="Q2551" s="138"/>
      <c r="R2551" s="403" t="b">
        <f t="shared" si="1163"/>
        <v>1</v>
      </c>
    </row>
    <row r="2552" spans="1:18" s="76" customFormat="1" ht="27" x14ac:dyDescent="0.25">
      <c r="A2552" s="857"/>
      <c r="B2552" s="414" t="s">
        <v>18</v>
      </c>
      <c r="C2552" s="206"/>
      <c r="D2552" s="144"/>
      <c r="E2552" s="144"/>
      <c r="F2552" s="144"/>
      <c r="G2552" s="81" t="e">
        <f t="shared" si="1166"/>
        <v>#DIV/0!</v>
      </c>
      <c r="H2552" s="144"/>
      <c r="I2552" s="81" t="e">
        <f t="shared" si="1146"/>
        <v>#DIV/0!</v>
      </c>
      <c r="J2552" s="81" t="e">
        <f t="shared" si="1167"/>
        <v>#DIV/0!</v>
      </c>
      <c r="K2552" s="24">
        <f t="shared" si="1176"/>
        <v>0</v>
      </c>
      <c r="L2552" s="24">
        <f t="shared" si="1177"/>
        <v>0</v>
      </c>
      <c r="M2552" s="120" t="e">
        <f t="shared" si="1148"/>
        <v>#DIV/0!</v>
      </c>
      <c r="N2552" s="774"/>
      <c r="O2552" s="5" t="b">
        <f t="shared" si="1184"/>
        <v>1</v>
      </c>
      <c r="P2552" s="6"/>
      <c r="Q2552" s="138"/>
      <c r="R2552" s="403" t="b">
        <f t="shared" si="1163"/>
        <v>1</v>
      </c>
    </row>
    <row r="2553" spans="1:18" s="76" customFormat="1" ht="27" x14ac:dyDescent="0.25">
      <c r="A2553" s="857"/>
      <c r="B2553" s="181" t="s">
        <v>118</v>
      </c>
      <c r="C2553" s="206"/>
      <c r="D2553" s="80">
        <v>9.6</v>
      </c>
      <c r="E2553" s="80">
        <v>9.6</v>
      </c>
      <c r="F2553" s="80">
        <v>9.6</v>
      </c>
      <c r="G2553" s="100">
        <f t="shared" si="1166"/>
        <v>1</v>
      </c>
      <c r="H2553" s="80">
        <f>F2553</f>
        <v>9.6</v>
      </c>
      <c r="I2553" s="100">
        <f t="shared" si="1146"/>
        <v>1</v>
      </c>
      <c r="J2553" s="100">
        <f t="shared" si="1167"/>
        <v>1</v>
      </c>
      <c r="K2553" s="24">
        <f t="shared" si="1176"/>
        <v>9.6</v>
      </c>
      <c r="L2553" s="24">
        <f t="shared" si="1177"/>
        <v>0</v>
      </c>
      <c r="M2553" s="47">
        <f t="shared" si="1148"/>
        <v>1</v>
      </c>
      <c r="N2553" s="774"/>
      <c r="O2553" s="5" t="b">
        <f t="shared" si="1184"/>
        <v>1</v>
      </c>
      <c r="P2553" s="6"/>
      <c r="Q2553" s="138"/>
      <c r="R2553" s="403" t="b">
        <f t="shared" si="1163"/>
        <v>1</v>
      </c>
    </row>
    <row r="2554" spans="1:18" s="76" customFormat="1" ht="27" x14ac:dyDescent="0.25">
      <c r="A2554" s="858"/>
      <c r="B2554" s="181" t="s">
        <v>20</v>
      </c>
      <c r="C2554" s="206"/>
      <c r="D2554" s="144"/>
      <c r="E2554" s="144"/>
      <c r="F2554" s="144"/>
      <c r="G2554" s="81" t="e">
        <f t="shared" si="1166"/>
        <v>#DIV/0!</v>
      </c>
      <c r="H2554" s="144"/>
      <c r="I2554" s="81" t="e">
        <f t="shared" ref="I2554:I2568" si="1190">H2554/E2554</f>
        <v>#DIV/0!</v>
      </c>
      <c r="J2554" s="81" t="e">
        <f t="shared" si="1167"/>
        <v>#DIV/0!</v>
      </c>
      <c r="K2554" s="24">
        <f t="shared" si="1176"/>
        <v>0</v>
      </c>
      <c r="L2554" s="24">
        <f t="shared" si="1177"/>
        <v>0</v>
      </c>
      <c r="M2554" s="120" t="e">
        <f t="shared" ref="M2554:M2612" si="1191">K2554/E2554</f>
        <v>#DIV/0!</v>
      </c>
      <c r="N2554" s="775"/>
      <c r="O2554" s="5" t="b">
        <f t="shared" si="1184"/>
        <v>1</v>
      </c>
      <c r="P2554" s="6"/>
      <c r="Q2554" s="138"/>
      <c r="R2554" s="403" t="b">
        <f t="shared" si="1163"/>
        <v>1</v>
      </c>
    </row>
    <row r="2555" spans="1:18" s="76" customFormat="1" ht="180" customHeight="1" x14ac:dyDescent="0.25">
      <c r="A2555" s="856" t="s">
        <v>629</v>
      </c>
      <c r="B2555" s="297" t="s">
        <v>485</v>
      </c>
      <c r="C2555" s="297" t="s">
        <v>172</v>
      </c>
      <c r="D2555" s="278">
        <f>SUM(D2556:D2559)</f>
        <v>50</v>
      </c>
      <c r="E2555" s="278">
        <f t="shared" ref="E2555:F2555" si="1192">SUM(E2556:E2559)</f>
        <v>50</v>
      </c>
      <c r="F2555" s="144">
        <f t="shared" si="1192"/>
        <v>0</v>
      </c>
      <c r="G2555" s="81">
        <f t="shared" si="1166"/>
        <v>0</v>
      </c>
      <c r="H2555" s="144">
        <f>SUM(H2556:H2559)</f>
        <v>0</v>
      </c>
      <c r="I2555" s="100">
        <f t="shared" si="1190"/>
        <v>0</v>
      </c>
      <c r="J2555" s="81" t="e">
        <f t="shared" si="1167"/>
        <v>#DIV/0!</v>
      </c>
      <c r="K2555" s="24"/>
      <c r="L2555" s="24">
        <f t="shared" si="1177"/>
        <v>50</v>
      </c>
      <c r="M2555" s="47">
        <f t="shared" si="1191"/>
        <v>0</v>
      </c>
      <c r="N2555" s="764" t="s">
        <v>1091</v>
      </c>
      <c r="O2555" s="5" t="b">
        <f t="shared" si="1184"/>
        <v>1</v>
      </c>
      <c r="P2555" s="6"/>
      <c r="Q2555" s="138"/>
      <c r="R2555" s="403" t="b">
        <f t="shared" si="1163"/>
        <v>1</v>
      </c>
    </row>
    <row r="2556" spans="1:18" s="76" customFormat="1" ht="18.75" customHeight="1" x14ac:dyDescent="0.25">
      <c r="A2556" s="857"/>
      <c r="B2556" s="414" t="s">
        <v>19</v>
      </c>
      <c r="C2556" s="206"/>
      <c r="D2556" s="144"/>
      <c r="E2556" s="144"/>
      <c r="F2556" s="144"/>
      <c r="G2556" s="81" t="e">
        <f t="shared" si="1166"/>
        <v>#DIV/0!</v>
      </c>
      <c r="H2556" s="144"/>
      <c r="I2556" s="81" t="e">
        <f t="shared" si="1190"/>
        <v>#DIV/0!</v>
      </c>
      <c r="J2556" s="81" t="e">
        <f t="shared" si="1167"/>
        <v>#DIV/0!</v>
      </c>
      <c r="K2556" s="24">
        <f t="shared" si="1176"/>
        <v>0</v>
      </c>
      <c r="L2556" s="24">
        <f t="shared" si="1177"/>
        <v>0</v>
      </c>
      <c r="M2556" s="120" t="e">
        <f t="shared" si="1191"/>
        <v>#DIV/0!</v>
      </c>
      <c r="N2556" s="765"/>
      <c r="O2556" s="5" t="b">
        <f t="shared" si="1184"/>
        <v>1</v>
      </c>
      <c r="P2556" s="6"/>
      <c r="Q2556" s="138"/>
      <c r="R2556" s="403" t="b">
        <f t="shared" si="1163"/>
        <v>1</v>
      </c>
    </row>
    <row r="2557" spans="1:18" s="76" customFormat="1" ht="27" x14ac:dyDescent="0.25">
      <c r="A2557" s="857"/>
      <c r="B2557" s="414" t="s">
        <v>18</v>
      </c>
      <c r="C2557" s="206"/>
      <c r="D2557" s="144"/>
      <c r="E2557" s="144"/>
      <c r="F2557" s="144"/>
      <c r="G2557" s="81" t="e">
        <f t="shared" si="1166"/>
        <v>#DIV/0!</v>
      </c>
      <c r="H2557" s="144"/>
      <c r="I2557" s="81" t="e">
        <f t="shared" si="1190"/>
        <v>#DIV/0!</v>
      </c>
      <c r="J2557" s="81" t="e">
        <f t="shared" si="1167"/>
        <v>#DIV/0!</v>
      </c>
      <c r="K2557" s="24">
        <f t="shared" si="1176"/>
        <v>0</v>
      </c>
      <c r="L2557" s="24">
        <f t="shared" si="1177"/>
        <v>0</v>
      </c>
      <c r="M2557" s="120" t="e">
        <f t="shared" si="1191"/>
        <v>#DIV/0!</v>
      </c>
      <c r="N2557" s="765"/>
      <c r="O2557" s="5" t="b">
        <f t="shared" si="1184"/>
        <v>1</v>
      </c>
      <c r="P2557" s="6"/>
      <c r="Q2557" s="138"/>
      <c r="R2557" s="403" t="b">
        <f t="shared" si="1163"/>
        <v>1</v>
      </c>
    </row>
    <row r="2558" spans="1:18" s="76" customFormat="1" ht="27" x14ac:dyDescent="0.25">
      <c r="A2558" s="857"/>
      <c r="B2558" s="181" t="s">
        <v>118</v>
      </c>
      <c r="C2558" s="206"/>
      <c r="D2558" s="144">
        <v>50</v>
      </c>
      <c r="E2558" s="144">
        <v>50</v>
      </c>
      <c r="F2558" s="144"/>
      <c r="G2558" s="81">
        <f t="shared" si="1166"/>
        <v>0</v>
      </c>
      <c r="H2558" s="144"/>
      <c r="I2558" s="100">
        <f t="shared" si="1190"/>
        <v>0</v>
      </c>
      <c r="J2558" s="81" t="e">
        <f t="shared" si="1167"/>
        <v>#DIV/0!</v>
      </c>
      <c r="K2558" s="24"/>
      <c r="L2558" s="24">
        <f t="shared" si="1177"/>
        <v>50</v>
      </c>
      <c r="M2558" s="47">
        <f t="shared" si="1191"/>
        <v>0</v>
      </c>
      <c r="N2558" s="765"/>
      <c r="O2558" s="5" t="b">
        <f t="shared" si="1184"/>
        <v>1</v>
      </c>
      <c r="P2558" s="6"/>
      <c r="Q2558" s="138"/>
      <c r="R2558" s="403" t="b">
        <f t="shared" si="1163"/>
        <v>1</v>
      </c>
    </row>
    <row r="2559" spans="1:18" s="76" customFormat="1" ht="27" x14ac:dyDescent="0.25">
      <c r="A2559" s="858"/>
      <c r="B2559" s="181" t="s">
        <v>20</v>
      </c>
      <c r="C2559" s="206"/>
      <c r="D2559" s="144"/>
      <c r="E2559" s="144"/>
      <c r="F2559" s="144"/>
      <c r="G2559" s="81" t="e">
        <f t="shared" si="1166"/>
        <v>#DIV/0!</v>
      </c>
      <c r="H2559" s="144"/>
      <c r="I2559" s="81" t="e">
        <f t="shared" si="1190"/>
        <v>#DIV/0!</v>
      </c>
      <c r="J2559" s="81" t="e">
        <f t="shared" si="1167"/>
        <v>#DIV/0!</v>
      </c>
      <c r="K2559" s="24">
        <f t="shared" si="1176"/>
        <v>0</v>
      </c>
      <c r="L2559" s="24">
        <f t="shared" si="1177"/>
        <v>0</v>
      </c>
      <c r="M2559" s="120" t="e">
        <f t="shared" si="1191"/>
        <v>#DIV/0!</v>
      </c>
      <c r="N2559" s="766"/>
      <c r="O2559" s="5" t="b">
        <f t="shared" si="1184"/>
        <v>1</v>
      </c>
      <c r="P2559" s="6"/>
      <c r="Q2559" s="138"/>
      <c r="R2559" s="403" t="b">
        <f t="shared" si="1163"/>
        <v>1</v>
      </c>
    </row>
    <row r="2560" spans="1:18" s="76" customFormat="1" ht="170.25" customHeight="1" x14ac:dyDescent="0.25">
      <c r="A2560" s="856" t="s">
        <v>630</v>
      </c>
      <c r="B2560" s="297" t="s">
        <v>486</v>
      </c>
      <c r="C2560" s="297" t="s">
        <v>172</v>
      </c>
      <c r="D2560" s="278">
        <f>SUM(D2561:D2564)</f>
        <v>30</v>
      </c>
      <c r="E2560" s="278">
        <f t="shared" ref="E2560:F2560" si="1193">SUM(E2561:E2564)</f>
        <v>30</v>
      </c>
      <c r="F2560" s="144">
        <f t="shared" si="1193"/>
        <v>0</v>
      </c>
      <c r="G2560" s="81">
        <f t="shared" si="1166"/>
        <v>0</v>
      </c>
      <c r="H2560" s="144">
        <f>SUM(H2561:H2564)</f>
        <v>0</v>
      </c>
      <c r="I2560" s="100">
        <f t="shared" si="1190"/>
        <v>0</v>
      </c>
      <c r="J2560" s="81"/>
      <c r="K2560" s="24">
        <f t="shared" si="1176"/>
        <v>30</v>
      </c>
      <c r="L2560" s="24">
        <f t="shared" si="1177"/>
        <v>0</v>
      </c>
      <c r="M2560" s="47">
        <f t="shared" si="1191"/>
        <v>1</v>
      </c>
      <c r="N2560" s="764" t="s">
        <v>1140</v>
      </c>
      <c r="O2560" s="5" t="b">
        <f t="shared" si="1184"/>
        <v>1</v>
      </c>
      <c r="P2560" s="6"/>
      <c r="Q2560" s="138"/>
      <c r="R2560" s="403" t="b">
        <f t="shared" si="1163"/>
        <v>1</v>
      </c>
    </row>
    <row r="2561" spans="1:18" s="76" customFormat="1" ht="18.75" customHeight="1" x14ac:dyDescent="0.25">
      <c r="A2561" s="857"/>
      <c r="B2561" s="414" t="s">
        <v>19</v>
      </c>
      <c r="C2561" s="206"/>
      <c r="D2561" s="144"/>
      <c r="E2561" s="144"/>
      <c r="F2561" s="144"/>
      <c r="G2561" s="81"/>
      <c r="H2561" s="144"/>
      <c r="I2561" s="81"/>
      <c r="J2561" s="81"/>
      <c r="K2561" s="24">
        <f t="shared" si="1176"/>
        <v>0</v>
      </c>
      <c r="L2561" s="24">
        <f t="shared" si="1177"/>
        <v>0</v>
      </c>
      <c r="M2561" s="120" t="e">
        <f t="shared" si="1191"/>
        <v>#DIV/0!</v>
      </c>
      <c r="N2561" s="765"/>
      <c r="O2561" s="5" t="b">
        <f t="shared" si="1184"/>
        <v>1</v>
      </c>
      <c r="P2561" s="6"/>
      <c r="Q2561" s="138"/>
      <c r="R2561" s="403" t="b">
        <f t="shared" si="1163"/>
        <v>1</v>
      </c>
    </row>
    <row r="2562" spans="1:18" s="76" customFormat="1" ht="27" x14ac:dyDescent="0.25">
      <c r="A2562" s="857"/>
      <c r="B2562" s="414" t="s">
        <v>18</v>
      </c>
      <c r="C2562" s="206"/>
      <c r="D2562" s="144"/>
      <c r="E2562" s="144"/>
      <c r="F2562" s="144"/>
      <c r="G2562" s="81"/>
      <c r="H2562" s="144"/>
      <c r="I2562" s="81"/>
      <c r="J2562" s="81"/>
      <c r="K2562" s="24">
        <f t="shared" si="1176"/>
        <v>0</v>
      </c>
      <c r="L2562" s="24">
        <f t="shared" si="1177"/>
        <v>0</v>
      </c>
      <c r="M2562" s="120" t="e">
        <f t="shared" si="1191"/>
        <v>#DIV/0!</v>
      </c>
      <c r="N2562" s="765"/>
      <c r="O2562" s="5" t="b">
        <f t="shared" si="1184"/>
        <v>1</v>
      </c>
      <c r="P2562" s="6"/>
      <c r="Q2562" s="138"/>
      <c r="R2562" s="403" t="b">
        <f t="shared" si="1163"/>
        <v>1</v>
      </c>
    </row>
    <row r="2563" spans="1:18" s="76" customFormat="1" ht="27" x14ac:dyDescent="0.25">
      <c r="A2563" s="857"/>
      <c r="B2563" s="181" t="s">
        <v>118</v>
      </c>
      <c r="C2563" s="206"/>
      <c r="D2563" s="144">
        <v>30</v>
      </c>
      <c r="E2563" s="144">
        <v>30</v>
      </c>
      <c r="F2563" s="144"/>
      <c r="G2563" s="81"/>
      <c r="H2563" s="144"/>
      <c r="I2563" s="100"/>
      <c r="J2563" s="81"/>
      <c r="K2563" s="24"/>
      <c r="L2563" s="24">
        <f t="shared" si="1177"/>
        <v>30</v>
      </c>
      <c r="M2563" s="47">
        <f t="shared" si="1191"/>
        <v>0</v>
      </c>
      <c r="N2563" s="765"/>
      <c r="O2563" s="5" t="b">
        <f t="shared" si="1184"/>
        <v>1</v>
      </c>
      <c r="P2563" s="6"/>
      <c r="Q2563" s="138"/>
      <c r="R2563" s="403" t="b">
        <f t="shared" si="1163"/>
        <v>1</v>
      </c>
    </row>
    <row r="2564" spans="1:18" s="76" customFormat="1" ht="27" x14ac:dyDescent="0.25">
      <c r="A2564" s="858"/>
      <c r="B2564" s="181" t="s">
        <v>20</v>
      </c>
      <c r="C2564" s="206"/>
      <c r="D2564" s="144"/>
      <c r="E2564" s="144"/>
      <c r="F2564" s="144"/>
      <c r="G2564" s="81"/>
      <c r="H2564" s="144"/>
      <c r="I2564" s="81"/>
      <c r="J2564" s="81"/>
      <c r="K2564" s="24">
        <f t="shared" si="1176"/>
        <v>0</v>
      </c>
      <c r="L2564" s="24">
        <f t="shared" si="1177"/>
        <v>0</v>
      </c>
      <c r="M2564" s="120" t="e">
        <f t="shared" si="1191"/>
        <v>#DIV/0!</v>
      </c>
      <c r="N2564" s="766"/>
      <c r="O2564" s="5" t="b">
        <f t="shared" si="1184"/>
        <v>1</v>
      </c>
      <c r="P2564" s="6"/>
      <c r="Q2564" s="138"/>
      <c r="R2564" s="403" t="b">
        <f t="shared" si="1163"/>
        <v>1</v>
      </c>
    </row>
    <row r="2565" spans="1:18" s="76" customFormat="1" ht="56.25" x14ac:dyDescent="0.25">
      <c r="A2565" s="856" t="s">
        <v>631</v>
      </c>
      <c r="B2565" s="297" t="s">
        <v>487</v>
      </c>
      <c r="C2565" s="297" t="s">
        <v>172</v>
      </c>
      <c r="D2565" s="278">
        <f>SUM(D2566:D2569)</f>
        <v>64.8</v>
      </c>
      <c r="E2565" s="278">
        <f t="shared" ref="E2565:F2565" si="1194">SUM(E2566:E2569)</f>
        <v>64.8</v>
      </c>
      <c r="F2565" s="144">
        <f t="shared" si="1194"/>
        <v>0</v>
      </c>
      <c r="G2565" s="81">
        <f t="shared" si="1166"/>
        <v>0</v>
      </c>
      <c r="H2565" s="144">
        <f>SUM(H2566:H2569)</f>
        <v>0</v>
      </c>
      <c r="I2565" s="100">
        <f t="shared" si="1190"/>
        <v>0</v>
      </c>
      <c r="J2565" s="81"/>
      <c r="K2565" s="24">
        <f t="shared" si="1176"/>
        <v>64.8</v>
      </c>
      <c r="L2565" s="24">
        <f t="shared" si="1177"/>
        <v>0</v>
      </c>
      <c r="M2565" s="47">
        <f t="shared" si="1191"/>
        <v>1</v>
      </c>
      <c r="N2565" s="764" t="s">
        <v>717</v>
      </c>
      <c r="O2565" s="5" t="b">
        <f t="shared" si="1184"/>
        <v>1</v>
      </c>
      <c r="P2565" s="6"/>
      <c r="Q2565" s="138"/>
      <c r="R2565" s="403" t="b">
        <f t="shared" si="1163"/>
        <v>1</v>
      </c>
    </row>
    <row r="2566" spans="1:18" s="76" customFormat="1" ht="18.75" customHeight="1" x14ac:dyDescent="0.25">
      <c r="A2566" s="857"/>
      <c r="B2566" s="414" t="s">
        <v>19</v>
      </c>
      <c r="C2566" s="206"/>
      <c r="D2566" s="144"/>
      <c r="E2566" s="144"/>
      <c r="F2566" s="144"/>
      <c r="G2566" s="81"/>
      <c r="H2566" s="144"/>
      <c r="I2566" s="81"/>
      <c r="J2566" s="81"/>
      <c r="K2566" s="24">
        <f t="shared" si="1176"/>
        <v>0</v>
      </c>
      <c r="L2566" s="24">
        <f t="shared" si="1177"/>
        <v>0</v>
      </c>
      <c r="M2566" s="120" t="e">
        <f t="shared" si="1191"/>
        <v>#DIV/0!</v>
      </c>
      <c r="N2566" s="765"/>
      <c r="O2566" s="5" t="b">
        <f t="shared" si="1184"/>
        <v>1</v>
      </c>
      <c r="P2566" s="6"/>
      <c r="Q2566" s="138"/>
      <c r="R2566" s="403" t="b">
        <f t="shared" si="1163"/>
        <v>1</v>
      </c>
    </row>
    <row r="2567" spans="1:18" s="76" customFormat="1" ht="27" x14ac:dyDescent="0.25">
      <c r="A2567" s="857"/>
      <c r="B2567" s="414" t="s">
        <v>18</v>
      </c>
      <c r="C2567" s="206"/>
      <c r="D2567" s="144"/>
      <c r="E2567" s="144"/>
      <c r="F2567" s="144"/>
      <c r="G2567" s="81"/>
      <c r="H2567" s="144"/>
      <c r="I2567" s="81"/>
      <c r="J2567" s="81"/>
      <c r="K2567" s="24">
        <f t="shared" si="1176"/>
        <v>0</v>
      </c>
      <c r="L2567" s="24">
        <f t="shared" si="1177"/>
        <v>0</v>
      </c>
      <c r="M2567" s="120" t="e">
        <f t="shared" si="1191"/>
        <v>#DIV/0!</v>
      </c>
      <c r="N2567" s="765"/>
      <c r="O2567" s="5" t="b">
        <f t="shared" si="1184"/>
        <v>1</v>
      </c>
      <c r="P2567" s="6"/>
      <c r="Q2567" s="138"/>
      <c r="R2567" s="403" t="b">
        <f t="shared" si="1163"/>
        <v>1</v>
      </c>
    </row>
    <row r="2568" spans="1:18" s="76" customFormat="1" ht="27" x14ac:dyDescent="0.25">
      <c r="A2568" s="857"/>
      <c r="B2568" s="181" t="s">
        <v>118</v>
      </c>
      <c r="C2568" s="206"/>
      <c r="D2568" s="144">
        <v>64.8</v>
      </c>
      <c r="E2568" s="144">
        <v>64.8</v>
      </c>
      <c r="F2568" s="144"/>
      <c r="G2568" s="81">
        <f t="shared" si="1166"/>
        <v>0</v>
      </c>
      <c r="H2568" s="144"/>
      <c r="I2568" s="100">
        <f t="shared" si="1190"/>
        <v>0</v>
      </c>
      <c r="J2568" s="81"/>
      <c r="K2568" s="24">
        <f t="shared" si="1176"/>
        <v>64.8</v>
      </c>
      <c r="L2568" s="24">
        <f t="shared" si="1177"/>
        <v>0</v>
      </c>
      <c r="M2568" s="47">
        <f t="shared" si="1191"/>
        <v>1</v>
      </c>
      <c r="N2568" s="765"/>
      <c r="O2568" s="5" t="b">
        <f t="shared" si="1184"/>
        <v>1</v>
      </c>
      <c r="P2568" s="6"/>
      <c r="Q2568" s="138"/>
      <c r="R2568" s="403" t="b">
        <f t="shared" ref="R2568:R2631" si="1195">F2568=H2568</f>
        <v>1</v>
      </c>
    </row>
    <row r="2569" spans="1:18" s="76" customFormat="1" ht="27" x14ac:dyDescent="0.25">
      <c r="A2569" s="858"/>
      <c r="B2569" s="181" t="s">
        <v>20</v>
      </c>
      <c r="C2569" s="206"/>
      <c r="D2569" s="144"/>
      <c r="E2569" s="144"/>
      <c r="F2569" s="144"/>
      <c r="G2569" s="81"/>
      <c r="H2569" s="144"/>
      <c r="I2569" s="81"/>
      <c r="J2569" s="81"/>
      <c r="K2569" s="24">
        <f t="shared" si="1176"/>
        <v>0</v>
      </c>
      <c r="L2569" s="24">
        <f t="shared" si="1177"/>
        <v>0</v>
      </c>
      <c r="M2569" s="120" t="e">
        <f t="shared" si="1191"/>
        <v>#DIV/0!</v>
      </c>
      <c r="N2569" s="766"/>
      <c r="O2569" s="5" t="b">
        <f t="shared" si="1184"/>
        <v>1</v>
      </c>
      <c r="P2569" s="6"/>
      <c r="Q2569" s="138"/>
      <c r="R2569" s="403" t="b">
        <f t="shared" si="1195"/>
        <v>1</v>
      </c>
    </row>
    <row r="2570" spans="1:18" s="76" customFormat="1" ht="135" customHeight="1" x14ac:dyDescent="0.25">
      <c r="A2570" s="651" t="s">
        <v>632</v>
      </c>
      <c r="B2570" s="203" t="s">
        <v>610</v>
      </c>
      <c r="C2570" s="207" t="s">
        <v>172</v>
      </c>
      <c r="D2570" s="51">
        <f>SUM(D2571:D2574)</f>
        <v>34.36</v>
      </c>
      <c r="E2570" s="51">
        <f t="shared" ref="E2570:H2570" si="1196">SUM(E2571:E2574)</f>
        <v>34.36</v>
      </c>
      <c r="F2570" s="51">
        <f t="shared" si="1196"/>
        <v>0</v>
      </c>
      <c r="G2570" s="105">
        <f t="shared" ref="G2570:G2575" si="1197">F2570/E2570</f>
        <v>0</v>
      </c>
      <c r="H2570" s="51">
        <f t="shared" si="1196"/>
        <v>0</v>
      </c>
      <c r="I2570" s="100">
        <f t="shared" ref="I2570:I2618" si="1198">H2570/E2570</f>
        <v>0</v>
      </c>
      <c r="J2570" s="105"/>
      <c r="K2570" s="24">
        <f t="shared" si="1176"/>
        <v>34.36</v>
      </c>
      <c r="L2570" s="24">
        <f t="shared" si="1177"/>
        <v>0</v>
      </c>
      <c r="M2570" s="47">
        <f t="shared" si="1191"/>
        <v>1</v>
      </c>
      <c r="N2570" s="767" t="s">
        <v>717</v>
      </c>
      <c r="O2570" s="5" t="b">
        <f t="shared" si="1184"/>
        <v>1</v>
      </c>
      <c r="P2570" s="6"/>
      <c r="Q2570" s="138"/>
      <c r="R2570" s="403" t="b">
        <f t="shared" si="1195"/>
        <v>1</v>
      </c>
    </row>
    <row r="2571" spans="1:18" s="76" customFormat="1" ht="27" x14ac:dyDescent="0.25">
      <c r="A2571" s="652"/>
      <c r="B2571" s="414" t="s">
        <v>19</v>
      </c>
      <c r="C2571" s="298"/>
      <c r="D2571" s="24"/>
      <c r="E2571" s="24"/>
      <c r="F2571" s="24"/>
      <c r="G2571" s="100"/>
      <c r="H2571" s="24"/>
      <c r="I2571" s="100"/>
      <c r="J2571" s="100"/>
      <c r="K2571" s="24">
        <f t="shared" si="1176"/>
        <v>0</v>
      </c>
      <c r="L2571" s="24">
        <f t="shared" si="1177"/>
        <v>0</v>
      </c>
      <c r="M2571" s="120" t="e">
        <f t="shared" si="1191"/>
        <v>#DIV/0!</v>
      </c>
      <c r="N2571" s="768"/>
      <c r="O2571" s="5" t="b">
        <f t="shared" si="1184"/>
        <v>1</v>
      </c>
      <c r="P2571" s="6"/>
      <c r="Q2571" s="138"/>
      <c r="R2571" s="403" t="b">
        <f t="shared" si="1195"/>
        <v>1</v>
      </c>
    </row>
    <row r="2572" spans="1:18" s="76" customFormat="1" ht="27" x14ac:dyDescent="0.25">
      <c r="A2572" s="652"/>
      <c r="B2572" s="414" t="s">
        <v>18</v>
      </c>
      <c r="C2572" s="298"/>
      <c r="D2572" s="24"/>
      <c r="E2572" s="24"/>
      <c r="F2572" s="24"/>
      <c r="G2572" s="100"/>
      <c r="H2572" s="24"/>
      <c r="I2572" s="100"/>
      <c r="J2572" s="100"/>
      <c r="K2572" s="24">
        <f t="shared" si="1176"/>
        <v>0</v>
      </c>
      <c r="L2572" s="24">
        <f t="shared" si="1177"/>
        <v>0</v>
      </c>
      <c r="M2572" s="120" t="e">
        <f t="shared" si="1191"/>
        <v>#DIV/0!</v>
      </c>
      <c r="N2572" s="768"/>
      <c r="O2572" s="5" t="b">
        <f t="shared" si="1184"/>
        <v>1</v>
      </c>
      <c r="P2572" s="6"/>
      <c r="Q2572" s="138"/>
      <c r="R2572" s="403" t="b">
        <f t="shared" si="1195"/>
        <v>1</v>
      </c>
    </row>
    <row r="2573" spans="1:18" s="76" customFormat="1" ht="20.25" customHeight="1" x14ac:dyDescent="0.25">
      <c r="A2573" s="652"/>
      <c r="B2573" s="161" t="s">
        <v>118</v>
      </c>
      <c r="C2573" s="298"/>
      <c r="D2573" s="24">
        <v>34.36</v>
      </c>
      <c r="E2573" s="24">
        <v>34.36</v>
      </c>
      <c r="F2573" s="167">
        <v>0</v>
      </c>
      <c r="G2573" s="81">
        <f t="shared" si="1197"/>
        <v>0</v>
      </c>
      <c r="H2573" s="36">
        <v>0</v>
      </c>
      <c r="I2573" s="100">
        <f t="shared" si="1198"/>
        <v>0</v>
      </c>
      <c r="J2573" s="81"/>
      <c r="K2573" s="24">
        <f>D2573</f>
        <v>34.36</v>
      </c>
      <c r="L2573" s="24">
        <f t="shared" si="1177"/>
        <v>0</v>
      </c>
      <c r="M2573" s="47">
        <f t="shared" si="1191"/>
        <v>1</v>
      </c>
      <c r="N2573" s="768"/>
      <c r="O2573" s="5" t="b">
        <f t="shared" si="1184"/>
        <v>1</v>
      </c>
      <c r="P2573" s="6"/>
      <c r="Q2573" s="138"/>
      <c r="R2573" s="403" t="b">
        <f t="shared" si="1195"/>
        <v>1</v>
      </c>
    </row>
    <row r="2574" spans="1:18" s="76" customFormat="1" ht="24" customHeight="1" x14ac:dyDescent="0.25">
      <c r="A2574" s="653"/>
      <c r="B2574" s="161" t="s">
        <v>20</v>
      </c>
      <c r="C2574" s="299"/>
      <c r="D2574" s="24"/>
      <c r="E2574" s="24"/>
      <c r="F2574" s="167"/>
      <c r="G2574" s="98"/>
      <c r="H2574" s="36"/>
      <c r="I2574" s="81"/>
      <c r="J2574" s="81"/>
      <c r="K2574" s="24">
        <f t="shared" ref="K2574:K2609" si="1199">E2574</f>
        <v>0</v>
      </c>
      <c r="L2574" s="24">
        <f t="shared" ref="L2574:L2609" si="1200">E2574-K2574</f>
        <v>0</v>
      </c>
      <c r="M2574" s="120" t="e">
        <f t="shared" si="1191"/>
        <v>#DIV/0!</v>
      </c>
      <c r="N2574" s="769"/>
      <c r="O2574" s="5" t="b">
        <f t="shared" si="1184"/>
        <v>1</v>
      </c>
      <c r="P2574" s="6"/>
      <c r="Q2574" s="138"/>
      <c r="R2574" s="403" t="b">
        <f t="shared" si="1195"/>
        <v>1</v>
      </c>
    </row>
    <row r="2575" spans="1:18" s="76" customFormat="1" ht="131.25" x14ac:dyDescent="0.25">
      <c r="A2575" s="856" t="s">
        <v>633</v>
      </c>
      <c r="B2575" s="203" t="s">
        <v>559</v>
      </c>
      <c r="C2575" s="85" t="s">
        <v>172</v>
      </c>
      <c r="D2575" s="51">
        <f>SUM(D2576:D2579)</f>
        <v>300</v>
      </c>
      <c r="E2575" s="51">
        <f t="shared" ref="E2575:F2575" si="1201">SUM(E2576:E2579)</f>
        <v>300</v>
      </c>
      <c r="F2575" s="51">
        <f t="shared" si="1201"/>
        <v>287.74</v>
      </c>
      <c r="G2575" s="105">
        <f t="shared" si="1197"/>
        <v>0.95899999999999996</v>
      </c>
      <c r="H2575" s="51">
        <f t="shared" ref="H2575" si="1202">SUM(H2576:H2579)</f>
        <v>287.74</v>
      </c>
      <c r="I2575" s="100">
        <f t="shared" si="1198"/>
        <v>0.95899999999999996</v>
      </c>
      <c r="J2575" s="64">
        <f t="shared" ref="J2575:J2599" si="1203">H2575/F2575</f>
        <v>1</v>
      </c>
      <c r="K2575" s="51">
        <v>300</v>
      </c>
      <c r="L2575" s="24">
        <f t="shared" si="1200"/>
        <v>0</v>
      </c>
      <c r="M2575" s="140">
        <f t="shared" si="1191"/>
        <v>1</v>
      </c>
      <c r="N2575" s="767" t="s">
        <v>1389</v>
      </c>
      <c r="O2575" s="5" t="b">
        <f t="shared" si="1184"/>
        <v>1</v>
      </c>
      <c r="P2575" s="6"/>
      <c r="Q2575" s="138"/>
      <c r="R2575" s="403" t="b">
        <f t="shared" si="1195"/>
        <v>1</v>
      </c>
    </row>
    <row r="2576" spans="1:18" s="76" customFormat="1" ht="27" x14ac:dyDescent="0.25">
      <c r="A2576" s="857"/>
      <c r="B2576" s="414" t="s">
        <v>19</v>
      </c>
      <c r="C2576" s="85"/>
      <c r="D2576" s="24"/>
      <c r="E2576" s="24"/>
      <c r="F2576" s="24"/>
      <c r="G2576" s="97"/>
      <c r="H2576" s="24"/>
      <c r="I2576" s="81"/>
      <c r="J2576" s="68"/>
      <c r="K2576" s="24">
        <f t="shared" si="1199"/>
        <v>0</v>
      </c>
      <c r="L2576" s="24">
        <f t="shared" si="1200"/>
        <v>0</v>
      </c>
      <c r="M2576" s="120" t="e">
        <f t="shared" si="1191"/>
        <v>#DIV/0!</v>
      </c>
      <c r="N2576" s="768"/>
      <c r="O2576" s="5" t="b">
        <f t="shared" si="1184"/>
        <v>1</v>
      </c>
      <c r="P2576" s="6"/>
      <c r="Q2576" s="138"/>
      <c r="R2576" s="403" t="b">
        <f t="shared" si="1195"/>
        <v>1</v>
      </c>
    </row>
    <row r="2577" spans="1:18" s="76" customFormat="1" ht="27" x14ac:dyDescent="0.25">
      <c r="A2577" s="857"/>
      <c r="B2577" s="414" t="s">
        <v>18</v>
      </c>
      <c r="C2577" s="85"/>
      <c r="D2577" s="24"/>
      <c r="E2577" s="24"/>
      <c r="F2577" s="24"/>
      <c r="G2577" s="97"/>
      <c r="H2577" s="24"/>
      <c r="I2577" s="81"/>
      <c r="J2577" s="68"/>
      <c r="K2577" s="24">
        <f t="shared" si="1199"/>
        <v>0</v>
      </c>
      <c r="L2577" s="24">
        <f t="shared" si="1200"/>
        <v>0</v>
      </c>
      <c r="M2577" s="120" t="e">
        <f t="shared" si="1191"/>
        <v>#DIV/0!</v>
      </c>
      <c r="N2577" s="768"/>
      <c r="O2577" s="5" t="b">
        <f t="shared" si="1184"/>
        <v>1</v>
      </c>
      <c r="P2577" s="6"/>
      <c r="Q2577" s="138"/>
      <c r="R2577" s="403" t="b">
        <f t="shared" si="1195"/>
        <v>1</v>
      </c>
    </row>
    <row r="2578" spans="1:18" s="76" customFormat="1" ht="20.25" customHeight="1" x14ac:dyDescent="0.25">
      <c r="A2578" s="857"/>
      <c r="B2578" s="161" t="s">
        <v>118</v>
      </c>
      <c r="C2578" s="85"/>
      <c r="D2578" s="24">
        <v>300</v>
      </c>
      <c r="E2578" s="24">
        <v>300</v>
      </c>
      <c r="F2578" s="24">
        <v>287.74</v>
      </c>
      <c r="G2578" s="300">
        <f>F2578/E2578</f>
        <v>0.96</v>
      </c>
      <c r="H2578" s="24">
        <f>F2578</f>
        <v>287.74</v>
      </c>
      <c r="I2578" s="100">
        <f t="shared" si="1198"/>
        <v>0.95899999999999996</v>
      </c>
      <c r="J2578" s="64">
        <f t="shared" ref="J2578" si="1204">H2578/F2578</f>
        <v>1</v>
      </c>
      <c r="K2578" s="24">
        <v>300</v>
      </c>
      <c r="L2578" s="24">
        <f t="shared" si="1200"/>
        <v>0</v>
      </c>
      <c r="M2578" s="47">
        <f t="shared" si="1191"/>
        <v>1</v>
      </c>
      <c r="N2578" s="768"/>
      <c r="O2578" s="5" t="b">
        <f t="shared" si="1184"/>
        <v>1</v>
      </c>
      <c r="P2578" s="6"/>
      <c r="Q2578" s="138"/>
      <c r="R2578" s="403" t="b">
        <f t="shared" si="1195"/>
        <v>1</v>
      </c>
    </row>
    <row r="2579" spans="1:18" s="76" customFormat="1" ht="24" customHeight="1" x14ac:dyDescent="0.25">
      <c r="A2579" s="858"/>
      <c r="B2579" s="161" t="s">
        <v>20</v>
      </c>
      <c r="C2579" s="85"/>
      <c r="D2579" s="24"/>
      <c r="E2579" s="24"/>
      <c r="F2579" s="24"/>
      <c r="G2579" s="97"/>
      <c r="H2579" s="24"/>
      <c r="I2579" s="81"/>
      <c r="J2579" s="81"/>
      <c r="K2579" s="24">
        <f t="shared" si="1199"/>
        <v>0</v>
      </c>
      <c r="L2579" s="24">
        <f t="shared" si="1200"/>
        <v>0</v>
      </c>
      <c r="M2579" s="120" t="e">
        <f t="shared" si="1191"/>
        <v>#DIV/0!</v>
      </c>
      <c r="N2579" s="769"/>
      <c r="O2579" s="5" t="b">
        <f t="shared" si="1184"/>
        <v>1</v>
      </c>
      <c r="P2579" s="6"/>
      <c r="Q2579" s="138"/>
      <c r="R2579" s="403" t="b">
        <f t="shared" si="1195"/>
        <v>1</v>
      </c>
    </row>
    <row r="2580" spans="1:18" s="76" customFormat="1" ht="75" x14ac:dyDescent="0.25">
      <c r="A2580" s="856" t="s">
        <v>634</v>
      </c>
      <c r="B2580" s="203" t="s">
        <v>388</v>
      </c>
      <c r="C2580" s="85" t="s">
        <v>172</v>
      </c>
      <c r="D2580" s="51">
        <f>SUM(D2581:D2584)</f>
        <v>184.4</v>
      </c>
      <c r="E2580" s="51">
        <f>SUM(E2581:E2584)</f>
        <v>184.4</v>
      </c>
      <c r="F2580" s="51">
        <f>SUM(F2581:F2584)</f>
        <v>126.1</v>
      </c>
      <c r="G2580" s="105">
        <f t="shared" ref="G2580" si="1205">F2580/E2580</f>
        <v>0.68400000000000005</v>
      </c>
      <c r="H2580" s="51">
        <f>SUM(H2581:H2584)</f>
        <v>126.1</v>
      </c>
      <c r="I2580" s="100">
        <f t="shared" si="1198"/>
        <v>0.68400000000000005</v>
      </c>
      <c r="J2580" s="100">
        <f t="shared" si="1203"/>
        <v>1</v>
      </c>
      <c r="K2580" s="51">
        <f t="shared" si="1199"/>
        <v>184.4</v>
      </c>
      <c r="L2580" s="24">
        <f t="shared" si="1200"/>
        <v>0</v>
      </c>
      <c r="M2580" s="140">
        <f t="shared" si="1191"/>
        <v>1</v>
      </c>
      <c r="N2580" s="767"/>
      <c r="O2580" s="5" t="b">
        <f t="shared" si="1184"/>
        <v>1</v>
      </c>
      <c r="P2580" s="6"/>
      <c r="Q2580" s="138"/>
      <c r="R2580" s="403" t="b">
        <f t="shared" si="1195"/>
        <v>1</v>
      </c>
    </row>
    <row r="2581" spans="1:18" s="76" customFormat="1" ht="22.5" customHeight="1" x14ac:dyDescent="0.25">
      <c r="A2581" s="857"/>
      <c r="B2581" s="414" t="s">
        <v>19</v>
      </c>
      <c r="C2581" s="85"/>
      <c r="D2581" s="24"/>
      <c r="E2581" s="24"/>
      <c r="F2581" s="24"/>
      <c r="G2581" s="100"/>
      <c r="H2581" s="24"/>
      <c r="I2581" s="81"/>
      <c r="J2581" s="81"/>
      <c r="K2581" s="24">
        <f t="shared" si="1199"/>
        <v>0</v>
      </c>
      <c r="L2581" s="24">
        <f t="shared" si="1200"/>
        <v>0</v>
      </c>
      <c r="M2581" s="120" t="e">
        <f t="shared" si="1191"/>
        <v>#DIV/0!</v>
      </c>
      <c r="N2581" s="768"/>
      <c r="O2581" s="5" t="b">
        <f t="shared" si="1184"/>
        <v>1</v>
      </c>
      <c r="P2581" s="6"/>
      <c r="Q2581" s="138"/>
      <c r="R2581" s="403" t="b">
        <f t="shared" si="1195"/>
        <v>1</v>
      </c>
    </row>
    <row r="2582" spans="1:18" s="76" customFormat="1" ht="22.5" customHeight="1" x14ac:dyDescent="0.25">
      <c r="A2582" s="857"/>
      <c r="B2582" s="414" t="s">
        <v>18</v>
      </c>
      <c r="C2582" s="85"/>
      <c r="D2582" s="24"/>
      <c r="E2582" s="24"/>
      <c r="F2582" s="24"/>
      <c r="G2582" s="100"/>
      <c r="H2582" s="24"/>
      <c r="I2582" s="81"/>
      <c r="J2582" s="81"/>
      <c r="K2582" s="24">
        <f t="shared" si="1199"/>
        <v>0</v>
      </c>
      <c r="L2582" s="24">
        <f t="shared" si="1200"/>
        <v>0</v>
      </c>
      <c r="M2582" s="120" t="e">
        <f t="shared" si="1191"/>
        <v>#DIV/0!</v>
      </c>
      <c r="N2582" s="768"/>
      <c r="O2582" s="5" t="b">
        <f t="shared" si="1184"/>
        <v>1</v>
      </c>
      <c r="P2582" s="6"/>
      <c r="Q2582" s="138"/>
      <c r="R2582" s="403" t="b">
        <f t="shared" si="1195"/>
        <v>1</v>
      </c>
    </row>
    <row r="2583" spans="1:18" s="76" customFormat="1" ht="17.25" customHeight="1" x14ac:dyDescent="0.25">
      <c r="A2583" s="857"/>
      <c r="B2583" s="161" t="s">
        <v>118</v>
      </c>
      <c r="C2583" s="85"/>
      <c r="D2583" s="24">
        <f>SUM(D2588,D2593)</f>
        <v>184.4</v>
      </c>
      <c r="E2583" s="24">
        <f>SUM(E2588,E2593)</f>
        <v>184.4</v>
      </c>
      <c r="F2583" s="24">
        <f>F2585+F2590</f>
        <v>126.1</v>
      </c>
      <c r="G2583" s="100">
        <f t="shared" ref="G2583" si="1206">F2583/E2583</f>
        <v>0.68400000000000005</v>
      </c>
      <c r="H2583" s="24">
        <f>H2585+H2590</f>
        <v>126.1</v>
      </c>
      <c r="I2583" s="100">
        <f t="shared" si="1198"/>
        <v>0.68400000000000005</v>
      </c>
      <c r="J2583" s="100">
        <f t="shared" si="1203"/>
        <v>1</v>
      </c>
      <c r="K2583" s="24">
        <f>K2585+K2590</f>
        <v>184.4</v>
      </c>
      <c r="L2583" s="24">
        <f t="shared" si="1200"/>
        <v>0</v>
      </c>
      <c r="M2583" s="47">
        <f t="shared" si="1191"/>
        <v>1</v>
      </c>
      <c r="N2583" s="768"/>
      <c r="O2583" s="5" t="b">
        <f t="shared" si="1184"/>
        <v>1</v>
      </c>
      <c r="P2583" s="6"/>
      <c r="Q2583" s="138"/>
      <c r="R2583" s="403" t="b">
        <f t="shared" si="1195"/>
        <v>1</v>
      </c>
    </row>
    <row r="2584" spans="1:18" s="76" customFormat="1" ht="21" customHeight="1" x14ac:dyDescent="0.25">
      <c r="A2584" s="858"/>
      <c r="B2584" s="161" t="s">
        <v>20</v>
      </c>
      <c r="C2584" s="85"/>
      <c r="D2584" s="24"/>
      <c r="E2584" s="24"/>
      <c r="F2584" s="24"/>
      <c r="G2584" s="100"/>
      <c r="H2584" s="24"/>
      <c r="I2584" s="81"/>
      <c r="J2584" s="81"/>
      <c r="K2584" s="24">
        <f t="shared" si="1199"/>
        <v>0</v>
      </c>
      <c r="L2584" s="24">
        <f t="shared" si="1200"/>
        <v>0</v>
      </c>
      <c r="M2584" s="120" t="e">
        <f t="shared" si="1191"/>
        <v>#DIV/0!</v>
      </c>
      <c r="N2584" s="769"/>
      <c r="O2584" s="5" t="b">
        <f t="shared" si="1184"/>
        <v>1</v>
      </c>
      <c r="P2584" s="6"/>
      <c r="Q2584" s="138"/>
      <c r="R2584" s="403" t="b">
        <f t="shared" si="1195"/>
        <v>1</v>
      </c>
    </row>
    <row r="2585" spans="1:18" s="76" customFormat="1" ht="101.25" customHeight="1" x14ac:dyDescent="0.25">
      <c r="A2585" s="856" t="s">
        <v>635</v>
      </c>
      <c r="B2585" s="203" t="s">
        <v>388</v>
      </c>
      <c r="C2585" s="85" t="s">
        <v>172</v>
      </c>
      <c r="D2585" s="51">
        <f>SUM(D2586:D2589)</f>
        <v>173.96</v>
      </c>
      <c r="E2585" s="51">
        <f>SUM(E2586:E2589)</f>
        <v>173.96</v>
      </c>
      <c r="F2585" s="51">
        <f>SUM(F2586:F2589)</f>
        <v>118.96</v>
      </c>
      <c r="G2585" s="105">
        <f t="shared" ref="G2585" si="1207">F2585/E2585</f>
        <v>0.68400000000000005</v>
      </c>
      <c r="H2585" s="51">
        <f>SUM(H2586:H2589)</f>
        <v>118.96</v>
      </c>
      <c r="I2585" s="100">
        <f t="shared" ref="I2585:I2589" si="1208">H2585/E2585</f>
        <v>0.68400000000000005</v>
      </c>
      <c r="J2585" s="100">
        <f t="shared" ref="J2585:J2589" si="1209">H2585/F2585</f>
        <v>1</v>
      </c>
      <c r="K2585" s="51">
        <f t="shared" si="1199"/>
        <v>173.96</v>
      </c>
      <c r="L2585" s="24">
        <f t="shared" si="1200"/>
        <v>0</v>
      </c>
      <c r="M2585" s="140">
        <f t="shared" si="1191"/>
        <v>1</v>
      </c>
      <c r="N2585" s="773" t="s">
        <v>1390</v>
      </c>
      <c r="O2585" s="5" t="b">
        <f t="shared" si="1184"/>
        <v>1</v>
      </c>
      <c r="P2585" s="6"/>
      <c r="Q2585" s="138"/>
      <c r="R2585" s="403" t="b">
        <f t="shared" si="1195"/>
        <v>1</v>
      </c>
    </row>
    <row r="2586" spans="1:18" s="76" customFormat="1" ht="21" customHeight="1" x14ac:dyDescent="0.25">
      <c r="A2586" s="857"/>
      <c r="B2586" s="414" t="s">
        <v>19</v>
      </c>
      <c r="C2586" s="85"/>
      <c r="D2586" s="167"/>
      <c r="E2586" s="167"/>
      <c r="F2586" s="167"/>
      <c r="G2586" s="284"/>
      <c r="H2586" s="167"/>
      <c r="I2586" s="81" t="e">
        <f t="shared" si="1208"/>
        <v>#DIV/0!</v>
      </c>
      <c r="J2586" s="81" t="e">
        <f t="shared" si="1209"/>
        <v>#DIV/0!</v>
      </c>
      <c r="K2586" s="24">
        <f t="shared" si="1199"/>
        <v>0</v>
      </c>
      <c r="L2586" s="24">
        <f t="shared" si="1200"/>
        <v>0</v>
      </c>
      <c r="M2586" s="120" t="e">
        <f t="shared" si="1191"/>
        <v>#DIV/0!</v>
      </c>
      <c r="N2586" s="774"/>
      <c r="O2586" s="5" t="b">
        <f t="shared" si="1184"/>
        <v>1</v>
      </c>
      <c r="P2586" s="6"/>
      <c r="Q2586" s="138"/>
      <c r="R2586" s="403" t="b">
        <f t="shared" si="1195"/>
        <v>1</v>
      </c>
    </row>
    <row r="2587" spans="1:18" s="76" customFormat="1" ht="21" customHeight="1" x14ac:dyDescent="0.25">
      <c r="A2587" s="857"/>
      <c r="B2587" s="414" t="s">
        <v>18</v>
      </c>
      <c r="C2587" s="85"/>
      <c r="D2587" s="24"/>
      <c r="E2587" s="24"/>
      <c r="F2587" s="24"/>
      <c r="G2587" s="97"/>
      <c r="H2587" s="24"/>
      <c r="I2587" s="81" t="e">
        <f t="shared" si="1208"/>
        <v>#DIV/0!</v>
      </c>
      <c r="J2587" s="81" t="e">
        <f t="shared" si="1209"/>
        <v>#DIV/0!</v>
      </c>
      <c r="K2587" s="24">
        <f t="shared" si="1199"/>
        <v>0</v>
      </c>
      <c r="L2587" s="24">
        <f t="shared" si="1200"/>
        <v>0</v>
      </c>
      <c r="M2587" s="120" t="e">
        <f t="shared" si="1191"/>
        <v>#DIV/0!</v>
      </c>
      <c r="N2587" s="774"/>
      <c r="O2587" s="5" t="b">
        <f t="shared" si="1184"/>
        <v>1</v>
      </c>
      <c r="P2587" s="6"/>
      <c r="Q2587" s="138"/>
      <c r="R2587" s="403" t="b">
        <f t="shared" si="1195"/>
        <v>1</v>
      </c>
    </row>
    <row r="2588" spans="1:18" s="76" customFormat="1" ht="21" customHeight="1" x14ac:dyDescent="0.25">
      <c r="A2588" s="857"/>
      <c r="B2588" s="161" t="s">
        <v>118</v>
      </c>
      <c r="C2588" s="85"/>
      <c r="D2588" s="24">
        <v>173.96</v>
      </c>
      <c r="E2588" s="24">
        <v>173.96</v>
      </c>
      <c r="F2588" s="24">
        <v>118.96</v>
      </c>
      <c r="G2588" s="100">
        <f t="shared" ref="G2588" si="1210">F2588/E2588</f>
        <v>0.68400000000000005</v>
      </c>
      <c r="H2588" s="24">
        <f>F2588</f>
        <v>118.96</v>
      </c>
      <c r="I2588" s="100">
        <f t="shared" si="1208"/>
        <v>0.68400000000000005</v>
      </c>
      <c r="J2588" s="100">
        <f t="shared" si="1209"/>
        <v>1</v>
      </c>
      <c r="K2588" s="24">
        <f t="shared" si="1199"/>
        <v>173.96</v>
      </c>
      <c r="L2588" s="24">
        <f t="shared" si="1200"/>
        <v>0</v>
      </c>
      <c r="M2588" s="47">
        <f t="shared" si="1191"/>
        <v>1</v>
      </c>
      <c r="N2588" s="774"/>
      <c r="O2588" s="5" t="b">
        <f t="shared" si="1184"/>
        <v>1</v>
      </c>
      <c r="P2588" s="6"/>
      <c r="Q2588" s="138"/>
      <c r="R2588" s="403" t="b">
        <f t="shared" si="1195"/>
        <v>1</v>
      </c>
    </row>
    <row r="2589" spans="1:18" s="76" customFormat="1" ht="21" customHeight="1" x14ac:dyDescent="0.25">
      <c r="A2589" s="858"/>
      <c r="B2589" s="161" t="s">
        <v>20</v>
      </c>
      <c r="C2589" s="85"/>
      <c r="D2589" s="24"/>
      <c r="E2589" s="24"/>
      <c r="F2589" s="24"/>
      <c r="G2589" s="100"/>
      <c r="H2589" s="24"/>
      <c r="I2589" s="81" t="e">
        <f t="shared" si="1208"/>
        <v>#DIV/0!</v>
      </c>
      <c r="J2589" s="81" t="e">
        <f t="shared" si="1209"/>
        <v>#DIV/0!</v>
      </c>
      <c r="K2589" s="24">
        <f t="shared" si="1199"/>
        <v>0</v>
      </c>
      <c r="L2589" s="24">
        <f t="shared" si="1200"/>
        <v>0</v>
      </c>
      <c r="M2589" s="120" t="e">
        <f t="shared" si="1191"/>
        <v>#DIV/0!</v>
      </c>
      <c r="N2589" s="775"/>
      <c r="O2589" s="5" t="b">
        <f t="shared" si="1184"/>
        <v>1</v>
      </c>
      <c r="P2589" s="6"/>
      <c r="Q2589" s="138"/>
      <c r="R2589" s="403" t="b">
        <f t="shared" si="1195"/>
        <v>1</v>
      </c>
    </row>
    <row r="2590" spans="1:18" s="76" customFormat="1" ht="75" x14ac:dyDescent="0.25">
      <c r="A2590" s="856" t="s">
        <v>636</v>
      </c>
      <c r="B2590" s="203" t="s">
        <v>560</v>
      </c>
      <c r="C2590" s="85" t="s">
        <v>172</v>
      </c>
      <c r="D2590" s="51">
        <f>SUM(D2591:D2594)</f>
        <v>10.44</v>
      </c>
      <c r="E2590" s="51">
        <f>SUM(E2591:E2594)</f>
        <v>10.44</v>
      </c>
      <c r="F2590" s="51">
        <f>SUM(F2591:F2594)</f>
        <v>7.14</v>
      </c>
      <c r="G2590" s="105">
        <f t="shared" ref="G2590" si="1211">F2590/E2590</f>
        <v>0.68400000000000005</v>
      </c>
      <c r="H2590" s="51">
        <f>SUM(H2591:H2594)</f>
        <v>7.14</v>
      </c>
      <c r="I2590" s="100">
        <f t="shared" si="1198"/>
        <v>0.68400000000000005</v>
      </c>
      <c r="J2590" s="100">
        <f t="shared" si="1203"/>
        <v>1</v>
      </c>
      <c r="K2590" s="51">
        <f t="shared" si="1199"/>
        <v>10.44</v>
      </c>
      <c r="L2590" s="24">
        <f t="shared" si="1200"/>
        <v>0</v>
      </c>
      <c r="M2590" s="140">
        <f t="shared" si="1191"/>
        <v>1</v>
      </c>
      <c r="N2590" s="773" t="s">
        <v>1391</v>
      </c>
      <c r="O2590" s="5" t="b">
        <f t="shared" si="1184"/>
        <v>1</v>
      </c>
      <c r="P2590" s="6"/>
      <c r="Q2590" s="138"/>
      <c r="R2590" s="403" t="b">
        <f t="shared" si="1195"/>
        <v>1</v>
      </c>
    </row>
    <row r="2591" spans="1:18" s="76" customFormat="1" ht="21" customHeight="1" x14ac:dyDescent="0.25">
      <c r="A2591" s="857"/>
      <c r="B2591" s="414" t="s">
        <v>19</v>
      </c>
      <c r="C2591" s="85"/>
      <c r="D2591" s="24"/>
      <c r="E2591" s="24"/>
      <c r="F2591" s="24"/>
      <c r="G2591" s="100"/>
      <c r="H2591" s="24"/>
      <c r="I2591" s="81" t="e">
        <f t="shared" si="1198"/>
        <v>#DIV/0!</v>
      </c>
      <c r="J2591" s="81" t="e">
        <f t="shared" si="1203"/>
        <v>#DIV/0!</v>
      </c>
      <c r="K2591" s="24">
        <f t="shared" si="1199"/>
        <v>0</v>
      </c>
      <c r="L2591" s="24">
        <f t="shared" si="1200"/>
        <v>0</v>
      </c>
      <c r="M2591" s="120" t="e">
        <f t="shared" si="1191"/>
        <v>#DIV/0!</v>
      </c>
      <c r="N2591" s="774"/>
      <c r="O2591" s="5" t="b">
        <f t="shared" si="1184"/>
        <v>1</v>
      </c>
      <c r="P2591" s="6"/>
      <c r="Q2591" s="138"/>
      <c r="R2591" s="403" t="b">
        <f t="shared" si="1195"/>
        <v>1</v>
      </c>
    </row>
    <row r="2592" spans="1:18" s="76" customFormat="1" ht="21" customHeight="1" x14ac:dyDescent="0.25">
      <c r="A2592" s="857"/>
      <c r="B2592" s="414" t="s">
        <v>18</v>
      </c>
      <c r="C2592" s="85"/>
      <c r="D2592" s="24"/>
      <c r="E2592" s="24"/>
      <c r="F2592" s="24"/>
      <c r="G2592" s="100"/>
      <c r="H2592" s="24"/>
      <c r="I2592" s="81" t="e">
        <f t="shared" si="1198"/>
        <v>#DIV/0!</v>
      </c>
      <c r="J2592" s="81" t="e">
        <f t="shared" si="1203"/>
        <v>#DIV/0!</v>
      </c>
      <c r="K2592" s="24">
        <f t="shared" si="1199"/>
        <v>0</v>
      </c>
      <c r="L2592" s="24">
        <f t="shared" si="1200"/>
        <v>0</v>
      </c>
      <c r="M2592" s="120" t="e">
        <f t="shared" si="1191"/>
        <v>#DIV/0!</v>
      </c>
      <c r="N2592" s="774"/>
      <c r="O2592" s="5" t="b">
        <f t="shared" si="1184"/>
        <v>1</v>
      </c>
      <c r="P2592" s="6"/>
      <c r="Q2592" s="138"/>
      <c r="R2592" s="403" t="b">
        <f t="shared" si="1195"/>
        <v>1</v>
      </c>
    </row>
    <row r="2593" spans="1:18" s="76" customFormat="1" ht="21" customHeight="1" x14ac:dyDescent="0.25">
      <c r="A2593" s="857"/>
      <c r="B2593" s="161" t="s">
        <v>118</v>
      </c>
      <c r="C2593" s="85"/>
      <c r="D2593" s="24">
        <v>10.44</v>
      </c>
      <c r="E2593" s="24">
        <v>10.44</v>
      </c>
      <c r="F2593" s="24">
        <v>7.14</v>
      </c>
      <c r="G2593" s="100">
        <f t="shared" ref="G2593" si="1212">F2593/E2593</f>
        <v>0.68400000000000005</v>
      </c>
      <c r="H2593" s="24">
        <f>F2593</f>
        <v>7.14</v>
      </c>
      <c r="I2593" s="100">
        <f t="shared" si="1198"/>
        <v>0.68400000000000005</v>
      </c>
      <c r="J2593" s="100">
        <f t="shared" si="1203"/>
        <v>1</v>
      </c>
      <c r="K2593" s="24">
        <f t="shared" si="1199"/>
        <v>10.44</v>
      </c>
      <c r="L2593" s="24">
        <f t="shared" si="1200"/>
        <v>0</v>
      </c>
      <c r="M2593" s="47">
        <f t="shared" si="1191"/>
        <v>1</v>
      </c>
      <c r="N2593" s="774"/>
      <c r="O2593" s="5" t="b">
        <f t="shared" si="1184"/>
        <v>1</v>
      </c>
      <c r="P2593" s="6"/>
      <c r="Q2593" s="138"/>
      <c r="R2593" s="403" t="b">
        <f t="shared" si="1195"/>
        <v>1</v>
      </c>
    </row>
    <row r="2594" spans="1:18" s="76" customFormat="1" ht="27" x14ac:dyDescent="0.25">
      <c r="A2594" s="858"/>
      <c r="B2594" s="161" t="s">
        <v>20</v>
      </c>
      <c r="C2594" s="85"/>
      <c r="D2594" s="167"/>
      <c r="E2594" s="167"/>
      <c r="F2594" s="167"/>
      <c r="G2594" s="284"/>
      <c r="H2594" s="167"/>
      <c r="I2594" s="81" t="e">
        <f t="shared" si="1198"/>
        <v>#DIV/0!</v>
      </c>
      <c r="J2594" s="81" t="e">
        <f t="shared" si="1203"/>
        <v>#DIV/0!</v>
      </c>
      <c r="K2594" s="24">
        <f t="shared" si="1199"/>
        <v>0</v>
      </c>
      <c r="L2594" s="24">
        <f t="shared" si="1200"/>
        <v>0</v>
      </c>
      <c r="M2594" s="120" t="e">
        <f t="shared" si="1191"/>
        <v>#DIV/0!</v>
      </c>
      <c r="N2594" s="775"/>
      <c r="O2594" s="5" t="b">
        <f t="shared" si="1184"/>
        <v>1</v>
      </c>
      <c r="P2594" s="6"/>
      <c r="Q2594" s="138"/>
      <c r="R2594" s="403" t="b">
        <f t="shared" si="1195"/>
        <v>1</v>
      </c>
    </row>
    <row r="2595" spans="1:18" s="76" customFormat="1" ht="112.5" x14ac:dyDescent="0.25">
      <c r="A2595" s="870" t="s">
        <v>637</v>
      </c>
      <c r="B2595" s="349" t="s">
        <v>561</v>
      </c>
      <c r="C2595" s="63" t="s">
        <v>172</v>
      </c>
      <c r="D2595" s="19">
        <f>SUM(D2596:D2599)</f>
        <v>6000</v>
      </c>
      <c r="E2595" s="19">
        <f>SUM(E2596:E2599)</f>
        <v>6000</v>
      </c>
      <c r="F2595" s="19">
        <f>SUM(F2596:F2599)</f>
        <v>5969.79</v>
      </c>
      <c r="G2595" s="94">
        <f t="shared" ref="G2595:G2599" si="1213">F2595/E2595</f>
        <v>0.995</v>
      </c>
      <c r="H2595" s="134">
        <f>SUM(H2596:H2599)</f>
        <v>5969.79</v>
      </c>
      <c r="I2595" s="64">
        <f t="shared" si="1198"/>
        <v>0.995</v>
      </c>
      <c r="J2595" s="91">
        <f t="shared" si="1203"/>
        <v>1</v>
      </c>
      <c r="K2595" s="19">
        <f>SUM(K2596:K2599)</f>
        <v>5969.79</v>
      </c>
      <c r="L2595" s="19">
        <f>SUM(L2596:L2599)</f>
        <v>30.21</v>
      </c>
      <c r="M2595" s="52">
        <f t="shared" si="1191"/>
        <v>0.99</v>
      </c>
      <c r="N2595" s="817" t="s">
        <v>1328</v>
      </c>
      <c r="O2595" s="5" t="b">
        <f t="shared" si="1184"/>
        <v>1</v>
      </c>
      <c r="P2595" s="6"/>
      <c r="Q2595" s="138"/>
      <c r="R2595" s="403" t="b">
        <f t="shared" si="1195"/>
        <v>1</v>
      </c>
    </row>
    <row r="2596" spans="1:18" s="76" customFormat="1" ht="21" customHeight="1" x14ac:dyDescent="0.25">
      <c r="A2596" s="871"/>
      <c r="B2596" s="61" t="s">
        <v>19</v>
      </c>
      <c r="C2596" s="350"/>
      <c r="D2596" s="39"/>
      <c r="E2596" s="39"/>
      <c r="F2596" s="351"/>
      <c r="G2596" s="93" t="e">
        <f t="shared" si="1213"/>
        <v>#DIV/0!</v>
      </c>
      <c r="H2596" s="21"/>
      <c r="I2596" s="68" t="e">
        <f t="shared" si="1198"/>
        <v>#DIV/0!</v>
      </c>
      <c r="J2596" s="68" t="e">
        <f t="shared" si="1203"/>
        <v>#DIV/0!</v>
      </c>
      <c r="K2596" s="39">
        <f t="shared" si="1199"/>
        <v>0</v>
      </c>
      <c r="L2596" s="39">
        <f t="shared" si="1200"/>
        <v>0</v>
      </c>
      <c r="M2596" s="29" t="e">
        <f t="shared" si="1191"/>
        <v>#DIV/0!</v>
      </c>
      <c r="N2596" s="818"/>
      <c r="O2596" s="5" t="b">
        <f t="shared" si="1184"/>
        <v>1</v>
      </c>
      <c r="P2596" s="6"/>
      <c r="Q2596" s="138"/>
      <c r="R2596" s="403" t="b">
        <f t="shared" si="1195"/>
        <v>1</v>
      </c>
    </row>
    <row r="2597" spans="1:18" s="76" customFormat="1" ht="21" customHeight="1" x14ac:dyDescent="0.25">
      <c r="A2597" s="871"/>
      <c r="B2597" s="61" t="s">
        <v>18</v>
      </c>
      <c r="C2597" s="350"/>
      <c r="D2597" s="39"/>
      <c r="E2597" s="39"/>
      <c r="F2597" s="351"/>
      <c r="G2597" s="93" t="e">
        <f t="shared" si="1213"/>
        <v>#DIV/0!</v>
      </c>
      <c r="H2597" s="21"/>
      <c r="I2597" s="68" t="e">
        <f t="shared" si="1198"/>
        <v>#DIV/0!</v>
      </c>
      <c r="J2597" s="68" t="e">
        <f t="shared" si="1203"/>
        <v>#DIV/0!</v>
      </c>
      <c r="K2597" s="39">
        <f t="shared" si="1199"/>
        <v>0</v>
      </c>
      <c r="L2597" s="39">
        <f t="shared" si="1200"/>
        <v>0</v>
      </c>
      <c r="M2597" s="29" t="e">
        <f t="shared" si="1191"/>
        <v>#DIV/0!</v>
      </c>
      <c r="N2597" s="818"/>
      <c r="O2597" s="5" t="b">
        <f t="shared" ref="O2597:O2660" si="1214">K2597+L2597=E2597</f>
        <v>1</v>
      </c>
      <c r="P2597" s="6"/>
      <c r="Q2597" s="138"/>
      <c r="R2597" s="403" t="b">
        <f t="shared" si="1195"/>
        <v>1</v>
      </c>
    </row>
    <row r="2598" spans="1:18" s="76" customFormat="1" ht="21" customHeight="1" x14ac:dyDescent="0.25">
      <c r="A2598" s="871"/>
      <c r="B2598" s="61" t="s">
        <v>38</v>
      </c>
      <c r="C2598" s="350"/>
      <c r="D2598" s="39">
        <v>6000</v>
      </c>
      <c r="E2598" s="39">
        <v>6000</v>
      </c>
      <c r="F2598" s="30">
        <v>5969.79</v>
      </c>
      <c r="G2598" s="95">
        <f t="shared" si="1213"/>
        <v>0.995</v>
      </c>
      <c r="H2598" s="30">
        <f>F2598</f>
        <v>5969.79</v>
      </c>
      <c r="I2598" s="64">
        <f t="shared" si="1198"/>
        <v>0.995</v>
      </c>
      <c r="J2598" s="64">
        <f t="shared" si="1203"/>
        <v>1</v>
      </c>
      <c r="K2598" s="39">
        <v>5969.79</v>
      </c>
      <c r="L2598" s="39">
        <f t="shared" si="1200"/>
        <v>30.21</v>
      </c>
      <c r="M2598" s="28">
        <f t="shared" si="1191"/>
        <v>0.99</v>
      </c>
      <c r="N2598" s="818"/>
      <c r="O2598" s="5" t="b">
        <f t="shared" si="1214"/>
        <v>1</v>
      </c>
      <c r="P2598" s="6"/>
      <c r="Q2598" s="138"/>
      <c r="R2598" s="403" t="b">
        <f t="shared" si="1195"/>
        <v>1</v>
      </c>
    </row>
    <row r="2599" spans="1:18" s="76" customFormat="1" ht="21" customHeight="1" x14ac:dyDescent="0.25">
      <c r="A2599" s="872"/>
      <c r="B2599" s="352" t="s">
        <v>20</v>
      </c>
      <c r="C2599" s="350"/>
      <c r="D2599" s="351"/>
      <c r="E2599" s="351"/>
      <c r="F2599" s="351"/>
      <c r="G2599" s="93" t="e">
        <f t="shared" si="1213"/>
        <v>#DIV/0!</v>
      </c>
      <c r="H2599" s="21"/>
      <c r="I2599" s="68" t="e">
        <f t="shared" si="1198"/>
        <v>#DIV/0!</v>
      </c>
      <c r="J2599" s="68" t="e">
        <f t="shared" si="1203"/>
        <v>#DIV/0!</v>
      </c>
      <c r="K2599" s="39">
        <f t="shared" si="1199"/>
        <v>0</v>
      </c>
      <c r="L2599" s="39">
        <f t="shared" si="1200"/>
        <v>0</v>
      </c>
      <c r="M2599" s="29" t="e">
        <f t="shared" si="1191"/>
        <v>#DIV/0!</v>
      </c>
      <c r="N2599" s="819"/>
      <c r="O2599" s="5" t="b">
        <f t="shared" si="1214"/>
        <v>1</v>
      </c>
      <c r="P2599" s="6"/>
      <c r="Q2599" s="138"/>
      <c r="R2599" s="403" t="b">
        <f t="shared" si="1195"/>
        <v>1</v>
      </c>
    </row>
    <row r="2600" spans="1:18" s="76" customFormat="1" ht="96" customHeight="1" x14ac:dyDescent="0.25">
      <c r="A2600" s="856" t="s">
        <v>638</v>
      </c>
      <c r="B2600" s="353" t="s">
        <v>562</v>
      </c>
      <c r="C2600" s="63" t="s">
        <v>172</v>
      </c>
      <c r="D2600" s="354">
        <f>SUM(D2601:D2604)</f>
        <v>0</v>
      </c>
      <c r="E2600" s="354">
        <f>SUM(E2601:E2604)</f>
        <v>0</v>
      </c>
      <c r="F2600" s="354">
        <f>SUM(F2601:F2604)</f>
        <v>0</v>
      </c>
      <c r="G2600" s="220"/>
      <c r="H2600" s="355"/>
      <c r="I2600" s="68" t="e">
        <f t="shared" si="1198"/>
        <v>#DIV/0!</v>
      </c>
      <c r="J2600" s="232"/>
      <c r="K2600" s="19">
        <f t="shared" si="1199"/>
        <v>0</v>
      </c>
      <c r="L2600" s="39">
        <f t="shared" si="1200"/>
        <v>0</v>
      </c>
      <c r="M2600" s="125" t="e">
        <f t="shared" si="1191"/>
        <v>#DIV/0!</v>
      </c>
      <c r="N2600" s="764" t="s">
        <v>1270</v>
      </c>
      <c r="O2600" s="5" t="b">
        <f t="shared" si="1214"/>
        <v>1</v>
      </c>
      <c r="P2600" s="6"/>
      <c r="Q2600" s="138"/>
      <c r="R2600" s="403" t="b">
        <f t="shared" si="1195"/>
        <v>1</v>
      </c>
    </row>
    <row r="2601" spans="1:18" s="76" customFormat="1" ht="21" customHeight="1" x14ac:dyDescent="0.25">
      <c r="A2601" s="857"/>
      <c r="B2601" s="296" t="s">
        <v>19</v>
      </c>
      <c r="C2601" s="206"/>
      <c r="D2601" s="144"/>
      <c r="E2601" s="144"/>
      <c r="F2601" s="144"/>
      <c r="G2601" s="98"/>
      <c r="H2601" s="36"/>
      <c r="I2601" s="81" t="e">
        <f t="shared" si="1198"/>
        <v>#DIV/0!</v>
      </c>
      <c r="J2601" s="81"/>
      <c r="K2601" s="24">
        <f t="shared" si="1199"/>
        <v>0</v>
      </c>
      <c r="L2601" s="24">
        <f t="shared" si="1200"/>
        <v>0</v>
      </c>
      <c r="M2601" s="120" t="e">
        <f t="shared" si="1191"/>
        <v>#DIV/0!</v>
      </c>
      <c r="N2601" s="765"/>
      <c r="O2601" s="5" t="b">
        <f t="shared" si="1214"/>
        <v>1</v>
      </c>
      <c r="P2601" s="6"/>
      <c r="Q2601" s="138"/>
      <c r="R2601" s="403" t="b">
        <f t="shared" si="1195"/>
        <v>1</v>
      </c>
    </row>
    <row r="2602" spans="1:18" s="76" customFormat="1" ht="21" customHeight="1" x14ac:dyDescent="0.25">
      <c r="A2602" s="857"/>
      <c r="B2602" s="296" t="s">
        <v>18</v>
      </c>
      <c r="C2602" s="206"/>
      <c r="D2602" s="144"/>
      <c r="E2602" s="144"/>
      <c r="F2602" s="144"/>
      <c r="G2602" s="98"/>
      <c r="H2602" s="36"/>
      <c r="I2602" s="81" t="e">
        <f t="shared" si="1198"/>
        <v>#DIV/0!</v>
      </c>
      <c r="J2602" s="81"/>
      <c r="K2602" s="24">
        <f t="shared" si="1199"/>
        <v>0</v>
      </c>
      <c r="L2602" s="24">
        <f t="shared" si="1200"/>
        <v>0</v>
      </c>
      <c r="M2602" s="120" t="e">
        <f t="shared" si="1191"/>
        <v>#DIV/0!</v>
      </c>
      <c r="N2602" s="765"/>
      <c r="O2602" s="5" t="b">
        <f t="shared" si="1214"/>
        <v>1</v>
      </c>
      <c r="P2602" s="6"/>
      <c r="Q2602" s="138"/>
      <c r="R2602" s="403" t="b">
        <f t="shared" si="1195"/>
        <v>1</v>
      </c>
    </row>
    <row r="2603" spans="1:18" s="76" customFormat="1" ht="21" customHeight="1" x14ac:dyDescent="0.25">
      <c r="A2603" s="857"/>
      <c r="B2603" s="296" t="s">
        <v>38</v>
      </c>
      <c r="C2603" s="206"/>
      <c r="D2603" s="144"/>
      <c r="E2603" s="144"/>
      <c r="F2603" s="144"/>
      <c r="G2603" s="98"/>
      <c r="H2603" s="36"/>
      <c r="I2603" s="81" t="e">
        <f t="shared" si="1198"/>
        <v>#DIV/0!</v>
      </c>
      <c r="J2603" s="81"/>
      <c r="K2603" s="24">
        <f t="shared" si="1199"/>
        <v>0</v>
      </c>
      <c r="L2603" s="24">
        <f t="shared" si="1200"/>
        <v>0</v>
      </c>
      <c r="M2603" s="120" t="e">
        <f t="shared" si="1191"/>
        <v>#DIV/0!</v>
      </c>
      <c r="N2603" s="765"/>
      <c r="O2603" s="5" t="b">
        <f t="shared" si="1214"/>
        <v>1</v>
      </c>
      <c r="P2603" s="6"/>
      <c r="Q2603" s="138"/>
      <c r="R2603" s="403" t="b">
        <f t="shared" si="1195"/>
        <v>1</v>
      </c>
    </row>
    <row r="2604" spans="1:18" s="76" customFormat="1" ht="27" x14ac:dyDescent="0.25">
      <c r="A2604" s="858"/>
      <c r="B2604" s="181" t="s">
        <v>20</v>
      </c>
      <c r="C2604" s="206"/>
      <c r="D2604" s="144"/>
      <c r="E2604" s="144"/>
      <c r="F2604" s="144"/>
      <c r="G2604" s="98"/>
      <c r="H2604" s="36"/>
      <c r="I2604" s="81" t="e">
        <f t="shared" si="1198"/>
        <v>#DIV/0!</v>
      </c>
      <c r="J2604" s="81"/>
      <c r="K2604" s="24">
        <f t="shared" si="1199"/>
        <v>0</v>
      </c>
      <c r="L2604" s="24">
        <f t="shared" si="1200"/>
        <v>0</v>
      </c>
      <c r="M2604" s="120" t="e">
        <f t="shared" si="1191"/>
        <v>#DIV/0!</v>
      </c>
      <c r="N2604" s="766"/>
      <c r="O2604" s="5" t="b">
        <f t="shared" si="1214"/>
        <v>1</v>
      </c>
      <c r="P2604" s="6"/>
      <c r="Q2604" s="138"/>
      <c r="R2604" s="403" t="b">
        <f t="shared" si="1195"/>
        <v>1</v>
      </c>
    </row>
    <row r="2605" spans="1:18" s="76" customFormat="1" ht="98.25" customHeight="1" x14ac:dyDescent="0.25">
      <c r="A2605" s="856" t="s">
        <v>639</v>
      </c>
      <c r="B2605" s="203" t="s">
        <v>718</v>
      </c>
      <c r="C2605" s="85" t="s">
        <v>172</v>
      </c>
      <c r="D2605" s="278">
        <f>SUM(D2606:D2609)</f>
        <v>98887.49</v>
      </c>
      <c r="E2605" s="278">
        <f t="shared" ref="E2605:F2605" si="1215">SUM(E2606:E2609)</f>
        <v>98799.65</v>
      </c>
      <c r="F2605" s="144">
        <f t="shared" si="1215"/>
        <v>76501</v>
      </c>
      <c r="G2605" s="205">
        <f t="shared" ref="G2605:G2618" si="1216">F2605/E2605</f>
        <v>0.77400000000000002</v>
      </c>
      <c r="H2605" s="278">
        <f>SUM(H2606:H2609)</f>
        <v>76501</v>
      </c>
      <c r="I2605" s="100">
        <f t="shared" si="1198"/>
        <v>0.77400000000000002</v>
      </c>
      <c r="J2605" s="105">
        <f t="shared" ref="J2605:J2618" si="1217">H2605/F2605</f>
        <v>1</v>
      </c>
      <c r="K2605" s="24">
        <f t="shared" si="1199"/>
        <v>98799.65</v>
      </c>
      <c r="L2605" s="24">
        <f t="shared" si="1200"/>
        <v>0</v>
      </c>
      <c r="M2605" s="47">
        <f t="shared" si="1191"/>
        <v>1</v>
      </c>
      <c r="N2605" s="814" t="s">
        <v>1392</v>
      </c>
      <c r="O2605" s="5" t="b">
        <f t="shared" si="1214"/>
        <v>1</v>
      </c>
      <c r="P2605" s="6"/>
      <c r="Q2605" s="138"/>
      <c r="R2605" s="403" t="b">
        <f t="shared" si="1195"/>
        <v>1</v>
      </c>
    </row>
    <row r="2606" spans="1:18" s="76" customFormat="1" ht="43.5" customHeight="1" x14ac:dyDescent="0.25">
      <c r="A2606" s="857"/>
      <c r="B2606" s="414" t="s">
        <v>19</v>
      </c>
      <c r="C2606" s="206"/>
      <c r="D2606" s="144"/>
      <c r="E2606" s="144"/>
      <c r="F2606" s="144"/>
      <c r="G2606" s="292"/>
      <c r="H2606" s="144"/>
      <c r="I2606" s="81" t="e">
        <f t="shared" si="1198"/>
        <v>#DIV/0!</v>
      </c>
      <c r="J2606" s="81"/>
      <c r="K2606" s="24">
        <f t="shared" si="1199"/>
        <v>0</v>
      </c>
      <c r="L2606" s="24">
        <f t="shared" si="1200"/>
        <v>0</v>
      </c>
      <c r="M2606" s="120" t="e">
        <f t="shared" si="1191"/>
        <v>#DIV/0!</v>
      </c>
      <c r="N2606" s="815"/>
      <c r="O2606" s="5" t="b">
        <f t="shared" si="1214"/>
        <v>1</v>
      </c>
      <c r="P2606" s="6"/>
      <c r="Q2606" s="138"/>
      <c r="R2606" s="403" t="b">
        <f t="shared" si="1195"/>
        <v>1</v>
      </c>
    </row>
    <row r="2607" spans="1:18" s="76" customFormat="1" ht="43.5" customHeight="1" x14ac:dyDescent="0.25">
      <c r="A2607" s="857"/>
      <c r="B2607" s="414" t="s">
        <v>18</v>
      </c>
      <c r="C2607" s="206"/>
      <c r="D2607" s="144"/>
      <c r="E2607" s="144"/>
      <c r="F2607" s="144"/>
      <c r="G2607" s="292"/>
      <c r="H2607" s="144"/>
      <c r="I2607" s="81" t="e">
        <f t="shared" si="1198"/>
        <v>#DIV/0!</v>
      </c>
      <c r="J2607" s="81"/>
      <c r="K2607" s="24">
        <f t="shared" si="1199"/>
        <v>0</v>
      </c>
      <c r="L2607" s="24">
        <f t="shared" si="1200"/>
        <v>0</v>
      </c>
      <c r="M2607" s="120" t="e">
        <f t="shared" si="1191"/>
        <v>#DIV/0!</v>
      </c>
      <c r="N2607" s="815"/>
      <c r="O2607" s="5" t="b">
        <f t="shared" si="1214"/>
        <v>1</v>
      </c>
      <c r="P2607" s="6"/>
      <c r="Q2607" s="138"/>
      <c r="R2607" s="403" t="b">
        <f t="shared" si="1195"/>
        <v>1</v>
      </c>
    </row>
    <row r="2608" spans="1:18" s="76" customFormat="1" ht="43.5" customHeight="1" x14ac:dyDescent="0.25">
      <c r="A2608" s="857"/>
      <c r="B2608" s="181" t="s">
        <v>118</v>
      </c>
      <c r="C2608" s="206"/>
      <c r="D2608" s="144">
        <v>98887.49</v>
      </c>
      <c r="E2608" s="144">
        <v>98799.65</v>
      </c>
      <c r="F2608" s="24">
        <v>76501</v>
      </c>
      <c r="G2608" s="205">
        <f t="shared" si="1216"/>
        <v>0.77400000000000002</v>
      </c>
      <c r="H2608" s="24">
        <f>F2608</f>
        <v>76501</v>
      </c>
      <c r="I2608" s="100">
        <f t="shared" si="1198"/>
        <v>0.77400000000000002</v>
      </c>
      <c r="J2608" s="100">
        <f t="shared" si="1217"/>
        <v>1</v>
      </c>
      <c r="K2608" s="24">
        <f>E2608</f>
        <v>98799.65</v>
      </c>
      <c r="L2608" s="24">
        <f t="shared" si="1200"/>
        <v>0</v>
      </c>
      <c r="M2608" s="47">
        <f t="shared" si="1191"/>
        <v>1</v>
      </c>
      <c r="N2608" s="815"/>
      <c r="O2608" s="5" t="b">
        <f t="shared" si="1214"/>
        <v>1</v>
      </c>
      <c r="P2608" s="6"/>
      <c r="Q2608" s="138"/>
      <c r="R2608" s="403" t="b">
        <f t="shared" si="1195"/>
        <v>1</v>
      </c>
    </row>
    <row r="2609" spans="1:18" s="76" customFormat="1" ht="43.5" customHeight="1" x14ac:dyDescent="0.25">
      <c r="A2609" s="858"/>
      <c r="B2609" s="181" t="s">
        <v>20</v>
      </c>
      <c r="C2609" s="181"/>
      <c r="D2609" s="144"/>
      <c r="E2609" s="144"/>
      <c r="F2609" s="144"/>
      <c r="G2609" s="98" t="e">
        <f t="shared" si="1216"/>
        <v>#DIV/0!</v>
      </c>
      <c r="H2609" s="144"/>
      <c r="I2609" s="81" t="e">
        <f t="shared" si="1198"/>
        <v>#DIV/0!</v>
      </c>
      <c r="J2609" s="81" t="e">
        <f t="shared" si="1217"/>
        <v>#DIV/0!</v>
      </c>
      <c r="K2609" s="24">
        <f t="shared" si="1199"/>
        <v>0</v>
      </c>
      <c r="L2609" s="24">
        <f t="shared" si="1200"/>
        <v>0</v>
      </c>
      <c r="M2609" s="120" t="e">
        <f t="shared" si="1191"/>
        <v>#DIV/0!</v>
      </c>
      <c r="N2609" s="816"/>
      <c r="O2609" s="5" t="b">
        <f t="shared" si="1214"/>
        <v>1</v>
      </c>
      <c r="P2609" s="6"/>
      <c r="Q2609" s="138"/>
      <c r="R2609" s="403" t="b">
        <f t="shared" si="1195"/>
        <v>1</v>
      </c>
    </row>
    <row r="2610" spans="1:18" s="76" customFormat="1" ht="78.75" customHeight="1" x14ac:dyDescent="0.25">
      <c r="A2610" s="856" t="s">
        <v>640</v>
      </c>
      <c r="B2610" s="297" t="s">
        <v>719</v>
      </c>
      <c r="C2610" s="297" t="s">
        <v>172</v>
      </c>
      <c r="D2610" s="278">
        <f>SUM(D2611:D2614)</f>
        <v>3454.18</v>
      </c>
      <c r="E2610" s="278">
        <f>SUM(E2611:E2614)</f>
        <v>3454.18</v>
      </c>
      <c r="F2610" s="278">
        <f>SUM(F2611:F2614)</f>
        <v>1757.41</v>
      </c>
      <c r="G2610" s="105">
        <f t="shared" si="1216"/>
        <v>0.50900000000000001</v>
      </c>
      <c r="H2610" s="51">
        <f>SUM(H2611:H2614)</f>
        <v>1757.41</v>
      </c>
      <c r="I2610" s="100">
        <f t="shared" si="1198"/>
        <v>0.50900000000000001</v>
      </c>
      <c r="J2610" s="100">
        <f t="shared" si="1217"/>
        <v>1</v>
      </c>
      <c r="K2610" s="51">
        <f>SUM(K2611:K2614)</f>
        <v>3454.18</v>
      </c>
      <c r="L2610" s="51">
        <f>SUM(L2611:L2614)</f>
        <v>0</v>
      </c>
      <c r="M2610" s="140">
        <f t="shared" si="1191"/>
        <v>1</v>
      </c>
      <c r="N2610" s="814" t="s">
        <v>1393</v>
      </c>
      <c r="O2610" s="5" t="b">
        <f t="shared" si="1214"/>
        <v>1</v>
      </c>
      <c r="P2610" s="6"/>
      <c r="Q2610" s="138"/>
      <c r="R2610" s="403" t="b">
        <f t="shared" si="1195"/>
        <v>1</v>
      </c>
    </row>
    <row r="2611" spans="1:18" s="76" customFormat="1" ht="18.75" customHeight="1" x14ac:dyDescent="0.25">
      <c r="A2611" s="857"/>
      <c r="B2611" s="181" t="s">
        <v>19</v>
      </c>
      <c r="C2611" s="181"/>
      <c r="D2611" s="144"/>
      <c r="E2611" s="144"/>
      <c r="F2611" s="144"/>
      <c r="G2611" s="81" t="e">
        <f t="shared" si="1216"/>
        <v>#DIV/0!</v>
      </c>
      <c r="H2611" s="144"/>
      <c r="I2611" s="81" t="e">
        <f t="shared" si="1198"/>
        <v>#DIV/0!</v>
      </c>
      <c r="J2611" s="81" t="e">
        <f t="shared" si="1217"/>
        <v>#DIV/0!</v>
      </c>
      <c r="K2611" s="24"/>
      <c r="L2611" s="24"/>
      <c r="M2611" s="120" t="e">
        <f t="shared" si="1191"/>
        <v>#DIV/0!</v>
      </c>
      <c r="N2611" s="815"/>
      <c r="O2611" s="5" t="b">
        <f t="shared" si="1214"/>
        <v>1</v>
      </c>
      <c r="P2611" s="6"/>
      <c r="Q2611" s="138"/>
      <c r="R2611" s="403" t="b">
        <f t="shared" si="1195"/>
        <v>1</v>
      </c>
    </row>
    <row r="2612" spans="1:18" s="76" customFormat="1" ht="27" x14ac:dyDescent="0.25">
      <c r="A2612" s="857"/>
      <c r="B2612" s="181" t="s">
        <v>18</v>
      </c>
      <c r="C2612" s="181"/>
      <c r="D2612" s="144"/>
      <c r="E2612" s="144"/>
      <c r="F2612" s="144"/>
      <c r="G2612" s="81" t="e">
        <f t="shared" si="1216"/>
        <v>#DIV/0!</v>
      </c>
      <c r="H2612" s="144"/>
      <c r="I2612" s="81" t="e">
        <f t="shared" si="1198"/>
        <v>#DIV/0!</v>
      </c>
      <c r="J2612" s="81" t="e">
        <f t="shared" si="1217"/>
        <v>#DIV/0!</v>
      </c>
      <c r="K2612" s="24"/>
      <c r="L2612" s="24"/>
      <c r="M2612" s="120" t="e">
        <f t="shared" si="1191"/>
        <v>#DIV/0!</v>
      </c>
      <c r="N2612" s="815"/>
      <c r="O2612" s="5" t="b">
        <f t="shared" si="1214"/>
        <v>1</v>
      </c>
      <c r="P2612" s="6"/>
      <c r="Q2612" s="138"/>
      <c r="R2612" s="403" t="b">
        <f t="shared" si="1195"/>
        <v>1</v>
      </c>
    </row>
    <row r="2613" spans="1:18" s="76" customFormat="1" ht="27" x14ac:dyDescent="0.25">
      <c r="A2613" s="857"/>
      <c r="B2613" s="181" t="s">
        <v>38</v>
      </c>
      <c r="C2613" s="181"/>
      <c r="D2613" s="144">
        <v>3454.18</v>
      </c>
      <c r="E2613" s="144">
        <v>3454.18</v>
      </c>
      <c r="F2613" s="144">
        <v>1757.41</v>
      </c>
      <c r="G2613" s="100">
        <f t="shared" si="1216"/>
        <v>0.50900000000000001</v>
      </c>
      <c r="H2613" s="144">
        <f>F2613</f>
        <v>1757.41</v>
      </c>
      <c r="I2613" s="100">
        <f t="shared" si="1198"/>
        <v>0.50900000000000001</v>
      </c>
      <c r="J2613" s="100">
        <f t="shared" si="1217"/>
        <v>1</v>
      </c>
      <c r="K2613" s="24">
        <f>E2613</f>
        <v>3454.18</v>
      </c>
      <c r="L2613" s="24">
        <v>0</v>
      </c>
      <c r="M2613" s="47">
        <f t="shared" ref="M2613:M2615" si="1218">K2613/E2613</f>
        <v>1</v>
      </c>
      <c r="N2613" s="815"/>
      <c r="O2613" s="5" t="b">
        <f t="shared" si="1214"/>
        <v>1</v>
      </c>
      <c r="P2613" s="6"/>
      <c r="Q2613" s="138"/>
      <c r="R2613" s="403" t="b">
        <f t="shared" si="1195"/>
        <v>1</v>
      </c>
    </row>
    <row r="2614" spans="1:18" s="76" customFormat="1" ht="27" x14ac:dyDescent="0.25">
      <c r="A2614" s="858"/>
      <c r="B2614" s="181" t="s">
        <v>20</v>
      </c>
      <c r="C2614" s="181"/>
      <c r="D2614" s="144"/>
      <c r="E2614" s="144"/>
      <c r="F2614" s="144"/>
      <c r="G2614" s="81" t="e">
        <f t="shared" si="1216"/>
        <v>#DIV/0!</v>
      </c>
      <c r="H2614" s="144"/>
      <c r="I2614" s="81" t="e">
        <f t="shared" si="1198"/>
        <v>#DIV/0!</v>
      </c>
      <c r="J2614" s="81" t="e">
        <f t="shared" si="1217"/>
        <v>#DIV/0!</v>
      </c>
      <c r="K2614" s="24"/>
      <c r="L2614" s="24"/>
      <c r="M2614" s="120" t="e">
        <f t="shared" si="1218"/>
        <v>#DIV/0!</v>
      </c>
      <c r="N2614" s="816"/>
      <c r="O2614" s="5" t="b">
        <f t="shared" si="1214"/>
        <v>1</v>
      </c>
      <c r="P2614" s="6"/>
      <c r="Q2614" s="138"/>
      <c r="R2614" s="403" t="b">
        <f t="shared" si="1195"/>
        <v>1</v>
      </c>
    </row>
    <row r="2615" spans="1:18" s="76" customFormat="1" ht="120.75" customHeight="1" x14ac:dyDescent="0.25">
      <c r="A2615" s="856" t="s">
        <v>641</v>
      </c>
      <c r="B2615" s="297" t="s">
        <v>720</v>
      </c>
      <c r="C2615" s="297" t="s">
        <v>172</v>
      </c>
      <c r="D2615" s="278">
        <f>SUM(D2616:D2619)</f>
        <v>12470.14</v>
      </c>
      <c r="E2615" s="278">
        <f>SUM(E2616:E2619)</f>
        <v>12470.14</v>
      </c>
      <c r="F2615" s="278">
        <f>SUM(F2616:F2619)</f>
        <v>8683.58</v>
      </c>
      <c r="G2615" s="105">
        <f t="shared" si="1216"/>
        <v>0.69599999999999995</v>
      </c>
      <c r="H2615" s="278">
        <f>SUM(H2616:H2619)</f>
        <v>8683.58</v>
      </c>
      <c r="I2615" s="105">
        <f t="shared" si="1198"/>
        <v>0.69599999999999995</v>
      </c>
      <c r="J2615" s="105">
        <f t="shared" si="1217"/>
        <v>1</v>
      </c>
      <c r="K2615" s="51">
        <f>SUM(K2616:K2619)</f>
        <v>12470.14</v>
      </c>
      <c r="L2615" s="51">
        <f>SUM(L2616:L2619)</f>
        <v>0</v>
      </c>
      <c r="M2615" s="140">
        <f t="shared" si="1218"/>
        <v>1</v>
      </c>
      <c r="N2615" s="814" t="s">
        <v>1394</v>
      </c>
      <c r="O2615" s="5" t="b">
        <f t="shared" si="1214"/>
        <v>1</v>
      </c>
      <c r="P2615" s="6"/>
      <c r="Q2615" s="138"/>
      <c r="R2615" s="403" t="b">
        <f t="shared" si="1195"/>
        <v>1</v>
      </c>
    </row>
    <row r="2616" spans="1:18" s="76" customFormat="1" ht="27" x14ac:dyDescent="0.25">
      <c r="A2616" s="857"/>
      <c r="B2616" s="181" t="s">
        <v>19</v>
      </c>
      <c r="C2616" s="181"/>
      <c r="D2616" s="144"/>
      <c r="E2616" s="144"/>
      <c r="F2616" s="144"/>
      <c r="G2616" s="99" t="e">
        <f t="shared" si="1216"/>
        <v>#DIV/0!</v>
      </c>
      <c r="H2616" s="36"/>
      <c r="I2616" s="99" t="e">
        <f t="shared" si="1198"/>
        <v>#DIV/0!</v>
      </c>
      <c r="J2616" s="99" t="e">
        <f t="shared" si="1217"/>
        <v>#DIV/0!</v>
      </c>
      <c r="K2616" s="24"/>
      <c r="L2616" s="24"/>
      <c r="M2616" s="120"/>
      <c r="N2616" s="815"/>
      <c r="O2616" s="5" t="b">
        <f t="shared" si="1214"/>
        <v>1</v>
      </c>
      <c r="P2616" s="6"/>
      <c r="Q2616" s="138"/>
      <c r="R2616" s="403" t="b">
        <f t="shared" si="1195"/>
        <v>1</v>
      </c>
    </row>
    <row r="2617" spans="1:18" s="76" customFormat="1" ht="60" customHeight="1" x14ac:dyDescent="0.25">
      <c r="A2617" s="857"/>
      <c r="B2617" s="181" t="s">
        <v>18</v>
      </c>
      <c r="C2617" s="181"/>
      <c r="D2617" s="144"/>
      <c r="E2617" s="144"/>
      <c r="F2617" s="144"/>
      <c r="G2617" s="99" t="e">
        <f t="shared" si="1216"/>
        <v>#DIV/0!</v>
      </c>
      <c r="H2617" s="36"/>
      <c r="I2617" s="99" t="e">
        <f t="shared" si="1198"/>
        <v>#DIV/0!</v>
      </c>
      <c r="J2617" s="99" t="e">
        <f t="shared" si="1217"/>
        <v>#DIV/0!</v>
      </c>
      <c r="K2617" s="24"/>
      <c r="L2617" s="24"/>
      <c r="M2617" s="120"/>
      <c r="N2617" s="815"/>
      <c r="O2617" s="5" t="b">
        <f t="shared" si="1214"/>
        <v>1</v>
      </c>
      <c r="P2617" s="6"/>
      <c r="Q2617" s="138"/>
      <c r="R2617" s="403" t="b">
        <f t="shared" si="1195"/>
        <v>1</v>
      </c>
    </row>
    <row r="2618" spans="1:18" s="76" customFormat="1" ht="42" customHeight="1" x14ac:dyDescent="0.25">
      <c r="A2618" s="857"/>
      <c r="B2618" s="181" t="s">
        <v>38</v>
      </c>
      <c r="C2618" s="181"/>
      <c r="D2618" s="144">
        <v>12470.14</v>
      </c>
      <c r="E2618" s="144">
        <v>12470.14</v>
      </c>
      <c r="F2618" s="144">
        <v>8683.58</v>
      </c>
      <c r="G2618" s="105">
        <f t="shared" si="1216"/>
        <v>0.69599999999999995</v>
      </c>
      <c r="H2618" s="144">
        <f>F2618</f>
        <v>8683.58</v>
      </c>
      <c r="I2618" s="105">
        <f t="shared" si="1198"/>
        <v>0.69599999999999995</v>
      </c>
      <c r="J2618" s="105">
        <f t="shared" si="1217"/>
        <v>1</v>
      </c>
      <c r="K2618" s="24">
        <v>12470.14</v>
      </c>
      <c r="L2618" s="24"/>
      <c r="M2618" s="47">
        <f t="shared" ref="M2618" si="1219">K2618/E2618</f>
        <v>1</v>
      </c>
      <c r="N2618" s="815"/>
      <c r="O2618" s="5" t="b">
        <f t="shared" si="1214"/>
        <v>1</v>
      </c>
      <c r="P2618" s="6"/>
      <c r="Q2618" s="138"/>
      <c r="R2618" s="403" t="b">
        <f t="shared" si="1195"/>
        <v>1</v>
      </c>
    </row>
    <row r="2619" spans="1:18" s="76" customFormat="1" ht="42" customHeight="1" x14ac:dyDescent="0.25">
      <c r="A2619" s="858"/>
      <c r="B2619" s="181" t="s">
        <v>20</v>
      </c>
      <c r="C2619" s="181"/>
      <c r="D2619" s="144"/>
      <c r="E2619" s="144"/>
      <c r="F2619" s="144"/>
      <c r="G2619" s="81"/>
      <c r="H2619" s="144"/>
      <c r="I2619" s="81"/>
      <c r="J2619" s="81"/>
      <c r="K2619" s="24"/>
      <c r="L2619" s="24"/>
      <c r="M2619" s="120"/>
      <c r="N2619" s="816"/>
      <c r="O2619" s="5" t="b">
        <f t="shared" si="1214"/>
        <v>1</v>
      </c>
      <c r="P2619" s="6"/>
      <c r="Q2619" s="138"/>
      <c r="R2619" s="403" t="b">
        <f t="shared" si="1195"/>
        <v>1</v>
      </c>
    </row>
    <row r="2620" spans="1:18" s="46" customFormat="1" ht="72.75" customHeight="1" outlineLevel="1" x14ac:dyDescent="0.25">
      <c r="A2620" s="916" t="s">
        <v>178</v>
      </c>
      <c r="B2620" s="136" t="s">
        <v>712</v>
      </c>
      <c r="C2620" s="121" t="s">
        <v>114</v>
      </c>
      <c r="D2620" s="31">
        <f>SUM(D2621:D2624)</f>
        <v>584438.14</v>
      </c>
      <c r="E2620" s="31">
        <f>SUM(E2621:E2624)</f>
        <v>529918.85</v>
      </c>
      <c r="F2620" s="31">
        <f>SUM(F2621:F2624)</f>
        <v>486736.93</v>
      </c>
      <c r="G2620" s="101">
        <f>F2620/E2620</f>
        <v>0.91900000000000004</v>
      </c>
      <c r="H2620" s="31">
        <f>SUM(H2621:H2624)</f>
        <v>357099.43</v>
      </c>
      <c r="I2620" s="101">
        <f t="shared" ref="I2620:I2683" si="1220">H2620/E2620</f>
        <v>0.67400000000000004</v>
      </c>
      <c r="J2620" s="101">
        <f>H2620/F2620</f>
        <v>0.73399999999999999</v>
      </c>
      <c r="K2620" s="31">
        <f>SUM(K2621:K2623)</f>
        <v>529470.16</v>
      </c>
      <c r="L2620" s="31">
        <f>SUM(L2621:L2622)</f>
        <v>448.69</v>
      </c>
      <c r="M2620" s="113">
        <f t="shared" ref="M2620:M2669" si="1221">K2620/E2620</f>
        <v>0.999</v>
      </c>
      <c r="N2620" s="605"/>
      <c r="O2620" s="5" t="b">
        <f t="shared" si="1214"/>
        <v>1</v>
      </c>
      <c r="P2620" s="6"/>
      <c r="Q2620" s="138"/>
      <c r="R2620" s="403"/>
    </row>
    <row r="2621" spans="1:18" s="46" customFormat="1" ht="27" outlineLevel="2" x14ac:dyDescent="0.25">
      <c r="A2621" s="916"/>
      <c r="B2621" s="192" t="s">
        <v>19</v>
      </c>
      <c r="C2621" s="35"/>
      <c r="D2621" s="123">
        <f t="shared" ref="D2621:F2621" si="1222">D2626+D2641</f>
        <v>47685.8</v>
      </c>
      <c r="E2621" s="123">
        <f t="shared" si="1222"/>
        <v>5351.38</v>
      </c>
      <c r="F2621" s="123">
        <f t="shared" si="1222"/>
        <v>5351.38</v>
      </c>
      <c r="G2621" s="104">
        <f t="shared" ref="G2621:G2684" si="1223">F2621/E2621</f>
        <v>1</v>
      </c>
      <c r="H2621" s="123">
        <f t="shared" ref="D2621:H2623" si="1224">H2626+H2641</f>
        <v>5351.38</v>
      </c>
      <c r="I2621" s="104">
        <f t="shared" si="1220"/>
        <v>1</v>
      </c>
      <c r="J2621" s="104">
        <f t="shared" ref="J2621:L2673" si="1225">H2621/F2621</f>
        <v>1</v>
      </c>
      <c r="K2621" s="123">
        <f t="shared" ref="K2621:L2621" si="1226">K2626+K2641</f>
        <v>5351.38</v>
      </c>
      <c r="L2621" s="123">
        <f t="shared" si="1226"/>
        <v>0</v>
      </c>
      <c r="M2621" s="131">
        <f t="shared" si="1221"/>
        <v>1</v>
      </c>
      <c r="N2621" s="605"/>
      <c r="O2621" s="5" t="b">
        <f t="shared" si="1214"/>
        <v>1</v>
      </c>
      <c r="P2621" s="6"/>
      <c r="Q2621" s="138"/>
      <c r="R2621" s="403" t="b">
        <f t="shared" si="1195"/>
        <v>1</v>
      </c>
    </row>
    <row r="2622" spans="1:18" s="46" customFormat="1" ht="27" outlineLevel="2" x14ac:dyDescent="0.25">
      <c r="A2622" s="916"/>
      <c r="B2622" s="192" t="s">
        <v>115</v>
      </c>
      <c r="C2622" s="35"/>
      <c r="D2622" s="123">
        <f t="shared" si="1224"/>
        <v>533426.18999999994</v>
      </c>
      <c r="E2622" s="123">
        <f t="shared" si="1224"/>
        <v>521241.32</v>
      </c>
      <c r="F2622" s="123">
        <f t="shared" si="1224"/>
        <v>478059.4</v>
      </c>
      <c r="G2622" s="104">
        <f t="shared" si="1223"/>
        <v>0.91700000000000004</v>
      </c>
      <c r="H2622" s="123">
        <f>H2627+H2642</f>
        <v>348421.9</v>
      </c>
      <c r="I2622" s="104">
        <f t="shared" si="1220"/>
        <v>0.66800000000000004</v>
      </c>
      <c r="J2622" s="104">
        <f t="shared" si="1225"/>
        <v>0.72899999999999998</v>
      </c>
      <c r="K2622" s="123">
        <f>K2627+K2642</f>
        <v>520792.63</v>
      </c>
      <c r="L2622" s="123">
        <f t="shared" ref="L2622" si="1227">L2627+L2642</f>
        <v>448.69</v>
      </c>
      <c r="M2622" s="131">
        <f>K2622/E2622</f>
        <v>0.999</v>
      </c>
      <c r="N2622" s="605"/>
      <c r="O2622" s="5" t="b">
        <f t="shared" si="1214"/>
        <v>1</v>
      </c>
      <c r="P2622" s="6"/>
      <c r="Q2622" s="138"/>
      <c r="R2622" s="403"/>
    </row>
    <row r="2623" spans="1:18" s="46" customFormat="1" ht="27" outlineLevel="2" x14ac:dyDescent="0.25">
      <c r="A2623" s="916"/>
      <c r="B2623" s="192" t="s">
        <v>38</v>
      </c>
      <c r="C2623" s="35"/>
      <c r="D2623" s="123">
        <f t="shared" ref="D2623:F2624" si="1228">D2628+D2643</f>
        <v>3326.15</v>
      </c>
      <c r="E2623" s="123">
        <f t="shared" ref="E2623:F2623" si="1229">E2628+E2643</f>
        <v>3326.15</v>
      </c>
      <c r="F2623" s="123">
        <f t="shared" si="1229"/>
        <v>3326.15</v>
      </c>
      <c r="G2623" s="104">
        <f t="shared" si="1223"/>
        <v>1</v>
      </c>
      <c r="H2623" s="123">
        <f t="shared" si="1224"/>
        <v>3326.15</v>
      </c>
      <c r="I2623" s="104">
        <f t="shared" si="1220"/>
        <v>1</v>
      </c>
      <c r="J2623" s="104">
        <f t="shared" si="1225"/>
        <v>1</v>
      </c>
      <c r="K2623" s="123">
        <f t="shared" ref="K2623:L2623" si="1230">K2628+K2643</f>
        <v>3326.15</v>
      </c>
      <c r="L2623" s="123">
        <f t="shared" si="1230"/>
        <v>0</v>
      </c>
      <c r="M2623" s="131">
        <f t="shared" si="1221"/>
        <v>1</v>
      </c>
      <c r="N2623" s="605"/>
      <c r="O2623" s="5" t="b">
        <f t="shared" si="1214"/>
        <v>1</v>
      </c>
      <c r="P2623" s="6"/>
      <c r="Q2623" s="138"/>
      <c r="R2623" s="403" t="b">
        <f t="shared" si="1195"/>
        <v>1</v>
      </c>
    </row>
    <row r="2624" spans="1:18" s="46" customFormat="1" ht="27" outlineLevel="2" x14ac:dyDescent="0.25">
      <c r="A2624" s="916"/>
      <c r="B2624" s="192" t="s">
        <v>13</v>
      </c>
      <c r="C2624" s="35"/>
      <c r="D2624" s="123">
        <f t="shared" si="1228"/>
        <v>0</v>
      </c>
      <c r="E2624" s="123">
        <f t="shared" si="1228"/>
        <v>0</v>
      </c>
      <c r="F2624" s="123">
        <f t="shared" si="1228"/>
        <v>0</v>
      </c>
      <c r="G2624" s="124" t="e">
        <f t="shared" si="1223"/>
        <v>#DIV/0!</v>
      </c>
      <c r="H2624" s="123">
        <f t="shared" ref="H2624" si="1231">H2629+H2644</f>
        <v>0</v>
      </c>
      <c r="I2624" s="103" t="e">
        <f t="shared" si="1220"/>
        <v>#DIV/0!</v>
      </c>
      <c r="J2624" s="103" t="e">
        <f t="shared" si="1225"/>
        <v>#DIV/0!</v>
      </c>
      <c r="K2624" s="123">
        <f t="shared" ref="K2624:L2624" si="1232">K2629+K2644</f>
        <v>0</v>
      </c>
      <c r="L2624" s="123">
        <f t="shared" si="1232"/>
        <v>0</v>
      </c>
      <c r="M2624" s="212" t="e">
        <f t="shared" si="1221"/>
        <v>#DIV/0!</v>
      </c>
      <c r="N2624" s="605"/>
      <c r="O2624" s="5" t="b">
        <f t="shared" si="1214"/>
        <v>1</v>
      </c>
      <c r="P2624" s="6"/>
      <c r="Q2624" s="138"/>
      <c r="R2624" s="403" t="b">
        <f t="shared" si="1195"/>
        <v>1</v>
      </c>
    </row>
    <row r="2625" spans="1:18" s="46" customFormat="1" ht="58.5" outlineLevel="2" x14ac:dyDescent="0.25">
      <c r="A2625" s="917" t="s">
        <v>389</v>
      </c>
      <c r="B2625" s="86" t="s">
        <v>829</v>
      </c>
      <c r="C2625" s="86" t="s">
        <v>116</v>
      </c>
      <c r="D2625" s="87">
        <f>SUM(D2626:D2629)</f>
        <v>80807.490000000005</v>
      </c>
      <c r="E2625" s="87">
        <f t="shared" ref="E2625:F2625" si="1233">SUM(E2626:E2629)</f>
        <v>69819.09</v>
      </c>
      <c r="F2625" s="87">
        <f t="shared" si="1233"/>
        <v>69819.09</v>
      </c>
      <c r="G2625" s="92">
        <f t="shared" si="1223"/>
        <v>1</v>
      </c>
      <c r="H2625" s="126">
        <f>SUM(H2626:H2629)</f>
        <v>58138.7</v>
      </c>
      <c r="I2625" s="96">
        <f t="shared" si="1220"/>
        <v>0.83299999999999996</v>
      </c>
      <c r="J2625" s="92">
        <f t="shared" si="1225"/>
        <v>0.83299999999999996</v>
      </c>
      <c r="K2625" s="59">
        <f t="shared" ref="K2625:K2674" si="1234">E2625</f>
        <v>69819.09</v>
      </c>
      <c r="L2625" s="24">
        <f t="shared" ref="L2625:L2674" si="1235">E2625-K2625</f>
        <v>0</v>
      </c>
      <c r="M2625" s="132">
        <f t="shared" si="1221"/>
        <v>1</v>
      </c>
      <c r="N2625" s="763"/>
      <c r="O2625" s="5" t="b">
        <f t="shared" si="1214"/>
        <v>1</v>
      </c>
      <c r="P2625" s="6"/>
      <c r="Q2625" s="138"/>
      <c r="R2625" s="403"/>
    </row>
    <row r="2626" spans="1:18" s="46" customFormat="1" ht="18.75" customHeight="1" outlineLevel="2" x14ac:dyDescent="0.25">
      <c r="A2626" s="917"/>
      <c r="B2626" s="182" t="s">
        <v>19</v>
      </c>
      <c r="C2626" s="390"/>
      <c r="D2626" s="82"/>
      <c r="E2626" s="82"/>
      <c r="F2626" s="82">
        <f>F2631</f>
        <v>0</v>
      </c>
      <c r="G2626" s="107" t="e">
        <f t="shared" si="1223"/>
        <v>#DIV/0!</v>
      </c>
      <c r="H2626" s="80">
        <f>H2631</f>
        <v>0</v>
      </c>
      <c r="I2626" s="81" t="e">
        <f t="shared" si="1220"/>
        <v>#DIV/0!</v>
      </c>
      <c r="J2626" s="110" t="e">
        <f t="shared" si="1225"/>
        <v>#DIV/0!</v>
      </c>
      <c r="K2626" s="24">
        <f t="shared" si="1234"/>
        <v>0</v>
      </c>
      <c r="L2626" s="24">
        <f t="shared" si="1235"/>
        <v>0</v>
      </c>
      <c r="M2626" s="133" t="e">
        <f t="shared" si="1221"/>
        <v>#DIV/0!</v>
      </c>
      <c r="N2626" s="763"/>
      <c r="O2626" s="5" t="b">
        <f t="shared" si="1214"/>
        <v>1</v>
      </c>
      <c r="P2626" s="6"/>
      <c r="Q2626" s="138"/>
      <c r="R2626" s="403" t="b">
        <f t="shared" si="1195"/>
        <v>1</v>
      </c>
    </row>
    <row r="2627" spans="1:18" s="46" customFormat="1" ht="18.75" customHeight="1" outlineLevel="2" x14ac:dyDescent="0.25">
      <c r="A2627" s="917"/>
      <c r="B2627" s="182" t="s">
        <v>115</v>
      </c>
      <c r="C2627" s="390"/>
      <c r="D2627" s="82">
        <f>D2632</f>
        <v>80807.490000000005</v>
      </c>
      <c r="E2627" s="82">
        <f>E2632</f>
        <v>69819.09</v>
      </c>
      <c r="F2627" s="82">
        <f>F2632</f>
        <v>69819.09</v>
      </c>
      <c r="G2627" s="64">
        <f t="shared" si="1223"/>
        <v>1</v>
      </c>
      <c r="H2627" s="80">
        <f>H2632</f>
        <v>58138.7</v>
      </c>
      <c r="I2627" s="100">
        <f t="shared" si="1220"/>
        <v>0.83299999999999996</v>
      </c>
      <c r="J2627" s="64">
        <f t="shared" si="1225"/>
        <v>0.83299999999999996</v>
      </c>
      <c r="K2627" s="24">
        <f>K2632</f>
        <v>69819.09</v>
      </c>
      <c r="L2627" s="24">
        <f t="shared" si="1235"/>
        <v>0</v>
      </c>
      <c r="M2627" s="130">
        <f t="shared" si="1221"/>
        <v>1</v>
      </c>
      <c r="N2627" s="763"/>
      <c r="O2627" s="5" t="b">
        <f t="shared" si="1214"/>
        <v>1</v>
      </c>
      <c r="P2627" s="6"/>
      <c r="Q2627" s="138"/>
      <c r="R2627" s="403"/>
    </row>
    <row r="2628" spans="1:18" s="46" customFormat="1" ht="18.75" customHeight="1" outlineLevel="2" x14ac:dyDescent="0.25">
      <c r="A2628" s="917"/>
      <c r="B2628" s="182" t="s">
        <v>118</v>
      </c>
      <c r="C2628" s="390"/>
      <c r="D2628" s="82"/>
      <c r="E2628" s="82"/>
      <c r="F2628" s="82">
        <f t="shared" ref="F2628:F2629" si="1236">F2633</f>
        <v>0</v>
      </c>
      <c r="G2628" s="107" t="e">
        <f t="shared" si="1223"/>
        <v>#DIV/0!</v>
      </c>
      <c r="H2628" s="395">
        <f t="shared" ref="H2628:H2629" si="1237">H2633</f>
        <v>0</v>
      </c>
      <c r="I2628" s="81" t="e">
        <f t="shared" si="1220"/>
        <v>#DIV/0!</v>
      </c>
      <c r="J2628" s="110" t="e">
        <f t="shared" si="1225"/>
        <v>#DIV/0!</v>
      </c>
      <c r="K2628" s="24">
        <f t="shared" si="1234"/>
        <v>0</v>
      </c>
      <c r="L2628" s="24">
        <f t="shared" si="1235"/>
        <v>0</v>
      </c>
      <c r="M2628" s="133" t="e">
        <f t="shared" si="1221"/>
        <v>#DIV/0!</v>
      </c>
      <c r="N2628" s="763"/>
      <c r="O2628" s="5" t="b">
        <f t="shared" si="1214"/>
        <v>1</v>
      </c>
      <c r="P2628" s="6"/>
      <c r="Q2628" s="138"/>
      <c r="R2628" s="403" t="b">
        <f t="shared" si="1195"/>
        <v>1</v>
      </c>
    </row>
    <row r="2629" spans="1:18" s="46" customFormat="1" ht="18.75" customHeight="1" outlineLevel="2" x14ac:dyDescent="0.25">
      <c r="A2629" s="917"/>
      <c r="B2629" s="182" t="s">
        <v>13</v>
      </c>
      <c r="C2629" s="390"/>
      <c r="D2629" s="82"/>
      <c r="E2629" s="82"/>
      <c r="F2629" s="82">
        <f t="shared" si="1236"/>
        <v>0</v>
      </c>
      <c r="G2629" s="107" t="e">
        <f t="shared" si="1223"/>
        <v>#DIV/0!</v>
      </c>
      <c r="H2629" s="395">
        <f t="shared" si="1237"/>
        <v>0</v>
      </c>
      <c r="I2629" s="81" t="e">
        <f t="shared" si="1220"/>
        <v>#DIV/0!</v>
      </c>
      <c r="J2629" s="110" t="e">
        <f t="shared" si="1225"/>
        <v>#DIV/0!</v>
      </c>
      <c r="K2629" s="24">
        <f t="shared" si="1234"/>
        <v>0</v>
      </c>
      <c r="L2629" s="24">
        <f t="shared" si="1235"/>
        <v>0</v>
      </c>
      <c r="M2629" s="133" t="e">
        <f t="shared" si="1221"/>
        <v>#DIV/0!</v>
      </c>
      <c r="N2629" s="763"/>
      <c r="O2629" s="5" t="b">
        <f t="shared" si="1214"/>
        <v>1</v>
      </c>
      <c r="P2629" s="6"/>
      <c r="Q2629" s="138"/>
      <c r="R2629" s="403" t="b">
        <f t="shared" si="1195"/>
        <v>1</v>
      </c>
    </row>
    <row r="2630" spans="1:18" s="46" customFormat="1" ht="37.5" outlineLevel="1" x14ac:dyDescent="0.25">
      <c r="A2630" s="886" t="s">
        <v>556</v>
      </c>
      <c r="B2630" s="77" t="s">
        <v>734</v>
      </c>
      <c r="C2630" s="85" t="s">
        <v>172</v>
      </c>
      <c r="D2630" s="88">
        <f>SUM(D2631:D2634)</f>
        <v>80807.490000000005</v>
      </c>
      <c r="E2630" s="88">
        <f t="shared" ref="E2630:F2630" si="1238">SUM(E2631:E2634)</f>
        <v>69819.09</v>
      </c>
      <c r="F2630" s="88">
        <f t="shared" si="1238"/>
        <v>69819.09</v>
      </c>
      <c r="G2630" s="91">
        <f t="shared" si="1223"/>
        <v>1</v>
      </c>
      <c r="H2630" s="80">
        <f>SUM(H2631:H2634)</f>
        <v>58138.7</v>
      </c>
      <c r="I2630" s="100">
        <f t="shared" si="1220"/>
        <v>0.83299999999999996</v>
      </c>
      <c r="J2630" s="91">
        <f t="shared" si="1225"/>
        <v>0.83299999999999996</v>
      </c>
      <c r="K2630" s="24">
        <f t="shared" si="1234"/>
        <v>69819.09</v>
      </c>
      <c r="L2630" s="24">
        <f t="shared" si="1235"/>
        <v>0</v>
      </c>
      <c r="M2630" s="211">
        <f t="shared" si="1221"/>
        <v>1</v>
      </c>
      <c r="N2630" s="597"/>
      <c r="O2630" s="5" t="b">
        <f t="shared" si="1214"/>
        <v>1</v>
      </c>
      <c r="P2630" s="6"/>
      <c r="Q2630" s="138"/>
      <c r="R2630" s="403"/>
    </row>
    <row r="2631" spans="1:18" s="46" customFormat="1" ht="27" outlineLevel="2" x14ac:dyDescent="0.25">
      <c r="A2631" s="886"/>
      <c r="B2631" s="182" t="s">
        <v>19</v>
      </c>
      <c r="C2631" s="15"/>
      <c r="D2631" s="82"/>
      <c r="E2631" s="82"/>
      <c r="F2631" s="82"/>
      <c r="G2631" s="107" t="e">
        <f t="shared" si="1223"/>
        <v>#DIV/0!</v>
      </c>
      <c r="H2631" s="80"/>
      <c r="I2631" s="81" t="e">
        <f t="shared" si="1220"/>
        <v>#DIV/0!</v>
      </c>
      <c r="J2631" s="110" t="e">
        <f t="shared" si="1225"/>
        <v>#DIV/0!</v>
      </c>
      <c r="K2631" s="24">
        <f t="shared" si="1234"/>
        <v>0</v>
      </c>
      <c r="L2631" s="24">
        <f t="shared" si="1235"/>
        <v>0</v>
      </c>
      <c r="M2631" s="213" t="e">
        <f t="shared" si="1221"/>
        <v>#DIV/0!</v>
      </c>
      <c r="N2631" s="597"/>
      <c r="O2631" s="5" t="b">
        <f t="shared" si="1214"/>
        <v>1</v>
      </c>
      <c r="P2631" s="6"/>
      <c r="Q2631" s="138"/>
      <c r="R2631" s="403" t="b">
        <f t="shared" si="1195"/>
        <v>1</v>
      </c>
    </row>
    <row r="2632" spans="1:18" s="46" customFormat="1" ht="27" outlineLevel="2" x14ac:dyDescent="0.25">
      <c r="A2632" s="886"/>
      <c r="B2632" s="182" t="s">
        <v>115</v>
      </c>
      <c r="C2632" s="15"/>
      <c r="D2632" s="82">
        <f>D2637</f>
        <v>80807.490000000005</v>
      </c>
      <c r="E2632" s="82">
        <f>E2637</f>
        <v>69819.09</v>
      </c>
      <c r="F2632" s="82">
        <f>F2637</f>
        <v>69819.09</v>
      </c>
      <c r="G2632" s="64">
        <f t="shared" si="1223"/>
        <v>1</v>
      </c>
      <c r="H2632" s="80">
        <f>H2637</f>
        <v>58138.7</v>
      </c>
      <c r="I2632" s="100">
        <f t="shared" si="1220"/>
        <v>0.83299999999999996</v>
      </c>
      <c r="J2632" s="64">
        <f t="shared" si="1225"/>
        <v>0.83299999999999996</v>
      </c>
      <c r="K2632" s="24">
        <f t="shared" si="1234"/>
        <v>69819.09</v>
      </c>
      <c r="L2632" s="24">
        <f t="shared" si="1235"/>
        <v>0</v>
      </c>
      <c r="M2632" s="211">
        <f t="shared" si="1221"/>
        <v>1</v>
      </c>
      <c r="N2632" s="597"/>
      <c r="O2632" s="5" t="b">
        <f t="shared" si="1214"/>
        <v>1</v>
      </c>
      <c r="P2632" s="6"/>
      <c r="Q2632" s="138"/>
      <c r="R2632" s="403"/>
    </row>
    <row r="2633" spans="1:18" s="46" customFormat="1" ht="27" outlineLevel="2" x14ac:dyDescent="0.25">
      <c r="A2633" s="886"/>
      <c r="B2633" s="182" t="s">
        <v>118</v>
      </c>
      <c r="C2633" s="15"/>
      <c r="D2633" s="82"/>
      <c r="E2633" s="82"/>
      <c r="F2633" s="82"/>
      <c r="G2633" s="107" t="e">
        <f t="shared" si="1223"/>
        <v>#DIV/0!</v>
      </c>
      <c r="H2633" s="80"/>
      <c r="I2633" s="81" t="e">
        <f t="shared" si="1220"/>
        <v>#DIV/0!</v>
      </c>
      <c r="J2633" s="110" t="e">
        <f t="shared" si="1225"/>
        <v>#DIV/0!</v>
      </c>
      <c r="K2633" s="24">
        <f t="shared" si="1234"/>
        <v>0</v>
      </c>
      <c r="L2633" s="24">
        <f t="shared" si="1235"/>
        <v>0</v>
      </c>
      <c r="M2633" s="213" t="e">
        <f t="shared" si="1221"/>
        <v>#DIV/0!</v>
      </c>
      <c r="N2633" s="597"/>
      <c r="O2633" s="5" t="b">
        <f t="shared" si="1214"/>
        <v>1</v>
      </c>
      <c r="P2633" s="6"/>
      <c r="Q2633" s="138"/>
      <c r="R2633" s="403" t="b">
        <f t="shared" ref="R2633:R2695" si="1239">F2633=H2633</f>
        <v>1</v>
      </c>
    </row>
    <row r="2634" spans="1:18" s="46" customFormat="1" ht="18" customHeight="1" outlineLevel="2" x14ac:dyDescent="0.25">
      <c r="A2634" s="886"/>
      <c r="B2634" s="182" t="s">
        <v>13</v>
      </c>
      <c r="C2634" s="15"/>
      <c r="D2634" s="82"/>
      <c r="E2634" s="82"/>
      <c r="F2634" s="82"/>
      <c r="G2634" s="107" t="e">
        <f t="shared" si="1223"/>
        <v>#DIV/0!</v>
      </c>
      <c r="H2634" s="80"/>
      <c r="I2634" s="81" t="e">
        <f t="shared" si="1220"/>
        <v>#DIV/0!</v>
      </c>
      <c r="J2634" s="110" t="e">
        <f t="shared" si="1225"/>
        <v>#DIV/0!</v>
      </c>
      <c r="K2634" s="24">
        <f t="shared" si="1234"/>
        <v>0</v>
      </c>
      <c r="L2634" s="24">
        <f t="shared" si="1235"/>
        <v>0</v>
      </c>
      <c r="M2634" s="133" t="e">
        <f t="shared" si="1221"/>
        <v>#DIV/0!</v>
      </c>
      <c r="N2634" s="597"/>
      <c r="O2634" s="5" t="b">
        <f t="shared" si="1214"/>
        <v>1</v>
      </c>
      <c r="P2634" s="6"/>
      <c r="Q2634" s="138"/>
      <c r="R2634" s="403" t="b">
        <f t="shared" si="1239"/>
        <v>1</v>
      </c>
    </row>
    <row r="2635" spans="1:18" s="4" customFormat="1" ht="37.5" outlineLevel="1" collapsed="1" x14ac:dyDescent="0.25">
      <c r="A2635" s="886" t="s">
        <v>830</v>
      </c>
      <c r="B2635" s="437" t="s">
        <v>831</v>
      </c>
      <c r="C2635" s="85" t="s">
        <v>172</v>
      </c>
      <c r="D2635" s="88">
        <f>SUM(D2636:D2639)</f>
        <v>80807.490000000005</v>
      </c>
      <c r="E2635" s="88">
        <f t="shared" ref="E2635:F2635" si="1240">SUM(E2636:E2639)</f>
        <v>69819.09</v>
      </c>
      <c r="F2635" s="88">
        <f t="shared" si="1240"/>
        <v>69819.09</v>
      </c>
      <c r="G2635" s="91">
        <f t="shared" si="1223"/>
        <v>1</v>
      </c>
      <c r="H2635" s="80">
        <f>SUM(H2636:H2639)</f>
        <v>58138.7</v>
      </c>
      <c r="I2635" s="100">
        <f t="shared" si="1220"/>
        <v>0.83299999999999996</v>
      </c>
      <c r="J2635" s="91">
        <f t="shared" si="1225"/>
        <v>0.83299999999999996</v>
      </c>
      <c r="K2635" s="24">
        <f t="shared" si="1234"/>
        <v>69819.09</v>
      </c>
      <c r="L2635" s="24">
        <f t="shared" si="1235"/>
        <v>0</v>
      </c>
      <c r="M2635" s="211">
        <f t="shared" si="1221"/>
        <v>1</v>
      </c>
      <c r="N2635" s="597" t="s">
        <v>1494</v>
      </c>
      <c r="O2635" s="5" t="b">
        <f t="shared" si="1214"/>
        <v>1</v>
      </c>
      <c r="P2635" s="6"/>
      <c r="Q2635" s="138"/>
      <c r="R2635" s="403"/>
    </row>
    <row r="2636" spans="1:18" s="4" customFormat="1" ht="18.75" customHeight="1" outlineLevel="1" x14ac:dyDescent="0.25">
      <c r="A2636" s="886"/>
      <c r="B2636" s="182" t="s">
        <v>19</v>
      </c>
      <c r="C2636" s="15"/>
      <c r="D2636" s="82"/>
      <c r="E2636" s="82"/>
      <c r="F2636" s="82"/>
      <c r="G2636" s="107" t="e">
        <f t="shared" si="1223"/>
        <v>#DIV/0!</v>
      </c>
      <c r="H2636" s="83"/>
      <c r="I2636" s="81" t="e">
        <f t="shared" si="1220"/>
        <v>#DIV/0!</v>
      </c>
      <c r="J2636" s="110" t="e">
        <f t="shared" si="1225"/>
        <v>#DIV/0!</v>
      </c>
      <c r="K2636" s="24">
        <f t="shared" si="1234"/>
        <v>0</v>
      </c>
      <c r="L2636" s="24">
        <f t="shared" si="1235"/>
        <v>0</v>
      </c>
      <c r="M2636" s="213" t="e">
        <f t="shared" si="1221"/>
        <v>#DIV/0!</v>
      </c>
      <c r="N2636" s="597"/>
      <c r="O2636" s="5" t="b">
        <f t="shared" si="1214"/>
        <v>1</v>
      </c>
      <c r="P2636" s="6"/>
      <c r="Q2636" s="138"/>
      <c r="R2636" s="403" t="b">
        <f t="shared" si="1239"/>
        <v>1</v>
      </c>
    </row>
    <row r="2637" spans="1:18" s="4" customFormat="1" ht="18.75" customHeight="1" outlineLevel="1" x14ac:dyDescent="0.25">
      <c r="A2637" s="886"/>
      <c r="B2637" s="182" t="s">
        <v>115</v>
      </c>
      <c r="C2637" s="15"/>
      <c r="D2637" s="80">
        <v>80807.490000000005</v>
      </c>
      <c r="E2637" s="82">
        <v>69819.09</v>
      </c>
      <c r="F2637" s="80">
        <v>69819.09</v>
      </c>
      <c r="G2637" s="64">
        <f t="shared" si="1223"/>
        <v>1</v>
      </c>
      <c r="H2637" s="80">
        <v>58138.7</v>
      </c>
      <c r="I2637" s="100">
        <f t="shared" si="1220"/>
        <v>0.83299999999999996</v>
      </c>
      <c r="J2637" s="64">
        <f t="shared" si="1225"/>
        <v>0.83299999999999996</v>
      </c>
      <c r="K2637" s="24">
        <f>E2637</f>
        <v>69819.09</v>
      </c>
      <c r="L2637" s="24"/>
      <c r="M2637" s="211">
        <f t="shared" si="1221"/>
        <v>1</v>
      </c>
      <c r="N2637" s="597"/>
      <c r="O2637" s="5" t="b">
        <f t="shared" si="1214"/>
        <v>1</v>
      </c>
      <c r="P2637" s="6"/>
      <c r="Q2637" s="138"/>
      <c r="R2637" s="403"/>
    </row>
    <row r="2638" spans="1:18" s="4" customFormat="1" ht="18.75" customHeight="1" outlineLevel="1" x14ac:dyDescent="0.25">
      <c r="A2638" s="886"/>
      <c r="B2638" s="182" t="s">
        <v>118</v>
      </c>
      <c r="C2638" s="15"/>
      <c r="D2638" s="82"/>
      <c r="E2638" s="82"/>
      <c r="F2638" s="82"/>
      <c r="G2638" s="107" t="e">
        <f t="shared" si="1223"/>
        <v>#DIV/0!</v>
      </c>
      <c r="H2638" s="83"/>
      <c r="I2638" s="81" t="e">
        <f t="shared" si="1220"/>
        <v>#DIV/0!</v>
      </c>
      <c r="J2638" s="110" t="e">
        <f t="shared" si="1225"/>
        <v>#DIV/0!</v>
      </c>
      <c r="K2638" s="24">
        <f t="shared" si="1234"/>
        <v>0</v>
      </c>
      <c r="L2638" s="24">
        <f t="shared" si="1235"/>
        <v>0</v>
      </c>
      <c r="M2638" s="213" t="e">
        <f t="shared" si="1221"/>
        <v>#DIV/0!</v>
      </c>
      <c r="N2638" s="597"/>
      <c r="O2638" s="5" t="b">
        <f t="shared" si="1214"/>
        <v>1</v>
      </c>
      <c r="P2638" s="6"/>
      <c r="Q2638" s="138"/>
      <c r="R2638" s="403" t="b">
        <f t="shared" si="1239"/>
        <v>1</v>
      </c>
    </row>
    <row r="2639" spans="1:18" s="4" customFormat="1" ht="18.75" customHeight="1" outlineLevel="1" x14ac:dyDescent="0.25">
      <c r="A2639" s="886"/>
      <c r="B2639" s="182" t="s">
        <v>13</v>
      </c>
      <c r="C2639" s="15"/>
      <c r="D2639" s="82"/>
      <c r="E2639" s="82"/>
      <c r="F2639" s="82"/>
      <c r="G2639" s="107" t="e">
        <f t="shared" si="1223"/>
        <v>#DIV/0!</v>
      </c>
      <c r="H2639" s="83"/>
      <c r="I2639" s="81" t="e">
        <f t="shared" si="1220"/>
        <v>#DIV/0!</v>
      </c>
      <c r="J2639" s="110" t="e">
        <f t="shared" si="1225"/>
        <v>#DIV/0!</v>
      </c>
      <c r="K2639" s="24">
        <f t="shared" si="1234"/>
        <v>0</v>
      </c>
      <c r="L2639" s="24">
        <f t="shared" si="1235"/>
        <v>0</v>
      </c>
      <c r="M2639" s="133" t="e">
        <f t="shared" si="1221"/>
        <v>#DIV/0!</v>
      </c>
      <c r="N2639" s="597"/>
      <c r="O2639" s="5" t="b">
        <f t="shared" si="1214"/>
        <v>1</v>
      </c>
      <c r="P2639" s="6"/>
      <c r="Q2639" s="138"/>
      <c r="R2639" s="403" t="b">
        <f t="shared" si="1239"/>
        <v>1</v>
      </c>
    </row>
    <row r="2640" spans="1:18" s="7" customFormat="1" ht="175.5" customHeight="1" x14ac:dyDescent="0.25">
      <c r="A2640" s="917" t="s">
        <v>390</v>
      </c>
      <c r="B2640" s="86" t="s">
        <v>832</v>
      </c>
      <c r="C2640" s="86" t="s">
        <v>116</v>
      </c>
      <c r="D2640" s="87">
        <f>SUM(D2641:D2644)</f>
        <v>503630.65</v>
      </c>
      <c r="E2640" s="87">
        <f>SUM(E2641:E2644)</f>
        <v>460099.76</v>
      </c>
      <c r="F2640" s="87">
        <f>SUM(F2641:F2644)</f>
        <v>416917.84</v>
      </c>
      <c r="G2640" s="92">
        <f t="shared" si="1223"/>
        <v>0.90600000000000003</v>
      </c>
      <c r="H2640" s="87">
        <f>SUM(H2641:H2644)</f>
        <v>298960.73</v>
      </c>
      <c r="I2640" s="96">
        <f t="shared" si="1220"/>
        <v>0.65</v>
      </c>
      <c r="J2640" s="92">
        <f t="shared" si="1225"/>
        <v>0.71699999999999997</v>
      </c>
      <c r="K2640" s="59">
        <f>SUM(K2641:K2644)</f>
        <v>459651.07</v>
      </c>
      <c r="L2640" s="59">
        <f>SUM(L2641:L2644)</f>
        <v>448.69</v>
      </c>
      <c r="M2640" s="92">
        <f>K2640/E2640</f>
        <v>0.999</v>
      </c>
      <c r="N2640" s="763"/>
      <c r="O2640" s="5" t="b">
        <f t="shared" si="1214"/>
        <v>1</v>
      </c>
      <c r="P2640" s="6"/>
      <c r="Q2640" s="138"/>
      <c r="R2640" s="403"/>
    </row>
    <row r="2641" spans="1:18" s="7" customFormat="1" ht="18.75" customHeight="1" x14ac:dyDescent="0.25">
      <c r="A2641" s="917"/>
      <c r="B2641" s="182" t="s">
        <v>19</v>
      </c>
      <c r="C2641" s="390"/>
      <c r="D2641" s="82">
        <f>D2646+D2666+D2671</f>
        <v>47685.8</v>
      </c>
      <c r="E2641" s="82">
        <f t="shared" ref="E2641:L2641" si="1241">E2646+E2666+E2671</f>
        <v>5351.38</v>
      </c>
      <c r="F2641" s="82">
        <f t="shared" si="1241"/>
        <v>5351.38</v>
      </c>
      <c r="G2641" s="64">
        <f t="shared" si="1223"/>
        <v>1</v>
      </c>
      <c r="H2641" s="82">
        <f t="shared" si="1241"/>
        <v>5351.38</v>
      </c>
      <c r="I2641" s="100">
        <f t="shared" si="1220"/>
        <v>1</v>
      </c>
      <c r="J2641" s="64">
        <f t="shared" si="1225"/>
        <v>1</v>
      </c>
      <c r="K2641" s="82">
        <f t="shared" si="1241"/>
        <v>5351.38</v>
      </c>
      <c r="L2641" s="82">
        <f t="shared" si="1241"/>
        <v>0</v>
      </c>
      <c r="M2641" s="130">
        <f>K2641/E2641</f>
        <v>1</v>
      </c>
      <c r="N2641" s="763"/>
      <c r="O2641" s="5" t="b">
        <f t="shared" si="1214"/>
        <v>1</v>
      </c>
      <c r="P2641" s="6"/>
      <c r="Q2641" s="138"/>
      <c r="R2641" s="403" t="b">
        <f t="shared" si="1239"/>
        <v>1</v>
      </c>
    </row>
    <row r="2642" spans="1:18" s="7" customFormat="1" ht="27" x14ac:dyDescent="0.25">
      <c r="A2642" s="917"/>
      <c r="B2642" s="182" t="s">
        <v>115</v>
      </c>
      <c r="C2642" s="390"/>
      <c r="D2642" s="82">
        <f t="shared" ref="D2642:F2644" si="1242">D2647+D2667+D2672</f>
        <v>452618.7</v>
      </c>
      <c r="E2642" s="82">
        <f t="shared" si="1242"/>
        <v>451422.23</v>
      </c>
      <c r="F2642" s="82">
        <f t="shared" si="1242"/>
        <v>408240.31</v>
      </c>
      <c r="G2642" s="64">
        <f t="shared" si="1223"/>
        <v>0.90400000000000003</v>
      </c>
      <c r="H2642" s="82">
        <f t="shared" ref="H2642" si="1243">H2647+H2667+H2672</f>
        <v>290283.2</v>
      </c>
      <c r="I2642" s="100">
        <f t="shared" si="1220"/>
        <v>0.64300000000000002</v>
      </c>
      <c r="J2642" s="64">
        <f t="shared" si="1225"/>
        <v>0.71099999999999997</v>
      </c>
      <c r="K2642" s="82">
        <f>K2647+K2667+K2672</f>
        <v>450973.54</v>
      </c>
      <c r="L2642" s="82">
        <f>L2647+L2667+L2672</f>
        <v>448.69</v>
      </c>
      <c r="M2642" s="130">
        <f>K2642/E2642</f>
        <v>0.999</v>
      </c>
      <c r="N2642" s="763"/>
      <c r="O2642" s="5" t="b">
        <f t="shared" si="1214"/>
        <v>1</v>
      </c>
      <c r="P2642" s="6"/>
      <c r="Q2642" s="138"/>
      <c r="R2642" s="403"/>
    </row>
    <row r="2643" spans="1:18" s="7" customFormat="1" ht="27" x14ac:dyDescent="0.25">
      <c r="A2643" s="917"/>
      <c r="B2643" s="182" t="s">
        <v>118</v>
      </c>
      <c r="C2643" s="390"/>
      <c r="D2643" s="82">
        <f t="shared" si="1242"/>
        <v>3326.15</v>
      </c>
      <c r="E2643" s="82">
        <f t="shared" si="1242"/>
        <v>3326.15</v>
      </c>
      <c r="F2643" s="82">
        <f t="shared" si="1242"/>
        <v>3326.15</v>
      </c>
      <c r="G2643" s="64">
        <f t="shared" si="1223"/>
        <v>1</v>
      </c>
      <c r="H2643" s="82">
        <f t="shared" ref="H2643" si="1244">H2648+H2668+H2673</f>
        <v>3326.15</v>
      </c>
      <c r="I2643" s="100">
        <f t="shared" si="1220"/>
        <v>1</v>
      </c>
      <c r="J2643" s="64">
        <f t="shared" si="1225"/>
        <v>1</v>
      </c>
      <c r="K2643" s="82">
        <f t="shared" ref="K2643:L2643" si="1245">K2648+K2668+K2673</f>
        <v>3326.15</v>
      </c>
      <c r="L2643" s="82">
        <f t="shared" si="1245"/>
        <v>0</v>
      </c>
      <c r="M2643" s="28">
        <f t="shared" si="1221"/>
        <v>1</v>
      </c>
      <c r="N2643" s="763"/>
      <c r="O2643" s="5" t="b">
        <f t="shared" si="1214"/>
        <v>1</v>
      </c>
      <c r="P2643" s="6"/>
      <c r="Q2643" s="138"/>
      <c r="R2643" s="403" t="b">
        <f t="shared" si="1239"/>
        <v>1</v>
      </c>
    </row>
    <row r="2644" spans="1:18" s="7" customFormat="1" ht="27" x14ac:dyDescent="0.25">
      <c r="A2644" s="917"/>
      <c r="B2644" s="182" t="s">
        <v>13</v>
      </c>
      <c r="C2644" s="390"/>
      <c r="D2644" s="82">
        <f t="shared" si="1242"/>
        <v>0</v>
      </c>
      <c r="E2644" s="82">
        <f t="shared" si="1242"/>
        <v>0</v>
      </c>
      <c r="F2644" s="82">
        <f t="shared" si="1242"/>
        <v>0</v>
      </c>
      <c r="G2644" s="107" t="e">
        <f t="shared" si="1223"/>
        <v>#DIV/0!</v>
      </c>
      <c r="H2644" s="82">
        <f t="shared" ref="H2644" si="1246">H2649+H2669+H2674</f>
        <v>0</v>
      </c>
      <c r="I2644" s="81" t="e">
        <f t="shared" si="1220"/>
        <v>#DIV/0!</v>
      </c>
      <c r="J2644" s="110" t="e">
        <f t="shared" si="1225"/>
        <v>#DIV/0!</v>
      </c>
      <c r="K2644" s="82">
        <f t="shared" ref="K2644:L2644" si="1247">K2649+K2669+K2674</f>
        <v>0</v>
      </c>
      <c r="L2644" s="82">
        <f t="shared" si="1247"/>
        <v>0</v>
      </c>
      <c r="M2644" s="29" t="e">
        <f t="shared" si="1221"/>
        <v>#DIV/0!</v>
      </c>
      <c r="N2644" s="763"/>
      <c r="O2644" s="5" t="b">
        <f t="shared" si="1214"/>
        <v>1</v>
      </c>
      <c r="P2644" s="6"/>
      <c r="Q2644" s="138"/>
      <c r="R2644" s="403" t="b">
        <f t="shared" si="1239"/>
        <v>1</v>
      </c>
    </row>
    <row r="2645" spans="1:18" s="4" customFormat="1" ht="112.5" x14ac:dyDescent="0.25">
      <c r="A2645" s="886" t="s">
        <v>642</v>
      </c>
      <c r="B2645" s="77" t="s">
        <v>1039</v>
      </c>
      <c r="C2645" s="85" t="s">
        <v>172</v>
      </c>
      <c r="D2645" s="88">
        <f>D2646+D2647+D2648+D2649</f>
        <v>258367.3</v>
      </c>
      <c r="E2645" s="88">
        <f t="shared" ref="E2645:F2645" si="1248">E2646+E2647+E2648+E2649</f>
        <v>256693.91</v>
      </c>
      <c r="F2645" s="88">
        <f t="shared" si="1248"/>
        <v>255622.13</v>
      </c>
      <c r="G2645" s="91">
        <f t="shared" si="1223"/>
        <v>0.996</v>
      </c>
      <c r="H2645" s="88">
        <f>H2646+H2647+H2648+H2649</f>
        <v>253899.48</v>
      </c>
      <c r="I2645" s="100">
        <f>H2645/E2645</f>
        <v>0.98899999999999999</v>
      </c>
      <c r="J2645" s="91">
        <f t="shared" si="1225"/>
        <v>0.99299999999999999</v>
      </c>
      <c r="K2645" s="51">
        <f>SUM(K2646:K2649)</f>
        <v>256692.29</v>
      </c>
      <c r="L2645" s="51">
        <f>SUM(L2646:L2649)</f>
        <v>1.62</v>
      </c>
      <c r="M2645" s="52">
        <f t="shared" si="1221"/>
        <v>1</v>
      </c>
      <c r="N2645" s="824"/>
      <c r="O2645" s="5" t="b">
        <f t="shared" si="1214"/>
        <v>1</v>
      </c>
      <c r="P2645" s="6"/>
      <c r="Q2645" s="138"/>
      <c r="R2645" s="403"/>
    </row>
    <row r="2646" spans="1:18" s="4" customFormat="1" ht="27" x14ac:dyDescent="0.25">
      <c r="A2646" s="886"/>
      <c r="B2646" s="182" t="s">
        <v>19</v>
      </c>
      <c r="C2646" s="390"/>
      <c r="D2646" s="82">
        <f>D2651+D2656+D2661</f>
        <v>5828.3</v>
      </c>
      <c r="E2646" s="82">
        <f t="shared" ref="E2646:F2646" si="1249">E2651+E2656+E2661</f>
        <v>5351.38</v>
      </c>
      <c r="F2646" s="82">
        <f t="shared" si="1249"/>
        <v>5351.38</v>
      </c>
      <c r="G2646" s="91">
        <f t="shared" si="1223"/>
        <v>1</v>
      </c>
      <c r="H2646" s="82">
        <f t="shared" ref="D2646:H2649" si="1250">H2651+H2656+H2661</f>
        <v>5351.38</v>
      </c>
      <c r="I2646" s="100">
        <f t="shared" ref="I2646:I2664" si="1251">H2646/E2646</f>
        <v>1</v>
      </c>
      <c r="J2646" s="91">
        <f t="shared" si="1225"/>
        <v>1</v>
      </c>
      <c r="K2646" s="82">
        <f t="shared" ref="K2646:L2646" si="1252">K2651+K2656+K2661</f>
        <v>5351.38</v>
      </c>
      <c r="L2646" s="82">
        <f t="shared" si="1252"/>
        <v>0</v>
      </c>
      <c r="M2646" s="28">
        <f t="shared" si="1221"/>
        <v>1</v>
      </c>
      <c r="N2646" s="824"/>
      <c r="O2646" s="5" t="b">
        <f t="shared" si="1214"/>
        <v>1</v>
      </c>
      <c r="P2646" s="6"/>
      <c r="Q2646" s="138"/>
      <c r="R2646" s="403" t="b">
        <f t="shared" si="1239"/>
        <v>1</v>
      </c>
    </row>
    <row r="2647" spans="1:18" s="4" customFormat="1" ht="27" x14ac:dyDescent="0.25">
      <c r="A2647" s="886"/>
      <c r="B2647" s="182" t="s">
        <v>115</v>
      </c>
      <c r="C2647" s="390"/>
      <c r="D2647" s="82">
        <f t="shared" si="1250"/>
        <v>252539</v>
      </c>
      <c r="E2647" s="82">
        <f t="shared" si="1250"/>
        <v>251342.53</v>
      </c>
      <c r="F2647" s="82">
        <f t="shared" si="1250"/>
        <v>250270.75</v>
      </c>
      <c r="G2647" s="91">
        <f t="shared" si="1223"/>
        <v>0.996</v>
      </c>
      <c r="H2647" s="82">
        <f t="shared" si="1250"/>
        <v>248548.1</v>
      </c>
      <c r="I2647" s="100">
        <f t="shared" si="1251"/>
        <v>0.98899999999999999</v>
      </c>
      <c r="J2647" s="91">
        <f t="shared" si="1225"/>
        <v>0.99299999999999999</v>
      </c>
      <c r="K2647" s="82">
        <f t="shared" ref="K2647:L2647" si="1253">K2652+K2657+K2662</f>
        <v>251340.91</v>
      </c>
      <c r="L2647" s="82">
        <f t="shared" si="1253"/>
        <v>1.62</v>
      </c>
      <c r="M2647" s="28">
        <f t="shared" si="1221"/>
        <v>1</v>
      </c>
      <c r="N2647" s="824"/>
      <c r="O2647" s="5" t="b">
        <f t="shared" si="1214"/>
        <v>1</v>
      </c>
      <c r="P2647" s="6"/>
      <c r="Q2647" s="138"/>
      <c r="R2647" s="403"/>
    </row>
    <row r="2648" spans="1:18" s="4" customFormat="1" ht="27" x14ac:dyDescent="0.25">
      <c r="A2648" s="886"/>
      <c r="B2648" s="182" t="s">
        <v>118</v>
      </c>
      <c r="C2648" s="390"/>
      <c r="D2648" s="82">
        <f t="shared" si="1250"/>
        <v>0</v>
      </c>
      <c r="E2648" s="82">
        <f t="shared" si="1250"/>
        <v>0</v>
      </c>
      <c r="F2648" s="82">
        <f t="shared" si="1250"/>
        <v>0</v>
      </c>
      <c r="G2648" s="107" t="e">
        <f t="shared" si="1223"/>
        <v>#DIV/0!</v>
      </c>
      <c r="H2648" s="82">
        <f t="shared" ref="H2648:L2648" si="1254">H2653+H2658+H2663</f>
        <v>0</v>
      </c>
      <c r="I2648" s="81" t="e">
        <f t="shared" si="1251"/>
        <v>#DIV/0!</v>
      </c>
      <c r="J2648" s="232" t="e">
        <f t="shared" si="1225"/>
        <v>#DIV/0!</v>
      </c>
      <c r="K2648" s="82">
        <f t="shared" si="1254"/>
        <v>0</v>
      </c>
      <c r="L2648" s="82">
        <f t="shared" si="1254"/>
        <v>0</v>
      </c>
      <c r="M2648" s="29" t="e">
        <f t="shared" si="1221"/>
        <v>#DIV/0!</v>
      </c>
      <c r="N2648" s="824"/>
      <c r="O2648" s="5" t="b">
        <f t="shared" si="1214"/>
        <v>1</v>
      </c>
      <c r="P2648" s="6"/>
      <c r="Q2648" s="138"/>
      <c r="R2648" s="403" t="b">
        <f t="shared" si="1239"/>
        <v>1</v>
      </c>
    </row>
    <row r="2649" spans="1:18" s="4" customFormat="1" ht="27" x14ac:dyDescent="0.25">
      <c r="A2649" s="886"/>
      <c r="B2649" s="182" t="s">
        <v>13</v>
      </c>
      <c r="C2649" s="390"/>
      <c r="D2649" s="82">
        <f t="shared" si="1250"/>
        <v>0</v>
      </c>
      <c r="E2649" s="82">
        <f t="shared" si="1250"/>
        <v>0</v>
      </c>
      <c r="F2649" s="82">
        <f t="shared" si="1250"/>
        <v>0</v>
      </c>
      <c r="G2649" s="107" t="e">
        <f t="shared" si="1223"/>
        <v>#DIV/0!</v>
      </c>
      <c r="H2649" s="82">
        <f t="shared" ref="H2649" si="1255">H2654+H2659+H2664</f>
        <v>0</v>
      </c>
      <c r="I2649" s="107" t="e">
        <f t="shared" si="1251"/>
        <v>#DIV/0!</v>
      </c>
      <c r="J2649" s="107" t="e">
        <f t="shared" si="1225"/>
        <v>#DIV/0!</v>
      </c>
      <c r="K2649" s="82">
        <f t="shared" ref="K2649:L2649" si="1256">K2654+K2659+K2664</f>
        <v>0</v>
      </c>
      <c r="L2649" s="82">
        <f t="shared" si="1256"/>
        <v>0</v>
      </c>
      <c r="M2649" s="29" t="e">
        <f t="shared" si="1221"/>
        <v>#DIV/0!</v>
      </c>
      <c r="N2649" s="824"/>
      <c r="O2649" s="5" t="b">
        <f t="shared" si="1214"/>
        <v>1</v>
      </c>
      <c r="P2649" s="6"/>
      <c r="Q2649" s="138"/>
      <c r="R2649" s="403" t="b">
        <f t="shared" si="1239"/>
        <v>1</v>
      </c>
    </row>
    <row r="2650" spans="1:18" s="4" customFormat="1" ht="194.25" customHeight="1" x14ac:dyDescent="0.25">
      <c r="A2650" s="886" t="s">
        <v>833</v>
      </c>
      <c r="B2650" s="437" t="s">
        <v>1040</v>
      </c>
      <c r="C2650" s="85" t="s">
        <v>172</v>
      </c>
      <c r="D2650" s="88">
        <f>D2651+D2652+D2653+D2654</f>
        <v>242096.55</v>
      </c>
      <c r="E2650" s="88">
        <f t="shared" ref="E2650:F2650" si="1257">E2651+E2652+E2653+E2654</f>
        <v>241950.15</v>
      </c>
      <c r="F2650" s="88">
        <f t="shared" si="1257"/>
        <v>240878.37</v>
      </c>
      <c r="G2650" s="91">
        <f>F2650/E2650</f>
        <v>0.996</v>
      </c>
      <c r="H2650" s="88">
        <f t="shared" ref="H2650" si="1258">H2651+H2652+H2653+H2654</f>
        <v>240903.12</v>
      </c>
      <c r="I2650" s="100">
        <f t="shared" si="1251"/>
        <v>0.996</v>
      </c>
      <c r="J2650" s="91">
        <f t="shared" si="1225"/>
        <v>1</v>
      </c>
      <c r="K2650" s="51">
        <f>E2650</f>
        <v>241950.15</v>
      </c>
      <c r="L2650" s="51">
        <f t="shared" si="1235"/>
        <v>0</v>
      </c>
      <c r="M2650" s="28">
        <f t="shared" si="1221"/>
        <v>1</v>
      </c>
      <c r="N2650" s="824" t="s">
        <v>1610</v>
      </c>
      <c r="O2650" s="5" t="b">
        <f t="shared" si="1214"/>
        <v>1</v>
      </c>
      <c r="P2650" s="6"/>
      <c r="Q2650" s="138"/>
      <c r="R2650" s="403"/>
    </row>
    <row r="2651" spans="1:18" s="4" customFormat="1" ht="30.75" customHeight="1" x14ac:dyDescent="0.25">
      <c r="A2651" s="886"/>
      <c r="B2651" s="182" t="s">
        <v>19</v>
      </c>
      <c r="C2651" s="390"/>
      <c r="D2651" s="341">
        <v>5828.3</v>
      </c>
      <c r="E2651" s="341">
        <v>5351.38</v>
      </c>
      <c r="F2651" s="83">
        <v>5351.38</v>
      </c>
      <c r="G2651" s="64">
        <f t="shared" ref="G2651:G2664" si="1259">F2651/E2651</f>
        <v>1</v>
      </c>
      <c r="H2651" s="83">
        <v>5351.38</v>
      </c>
      <c r="I2651" s="100">
        <f t="shared" si="1251"/>
        <v>1</v>
      </c>
      <c r="J2651" s="91">
        <f t="shared" si="1225"/>
        <v>1</v>
      </c>
      <c r="K2651" s="24">
        <f t="shared" ref="K2651:K2664" si="1260">E2651</f>
        <v>5351.38</v>
      </c>
      <c r="L2651" s="24">
        <f t="shared" si="1235"/>
        <v>0</v>
      </c>
      <c r="M2651" s="28">
        <f t="shared" si="1221"/>
        <v>1</v>
      </c>
      <c r="N2651" s="824"/>
      <c r="O2651" s="5" t="b">
        <f t="shared" si="1214"/>
        <v>1</v>
      </c>
      <c r="P2651" s="6"/>
      <c r="Q2651" s="138"/>
      <c r="R2651" s="403" t="b">
        <f t="shared" si="1239"/>
        <v>1</v>
      </c>
    </row>
    <row r="2652" spans="1:18" s="4" customFormat="1" ht="30.75" customHeight="1" x14ac:dyDescent="0.25">
      <c r="A2652" s="886"/>
      <c r="B2652" s="182" t="s">
        <v>115</v>
      </c>
      <c r="C2652" s="390"/>
      <c r="D2652" s="82">
        <v>236268.25</v>
      </c>
      <c r="E2652" s="82">
        <v>236598.77</v>
      </c>
      <c r="F2652" s="80">
        <v>235526.99</v>
      </c>
      <c r="G2652" s="91">
        <f>F2652/E2652</f>
        <v>0.995</v>
      </c>
      <c r="H2652" s="310">
        <v>235551.74</v>
      </c>
      <c r="I2652" s="100">
        <f t="shared" si="1251"/>
        <v>0.996</v>
      </c>
      <c r="J2652" s="91">
        <f t="shared" si="1225"/>
        <v>1</v>
      </c>
      <c r="K2652" s="24">
        <f t="shared" si="1260"/>
        <v>236598.77</v>
      </c>
      <c r="L2652" s="24">
        <f t="shared" si="1235"/>
        <v>0</v>
      </c>
      <c r="M2652" s="28">
        <f t="shared" si="1221"/>
        <v>1</v>
      </c>
      <c r="N2652" s="824"/>
      <c r="O2652" s="5" t="b">
        <f t="shared" si="1214"/>
        <v>1</v>
      </c>
      <c r="P2652" s="6"/>
      <c r="Q2652" s="138"/>
      <c r="R2652" s="403"/>
    </row>
    <row r="2653" spans="1:18" s="4" customFormat="1" ht="30.75" customHeight="1" x14ac:dyDescent="0.25">
      <c r="A2653" s="886"/>
      <c r="B2653" s="182" t="s">
        <v>118</v>
      </c>
      <c r="C2653" s="390"/>
      <c r="D2653" s="82"/>
      <c r="E2653" s="82"/>
      <c r="F2653" s="82"/>
      <c r="G2653" s="107" t="e">
        <f t="shared" si="1259"/>
        <v>#DIV/0!</v>
      </c>
      <c r="H2653" s="83"/>
      <c r="I2653" s="81" t="e">
        <f t="shared" si="1251"/>
        <v>#DIV/0!</v>
      </c>
      <c r="J2653" s="110" t="e">
        <f t="shared" si="1225"/>
        <v>#DIV/0!</v>
      </c>
      <c r="K2653" s="24">
        <f t="shared" si="1260"/>
        <v>0</v>
      </c>
      <c r="L2653" s="24">
        <f t="shared" si="1235"/>
        <v>0</v>
      </c>
      <c r="M2653" s="29" t="e">
        <f t="shared" si="1221"/>
        <v>#DIV/0!</v>
      </c>
      <c r="N2653" s="824"/>
      <c r="O2653" s="5" t="b">
        <f t="shared" si="1214"/>
        <v>1</v>
      </c>
      <c r="P2653" s="6"/>
      <c r="Q2653" s="138"/>
      <c r="R2653" s="403" t="b">
        <f t="shared" si="1239"/>
        <v>1</v>
      </c>
    </row>
    <row r="2654" spans="1:18" s="4" customFormat="1" ht="30.75" customHeight="1" x14ac:dyDescent="0.25">
      <c r="A2654" s="886"/>
      <c r="B2654" s="182" t="s">
        <v>13</v>
      </c>
      <c r="C2654" s="390"/>
      <c r="D2654" s="82"/>
      <c r="E2654" s="82"/>
      <c r="F2654" s="82"/>
      <c r="G2654" s="107" t="e">
        <f t="shared" si="1259"/>
        <v>#DIV/0!</v>
      </c>
      <c r="H2654" s="83"/>
      <c r="I2654" s="81" t="e">
        <f t="shared" si="1251"/>
        <v>#DIV/0!</v>
      </c>
      <c r="J2654" s="110" t="e">
        <f t="shared" si="1225"/>
        <v>#DIV/0!</v>
      </c>
      <c r="K2654" s="24">
        <f t="shared" si="1260"/>
        <v>0</v>
      </c>
      <c r="L2654" s="24">
        <f t="shared" si="1235"/>
        <v>0</v>
      </c>
      <c r="M2654" s="29" t="e">
        <f t="shared" si="1221"/>
        <v>#DIV/0!</v>
      </c>
      <c r="N2654" s="824"/>
      <c r="O2654" s="5" t="b">
        <f t="shared" si="1214"/>
        <v>1</v>
      </c>
      <c r="P2654" s="6"/>
      <c r="Q2654" s="138"/>
      <c r="R2654" s="403" t="b">
        <f t="shared" si="1239"/>
        <v>1</v>
      </c>
    </row>
    <row r="2655" spans="1:18" s="4" customFormat="1" ht="300.75" customHeight="1" x14ac:dyDescent="0.25">
      <c r="A2655" s="886" t="s">
        <v>834</v>
      </c>
      <c r="B2655" s="437" t="s">
        <v>1147</v>
      </c>
      <c r="C2655" s="85" t="s">
        <v>172</v>
      </c>
      <c r="D2655" s="88">
        <f>D2656+D2657+D2658+D2659</f>
        <v>12750</v>
      </c>
      <c r="E2655" s="88">
        <f t="shared" ref="E2655:F2655" si="1261">E2656+E2657+E2658+E2659</f>
        <v>12750</v>
      </c>
      <c r="F2655" s="88">
        <f t="shared" si="1261"/>
        <v>12750</v>
      </c>
      <c r="G2655" s="91">
        <f t="shared" si="1259"/>
        <v>1</v>
      </c>
      <c r="H2655" s="88">
        <v>11679.51</v>
      </c>
      <c r="I2655" s="100">
        <f t="shared" si="1251"/>
        <v>0.91600000000000004</v>
      </c>
      <c r="J2655" s="64">
        <f t="shared" si="1225"/>
        <v>0.91600000000000004</v>
      </c>
      <c r="K2655" s="51">
        <f t="shared" si="1260"/>
        <v>12750</v>
      </c>
      <c r="L2655" s="51">
        <f t="shared" si="1235"/>
        <v>0</v>
      </c>
      <c r="M2655" s="52">
        <f t="shared" si="1221"/>
        <v>1</v>
      </c>
      <c r="N2655" s="820" t="s">
        <v>1495</v>
      </c>
      <c r="O2655" s="5" t="b">
        <f t="shared" si="1214"/>
        <v>1</v>
      </c>
      <c r="P2655" s="6"/>
      <c r="Q2655" s="138"/>
      <c r="R2655" s="403"/>
    </row>
    <row r="2656" spans="1:18" s="4" customFormat="1" ht="18.75" customHeight="1" x14ac:dyDescent="0.25">
      <c r="A2656" s="886"/>
      <c r="B2656" s="182" t="s">
        <v>19</v>
      </c>
      <c r="C2656" s="390"/>
      <c r="D2656" s="82"/>
      <c r="E2656" s="82"/>
      <c r="F2656" s="82"/>
      <c r="G2656" s="64"/>
      <c r="H2656" s="83"/>
      <c r="I2656" s="100"/>
      <c r="J2656" s="64"/>
      <c r="K2656" s="24"/>
      <c r="L2656" s="24"/>
      <c r="M2656" s="28"/>
      <c r="N2656" s="821"/>
      <c r="O2656" s="5" t="b">
        <f t="shared" si="1214"/>
        <v>1</v>
      </c>
      <c r="P2656" s="6"/>
      <c r="Q2656" s="138"/>
      <c r="R2656" s="403" t="b">
        <f t="shared" si="1239"/>
        <v>1</v>
      </c>
    </row>
    <row r="2657" spans="1:18" s="4" customFormat="1" ht="27" x14ac:dyDescent="0.25">
      <c r="A2657" s="886"/>
      <c r="B2657" s="182" t="s">
        <v>115</v>
      </c>
      <c r="C2657" s="390"/>
      <c r="D2657" s="82">
        <v>12750</v>
      </c>
      <c r="E2657" s="82">
        <v>12750</v>
      </c>
      <c r="F2657" s="82">
        <v>12750</v>
      </c>
      <c r="G2657" s="64">
        <f t="shared" si="1259"/>
        <v>1</v>
      </c>
      <c r="H2657" s="83">
        <v>11679.51</v>
      </c>
      <c r="I2657" s="100">
        <f t="shared" si="1251"/>
        <v>0.91600000000000004</v>
      </c>
      <c r="J2657" s="91">
        <f t="shared" si="1225"/>
        <v>0.91600000000000004</v>
      </c>
      <c r="K2657" s="24">
        <f t="shared" si="1260"/>
        <v>12750</v>
      </c>
      <c r="L2657" s="91">
        <f t="shared" si="1225"/>
        <v>0</v>
      </c>
      <c r="M2657" s="52">
        <f t="shared" si="1221"/>
        <v>1</v>
      </c>
      <c r="N2657" s="821"/>
      <c r="O2657" s="5" t="b">
        <f t="shared" si="1214"/>
        <v>1</v>
      </c>
      <c r="P2657" s="6"/>
      <c r="Q2657" s="138"/>
      <c r="R2657" s="403"/>
    </row>
    <row r="2658" spans="1:18" s="4" customFormat="1" ht="27" x14ac:dyDescent="0.25">
      <c r="A2658" s="886"/>
      <c r="B2658" s="182" t="s">
        <v>118</v>
      </c>
      <c r="C2658" s="390"/>
      <c r="D2658" s="82"/>
      <c r="E2658" s="82"/>
      <c r="F2658" s="82"/>
      <c r="G2658" s="107" t="e">
        <f t="shared" si="1259"/>
        <v>#DIV/0!</v>
      </c>
      <c r="H2658" s="83"/>
      <c r="I2658" s="100"/>
      <c r="J2658" s="110" t="e">
        <f t="shared" si="1225"/>
        <v>#DIV/0!</v>
      </c>
      <c r="K2658" s="24">
        <f t="shared" si="1260"/>
        <v>0</v>
      </c>
      <c r="L2658" s="24">
        <f t="shared" si="1235"/>
        <v>0</v>
      </c>
      <c r="M2658" s="29" t="e">
        <f t="shared" si="1221"/>
        <v>#DIV/0!</v>
      </c>
      <c r="N2658" s="821"/>
      <c r="O2658" s="5" t="b">
        <f t="shared" si="1214"/>
        <v>1</v>
      </c>
      <c r="P2658" s="6"/>
      <c r="Q2658" s="138"/>
      <c r="R2658" s="403" t="b">
        <f t="shared" si="1239"/>
        <v>1</v>
      </c>
    </row>
    <row r="2659" spans="1:18" s="4" customFormat="1" ht="27" x14ac:dyDescent="0.25">
      <c r="A2659" s="886"/>
      <c r="B2659" s="182" t="s">
        <v>13</v>
      </c>
      <c r="C2659" s="390"/>
      <c r="D2659" s="82"/>
      <c r="E2659" s="82"/>
      <c r="F2659" s="82"/>
      <c r="G2659" s="107" t="e">
        <f t="shared" si="1259"/>
        <v>#DIV/0!</v>
      </c>
      <c r="H2659" s="83"/>
      <c r="I2659" s="100"/>
      <c r="J2659" s="110" t="e">
        <f t="shared" si="1225"/>
        <v>#DIV/0!</v>
      </c>
      <c r="K2659" s="24">
        <f t="shared" si="1260"/>
        <v>0</v>
      </c>
      <c r="L2659" s="24">
        <f t="shared" si="1235"/>
        <v>0</v>
      </c>
      <c r="M2659" s="29" t="e">
        <f t="shared" si="1221"/>
        <v>#DIV/0!</v>
      </c>
      <c r="N2659" s="822"/>
      <c r="O2659" s="5" t="b">
        <f t="shared" si="1214"/>
        <v>1</v>
      </c>
      <c r="P2659" s="6"/>
      <c r="Q2659" s="138"/>
      <c r="R2659" s="403" t="b">
        <f t="shared" si="1239"/>
        <v>1</v>
      </c>
    </row>
    <row r="2660" spans="1:18" s="4" customFormat="1" ht="227.25" customHeight="1" x14ac:dyDescent="0.25">
      <c r="A2660" s="886" t="s">
        <v>835</v>
      </c>
      <c r="B2660" s="437" t="s">
        <v>836</v>
      </c>
      <c r="C2660" s="85" t="s">
        <v>172</v>
      </c>
      <c r="D2660" s="88">
        <f>D2661+D2662+D2663+D2664</f>
        <v>3520.75</v>
      </c>
      <c r="E2660" s="88">
        <f t="shared" ref="E2660:F2660" si="1262">E2661+E2662+E2663+E2664</f>
        <v>1993.76</v>
      </c>
      <c r="F2660" s="88">
        <f t="shared" si="1262"/>
        <v>1993.76</v>
      </c>
      <c r="G2660" s="91">
        <f t="shared" si="1259"/>
        <v>1</v>
      </c>
      <c r="H2660" s="88">
        <f t="shared" ref="H2660" si="1263">H2661+H2662+H2663+H2664</f>
        <v>1316.85</v>
      </c>
      <c r="I2660" s="100">
        <f t="shared" si="1251"/>
        <v>0.66</v>
      </c>
      <c r="J2660" s="91">
        <f t="shared" si="1225"/>
        <v>0.66</v>
      </c>
      <c r="K2660" s="51">
        <f>SUM(K2661:K2664)</f>
        <v>1992.14</v>
      </c>
      <c r="L2660" s="51">
        <f>SUM(L2661:L2664)</f>
        <v>1.62</v>
      </c>
      <c r="M2660" s="52">
        <f t="shared" si="1221"/>
        <v>1</v>
      </c>
      <c r="N2660" s="820" t="s">
        <v>1496</v>
      </c>
      <c r="O2660" s="5" t="b">
        <f t="shared" si="1214"/>
        <v>1</v>
      </c>
      <c r="P2660" s="6"/>
      <c r="Q2660" s="138"/>
      <c r="R2660" s="403"/>
    </row>
    <row r="2661" spans="1:18" s="4" customFormat="1" ht="84.75" customHeight="1" x14ac:dyDescent="0.25">
      <c r="A2661" s="886"/>
      <c r="B2661" s="182" t="s">
        <v>19</v>
      </c>
      <c r="C2661" s="390"/>
      <c r="D2661" s="82"/>
      <c r="E2661" s="82"/>
      <c r="F2661" s="82"/>
      <c r="G2661" s="64"/>
      <c r="H2661" s="83"/>
      <c r="I2661" s="100"/>
      <c r="J2661" s="64"/>
      <c r="K2661" s="24"/>
      <c r="L2661" s="24"/>
      <c r="M2661" s="28"/>
      <c r="N2661" s="821"/>
      <c r="O2661" s="5" t="b">
        <f t="shared" ref="O2661:O2724" si="1264">K2661+L2661=E2661</f>
        <v>1</v>
      </c>
      <c r="P2661" s="6"/>
      <c r="Q2661" s="138"/>
      <c r="R2661" s="403" t="b">
        <f t="shared" si="1239"/>
        <v>1</v>
      </c>
    </row>
    <row r="2662" spans="1:18" s="4" customFormat="1" ht="84.75" customHeight="1" x14ac:dyDescent="0.25">
      <c r="A2662" s="886"/>
      <c r="B2662" s="182" t="s">
        <v>115</v>
      </c>
      <c r="C2662" s="390"/>
      <c r="D2662" s="82">
        <v>3520.75</v>
      </c>
      <c r="E2662" s="82">
        <v>1993.76</v>
      </c>
      <c r="F2662" s="82">
        <v>1993.76</v>
      </c>
      <c r="G2662" s="91">
        <f t="shared" si="1259"/>
        <v>1</v>
      </c>
      <c r="H2662" s="83">
        <v>1316.85</v>
      </c>
      <c r="I2662" s="100">
        <f t="shared" si="1251"/>
        <v>0.66</v>
      </c>
      <c r="J2662" s="91">
        <f t="shared" si="1225"/>
        <v>0.66</v>
      </c>
      <c r="K2662" s="24">
        <f>E2662-1.62</f>
        <v>1992.14</v>
      </c>
      <c r="L2662" s="24">
        <f t="shared" si="1235"/>
        <v>1.62</v>
      </c>
      <c r="M2662" s="52">
        <f t="shared" si="1221"/>
        <v>1</v>
      </c>
      <c r="N2662" s="821"/>
      <c r="O2662" s="5" t="b">
        <f t="shared" si="1264"/>
        <v>1</v>
      </c>
      <c r="P2662" s="6"/>
      <c r="Q2662" s="138"/>
      <c r="R2662" s="403"/>
    </row>
    <row r="2663" spans="1:18" s="4" customFormat="1" ht="84.75" customHeight="1" x14ac:dyDescent="0.25">
      <c r="A2663" s="886"/>
      <c r="B2663" s="182" t="s">
        <v>118</v>
      </c>
      <c r="C2663" s="390"/>
      <c r="D2663" s="82"/>
      <c r="E2663" s="82"/>
      <c r="F2663" s="82"/>
      <c r="G2663" s="107" t="e">
        <f t="shared" si="1259"/>
        <v>#DIV/0!</v>
      </c>
      <c r="H2663" s="83"/>
      <c r="I2663" s="81" t="e">
        <f t="shared" si="1251"/>
        <v>#DIV/0!</v>
      </c>
      <c r="J2663" s="110" t="e">
        <f t="shared" si="1225"/>
        <v>#DIV/0!</v>
      </c>
      <c r="K2663" s="24">
        <f t="shared" si="1260"/>
        <v>0</v>
      </c>
      <c r="L2663" s="24">
        <f t="shared" si="1235"/>
        <v>0</v>
      </c>
      <c r="M2663" s="29" t="e">
        <f t="shared" si="1221"/>
        <v>#DIV/0!</v>
      </c>
      <c r="N2663" s="821"/>
      <c r="O2663" s="5" t="b">
        <f t="shared" si="1264"/>
        <v>1</v>
      </c>
      <c r="P2663" s="6"/>
      <c r="Q2663" s="138"/>
      <c r="R2663" s="403" t="b">
        <f t="shared" si="1239"/>
        <v>1</v>
      </c>
    </row>
    <row r="2664" spans="1:18" s="4" customFormat="1" ht="84.75" customHeight="1" x14ac:dyDescent="0.25">
      <c r="A2664" s="886"/>
      <c r="B2664" s="182" t="s">
        <v>13</v>
      </c>
      <c r="C2664" s="390"/>
      <c r="D2664" s="82"/>
      <c r="E2664" s="82"/>
      <c r="F2664" s="82"/>
      <c r="G2664" s="107" t="e">
        <f t="shared" si="1259"/>
        <v>#DIV/0!</v>
      </c>
      <c r="H2664" s="83"/>
      <c r="I2664" s="81" t="e">
        <f t="shared" si="1251"/>
        <v>#DIV/0!</v>
      </c>
      <c r="J2664" s="110" t="e">
        <f t="shared" si="1225"/>
        <v>#DIV/0!</v>
      </c>
      <c r="K2664" s="24">
        <f t="shared" si="1260"/>
        <v>0</v>
      </c>
      <c r="L2664" s="24">
        <f t="shared" si="1235"/>
        <v>0</v>
      </c>
      <c r="M2664" s="29" t="e">
        <f t="shared" si="1221"/>
        <v>#DIV/0!</v>
      </c>
      <c r="N2664" s="822"/>
      <c r="O2664" s="5" t="b">
        <f t="shared" si="1264"/>
        <v>1</v>
      </c>
      <c r="P2664" s="6"/>
      <c r="Q2664" s="138"/>
      <c r="R2664" s="403" t="b">
        <f t="shared" si="1239"/>
        <v>1</v>
      </c>
    </row>
    <row r="2665" spans="1:18" s="4" customFormat="1" ht="210" customHeight="1" x14ac:dyDescent="0.25">
      <c r="A2665" s="886" t="s">
        <v>643</v>
      </c>
      <c r="B2665" s="437" t="s">
        <v>1060</v>
      </c>
      <c r="C2665" s="85" t="s">
        <v>172</v>
      </c>
      <c r="D2665" s="88">
        <f>SUM(D2666:D2669)</f>
        <v>244763.35</v>
      </c>
      <c r="E2665" s="88">
        <f>SUM(E2666:E2669)</f>
        <v>202905.85</v>
      </c>
      <c r="F2665" s="88">
        <f>SUM(F2666:F2669)</f>
        <v>161195.71</v>
      </c>
      <c r="G2665" s="91">
        <f t="shared" si="1223"/>
        <v>0.79400000000000004</v>
      </c>
      <c r="H2665" s="88">
        <f>SUM(H2666:H2669)</f>
        <v>45008.32</v>
      </c>
      <c r="I2665" s="100">
        <f t="shared" si="1220"/>
        <v>0.222</v>
      </c>
      <c r="J2665" s="64">
        <f t="shared" si="1225"/>
        <v>0.27900000000000003</v>
      </c>
      <c r="K2665" s="24">
        <f>SUM(K2666:K2669)</f>
        <v>202905.85</v>
      </c>
      <c r="L2665" s="24">
        <f>SUM(L2666:L2669)</f>
        <v>0</v>
      </c>
      <c r="M2665" s="28">
        <f t="shared" si="1221"/>
        <v>1</v>
      </c>
      <c r="N2665" s="597" t="s">
        <v>1611</v>
      </c>
      <c r="O2665" s="5" t="b">
        <f t="shared" si="1264"/>
        <v>1</v>
      </c>
      <c r="P2665" s="6"/>
      <c r="Q2665" s="138"/>
      <c r="R2665" s="403"/>
    </row>
    <row r="2666" spans="1:18" s="4" customFormat="1" ht="100.5" customHeight="1" x14ac:dyDescent="0.25">
      <c r="A2666" s="886"/>
      <c r="B2666" s="182" t="s">
        <v>19</v>
      </c>
      <c r="C2666" s="390"/>
      <c r="D2666" s="341">
        <v>41857.5</v>
      </c>
      <c r="E2666" s="341"/>
      <c r="F2666" s="82"/>
      <c r="G2666" s="68" t="e">
        <f t="shared" si="1223"/>
        <v>#DIV/0!</v>
      </c>
      <c r="H2666" s="83">
        <v>0</v>
      </c>
      <c r="I2666" s="81" t="e">
        <f t="shared" si="1220"/>
        <v>#DIV/0!</v>
      </c>
      <c r="J2666" s="396" t="e">
        <f>H2666/F2666</f>
        <v>#DIV/0!</v>
      </c>
      <c r="K2666" s="24">
        <v>0</v>
      </c>
      <c r="L2666" s="24">
        <f t="shared" si="1235"/>
        <v>0</v>
      </c>
      <c r="M2666" s="29" t="e">
        <f t="shared" si="1221"/>
        <v>#DIV/0!</v>
      </c>
      <c r="N2666" s="597"/>
      <c r="O2666" s="5" t="b">
        <f t="shared" si="1264"/>
        <v>1</v>
      </c>
      <c r="P2666" s="6"/>
      <c r="Q2666" s="138"/>
      <c r="R2666" s="403" t="b">
        <f t="shared" si="1239"/>
        <v>1</v>
      </c>
    </row>
    <row r="2667" spans="1:18" s="4" customFormat="1" ht="100.5" customHeight="1" x14ac:dyDescent="0.25">
      <c r="A2667" s="886"/>
      <c r="B2667" s="182" t="s">
        <v>115</v>
      </c>
      <c r="C2667" s="390"/>
      <c r="D2667" s="82">
        <v>199579.7</v>
      </c>
      <c r="E2667" s="82">
        <v>199579.7</v>
      </c>
      <c r="F2667" s="82">
        <v>157869.56</v>
      </c>
      <c r="G2667" s="64">
        <f t="shared" si="1223"/>
        <v>0.79100000000000004</v>
      </c>
      <c r="H2667" s="83">
        <v>41682.17</v>
      </c>
      <c r="I2667" s="100">
        <f t="shared" si="1220"/>
        <v>0.20899999999999999</v>
      </c>
      <c r="J2667" s="64">
        <f t="shared" si="1225"/>
        <v>0.26400000000000001</v>
      </c>
      <c r="K2667" s="24">
        <f>E2667</f>
        <v>199579.7</v>
      </c>
      <c r="L2667" s="24">
        <f t="shared" si="1235"/>
        <v>0</v>
      </c>
      <c r="M2667" s="28">
        <f t="shared" si="1221"/>
        <v>1</v>
      </c>
      <c r="N2667" s="597"/>
      <c r="O2667" s="5" t="b">
        <f t="shared" si="1264"/>
        <v>1</v>
      </c>
      <c r="P2667" s="6"/>
      <c r="Q2667" s="138"/>
      <c r="R2667" s="403"/>
    </row>
    <row r="2668" spans="1:18" s="4" customFormat="1" ht="125.25" customHeight="1" x14ac:dyDescent="0.25">
      <c r="A2668" s="886"/>
      <c r="B2668" s="182" t="s">
        <v>118</v>
      </c>
      <c r="C2668" s="390"/>
      <c r="D2668" s="82">
        <v>3326.15</v>
      </c>
      <c r="E2668" s="82">
        <v>3326.15</v>
      </c>
      <c r="F2668" s="82">
        <v>3326.15</v>
      </c>
      <c r="G2668" s="64">
        <f t="shared" si="1223"/>
        <v>1</v>
      </c>
      <c r="H2668" s="83">
        <f>F2668</f>
        <v>3326.15</v>
      </c>
      <c r="I2668" s="100">
        <f t="shared" si="1220"/>
        <v>1</v>
      </c>
      <c r="J2668" s="64">
        <f t="shared" si="1225"/>
        <v>1</v>
      </c>
      <c r="K2668" s="24">
        <f t="shared" si="1234"/>
        <v>3326.15</v>
      </c>
      <c r="L2668" s="24">
        <f t="shared" si="1235"/>
        <v>0</v>
      </c>
      <c r="M2668" s="28">
        <f t="shared" si="1221"/>
        <v>1</v>
      </c>
      <c r="N2668" s="597"/>
      <c r="O2668" s="5" t="b">
        <f t="shared" si="1264"/>
        <v>1</v>
      </c>
      <c r="P2668" s="6"/>
      <c r="Q2668" s="138"/>
      <c r="R2668" s="403" t="b">
        <f t="shared" si="1239"/>
        <v>1</v>
      </c>
    </row>
    <row r="2669" spans="1:18" s="4" customFormat="1" ht="173.25" customHeight="1" x14ac:dyDescent="0.25">
      <c r="A2669" s="886"/>
      <c r="B2669" s="182" t="s">
        <v>13</v>
      </c>
      <c r="C2669" s="390"/>
      <c r="D2669" s="82"/>
      <c r="E2669" s="82"/>
      <c r="F2669" s="82"/>
      <c r="G2669" s="107" t="e">
        <f t="shared" si="1223"/>
        <v>#DIV/0!</v>
      </c>
      <c r="H2669" s="83"/>
      <c r="I2669" s="81" t="e">
        <f t="shared" si="1220"/>
        <v>#DIV/0!</v>
      </c>
      <c r="J2669" s="110" t="e">
        <f t="shared" si="1225"/>
        <v>#DIV/0!</v>
      </c>
      <c r="K2669" s="24">
        <f t="shared" si="1234"/>
        <v>0</v>
      </c>
      <c r="L2669" s="24">
        <f t="shared" si="1235"/>
        <v>0</v>
      </c>
      <c r="M2669" s="29" t="e">
        <f t="shared" si="1221"/>
        <v>#DIV/0!</v>
      </c>
      <c r="N2669" s="597"/>
      <c r="O2669" s="5" t="b">
        <f t="shared" si="1264"/>
        <v>1</v>
      </c>
      <c r="P2669" s="6"/>
      <c r="Q2669" s="138"/>
      <c r="R2669" s="403" t="b">
        <f t="shared" si="1239"/>
        <v>1</v>
      </c>
    </row>
    <row r="2670" spans="1:18" s="4" customFormat="1" ht="108.75" customHeight="1" x14ac:dyDescent="0.25">
      <c r="A2670" s="922" t="s">
        <v>644</v>
      </c>
      <c r="B2670" s="437" t="s">
        <v>837</v>
      </c>
      <c r="C2670" s="85" t="s">
        <v>172</v>
      </c>
      <c r="D2670" s="88">
        <f>SUM(D2671:D2674)</f>
        <v>500</v>
      </c>
      <c r="E2670" s="88">
        <f>SUM(E2671:E2674)</f>
        <v>500</v>
      </c>
      <c r="F2670" s="88">
        <f>SUM(F2671:F2674)</f>
        <v>100</v>
      </c>
      <c r="G2670" s="64">
        <f t="shared" si="1223"/>
        <v>0.2</v>
      </c>
      <c r="H2670" s="83">
        <f>SUM(H2671:H2674)</f>
        <v>52.93</v>
      </c>
      <c r="I2670" s="100">
        <f t="shared" si="1220"/>
        <v>0.106</v>
      </c>
      <c r="J2670" s="64">
        <f>H2670/F2670</f>
        <v>0.52900000000000003</v>
      </c>
      <c r="K2670" s="51">
        <f>SUM(K2671:K2674)</f>
        <v>52.93</v>
      </c>
      <c r="L2670" s="51">
        <f>SUM(L2671:L2674)</f>
        <v>447.07</v>
      </c>
      <c r="M2670" s="52">
        <f>M2672</f>
        <v>0.11</v>
      </c>
      <c r="N2670" s="707" t="s">
        <v>1497</v>
      </c>
      <c r="O2670" s="5" t="b">
        <f t="shared" si="1264"/>
        <v>1</v>
      </c>
      <c r="P2670" s="6"/>
      <c r="Q2670" s="138"/>
      <c r="R2670" s="403"/>
    </row>
    <row r="2671" spans="1:18" s="4" customFormat="1" ht="22.5" customHeight="1" x14ac:dyDescent="0.25">
      <c r="A2671" s="922"/>
      <c r="B2671" s="182" t="s">
        <v>19</v>
      </c>
      <c r="C2671" s="390"/>
      <c r="D2671" s="432"/>
      <c r="E2671" s="432"/>
      <c r="F2671" s="82"/>
      <c r="G2671" s="68" t="e">
        <f t="shared" si="1223"/>
        <v>#DIV/0!</v>
      </c>
      <c r="H2671" s="435"/>
      <c r="I2671" s="81" t="e">
        <f t="shared" si="1220"/>
        <v>#DIV/0!</v>
      </c>
      <c r="J2671" s="436" t="e">
        <f t="shared" si="1225"/>
        <v>#DIV/0!</v>
      </c>
      <c r="K2671" s="24">
        <f t="shared" si="1234"/>
        <v>0</v>
      </c>
      <c r="L2671" s="24">
        <f t="shared" si="1235"/>
        <v>0</v>
      </c>
      <c r="M2671" s="28"/>
      <c r="N2671" s="707"/>
      <c r="O2671" s="5" t="b">
        <f t="shared" si="1264"/>
        <v>1</v>
      </c>
      <c r="P2671" s="6"/>
      <c r="Q2671" s="138"/>
      <c r="R2671" s="403" t="b">
        <f t="shared" si="1239"/>
        <v>1</v>
      </c>
    </row>
    <row r="2672" spans="1:18" s="4" customFormat="1" ht="22.5" customHeight="1" x14ac:dyDescent="0.25">
      <c r="A2672" s="922"/>
      <c r="B2672" s="182" t="s">
        <v>115</v>
      </c>
      <c r="C2672" s="390"/>
      <c r="D2672" s="82">
        <v>500</v>
      </c>
      <c r="E2672" s="82">
        <v>500</v>
      </c>
      <c r="F2672" s="82">
        <v>100</v>
      </c>
      <c r="G2672" s="64">
        <f t="shared" si="1223"/>
        <v>0.2</v>
      </c>
      <c r="H2672" s="310">
        <v>52.93</v>
      </c>
      <c r="I2672" s="100">
        <f>H2672/E2672</f>
        <v>0.106</v>
      </c>
      <c r="J2672" s="64">
        <f>H2672/F2672</f>
        <v>0.52900000000000003</v>
      </c>
      <c r="K2672" s="24">
        <v>52.93</v>
      </c>
      <c r="L2672" s="24">
        <f>E2672-K2672</f>
        <v>447.07</v>
      </c>
      <c r="M2672" s="28">
        <f>K2672/E2672</f>
        <v>0.11</v>
      </c>
      <c r="N2672" s="707"/>
      <c r="O2672" s="5" t="b">
        <f t="shared" si="1264"/>
        <v>1</v>
      </c>
      <c r="P2672" s="6"/>
      <c r="Q2672" s="138"/>
      <c r="R2672" s="403"/>
    </row>
    <row r="2673" spans="1:18" s="4" customFormat="1" ht="22.5" customHeight="1" x14ac:dyDescent="0.25">
      <c r="A2673" s="922"/>
      <c r="B2673" s="182" t="s">
        <v>118</v>
      </c>
      <c r="C2673" s="390"/>
      <c r="D2673" s="82"/>
      <c r="E2673" s="82"/>
      <c r="F2673" s="82"/>
      <c r="G2673" s="210" t="e">
        <f t="shared" si="1223"/>
        <v>#DIV/0!</v>
      </c>
      <c r="H2673" s="83"/>
      <c r="I2673" s="81" t="e">
        <f t="shared" si="1220"/>
        <v>#DIV/0!</v>
      </c>
      <c r="J2673" s="110" t="e">
        <f t="shared" si="1225"/>
        <v>#DIV/0!</v>
      </c>
      <c r="K2673" s="24">
        <f t="shared" si="1234"/>
        <v>0</v>
      </c>
      <c r="L2673" s="24">
        <f t="shared" si="1235"/>
        <v>0</v>
      </c>
      <c r="M2673" s="29" t="e">
        <f t="shared" ref="M2673:M2736" si="1265">K2673/E2673</f>
        <v>#DIV/0!</v>
      </c>
      <c r="N2673" s="707"/>
      <c r="O2673" s="5" t="b">
        <f t="shared" si="1264"/>
        <v>1</v>
      </c>
      <c r="P2673" s="6"/>
      <c r="Q2673" s="138"/>
      <c r="R2673" s="403" t="b">
        <f t="shared" si="1239"/>
        <v>1</v>
      </c>
    </row>
    <row r="2674" spans="1:18" s="4" customFormat="1" ht="22.5" customHeight="1" x14ac:dyDescent="0.25">
      <c r="A2674" s="922"/>
      <c r="B2674" s="182" t="s">
        <v>13</v>
      </c>
      <c r="C2674" s="390"/>
      <c r="D2674" s="82"/>
      <c r="E2674" s="82"/>
      <c r="F2674" s="82"/>
      <c r="G2674" s="210" t="e">
        <f t="shared" si="1223"/>
        <v>#DIV/0!</v>
      </c>
      <c r="H2674" s="83"/>
      <c r="I2674" s="81" t="e">
        <f t="shared" si="1220"/>
        <v>#DIV/0!</v>
      </c>
      <c r="J2674" s="110" t="e">
        <f>H2674/F2674</f>
        <v>#DIV/0!</v>
      </c>
      <c r="K2674" s="24">
        <f t="shared" si="1234"/>
        <v>0</v>
      </c>
      <c r="L2674" s="24">
        <f t="shared" si="1235"/>
        <v>0</v>
      </c>
      <c r="M2674" s="29" t="e">
        <f t="shared" si="1265"/>
        <v>#DIV/0!</v>
      </c>
      <c r="N2674" s="707"/>
      <c r="O2674" s="5" t="b">
        <f t="shared" si="1264"/>
        <v>1</v>
      </c>
      <c r="P2674" s="6"/>
      <c r="Q2674" s="138"/>
      <c r="R2674" s="403" t="b">
        <f t="shared" si="1239"/>
        <v>1</v>
      </c>
    </row>
    <row r="2675" spans="1:18" s="13" customFormat="1" ht="70.5" customHeight="1" x14ac:dyDescent="0.25">
      <c r="A2675" s="750" t="s">
        <v>518</v>
      </c>
      <c r="B2675" s="34" t="s">
        <v>713</v>
      </c>
      <c r="C2675" s="34" t="s">
        <v>114</v>
      </c>
      <c r="D2675" s="31">
        <f>SUM(D2676:D2679)</f>
        <v>535.66</v>
      </c>
      <c r="E2675" s="31">
        <f>SUM(E2676:E2679)</f>
        <v>535.66</v>
      </c>
      <c r="F2675" s="31">
        <f>SUM(F2676:F2679)</f>
        <v>465.13</v>
      </c>
      <c r="G2675" s="101">
        <f t="shared" si="1223"/>
        <v>0.86799999999999999</v>
      </c>
      <c r="H2675" s="31">
        <f>SUM(H2676:H2679)</f>
        <v>465.13</v>
      </c>
      <c r="I2675" s="101">
        <f t="shared" si="1220"/>
        <v>0.86799999999999999</v>
      </c>
      <c r="J2675" s="101">
        <f t="shared" ref="J2675:J2738" si="1266">H2675/F2675</f>
        <v>1</v>
      </c>
      <c r="K2675" s="31">
        <f>SUM(K2676:K2679)</f>
        <v>535.63</v>
      </c>
      <c r="L2675" s="31">
        <f>SUM(L2676:L2679)</f>
        <v>0.03</v>
      </c>
      <c r="M2675" s="113">
        <f t="shared" si="1265"/>
        <v>1</v>
      </c>
      <c r="N2675" s="763"/>
      <c r="O2675" s="5" t="b">
        <f t="shared" si="1264"/>
        <v>1</v>
      </c>
      <c r="P2675" s="11"/>
      <c r="Q2675" s="240"/>
      <c r="R2675" s="403" t="b">
        <f t="shared" si="1239"/>
        <v>1</v>
      </c>
    </row>
    <row r="2676" spans="1:18" s="13" customFormat="1" ht="18.75" customHeight="1" x14ac:dyDescent="0.25">
      <c r="A2676" s="750"/>
      <c r="B2676" s="35" t="s">
        <v>19</v>
      </c>
      <c r="C2676" s="35"/>
      <c r="D2676" s="31">
        <f>D2681+D2686+D2691+D2696</f>
        <v>0</v>
      </c>
      <c r="E2676" s="31">
        <f>E2681+E2686+E2691+E2696</f>
        <v>0</v>
      </c>
      <c r="F2676" s="31">
        <f>F2681+F2686+F2691+F2696</f>
        <v>0</v>
      </c>
      <c r="G2676" s="102" t="e">
        <f t="shared" si="1223"/>
        <v>#DIV/0!</v>
      </c>
      <c r="H2676" s="328">
        <f>H2681+H2686+H2691+H2696</f>
        <v>0</v>
      </c>
      <c r="I2676" s="103" t="e">
        <f t="shared" si="1220"/>
        <v>#DIV/0!</v>
      </c>
      <c r="J2676" s="103" t="e">
        <f t="shared" si="1266"/>
        <v>#DIV/0!</v>
      </c>
      <c r="K2676" s="328">
        <f t="shared" ref="K2676:L2679" si="1267">K2681+K2686+K2691+K2696</f>
        <v>0</v>
      </c>
      <c r="L2676" s="328">
        <f t="shared" si="1267"/>
        <v>0</v>
      </c>
      <c r="M2676" s="117" t="e">
        <f t="shared" si="1265"/>
        <v>#DIV/0!</v>
      </c>
      <c r="N2676" s="763"/>
      <c r="O2676" s="5" t="b">
        <f t="shared" si="1264"/>
        <v>1</v>
      </c>
      <c r="P2676" s="11"/>
      <c r="Q2676" s="240"/>
      <c r="R2676" s="403" t="b">
        <f t="shared" si="1239"/>
        <v>1</v>
      </c>
    </row>
    <row r="2677" spans="1:18" s="13" customFormat="1" ht="27" x14ac:dyDescent="0.25">
      <c r="A2677" s="750"/>
      <c r="B2677" s="35" t="s">
        <v>18</v>
      </c>
      <c r="C2677" s="35"/>
      <c r="D2677" s="31">
        <f t="shared" ref="D2677:H2679" si="1268">D2682+D2687+D2692+D2697</f>
        <v>0</v>
      </c>
      <c r="E2677" s="31">
        <f t="shared" si="1268"/>
        <v>0</v>
      </c>
      <c r="F2677" s="31">
        <f t="shared" si="1268"/>
        <v>0</v>
      </c>
      <c r="G2677" s="102" t="e">
        <f t="shared" si="1223"/>
        <v>#DIV/0!</v>
      </c>
      <c r="H2677" s="328">
        <f>H2682+H2687+H2692+H2697</f>
        <v>0</v>
      </c>
      <c r="I2677" s="103" t="e">
        <f t="shared" si="1220"/>
        <v>#DIV/0!</v>
      </c>
      <c r="J2677" s="103" t="e">
        <f t="shared" si="1266"/>
        <v>#DIV/0!</v>
      </c>
      <c r="K2677" s="328">
        <f t="shared" si="1267"/>
        <v>0</v>
      </c>
      <c r="L2677" s="328">
        <f>L2682+L2687+L2692+L2697</f>
        <v>0</v>
      </c>
      <c r="M2677" s="117" t="e">
        <f t="shared" si="1265"/>
        <v>#DIV/0!</v>
      </c>
      <c r="N2677" s="763"/>
      <c r="O2677" s="5" t="b">
        <f t="shared" si="1264"/>
        <v>1</v>
      </c>
      <c r="P2677" s="11"/>
      <c r="Q2677" s="240"/>
      <c r="R2677" s="403" t="b">
        <f t="shared" si="1239"/>
        <v>1</v>
      </c>
    </row>
    <row r="2678" spans="1:18" s="13" customFormat="1" ht="27" x14ac:dyDescent="0.25">
      <c r="A2678" s="750"/>
      <c r="B2678" s="35" t="s">
        <v>118</v>
      </c>
      <c r="C2678" s="35"/>
      <c r="D2678" s="33">
        <f t="shared" si="1268"/>
        <v>535.66</v>
      </c>
      <c r="E2678" s="33">
        <f t="shared" si="1268"/>
        <v>535.66</v>
      </c>
      <c r="F2678" s="33">
        <f t="shared" si="1268"/>
        <v>465.13</v>
      </c>
      <c r="G2678" s="104">
        <f t="shared" si="1223"/>
        <v>0.86799999999999999</v>
      </c>
      <c r="H2678" s="33">
        <f t="shared" si="1268"/>
        <v>465.13</v>
      </c>
      <c r="I2678" s="104">
        <f t="shared" si="1220"/>
        <v>0.86799999999999999</v>
      </c>
      <c r="J2678" s="104">
        <f t="shared" si="1266"/>
        <v>1</v>
      </c>
      <c r="K2678" s="33">
        <f>K2683+K2688+K2693+K2698</f>
        <v>535.63</v>
      </c>
      <c r="L2678" s="33">
        <f>L2683+L2688+L2693+L2698</f>
        <v>0.03</v>
      </c>
      <c r="M2678" s="131">
        <f t="shared" si="1265"/>
        <v>1</v>
      </c>
      <c r="N2678" s="763"/>
      <c r="O2678" s="5" t="b">
        <f t="shared" si="1264"/>
        <v>1</v>
      </c>
      <c r="P2678" s="11"/>
      <c r="Q2678" s="240"/>
      <c r="R2678" s="403" t="b">
        <f t="shared" si="1239"/>
        <v>1</v>
      </c>
    </row>
    <row r="2679" spans="1:18" s="13" customFormat="1" ht="27" x14ac:dyDescent="0.25">
      <c r="A2679" s="750"/>
      <c r="B2679" s="35" t="s">
        <v>20</v>
      </c>
      <c r="C2679" s="35"/>
      <c r="D2679" s="31">
        <f t="shared" si="1268"/>
        <v>0</v>
      </c>
      <c r="E2679" s="31">
        <f t="shared" si="1268"/>
        <v>0</v>
      </c>
      <c r="F2679" s="31">
        <f t="shared" si="1268"/>
        <v>0</v>
      </c>
      <c r="G2679" s="102" t="e">
        <f t="shared" si="1223"/>
        <v>#DIV/0!</v>
      </c>
      <c r="H2679" s="328">
        <f>H2684+H2689+H2694+H2699</f>
        <v>0</v>
      </c>
      <c r="I2679" s="103" t="e">
        <f t="shared" si="1220"/>
        <v>#DIV/0!</v>
      </c>
      <c r="J2679" s="103" t="e">
        <f t="shared" si="1266"/>
        <v>#DIV/0!</v>
      </c>
      <c r="K2679" s="328">
        <f t="shared" si="1267"/>
        <v>0</v>
      </c>
      <c r="L2679" s="328">
        <f>L2684+L2689+L2694+L2699</f>
        <v>0</v>
      </c>
      <c r="M2679" s="117" t="e">
        <f t="shared" si="1265"/>
        <v>#DIV/0!</v>
      </c>
      <c r="N2679" s="763"/>
      <c r="O2679" s="5" t="b">
        <f t="shared" si="1264"/>
        <v>1</v>
      </c>
      <c r="P2679" s="11"/>
      <c r="Q2679" s="240"/>
      <c r="R2679" s="403" t="b">
        <f t="shared" si="1239"/>
        <v>1</v>
      </c>
    </row>
    <row r="2680" spans="1:18" s="13" customFormat="1" ht="71.25" customHeight="1" x14ac:dyDescent="0.25">
      <c r="A2680" s="591" t="s">
        <v>275</v>
      </c>
      <c r="B2680" s="37" t="s">
        <v>121</v>
      </c>
      <c r="C2680" s="37" t="s">
        <v>172</v>
      </c>
      <c r="D2680" s="51">
        <f>SUM(D2681:D2684)</f>
        <v>40</v>
      </c>
      <c r="E2680" s="51">
        <f>SUM(E2681:E2684)</f>
        <v>40</v>
      </c>
      <c r="F2680" s="51">
        <f>SUM(F2681:F2684)</f>
        <v>40</v>
      </c>
      <c r="G2680" s="105">
        <f t="shared" si="1223"/>
        <v>1</v>
      </c>
      <c r="H2680" s="51">
        <f>SUM(H2681:H2684)</f>
        <v>40</v>
      </c>
      <c r="I2680" s="105">
        <f t="shared" si="1220"/>
        <v>1</v>
      </c>
      <c r="J2680" s="105">
        <f t="shared" si="1266"/>
        <v>1</v>
      </c>
      <c r="K2680" s="51">
        <f t="shared" ref="K2680:K2699" si="1269">E2680</f>
        <v>40</v>
      </c>
      <c r="L2680" s="51">
        <f t="shared" ref="L2680:L2699" si="1270">E2680-K2680</f>
        <v>0</v>
      </c>
      <c r="M2680" s="140">
        <f t="shared" si="1265"/>
        <v>1</v>
      </c>
      <c r="N2680" s="807" t="s">
        <v>1280</v>
      </c>
      <c r="O2680" s="5" t="b">
        <f t="shared" si="1264"/>
        <v>1</v>
      </c>
      <c r="P2680" s="11"/>
      <c r="Q2680" s="240"/>
      <c r="R2680" s="403" t="b">
        <f t="shared" si="1239"/>
        <v>1</v>
      </c>
    </row>
    <row r="2681" spans="1:18" s="13" customFormat="1" ht="18.75" customHeight="1" x14ac:dyDescent="0.25">
      <c r="A2681" s="591"/>
      <c r="B2681" s="490" t="s">
        <v>19</v>
      </c>
      <c r="C2681" s="490"/>
      <c r="D2681" s="24"/>
      <c r="E2681" s="25"/>
      <c r="F2681" s="24"/>
      <c r="G2681" s="98" t="e">
        <f t="shared" si="1223"/>
        <v>#DIV/0!</v>
      </c>
      <c r="H2681" s="24">
        <v>0</v>
      </c>
      <c r="I2681" s="81" t="e">
        <f t="shared" si="1220"/>
        <v>#DIV/0!</v>
      </c>
      <c r="J2681" s="81" t="e">
        <f t="shared" si="1266"/>
        <v>#DIV/0!</v>
      </c>
      <c r="K2681" s="24">
        <f t="shared" si="1269"/>
        <v>0</v>
      </c>
      <c r="L2681" s="24">
        <f t="shared" si="1270"/>
        <v>0</v>
      </c>
      <c r="M2681" s="120" t="e">
        <f t="shared" si="1265"/>
        <v>#DIV/0!</v>
      </c>
      <c r="N2681" s="807"/>
      <c r="O2681" s="5" t="b">
        <f t="shared" si="1264"/>
        <v>1</v>
      </c>
      <c r="P2681" s="11"/>
      <c r="Q2681" s="240"/>
      <c r="R2681" s="403" t="b">
        <f t="shared" si="1239"/>
        <v>1</v>
      </c>
    </row>
    <row r="2682" spans="1:18" s="13" customFormat="1" ht="27" x14ac:dyDescent="0.25">
      <c r="A2682" s="591"/>
      <c r="B2682" s="490" t="s">
        <v>18</v>
      </c>
      <c r="C2682" s="490"/>
      <c r="D2682" s="24"/>
      <c r="E2682" s="25"/>
      <c r="F2682" s="24"/>
      <c r="G2682" s="98" t="e">
        <f t="shared" si="1223"/>
        <v>#DIV/0!</v>
      </c>
      <c r="H2682" s="24">
        <v>0</v>
      </c>
      <c r="I2682" s="81" t="e">
        <f t="shared" si="1220"/>
        <v>#DIV/0!</v>
      </c>
      <c r="J2682" s="81" t="e">
        <f t="shared" si="1266"/>
        <v>#DIV/0!</v>
      </c>
      <c r="K2682" s="24">
        <f t="shared" si="1269"/>
        <v>0</v>
      </c>
      <c r="L2682" s="24">
        <f t="shared" si="1270"/>
        <v>0</v>
      </c>
      <c r="M2682" s="120" t="e">
        <f t="shared" si="1265"/>
        <v>#DIV/0!</v>
      </c>
      <c r="N2682" s="807"/>
      <c r="O2682" s="5" t="b">
        <f t="shared" si="1264"/>
        <v>1</v>
      </c>
      <c r="P2682" s="11"/>
      <c r="Q2682" s="240"/>
      <c r="R2682" s="403" t="b">
        <f t="shared" si="1239"/>
        <v>1</v>
      </c>
    </row>
    <row r="2683" spans="1:18" s="13" customFormat="1" ht="27" x14ac:dyDescent="0.25">
      <c r="A2683" s="591"/>
      <c r="B2683" s="490" t="s">
        <v>38</v>
      </c>
      <c r="C2683" s="490"/>
      <c r="D2683" s="24">
        <v>40</v>
      </c>
      <c r="E2683" s="24">
        <v>40</v>
      </c>
      <c r="F2683" s="24">
        <v>40</v>
      </c>
      <c r="G2683" s="100">
        <f t="shared" si="1223"/>
        <v>1</v>
      </c>
      <c r="H2683" s="24">
        <v>40</v>
      </c>
      <c r="I2683" s="100">
        <f t="shared" si="1220"/>
        <v>1</v>
      </c>
      <c r="J2683" s="100">
        <f t="shared" si="1266"/>
        <v>1</v>
      </c>
      <c r="K2683" s="24">
        <f t="shared" si="1269"/>
        <v>40</v>
      </c>
      <c r="L2683" s="24">
        <f t="shared" si="1270"/>
        <v>0</v>
      </c>
      <c r="M2683" s="47">
        <f t="shared" si="1265"/>
        <v>1</v>
      </c>
      <c r="N2683" s="807"/>
      <c r="O2683" s="5" t="b">
        <f t="shared" si="1264"/>
        <v>1</v>
      </c>
      <c r="P2683" s="11"/>
      <c r="Q2683" s="240"/>
      <c r="R2683" s="403" t="b">
        <f t="shared" si="1239"/>
        <v>1</v>
      </c>
    </row>
    <row r="2684" spans="1:18" s="13" customFormat="1" ht="27" x14ac:dyDescent="0.25">
      <c r="A2684" s="591"/>
      <c r="B2684" s="490" t="s">
        <v>20</v>
      </c>
      <c r="C2684" s="490"/>
      <c r="D2684" s="24"/>
      <c r="E2684" s="25"/>
      <c r="F2684" s="24"/>
      <c r="G2684" s="98" t="e">
        <f t="shared" si="1223"/>
        <v>#DIV/0!</v>
      </c>
      <c r="H2684" s="24">
        <v>0</v>
      </c>
      <c r="I2684" s="81" t="e">
        <f t="shared" ref="I2684:I2699" si="1271">H2684/E2684</f>
        <v>#DIV/0!</v>
      </c>
      <c r="J2684" s="81" t="e">
        <f t="shared" si="1266"/>
        <v>#DIV/0!</v>
      </c>
      <c r="K2684" s="24">
        <f t="shared" si="1269"/>
        <v>0</v>
      </c>
      <c r="L2684" s="24">
        <f t="shared" si="1270"/>
        <v>0</v>
      </c>
      <c r="M2684" s="120" t="e">
        <f t="shared" si="1265"/>
        <v>#DIV/0!</v>
      </c>
      <c r="N2684" s="807"/>
      <c r="O2684" s="5" t="b">
        <f t="shared" si="1264"/>
        <v>1</v>
      </c>
      <c r="P2684" s="11"/>
      <c r="Q2684" s="240"/>
      <c r="R2684" s="403" t="b">
        <f t="shared" si="1239"/>
        <v>1</v>
      </c>
    </row>
    <row r="2685" spans="1:18" s="13" customFormat="1" ht="56.25" customHeight="1" x14ac:dyDescent="0.25">
      <c r="A2685" s="591" t="s">
        <v>276</v>
      </c>
      <c r="B2685" s="37" t="s">
        <v>539</v>
      </c>
      <c r="C2685" s="37" t="s">
        <v>172</v>
      </c>
      <c r="D2685" s="51">
        <f>SUM(D2686:D2689)</f>
        <v>150</v>
      </c>
      <c r="E2685" s="51">
        <f>SUM(E2686:E2689)</f>
        <v>150</v>
      </c>
      <c r="F2685" s="51">
        <f>SUM(F2686:F2689)</f>
        <v>141</v>
      </c>
      <c r="G2685" s="105">
        <f t="shared" ref="G2685:G2699" si="1272">F2685/E2685</f>
        <v>0.94</v>
      </c>
      <c r="H2685" s="51">
        <f>SUM(H2686:H2689)</f>
        <v>141</v>
      </c>
      <c r="I2685" s="105">
        <f t="shared" si="1271"/>
        <v>0.94</v>
      </c>
      <c r="J2685" s="105">
        <f t="shared" si="1266"/>
        <v>1</v>
      </c>
      <c r="K2685" s="51">
        <f>SUM(K2686:K2689)</f>
        <v>150</v>
      </c>
      <c r="L2685" s="51">
        <f>SUM(L2686:L2689)</f>
        <v>0</v>
      </c>
      <c r="M2685" s="140">
        <f t="shared" si="1265"/>
        <v>1</v>
      </c>
      <c r="N2685" s="807" t="s">
        <v>1545</v>
      </c>
      <c r="O2685" s="5" t="b">
        <f t="shared" si="1264"/>
        <v>1</v>
      </c>
      <c r="P2685" s="11"/>
      <c r="Q2685" s="240"/>
      <c r="R2685" s="403" t="b">
        <f t="shared" si="1239"/>
        <v>1</v>
      </c>
    </row>
    <row r="2686" spans="1:18" s="13" customFormat="1" ht="36.75" customHeight="1" x14ac:dyDescent="0.25">
      <c r="A2686" s="591"/>
      <c r="B2686" s="490" t="s">
        <v>19</v>
      </c>
      <c r="C2686" s="490"/>
      <c r="D2686" s="24"/>
      <c r="E2686" s="25"/>
      <c r="F2686" s="24"/>
      <c r="G2686" s="98" t="e">
        <f t="shared" si="1272"/>
        <v>#DIV/0!</v>
      </c>
      <c r="H2686" s="24">
        <v>0</v>
      </c>
      <c r="I2686" s="81" t="e">
        <f t="shared" si="1271"/>
        <v>#DIV/0!</v>
      </c>
      <c r="J2686" s="81" t="e">
        <f t="shared" si="1266"/>
        <v>#DIV/0!</v>
      </c>
      <c r="K2686" s="24">
        <f t="shared" si="1269"/>
        <v>0</v>
      </c>
      <c r="L2686" s="24">
        <f t="shared" si="1270"/>
        <v>0</v>
      </c>
      <c r="M2686" s="120" t="e">
        <f t="shared" si="1265"/>
        <v>#DIV/0!</v>
      </c>
      <c r="N2686" s="807"/>
      <c r="O2686" s="5" t="b">
        <f t="shared" si="1264"/>
        <v>1</v>
      </c>
      <c r="P2686" s="11"/>
      <c r="Q2686" s="240"/>
      <c r="R2686" s="403" t="b">
        <f t="shared" si="1239"/>
        <v>1</v>
      </c>
    </row>
    <row r="2687" spans="1:18" s="13" customFormat="1" ht="36.75" customHeight="1" x14ac:dyDescent="0.25">
      <c r="A2687" s="591"/>
      <c r="B2687" s="490" t="s">
        <v>18</v>
      </c>
      <c r="C2687" s="490"/>
      <c r="D2687" s="24"/>
      <c r="E2687" s="25"/>
      <c r="F2687" s="24"/>
      <c r="G2687" s="98" t="e">
        <f t="shared" si="1272"/>
        <v>#DIV/0!</v>
      </c>
      <c r="H2687" s="24">
        <v>0</v>
      </c>
      <c r="I2687" s="81" t="e">
        <f t="shared" si="1271"/>
        <v>#DIV/0!</v>
      </c>
      <c r="J2687" s="81" t="e">
        <f t="shared" si="1266"/>
        <v>#DIV/0!</v>
      </c>
      <c r="K2687" s="24">
        <f t="shared" si="1269"/>
        <v>0</v>
      </c>
      <c r="L2687" s="24">
        <f t="shared" si="1270"/>
        <v>0</v>
      </c>
      <c r="M2687" s="120" t="e">
        <f t="shared" si="1265"/>
        <v>#DIV/0!</v>
      </c>
      <c r="N2687" s="807"/>
      <c r="O2687" s="5" t="b">
        <f t="shared" si="1264"/>
        <v>1</v>
      </c>
      <c r="P2687" s="11"/>
      <c r="Q2687" s="240"/>
      <c r="R2687" s="403" t="b">
        <f t="shared" si="1239"/>
        <v>1</v>
      </c>
    </row>
    <row r="2688" spans="1:18" s="13" customFormat="1" ht="36.75" customHeight="1" x14ac:dyDescent="0.25">
      <c r="A2688" s="591"/>
      <c r="B2688" s="490" t="s">
        <v>38</v>
      </c>
      <c r="C2688" s="490"/>
      <c r="D2688" s="24">
        <v>150</v>
      </c>
      <c r="E2688" s="24">
        <v>150</v>
      </c>
      <c r="F2688" s="24">
        <v>141</v>
      </c>
      <c r="G2688" s="100">
        <f t="shared" si="1272"/>
        <v>0.94</v>
      </c>
      <c r="H2688" s="24">
        <v>141</v>
      </c>
      <c r="I2688" s="100">
        <f t="shared" si="1271"/>
        <v>0.94</v>
      </c>
      <c r="J2688" s="100">
        <f t="shared" si="1266"/>
        <v>1</v>
      </c>
      <c r="K2688" s="24">
        <v>150</v>
      </c>
      <c r="L2688" s="24">
        <f>E2688-K2688</f>
        <v>0</v>
      </c>
      <c r="M2688" s="47">
        <f t="shared" si="1265"/>
        <v>1</v>
      </c>
      <c r="N2688" s="807"/>
      <c r="O2688" s="5" t="b">
        <f t="shared" si="1264"/>
        <v>1</v>
      </c>
      <c r="P2688" s="11"/>
      <c r="Q2688" s="240"/>
      <c r="R2688" s="403" t="b">
        <f t="shared" si="1239"/>
        <v>1</v>
      </c>
    </row>
    <row r="2689" spans="1:18" s="13" customFormat="1" ht="36.75" customHeight="1" x14ac:dyDescent="0.25">
      <c r="A2689" s="591"/>
      <c r="B2689" s="490" t="s">
        <v>20</v>
      </c>
      <c r="C2689" s="490"/>
      <c r="D2689" s="24"/>
      <c r="E2689" s="24"/>
      <c r="F2689" s="24"/>
      <c r="G2689" s="98" t="e">
        <f t="shared" si="1272"/>
        <v>#DIV/0!</v>
      </c>
      <c r="H2689" s="24">
        <v>0</v>
      </c>
      <c r="I2689" s="81" t="e">
        <f t="shared" si="1271"/>
        <v>#DIV/0!</v>
      </c>
      <c r="J2689" s="81" t="e">
        <f t="shared" si="1266"/>
        <v>#DIV/0!</v>
      </c>
      <c r="K2689" s="24">
        <f t="shared" si="1269"/>
        <v>0</v>
      </c>
      <c r="L2689" s="24">
        <f t="shared" si="1270"/>
        <v>0</v>
      </c>
      <c r="M2689" s="120" t="e">
        <f t="shared" si="1265"/>
        <v>#DIV/0!</v>
      </c>
      <c r="N2689" s="807"/>
      <c r="O2689" s="5" t="b">
        <f t="shared" si="1264"/>
        <v>1</v>
      </c>
      <c r="P2689" s="11"/>
      <c r="Q2689" s="240"/>
      <c r="R2689" s="403" t="b">
        <f t="shared" si="1239"/>
        <v>1</v>
      </c>
    </row>
    <row r="2690" spans="1:18" s="13" customFormat="1" ht="56.25" x14ac:dyDescent="0.25">
      <c r="A2690" s="591" t="s">
        <v>645</v>
      </c>
      <c r="B2690" s="37" t="s">
        <v>122</v>
      </c>
      <c r="C2690" s="37" t="s">
        <v>172</v>
      </c>
      <c r="D2690" s="51">
        <f>SUM(D2691:D2694)</f>
        <v>195.66</v>
      </c>
      <c r="E2690" s="51">
        <f>SUM(E2691:E2694)</f>
        <v>195.66</v>
      </c>
      <c r="F2690" s="51">
        <f>SUM(F2691:F2694)</f>
        <v>195.63</v>
      </c>
      <c r="G2690" s="105">
        <f t="shared" si="1272"/>
        <v>1</v>
      </c>
      <c r="H2690" s="51">
        <f>SUM(H2691:H2694)</f>
        <v>195.63</v>
      </c>
      <c r="I2690" s="105">
        <f t="shared" si="1271"/>
        <v>1</v>
      </c>
      <c r="J2690" s="105">
        <f t="shared" si="1266"/>
        <v>1</v>
      </c>
      <c r="K2690" s="51">
        <f>SUM(K2691:K2694)</f>
        <v>195.63</v>
      </c>
      <c r="L2690" s="51">
        <f>SUM(L2691:L2694)</f>
        <v>0.03</v>
      </c>
      <c r="M2690" s="47">
        <f t="shared" si="1265"/>
        <v>1</v>
      </c>
      <c r="N2690" s="807" t="s">
        <v>1281</v>
      </c>
      <c r="O2690" s="5" t="b">
        <f t="shared" si="1264"/>
        <v>1</v>
      </c>
      <c r="P2690" s="11"/>
      <c r="Q2690" s="240"/>
      <c r="R2690" s="403" t="b">
        <f t="shared" si="1239"/>
        <v>1</v>
      </c>
    </row>
    <row r="2691" spans="1:18" s="13" customFormat="1" ht="27" x14ac:dyDescent="0.25">
      <c r="A2691" s="591"/>
      <c r="B2691" s="490" t="s">
        <v>19</v>
      </c>
      <c r="C2691" s="490"/>
      <c r="D2691" s="24"/>
      <c r="E2691" s="24"/>
      <c r="F2691" s="24"/>
      <c r="G2691" s="98" t="e">
        <f t="shared" si="1272"/>
        <v>#DIV/0!</v>
      </c>
      <c r="H2691" s="24">
        <v>0</v>
      </c>
      <c r="I2691" s="81" t="e">
        <f t="shared" si="1271"/>
        <v>#DIV/0!</v>
      </c>
      <c r="J2691" s="81" t="e">
        <f t="shared" si="1266"/>
        <v>#DIV/0!</v>
      </c>
      <c r="K2691" s="24">
        <f t="shared" si="1269"/>
        <v>0</v>
      </c>
      <c r="L2691" s="24">
        <f t="shared" si="1270"/>
        <v>0</v>
      </c>
      <c r="M2691" s="120" t="e">
        <f t="shared" si="1265"/>
        <v>#DIV/0!</v>
      </c>
      <c r="N2691" s="807"/>
      <c r="O2691" s="5" t="b">
        <f t="shared" si="1264"/>
        <v>1</v>
      </c>
      <c r="P2691" s="11"/>
      <c r="Q2691" s="240"/>
      <c r="R2691" s="403" t="b">
        <f t="shared" si="1239"/>
        <v>1</v>
      </c>
    </row>
    <row r="2692" spans="1:18" s="13" customFormat="1" ht="27" x14ac:dyDescent="0.25">
      <c r="A2692" s="591"/>
      <c r="B2692" s="490" t="s">
        <v>18</v>
      </c>
      <c r="C2692" s="490"/>
      <c r="D2692" s="24"/>
      <c r="E2692" s="24"/>
      <c r="F2692" s="24"/>
      <c r="G2692" s="98" t="e">
        <f t="shared" si="1272"/>
        <v>#DIV/0!</v>
      </c>
      <c r="H2692" s="24">
        <v>0</v>
      </c>
      <c r="I2692" s="81" t="e">
        <f t="shared" si="1271"/>
        <v>#DIV/0!</v>
      </c>
      <c r="J2692" s="81" t="e">
        <f t="shared" si="1266"/>
        <v>#DIV/0!</v>
      </c>
      <c r="K2692" s="24">
        <f t="shared" si="1269"/>
        <v>0</v>
      </c>
      <c r="L2692" s="24">
        <f t="shared" si="1270"/>
        <v>0</v>
      </c>
      <c r="M2692" s="120" t="e">
        <f t="shared" si="1265"/>
        <v>#DIV/0!</v>
      </c>
      <c r="N2692" s="807"/>
      <c r="O2692" s="5" t="b">
        <f t="shared" si="1264"/>
        <v>1</v>
      </c>
      <c r="P2692" s="11"/>
      <c r="Q2692" s="240"/>
      <c r="R2692" s="403" t="b">
        <f t="shared" si="1239"/>
        <v>1</v>
      </c>
    </row>
    <row r="2693" spans="1:18" s="13" customFormat="1" ht="27" x14ac:dyDescent="0.25">
      <c r="A2693" s="591"/>
      <c r="B2693" s="490" t="s">
        <v>38</v>
      </c>
      <c r="C2693" s="490"/>
      <c r="D2693" s="24">
        <v>195.66</v>
      </c>
      <c r="E2693" s="24">
        <v>195.66</v>
      </c>
      <c r="F2693" s="24">
        <v>195.63</v>
      </c>
      <c r="G2693" s="100">
        <f t="shared" si="1272"/>
        <v>1</v>
      </c>
      <c r="H2693" s="24">
        <v>195.63</v>
      </c>
      <c r="I2693" s="100">
        <f t="shared" si="1271"/>
        <v>1</v>
      </c>
      <c r="J2693" s="100">
        <f t="shared" si="1266"/>
        <v>1</v>
      </c>
      <c r="K2693" s="24">
        <v>195.63</v>
      </c>
      <c r="L2693" s="24">
        <f t="shared" si="1270"/>
        <v>0.03</v>
      </c>
      <c r="M2693" s="47">
        <f t="shared" si="1265"/>
        <v>1</v>
      </c>
      <c r="N2693" s="807"/>
      <c r="O2693" s="5" t="b">
        <f t="shared" si="1264"/>
        <v>1</v>
      </c>
      <c r="P2693" s="11"/>
      <c r="Q2693" s="240"/>
      <c r="R2693" s="403" t="b">
        <f t="shared" si="1239"/>
        <v>1</v>
      </c>
    </row>
    <row r="2694" spans="1:18" s="13" customFormat="1" ht="27" x14ac:dyDescent="0.25">
      <c r="A2694" s="591"/>
      <c r="B2694" s="490" t="s">
        <v>20</v>
      </c>
      <c r="C2694" s="490"/>
      <c r="D2694" s="24"/>
      <c r="E2694" s="24"/>
      <c r="F2694" s="24"/>
      <c r="G2694" s="98" t="e">
        <f t="shared" si="1272"/>
        <v>#DIV/0!</v>
      </c>
      <c r="H2694" s="24">
        <v>0</v>
      </c>
      <c r="I2694" s="81" t="e">
        <f t="shared" si="1271"/>
        <v>#DIV/0!</v>
      </c>
      <c r="J2694" s="81" t="e">
        <f t="shared" si="1266"/>
        <v>#DIV/0!</v>
      </c>
      <c r="K2694" s="24">
        <f t="shared" si="1269"/>
        <v>0</v>
      </c>
      <c r="L2694" s="24">
        <f t="shared" si="1270"/>
        <v>0</v>
      </c>
      <c r="M2694" s="120" t="e">
        <f t="shared" si="1265"/>
        <v>#DIV/0!</v>
      </c>
      <c r="N2694" s="807"/>
      <c r="O2694" s="5" t="b">
        <f t="shared" si="1264"/>
        <v>1</v>
      </c>
      <c r="P2694" s="11"/>
      <c r="Q2694" s="240"/>
      <c r="R2694" s="403" t="b">
        <f t="shared" si="1239"/>
        <v>1</v>
      </c>
    </row>
    <row r="2695" spans="1:18" s="13" customFormat="1" ht="37.5" x14ac:dyDescent="0.25">
      <c r="A2695" s="591" t="s">
        <v>646</v>
      </c>
      <c r="B2695" s="37" t="s">
        <v>503</v>
      </c>
      <c r="C2695" s="37" t="s">
        <v>172</v>
      </c>
      <c r="D2695" s="51">
        <f>SUM(D2696:D2699)</f>
        <v>150</v>
      </c>
      <c r="E2695" s="51">
        <f>SUM(E2696:E2699)</f>
        <v>150</v>
      </c>
      <c r="F2695" s="51">
        <f>SUM(F2696:F2699)</f>
        <v>88.5</v>
      </c>
      <c r="G2695" s="105">
        <f t="shared" si="1272"/>
        <v>0.59</v>
      </c>
      <c r="H2695" s="51">
        <f>SUM(H2696:H2699)</f>
        <v>88.5</v>
      </c>
      <c r="I2695" s="105">
        <f t="shared" si="1271"/>
        <v>0.59</v>
      </c>
      <c r="J2695" s="105">
        <f t="shared" si="1266"/>
        <v>1</v>
      </c>
      <c r="K2695" s="51">
        <f>SUM(K2696:K2699)</f>
        <v>150</v>
      </c>
      <c r="L2695" s="51">
        <f>SUM(L2696:L2699)</f>
        <v>0</v>
      </c>
      <c r="M2695" s="140">
        <f t="shared" si="1265"/>
        <v>1</v>
      </c>
      <c r="N2695" s="807" t="s">
        <v>1546</v>
      </c>
      <c r="O2695" s="5" t="b">
        <f t="shared" si="1264"/>
        <v>1</v>
      </c>
      <c r="P2695" s="11"/>
      <c r="Q2695" s="240"/>
      <c r="R2695" s="403" t="b">
        <f t="shared" si="1239"/>
        <v>1</v>
      </c>
    </row>
    <row r="2696" spans="1:18" s="13" customFormat="1" ht="27" x14ac:dyDescent="0.25">
      <c r="A2696" s="591"/>
      <c r="B2696" s="490" t="s">
        <v>19</v>
      </c>
      <c r="C2696" s="490"/>
      <c r="D2696" s="24"/>
      <c r="E2696" s="25"/>
      <c r="F2696" s="24"/>
      <c r="G2696" s="98" t="e">
        <f t="shared" si="1272"/>
        <v>#DIV/0!</v>
      </c>
      <c r="H2696" s="24">
        <v>0</v>
      </c>
      <c r="I2696" s="81" t="e">
        <f t="shared" si="1271"/>
        <v>#DIV/0!</v>
      </c>
      <c r="J2696" s="81" t="e">
        <f t="shared" si="1266"/>
        <v>#DIV/0!</v>
      </c>
      <c r="K2696" s="24">
        <f t="shared" si="1269"/>
        <v>0</v>
      </c>
      <c r="L2696" s="24">
        <f t="shared" si="1270"/>
        <v>0</v>
      </c>
      <c r="M2696" s="120" t="e">
        <f t="shared" si="1265"/>
        <v>#DIV/0!</v>
      </c>
      <c r="N2696" s="807"/>
      <c r="O2696" s="5" t="b">
        <f t="shared" si="1264"/>
        <v>1</v>
      </c>
      <c r="P2696" s="11"/>
      <c r="Q2696" s="240"/>
      <c r="R2696" s="403" t="b">
        <f t="shared" ref="R2696:R2759" si="1273">F2696=H2696</f>
        <v>1</v>
      </c>
    </row>
    <row r="2697" spans="1:18" s="13" customFormat="1" ht="27" x14ac:dyDescent="0.25">
      <c r="A2697" s="591"/>
      <c r="B2697" s="490" t="s">
        <v>18</v>
      </c>
      <c r="C2697" s="490"/>
      <c r="D2697" s="24"/>
      <c r="E2697" s="25"/>
      <c r="F2697" s="24"/>
      <c r="G2697" s="98" t="e">
        <f t="shared" si="1272"/>
        <v>#DIV/0!</v>
      </c>
      <c r="H2697" s="24">
        <v>0</v>
      </c>
      <c r="I2697" s="81" t="e">
        <f t="shared" si="1271"/>
        <v>#DIV/0!</v>
      </c>
      <c r="J2697" s="81" t="e">
        <f t="shared" si="1266"/>
        <v>#DIV/0!</v>
      </c>
      <c r="K2697" s="24">
        <f t="shared" si="1269"/>
        <v>0</v>
      </c>
      <c r="L2697" s="24">
        <f t="shared" si="1270"/>
        <v>0</v>
      </c>
      <c r="M2697" s="120" t="e">
        <f t="shared" si="1265"/>
        <v>#DIV/0!</v>
      </c>
      <c r="N2697" s="807"/>
      <c r="O2697" s="5" t="b">
        <f t="shared" si="1264"/>
        <v>1</v>
      </c>
      <c r="P2697" s="11"/>
      <c r="Q2697" s="240"/>
      <c r="R2697" s="403" t="b">
        <f t="shared" si="1273"/>
        <v>1</v>
      </c>
    </row>
    <row r="2698" spans="1:18" s="13" customFormat="1" ht="27" x14ac:dyDescent="0.25">
      <c r="A2698" s="591"/>
      <c r="B2698" s="490" t="s">
        <v>38</v>
      </c>
      <c r="C2698" s="490"/>
      <c r="D2698" s="24">
        <v>150</v>
      </c>
      <c r="E2698" s="24">
        <v>150</v>
      </c>
      <c r="F2698" s="24">
        <v>88.5</v>
      </c>
      <c r="G2698" s="100">
        <f t="shared" si="1272"/>
        <v>0.59</v>
      </c>
      <c r="H2698" s="24">
        <v>88.5</v>
      </c>
      <c r="I2698" s="100">
        <f t="shared" si="1271"/>
        <v>0.59</v>
      </c>
      <c r="J2698" s="100">
        <f t="shared" si="1266"/>
        <v>1</v>
      </c>
      <c r="K2698" s="24">
        <v>150</v>
      </c>
      <c r="L2698" s="24"/>
      <c r="M2698" s="47">
        <f t="shared" si="1265"/>
        <v>1</v>
      </c>
      <c r="N2698" s="807"/>
      <c r="O2698" s="5" t="b">
        <f t="shared" si="1264"/>
        <v>1</v>
      </c>
      <c r="P2698" s="11"/>
      <c r="Q2698" s="240"/>
      <c r="R2698" s="403" t="b">
        <f t="shared" si="1273"/>
        <v>1</v>
      </c>
    </row>
    <row r="2699" spans="1:18" s="13" customFormat="1" ht="27" x14ac:dyDescent="0.25">
      <c r="A2699" s="591"/>
      <c r="B2699" s="490" t="s">
        <v>20</v>
      </c>
      <c r="C2699" s="490"/>
      <c r="D2699" s="24"/>
      <c r="E2699" s="25"/>
      <c r="F2699" s="24"/>
      <c r="G2699" s="98" t="e">
        <f t="shared" si="1272"/>
        <v>#DIV/0!</v>
      </c>
      <c r="H2699" s="24">
        <v>0</v>
      </c>
      <c r="I2699" s="81" t="e">
        <f t="shared" si="1271"/>
        <v>#DIV/0!</v>
      </c>
      <c r="J2699" s="81" t="e">
        <f t="shared" si="1266"/>
        <v>#DIV/0!</v>
      </c>
      <c r="K2699" s="24">
        <f t="shared" si="1269"/>
        <v>0</v>
      </c>
      <c r="L2699" s="24">
        <f t="shared" si="1270"/>
        <v>0</v>
      </c>
      <c r="M2699" s="120" t="e">
        <f t="shared" si="1265"/>
        <v>#DIV/0!</v>
      </c>
      <c r="N2699" s="807"/>
      <c r="O2699" s="5" t="b">
        <f t="shared" si="1264"/>
        <v>1</v>
      </c>
      <c r="P2699" s="11"/>
      <c r="Q2699" s="240"/>
      <c r="R2699" s="403" t="b">
        <f t="shared" si="1273"/>
        <v>1</v>
      </c>
    </row>
    <row r="2700" spans="1:18" s="13" customFormat="1" ht="37.5" x14ac:dyDescent="0.25">
      <c r="A2700" s="750" t="s">
        <v>519</v>
      </c>
      <c r="B2700" s="34" t="s">
        <v>714</v>
      </c>
      <c r="C2700" s="34" t="s">
        <v>114</v>
      </c>
      <c r="D2700" s="31">
        <f>SUM(D2701:D2704)</f>
        <v>37983.519999999997</v>
      </c>
      <c r="E2700" s="31">
        <f>SUM(E2701:E2704)</f>
        <v>37749.519999999997</v>
      </c>
      <c r="F2700" s="31">
        <f>SUM(F2701:F2704)</f>
        <v>32572.35</v>
      </c>
      <c r="G2700" s="101">
        <f t="shared" ref="G2700:G2748" si="1274">F2700/E2700</f>
        <v>0.86299999999999999</v>
      </c>
      <c r="H2700" s="31">
        <f>SUM(H2701:H2704)</f>
        <v>32297.65</v>
      </c>
      <c r="I2700" s="101">
        <f t="shared" ref="I2700:I2747" si="1275">H2700/E2700</f>
        <v>0.85599999999999998</v>
      </c>
      <c r="J2700" s="101">
        <f t="shared" si="1266"/>
        <v>0.99199999999999999</v>
      </c>
      <c r="K2700" s="31">
        <f>SUM(K2701:K2704)</f>
        <v>37748.65</v>
      </c>
      <c r="L2700" s="31">
        <f>SUM(L2701:L2704)</f>
        <v>0.87</v>
      </c>
      <c r="M2700" s="32">
        <f t="shared" si="1265"/>
        <v>1</v>
      </c>
      <c r="N2700" s="763"/>
      <c r="O2700" s="5" t="b">
        <f t="shared" si="1264"/>
        <v>1</v>
      </c>
      <c r="P2700" s="11"/>
      <c r="Q2700" s="240"/>
      <c r="R2700" s="403"/>
    </row>
    <row r="2701" spans="1:18" s="13" customFormat="1" ht="23.25" customHeight="1" x14ac:dyDescent="0.25">
      <c r="A2701" s="750"/>
      <c r="B2701" s="35" t="s">
        <v>19</v>
      </c>
      <c r="C2701" s="35"/>
      <c r="D2701" s="33">
        <f>D2706+D2751</f>
        <v>0</v>
      </c>
      <c r="E2701" s="33">
        <f t="shared" ref="E2701:L2703" si="1276">E2706+E2751</f>
        <v>0</v>
      </c>
      <c r="F2701" s="33">
        <f t="shared" si="1276"/>
        <v>0</v>
      </c>
      <c r="G2701" s="103" t="e">
        <f t="shared" si="1274"/>
        <v>#DIV/0!</v>
      </c>
      <c r="H2701" s="33">
        <f t="shared" si="1276"/>
        <v>0</v>
      </c>
      <c r="I2701" s="103" t="e">
        <f t="shared" si="1275"/>
        <v>#DIV/0!</v>
      </c>
      <c r="J2701" s="103" t="e">
        <f t="shared" si="1266"/>
        <v>#DIV/0!</v>
      </c>
      <c r="K2701" s="33">
        <f t="shared" si="1276"/>
        <v>0</v>
      </c>
      <c r="L2701" s="33">
        <f t="shared" si="1276"/>
        <v>0</v>
      </c>
      <c r="M2701" s="117" t="e">
        <f t="shared" si="1265"/>
        <v>#DIV/0!</v>
      </c>
      <c r="N2701" s="763"/>
      <c r="O2701" s="5" t="b">
        <f t="shared" si="1264"/>
        <v>1</v>
      </c>
      <c r="P2701" s="11"/>
      <c r="Q2701" s="240"/>
      <c r="R2701" s="403" t="b">
        <f t="shared" si="1273"/>
        <v>1</v>
      </c>
    </row>
    <row r="2702" spans="1:18" s="13" customFormat="1" ht="18.75" customHeight="1" x14ac:dyDescent="0.25">
      <c r="A2702" s="750"/>
      <c r="B2702" s="35" t="s">
        <v>18</v>
      </c>
      <c r="C2702" s="35"/>
      <c r="D2702" s="33">
        <f t="shared" ref="D2702:F2703" si="1277">D2707+D2752</f>
        <v>354.36</v>
      </c>
      <c r="E2702" s="33">
        <f t="shared" si="1277"/>
        <v>120.36</v>
      </c>
      <c r="F2702" s="33">
        <f t="shared" si="1277"/>
        <v>354.36</v>
      </c>
      <c r="G2702" s="104">
        <f t="shared" si="1274"/>
        <v>2.944</v>
      </c>
      <c r="H2702" s="33">
        <f>H2707+H2752</f>
        <v>79.66</v>
      </c>
      <c r="I2702" s="104">
        <f t="shared" si="1275"/>
        <v>0.66200000000000003</v>
      </c>
      <c r="J2702" s="104">
        <f t="shared" si="1266"/>
        <v>0.22500000000000001</v>
      </c>
      <c r="K2702" s="33">
        <f t="shared" si="1276"/>
        <v>119.49</v>
      </c>
      <c r="L2702" s="33">
        <f t="shared" si="1276"/>
        <v>0.87</v>
      </c>
      <c r="M2702" s="116">
        <f t="shared" si="1265"/>
        <v>0.99</v>
      </c>
      <c r="N2702" s="763"/>
      <c r="O2702" s="5" t="b">
        <f t="shared" si="1264"/>
        <v>1</v>
      </c>
      <c r="P2702" s="11"/>
      <c r="Q2702" s="240"/>
      <c r="R2702" s="403"/>
    </row>
    <row r="2703" spans="1:18" s="13" customFormat="1" ht="18.75" customHeight="1" x14ac:dyDescent="0.25">
      <c r="A2703" s="750"/>
      <c r="B2703" s="35" t="s">
        <v>38</v>
      </c>
      <c r="C2703" s="35"/>
      <c r="D2703" s="33">
        <f t="shared" si="1277"/>
        <v>37629.160000000003</v>
      </c>
      <c r="E2703" s="33">
        <f t="shared" si="1277"/>
        <v>37629.160000000003</v>
      </c>
      <c r="F2703" s="33">
        <f>F2708+F2753</f>
        <v>32217.99</v>
      </c>
      <c r="G2703" s="104">
        <f t="shared" si="1274"/>
        <v>0.85599999999999998</v>
      </c>
      <c r="H2703" s="33">
        <f t="shared" si="1276"/>
        <v>32217.99</v>
      </c>
      <c r="I2703" s="104">
        <f t="shared" si="1275"/>
        <v>0.85599999999999998</v>
      </c>
      <c r="J2703" s="104">
        <f t="shared" si="1266"/>
        <v>1</v>
      </c>
      <c r="K2703" s="33">
        <f>K2708+K2753</f>
        <v>37629.160000000003</v>
      </c>
      <c r="L2703" s="33">
        <f t="shared" si="1276"/>
        <v>0</v>
      </c>
      <c r="M2703" s="116">
        <f t="shared" si="1265"/>
        <v>1</v>
      </c>
      <c r="N2703" s="763"/>
      <c r="O2703" s="5" t="b">
        <f t="shared" si="1264"/>
        <v>1</v>
      </c>
      <c r="P2703" s="11"/>
      <c r="Q2703" s="240"/>
      <c r="R2703" s="403" t="b">
        <f t="shared" si="1273"/>
        <v>1</v>
      </c>
    </row>
    <row r="2704" spans="1:18" s="13" customFormat="1" ht="18.75" customHeight="1" x14ac:dyDescent="0.25">
      <c r="A2704" s="750"/>
      <c r="B2704" s="35" t="s">
        <v>20</v>
      </c>
      <c r="C2704" s="35"/>
      <c r="D2704" s="33"/>
      <c r="E2704" s="33"/>
      <c r="F2704" s="33"/>
      <c r="G2704" s="103"/>
      <c r="H2704" s="33"/>
      <c r="I2704" s="103"/>
      <c r="J2704" s="103"/>
      <c r="K2704" s="33"/>
      <c r="L2704" s="33"/>
      <c r="M2704" s="117"/>
      <c r="N2704" s="763"/>
      <c r="O2704" s="5" t="b">
        <f t="shared" si="1264"/>
        <v>1</v>
      </c>
      <c r="P2704" s="11"/>
      <c r="Q2704" s="240"/>
      <c r="R2704" s="403" t="b">
        <f t="shared" si="1273"/>
        <v>1</v>
      </c>
    </row>
    <row r="2705" spans="1:18" s="4" customFormat="1" ht="39" x14ac:dyDescent="0.25">
      <c r="A2705" s="702" t="s">
        <v>89</v>
      </c>
      <c r="B2705" s="54" t="s">
        <v>1006</v>
      </c>
      <c r="C2705" s="54" t="s">
        <v>116</v>
      </c>
      <c r="D2705" s="59">
        <f>SUM(D2706:D2709)</f>
        <v>671.5</v>
      </c>
      <c r="E2705" s="59">
        <f>SUM(E2706:E2709)</f>
        <v>437.5</v>
      </c>
      <c r="F2705" s="59">
        <f>SUM(F2706:F2709)</f>
        <v>621.5</v>
      </c>
      <c r="G2705" s="96">
        <f t="shared" si="1274"/>
        <v>1.421</v>
      </c>
      <c r="H2705" s="59">
        <f>SUM(H2706:H2709)</f>
        <v>346.8</v>
      </c>
      <c r="I2705" s="96">
        <f t="shared" si="1275"/>
        <v>0.79300000000000004</v>
      </c>
      <c r="J2705" s="96">
        <f t="shared" si="1266"/>
        <v>0.55800000000000005</v>
      </c>
      <c r="K2705" s="59">
        <f>SUM(K2706:K2709)</f>
        <v>436.63</v>
      </c>
      <c r="L2705" s="59">
        <f>SUM(L2706:L2709)</f>
        <v>0.87</v>
      </c>
      <c r="M2705" s="47">
        <f t="shared" si="1265"/>
        <v>1</v>
      </c>
      <c r="N2705" s="809"/>
      <c r="O2705" s="5" t="b">
        <f t="shared" si="1264"/>
        <v>1</v>
      </c>
      <c r="P2705" s="6"/>
      <c r="Q2705" s="138"/>
      <c r="R2705" s="403"/>
    </row>
    <row r="2706" spans="1:18" s="4" customFormat="1" ht="18.75" customHeight="1" x14ac:dyDescent="0.25">
      <c r="A2706" s="703"/>
      <c r="B2706" s="490" t="s">
        <v>19</v>
      </c>
      <c r="C2706" s="490"/>
      <c r="D2706" s="24">
        <f>D2711+D2716+D2741+D2746</f>
        <v>0</v>
      </c>
      <c r="E2706" s="24">
        <f>E2711+E2716+E2741+E2746</f>
        <v>0</v>
      </c>
      <c r="F2706" s="24">
        <f>F2711+F2716+F2741+F2746</f>
        <v>0</v>
      </c>
      <c r="G2706" s="81" t="e">
        <f t="shared" si="1274"/>
        <v>#DIV/0!</v>
      </c>
      <c r="H2706" s="24">
        <f>H2711+H2716+H2741+H2746</f>
        <v>0</v>
      </c>
      <c r="I2706" s="81" t="e">
        <f t="shared" si="1275"/>
        <v>#DIV/0!</v>
      </c>
      <c r="J2706" s="81" t="e">
        <f t="shared" si="1266"/>
        <v>#DIV/0!</v>
      </c>
      <c r="K2706" s="24">
        <f t="shared" ref="K2706:L2708" si="1278">K2711+K2716+K2741+K2746</f>
        <v>0</v>
      </c>
      <c r="L2706" s="24">
        <f t="shared" si="1278"/>
        <v>0</v>
      </c>
      <c r="M2706" s="120" t="e">
        <f t="shared" si="1265"/>
        <v>#DIV/0!</v>
      </c>
      <c r="N2706" s="810"/>
      <c r="O2706" s="5" t="b">
        <f t="shared" si="1264"/>
        <v>1</v>
      </c>
      <c r="P2706" s="6"/>
      <c r="Q2706" s="138"/>
      <c r="R2706" s="403" t="b">
        <f t="shared" si="1273"/>
        <v>1</v>
      </c>
    </row>
    <row r="2707" spans="1:18" s="4" customFormat="1" ht="18.75" customHeight="1" x14ac:dyDescent="0.25">
      <c r="A2707" s="703"/>
      <c r="B2707" s="490" t="s">
        <v>18</v>
      </c>
      <c r="C2707" s="490"/>
      <c r="D2707" s="24">
        <f t="shared" ref="D2707:F2708" si="1279">D2712+D2717+D2742+D2747</f>
        <v>354.36</v>
      </c>
      <c r="E2707" s="24">
        <f t="shared" si="1279"/>
        <v>120.36</v>
      </c>
      <c r="F2707" s="24">
        <f t="shared" si="1279"/>
        <v>354.36</v>
      </c>
      <c r="G2707" s="100">
        <f t="shared" si="1274"/>
        <v>2.944</v>
      </c>
      <c r="H2707" s="24">
        <f>H2712+H2717+H2742+H2747</f>
        <v>79.66</v>
      </c>
      <c r="I2707" s="100">
        <f t="shared" si="1275"/>
        <v>0.66200000000000003</v>
      </c>
      <c r="J2707" s="100">
        <f t="shared" si="1266"/>
        <v>0.22500000000000001</v>
      </c>
      <c r="K2707" s="24">
        <f t="shared" si="1278"/>
        <v>119.49</v>
      </c>
      <c r="L2707" s="24">
        <f>L2712+L2717+L2742+L2747</f>
        <v>0.87</v>
      </c>
      <c r="M2707" s="47">
        <f t="shared" si="1265"/>
        <v>0.99</v>
      </c>
      <c r="N2707" s="810"/>
      <c r="O2707" s="5" t="b">
        <f t="shared" si="1264"/>
        <v>1</v>
      </c>
      <c r="P2707" s="6"/>
      <c r="Q2707" s="138"/>
      <c r="R2707" s="403"/>
    </row>
    <row r="2708" spans="1:18" s="4" customFormat="1" ht="18.75" customHeight="1" x14ac:dyDescent="0.25">
      <c r="A2708" s="703"/>
      <c r="B2708" s="490" t="s">
        <v>38</v>
      </c>
      <c r="C2708" s="490"/>
      <c r="D2708" s="24">
        <f t="shared" si="1279"/>
        <v>317.14</v>
      </c>
      <c r="E2708" s="24">
        <f t="shared" si="1279"/>
        <v>317.14</v>
      </c>
      <c r="F2708" s="24">
        <f>F2713+F2718+F2743+F2748</f>
        <v>267.14</v>
      </c>
      <c r="G2708" s="100">
        <f t="shared" si="1274"/>
        <v>0.84199999999999997</v>
      </c>
      <c r="H2708" s="24">
        <f>H2713+H2718+H2743+H2748</f>
        <v>267.14</v>
      </c>
      <c r="I2708" s="100">
        <f t="shared" si="1275"/>
        <v>0.84199999999999997</v>
      </c>
      <c r="J2708" s="100">
        <f t="shared" si="1266"/>
        <v>1</v>
      </c>
      <c r="K2708" s="24">
        <f>K2713+K2718+K2743+K2748</f>
        <v>317.14</v>
      </c>
      <c r="L2708" s="24">
        <f t="shared" si="1278"/>
        <v>0</v>
      </c>
      <c r="M2708" s="47">
        <f t="shared" si="1265"/>
        <v>1</v>
      </c>
      <c r="N2708" s="810"/>
      <c r="O2708" s="5" t="b">
        <f t="shared" si="1264"/>
        <v>1</v>
      </c>
      <c r="P2708" s="6"/>
      <c r="Q2708" s="138"/>
      <c r="R2708" s="403" t="b">
        <f t="shared" si="1273"/>
        <v>1</v>
      </c>
    </row>
    <row r="2709" spans="1:18" s="4" customFormat="1" ht="18.75" customHeight="1" x14ac:dyDescent="0.25">
      <c r="A2709" s="704"/>
      <c r="B2709" s="490" t="s">
        <v>20</v>
      </c>
      <c r="C2709" s="490"/>
      <c r="D2709" s="24"/>
      <c r="E2709" s="24"/>
      <c r="F2709" s="24"/>
      <c r="G2709" s="81"/>
      <c r="H2709" s="24"/>
      <c r="I2709" s="81"/>
      <c r="J2709" s="81"/>
      <c r="K2709" s="24"/>
      <c r="L2709" s="24"/>
      <c r="M2709" s="120"/>
      <c r="N2709" s="811"/>
      <c r="O2709" s="5" t="b">
        <f t="shared" si="1264"/>
        <v>1</v>
      </c>
      <c r="P2709" s="6"/>
      <c r="Q2709" s="138"/>
      <c r="R2709" s="403" t="b">
        <f t="shared" si="1273"/>
        <v>1</v>
      </c>
    </row>
    <row r="2710" spans="1:18" s="4" customFormat="1" ht="39" customHeight="1" x14ac:dyDescent="0.25">
      <c r="A2710" s="591" t="s">
        <v>1007</v>
      </c>
      <c r="B2710" s="37" t="s">
        <v>1008</v>
      </c>
      <c r="C2710" s="37" t="s">
        <v>172</v>
      </c>
      <c r="D2710" s="51">
        <f>SUM(D2711:D2714)</f>
        <v>10</v>
      </c>
      <c r="E2710" s="51">
        <f>SUM(E2711:E2714)</f>
        <v>10</v>
      </c>
      <c r="F2710" s="24">
        <f>SUM(F2711:F2714)</f>
        <v>10</v>
      </c>
      <c r="G2710" s="100">
        <f t="shared" si="1274"/>
        <v>1</v>
      </c>
      <c r="H2710" s="24">
        <f>SUM(H2711:H2714)</f>
        <v>10</v>
      </c>
      <c r="I2710" s="100">
        <f t="shared" si="1275"/>
        <v>1</v>
      </c>
      <c r="J2710" s="81">
        <f t="shared" si="1266"/>
        <v>1</v>
      </c>
      <c r="K2710" s="24">
        <f t="shared" ref="K2710:K2764" si="1280">E2710</f>
        <v>10</v>
      </c>
      <c r="L2710" s="24">
        <f t="shared" ref="L2710:L2764" si="1281">E2710-K2710</f>
        <v>0</v>
      </c>
      <c r="M2710" s="47">
        <f t="shared" si="1265"/>
        <v>1</v>
      </c>
      <c r="N2710" s="711"/>
      <c r="O2710" s="5" t="b">
        <f t="shared" si="1264"/>
        <v>1</v>
      </c>
      <c r="P2710" s="6"/>
      <c r="Q2710" s="138"/>
      <c r="R2710" s="403" t="b">
        <f t="shared" si="1273"/>
        <v>1</v>
      </c>
    </row>
    <row r="2711" spans="1:18" s="4" customFormat="1" ht="27" x14ac:dyDescent="0.25">
      <c r="A2711" s="591"/>
      <c r="B2711" s="490" t="s">
        <v>19</v>
      </c>
      <c r="C2711" s="490"/>
      <c r="D2711" s="24"/>
      <c r="E2711" s="25"/>
      <c r="F2711" s="24"/>
      <c r="G2711" s="81" t="e">
        <f t="shared" si="1274"/>
        <v>#DIV/0!</v>
      </c>
      <c r="H2711" s="36"/>
      <c r="I2711" s="81" t="e">
        <f t="shared" si="1275"/>
        <v>#DIV/0!</v>
      </c>
      <c r="J2711" s="81" t="e">
        <f t="shared" si="1266"/>
        <v>#DIV/0!</v>
      </c>
      <c r="K2711" s="24">
        <f t="shared" si="1280"/>
        <v>0</v>
      </c>
      <c r="L2711" s="24">
        <f t="shared" si="1281"/>
        <v>0</v>
      </c>
      <c r="M2711" s="120" t="e">
        <f t="shared" si="1265"/>
        <v>#DIV/0!</v>
      </c>
      <c r="N2711" s="712"/>
      <c r="O2711" s="5" t="b">
        <f t="shared" si="1264"/>
        <v>1</v>
      </c>
      <c r="P2711" s="6"/>
      <c r="Q2711" s="138"/>
      <c r="R2711" s="403" t="b">
        <f t="shared" si="1273"/>
        <v>1</v>
      </c>
    </row>
    <row r="2712" spans="1:18" s="4" customFormat="1" ht="27" x14ac:dyDescent="0.25">
      <c r="A2712" s="591"/>
      <c r="B2712" s="490" t="s">
        <v>18</v>
      </c>
      <c r="C2712" s="490"/>
      <c r="D2712" s="24"/>
      <c r="E2712" s="25"/>
      <c r="F2712" s="24"/>
      <c r="G2712" s="81" t="e">
        <f t="shared" si="1274"/>
        <v>#DIV/0!</v>
      </c>
      <c r="H2712" s="167"/>
      <c r="I2712" s="81" t="e">
        <f t="shared" si="1275"/>
        <v>#DIV/0!</v>
      </c>
      <c r="J2712" s="81" t="e">
        <f t="shared" si="1266"/>
        <v>#DIV/0!</v>
      </c>
      <c r="K2712" s="24">
        <f t="shared" si="1280"/>
        <v>0</v>
      </c>
      <c r="L2712" s="24">
        <f t="shared" si="1281"/>
        <v>0</v>
      </c>
      <c r="M2712" s="120" t="e">
        <f t="shared" si="1265"/>
        <v>#DIV/0!</v>
      </c>
      <c r="N2712" s="712"/>
      <c r="O2712" s="5" t="b">
        <f t="shared" si="1264"/>
        <v>1</v>
      </c>
      <c r="P2712" s="6"/>
      <c r="Q2712" s="138"/>
      <c r="R2712" s="403" t="b">
        <f t="shared" si="1273"/>
        <v>1</v>
      </c>
    </row>
    <row r="2713" spans="1:18" s="4" customFormat="1" ht="27" x14ac:dyDescent="0.25">
      <c r="A2713" s="591"/>
      <c r="B2713" s="490" t="s">
        <v>38</v>
      </c>
      <c r="C2713" s="490"/>
      <c r="D2713" s="24">
        <v>10</v>
      </c>
      <c r="E2713" s="24">
        <v>10</v>
      </c>
      <c r="F2713" s="24">
        <v>10</v>
      </c>
      <c r="G2713" s="100">
        <f t="shared" si="1274"/>
        <v>1</v>
      </c>
      <c r="H2713" s="24">
        <v>10</v>
      </c>
      <c r="I2713" s="81">
        <f t="shared" si="1275"/>
        <v>1</v>
      </c>
      <c r="J2713" s="81">
        <f t="shared" si="1266"/>
        <v>1</v>
      </c>
      <c r="K2713" s="24">
        <f t="shared" si="1280"/>
        <v>10</v>
      </c>
      <c r="L2713" s="24">
        <f t="shared" si="1281"/>
        <v>0</v>
      </c>
      <c r="M2713" s="47">
        <f t="shared" si="1265"/>
        <v>1</v>
      </c>
      <c r="N2713" s="712"/>
      <c r="O2713" s="5" t="b">
        <f t="shared" si="1264"/>
        <v>1</v>
      </c>
      <c r="P2713" s="6"/>
      <c r="Q2713" s="138"/>
      <c r="R2713" s="403" t="b">
        <f t="shared" si="1273"/>
        <v>1</v>
      </c>
    </row>
    <row r="2714" spans="1:18" s="4" customFormat="1" ht="27" x14ac:dyDescent="0.25">
      <c r="A2714" s="591"/>
      <c r="B2714" s="490" t="s">
        <v>20</v>
      </c>
      <c r="C2714" s="490"/>
      <c r="D2714" s="24"/>
      <c r="E2714" s="24"/>
      <c r="F2714" s="24"/>
      <c r="G2714" s="81" t="e">
        <f t="shared" si="1274"/>
        <v>#DIV/0!</v>
      </c>
      <c r="H2714" s="36"/>
      <c r="I2714" s="81" t="e">
        <f t="shared" si="1275"/>
        <v>#DIV/0!</v>
      </c>
      <c r="J2714" s="81" t="e">
        <f t="shared" si="1266"/>
        <v>#DIV/0!</v>
      </c>
      <c r="K2714" s="24">
        <f t="shared" si="1280"/>
        <v>0</v>
      </c>
      <c r="L2714" s="24">
        <f t="shared" si="1281"/>
        <v>0</v>
      </c>
      <c r="M2714" s="120" t="e">
        <f t="shared" si="1265"/>
        <v>#DIV/0!</v>
      </c>
      <c r="N2714" s="713"/>
      <c r="O2714" s="5" t="b">
        <f t="shared" si="1264"/>
        <v>1</v>
      </c>
      <c r="P2714" s="6"/>
      <c r="Q2714" s="138"/>
      <c r="R2714" s="403" t="b">
        <f t="shared" si="1273"/>
        <v>1</v>
      </c>
    </row>
    <row r="2715" spans="1:18" s="42" customFormat="1" ht="37.5" outlineLevel="1" x14ac:dyDescent="0.25">
      <c r="A2715" s="591" t="s">
        <v>1009</v>
      </c>
      <c r="B2715" s="37" t="s">
        <v>54</v>
      </c>
      <c r="C2715" s="37" t="s">
        <v>172</v>
      </c>
      <c r="D2715" s="51">
        <f>SUM(D2716:D2719)</f>
        <v>277.14</v>
      </c>
      <c r="E2715" s="51">
        <f>SUM(E2716:E2719)</f>
        <v>277.14</v>
      </c>
      <c r="F2715" s="51">
        <f>SUM(F2716:F2719)</f>
        <v>227.14</v>
      </c>
      <c r="G2715" s="105">
        <f t="shared" si="1274"/>
        <v>0.82</v>
      </c>
      <c r="H2715" s="51">
        <f>SUM(H2716:H2719)</f>
        <v>227.14</v>
      </c>
      <c r="I2715" s="100">
        <f t="shared" si="1275"/>
        <v>0.82</v>
      </c>
      <c r="J2715" s="105">
        <f t="shared" si="1266"/>
        <v>1</v>
      </c>
      <c r="K2715" s="51">
        <f t="shared" si="1280"/>
        <v>277.14</v>
      </c>
      <c r="L2715" s="51">
        <f t="shared" si="1281"/>
        <v>0</v>
      </c>
      <c r="M2715" s="140">
        <f t="shared" si="1265"/>
        <v>1</v>
      </c>
      <c r="N2715" s="707"/>
      <c r="O2715" s="5" t="b">
        <f t="shared" si="1264"/>
        <v>1</v>
      </c>
      <c r="P2715" s="6"/>
      <c r="Q2715" s="138"/>
      <c r="R2715" s="403" t="b">
        <f t="shared" si="1273"/>
        <v>1</v>
      </c>
    </row>
    <row r="2716" spans="1:18" s="42" customFormat="1" ht="19.5" customHeight="1" outlineLevel="1" x14ac:dyDescent="0.25">
      <c r="A2716" s="591"/>
      <c r="B2716" s="490" t="s">
        <v>19</v>
      </c>
      <c r="C2716" s="490"/>
      <c r="D2716" s="24">
        <f>D2721+D2726+D2731+D2736</f>
        <v>0</v>
      </c>
      <c r="E2716" s="24">
        <f>E2721+E2726+E2731+E2736</f>
        <v>0</v>
      </c>
      <c r="F2716" s="24"/>
      <c r="G2716" s="81" t="e">
        <f t="shared" si="1274"/>
        <v>#DIV/0!</v>
      </c>
      <c r="H2716" s="36"/>
      <c r="I2716" s="81" t="e">
        <f t="shared" si="1275"/>
        <v>#DIV/0!</v>
      </c>
      <c r="J2716" s="81" t="e">
        <f t="shared" si="1266"/>
        <v>#DIV/0!</v>
      </c>
      <c r="K2716" s="36">
        <f t="shared" si="1280"/>
        <v>0</v>
      </c>
      <c r="L2716" s="36">
        <f t="shared" si="1281"/>
        <v>0</v>
      </c>
      <c r="M2716" s="120" t="e">
        <f t="shared" si="1265"/>
        <v>#DIV/0!</v>
      </c>
      <c r="N2716" s="707"/>
      <c r="O2716" s="5" t="b">
        <f t="shared" si="1264"/>
        <v>1</v>
      </c>
      <c r="P2716" s="6"/>
      <c r="Q2716" s="138"/>
      <c r="R2716" s="403" t="b">
        <f t="shared" si="1273"/>
        <v>1</v>
      </c>
    </row>
    <row r="2717" spans="1:18" s="42" customFormat="1" ht="19.5" customHeight="1" outlineLevel="1" x14ac:dyDescent="0.25">
      <c r="A2717" s="591"/>
      <c r="B2717" s="490" t="s">
        <v>18</v>
      </c>
      <c r="C2717" s="490"/>
      <c r="D2717" s="24">
        <f t="shared" ref="D2717:E2719" si="1282">D2722+D2727+D2732+D2737</f>
        <v>0</v>
      </c>
      <c r="E2717" s="24">
        <f t="shared" si="1282"/>
        <v>0</v>
      </c>
      <c r="F2717" s="24"/>
      <c r="G2717" s="81" t="e">
        <f t="shared" si="1274"/>
        <v>#DIV/0!</v>
      </c>
      <c r="H2717" s="167"/>
      <c r="I2717" s="81" t="e">
        <f t="shared" si="1275"/>
        <v>#DIV/0!</v>
      </c>
      <c r="J2717" s="81" t="e">
        <f t="shared" si="1266"/>
        <v>#DIV/0!</v>
      </c>
      <c r="K2717" s="36">
        <f t="shared" si="1280"/>
        <v>0</v>
      </c>
      <c r="L2717" s="36">
        <f t="shared" si="1281"/>
        <v>0</v>
      </c>
      <c r="M2717" s="120" t="e">
        <f t="shared" si="1265"/>
        <v>#DIV/0!</v>
      </c>
      <c r="N2717" s="707"/>
      <c r="O2717" s="5" t="b">
        <f t="shared" si="1264"/>
        <v>1</v>
      </c>
      <c r="P2717" s="6"/>
      <c r="Q2717" s="138"/>
      <c r="R2717" s="403" t="b">
        <f t="shared" si="1273"/>
        <v>1</v>
      </c>
    </row>
    <row r="2718" spans="1:18" s="42" customFormat="1" ht="19.5" customHeight="1" outlineLevel="1" x14ac:dyDescent="0.25">
      <c r="A2718" s="591"/>
      <c r="B2718" s="490" t="s">
        <v>38</v>
      </c>
      <c r="C2718" s="490"/>
      <c r="D2718" s="24">
        <f t="shared" si="1282"/>
        <v>277.14</v>
      </c>
      <c r="E2718" s="24">
        <f t="shared" si="1282"/>
        <v>277.14</v>
      </c>
      <c r="F2718" s="24">
        <f>F2723+F2728+F2733+F2738</f>
        <v>227.14</v>
      </c>
      <c r="G2718" s="100">
        <f t="shared" si="1274"/>
        <v>0.82</v>
      </c>
      <c r="H2718" s="24">
        <f>H2723+H2728+H2733+H2738</f>
        <v>227.14</v>
      </c>
      <c r="I2718" s="100">
        <f t="shared" si="1275"/>
        <v>0.82</v>
      </c>
      <c r="J2718" s="100">
        <f t="shared" si="1266"/>
        <v>1</v>
      </c>
      <c r="K2718" s="24">
        <f>K2723+K2728+K2733+K2738</f>
        <v>277.14</v>
      </c>
      <c r="L2718" s="24">
        <f t="shared" si="1281"/>
        <v>0</v>
      </c>
      <c r="M2718" s="47">
        <f t="shared" si="1265"/>
        <v>1</v>
      </c>
      <c r="N2718" s="707"/>
      <c r="O2718" s="5" t="b">
        <f t="shared" si="1264"/>
        <v>1</v>
      </c>
      <c r="P2718" s="6"/>
      <c r="Q2718" s="138"/>
      <c r="R2718" s="403" t="b">
        <f t="shared" si="1273"/>
        <v>1</v>
      </c>
    </row>
    <row r="2719" spans="1:18" s="42" customFormat="1" ht="19.5" customHeight="1" outlineLevel="1" x14ac:dyDescent="0.25">
      <c r="A2719" s="591"/>
      <c r="B2719" s="490" t="s">
        <v>20</v>
      </c>
      <c r="C2719" s="490"/>
      <c r="D2719" s="24">
        <f t="shared" si="1282"/>
        <v>0</v>
      </c>
      <c r="E2719" s="24">
        <f t="shared" si="1282"/>
        <v>0</v>
      </c>
      <c r="F2719" s="24"/>
      <c r="G2719" s="81" t="e">
        <f t="shared" si="1274"/>
        <v>#DIV/0!</v>
      </c>
      <c r="H2719" s="36"/>
      <c r="I2719" s="81" t="e">
        <f t="shared" si="1275"/>
        <v>#DIV/0!</v>
      </c>
      <c r="J2719" s="81" t="e">
        <f t="shared" si="1266"/>
        <v>#DIV/0!</v>
      </c>
      <c r="K2719" s="36">
        <f t="shared" si="1280"/>
        <v>0</v>
      </c>
      <c r="L2719" s="36">
        <f t="shared" si="1281"/>
        <v>0</v>
      </c>
      <c r="M2719" s="120" t="e">
        <f t="shared" si="1265"/>
        <v>#DIV/0!</v>
      </c>
      <c r="N2719" s="707"/>
      <c r="O2719" s="5" t="b">
        <f t="shared" si="1264"/>
        <v>1</v>
      </c>
      <c r="P2719" s="6"/>
      <c r="Q2719" s="138"/>
      <c r="R2719" s="403" t="b">
        <f t="shared" si="1273"/>
        <v>1</v>
      </c>
    </row>
    <row r="2720" spans="1:18" s="239" customFormat="1" ht="37.5" x14ac:dyDescent="0.25">
      <c r="A2720" s="591" t="s">
        <v>1010</v>
      </c>
      <c r="B2720" s="37" t="s">
        <v>123</v>
      </c>
      <c r="C2720" s="37" t="s">
        <v>172</v>
      </c>
      <c r="D2720" s="51">
        <f>SUM(D2721:D2724)</f>
        <v>40</v>
      </c>
      <c r="E2720" s="51">
        <f>SUM(E2721:E2724)</f>
        <v>40</v>
      </c>
      <c r="F2720" s="51">
        <f>SUM(F2721:F2724)</f>
        <v>40</v>
      </c>
      <c r="G2720" s="105">
        <f t="shared" si="1274"/>
        <v>1</v>
      </c>
      <c r="H2720" s="51">
        <f>SUM(H2721:H2724)</f>
        <v>40</v>
      </c>
      <c r="I2720" s="100">
        <f t="shared" si="1275"/>
        <v>1</v>
      </c>
      <c r="J2720" s="105">
        <f t="shared" si="1266"/>
        <v>1</v>
      </c>
      <c r="K2720" s="51">
        <f t="shared" si="1280"/>
        <v>40</v>
      </c>
      <c r="L2720" s="51">
        <f t="shared" si="1281"/>
        <v>0</v>
      </c>
      <c r="M2720" s="140">
        <f t="shared" si="1265"/>
        <v>1</v>
      </c>
      <c r="N2720" s="711" t="s">
        <v>1190</v>
      </c>
      <c r="O2720" s="5" t="b">
        <f t="shared" si="1264"/>
        <v>1</v>
      </c>
      <c r="P2720" s="11"/>
      <c r="Q2720" s="240"/>
      <c r="R2720" s="403" t="b">
        <f t="shared" si="1273"/>
        <v>1</v>
      </c>
    </row>
    <row r="2721" spans="1:18" s="13" customFormat="1" ht="19.5" customHeight="1" x14ac:dyDescent="0.25">
      <c r="A2721" s="591"/>
      <c r="B2721" s="490" t="s">
        <v>19</v>
      </c>
      <c r="C2721" s="490"/>
      <c r="D2721" s="24"/>
      <c r="E2721" s="24"/>
      <c r="F2721" s="24"/>
      <c r="G2721" s="81" t="e">
        <f t="shared" si="1274"/>
        <v>#DIV/0!</v>
      </c>
      <c r="H2721" s="36"/>
      <c r="I2721" s="81" t="e">
        <f t="shared" si="1275"/>
        <v>#DIV/0!</v>
      </c>
      <c r="J2721" s="81" t="e">
        <f t="shared" si="1266"/>
        <v>#DIV/0!</v>
      </c>
      <c r="K2721" s="36">
        <f t="shared" si="1280"/>
        <v>0</v>
      </c>
      <c r="L2721" s="36">
        <f t="shared" si="1281"/>
        <v>0</v>
      </c>
      <c r="M2721" s="120" t="e">
        <f t="shared" si="1265"/>
        <v>#DIV/0!</v>
      </c>
      <c r="N2721" s="712"/>
      <c r="O2721" s="5" t="b">
        <f t="shared" si="1264"/>
        <v>1</v>
      </c>
      <c r="P2721" s="11"/>
      <c r="Q2721" s="240"/>
      <c r="R2721" s="403" t="b">
        <f t="shared" si="1273"/>
        <v>1</v>
      </c>
    </row>
    <row r="2722" spans="1:18" s="13" customFormat="1" ht="19.5" customHeight="1" x14ac:dyDescent="0.25">
      <c r="A2722" s="591"/>
      <c r="B2722" s="490" t="s">
        <v>18</v>
      </c>
      <c r="C2722" s="490"/>
      <c r="D2722" s="24"/>
      <c r="E2722" s="24"/>
      <c r="F2722" s="24"/>
      <c r="G2722" s="81" t="e">
        <f t="shared" si="1274"/>
        <v>#DIV/0!</v>
      </c>
      <c r="H2722" s="167"/>
      <c r="I2722" s="81" t="e">
        <f t="shared" si="1275"/>
        <v>#DIV/0!</v>
      </c>
      <c r="J2722" s="81" t="e">
        <f t="shared" si="1266"/>
        <v>#DIV/0!</v>
      </c>
      <c r="K2722" s="36">
        <f t="shared" si="1280"/>
        <v>0</v>
      </c>
      <c r="L2722" s="36">
        <f t="shared" si="1281"/>
        <v>0</v>
      </c>
      <c r="M2722" s="120" t="e">
        <f t="shared" si="1265"/>
        <v>#DIV/0!</v>
      </c>
      <c r="N2722" s="712"/>
      <c r="O2722" s="5" t="b">
        <f t="shared" si="1264"/>
        <v>1</v>
      </c>
      <c r="P2722" s="11"/>
      <c r="Q2722" s="240"/>
      <c r="R2722" s="403" t="b">
        <f t="shared" si="1273"/>
        <v>1</v>
      </c>
    </row>
    <row r="2723" spans="1:18" s="13" customFormat="1" ht="19.5" customHeight="1" x14ac:dyDescent="0.25">
      <c r="A2723" s="591"/>
      <c r="B2723" s="490" t="s">
        <v>38</v>
      </c>
      <c r="C2723" s="490"/>
      <c r="D2723" s="24">
        <v>40</v>
      </c>
      <c r="E2723" s="24">
        <v>40</v>
      </c>
      <c r="F2723" s="24">
        <v>40</v>
      </c>
      <c r="G2723" s="100">
        <f t="shared" si="1274"/>
        <v>1</v>
      </c>
      <c r="H2723" s="24">
        <v>40</v>
      </c>
      <c r="I2723" s="100">
        <f t="shared" si="1275"/>
        <v>1</v>
      </c>
      <c r="J2723" s="100">
        <f t="shared" si="1266"/>
        <v>1</v>
      </c>
      <c r="K2723" s="24">
        <f t="shared" si="1280"/>
        <v>40</v>
      </c>
      <c r="L2723" s="24">
        <f t="shared" si="1281"/>
        <v>0</v>
      </c>
      <c r="M2723" s="47">
        <f t="shared" si="1265"/>
        <v>1</v>
      </c>
      <c r="N2723" s="712"/>
      <c r="O2723" s="5" t="b">
        <f t="shared" si="1264"/>
        <v>1</v>
      </c>
      <c r="P2723" s="11"/>
      <c r="Q2723" s="240"/>
      <c r="R2723" s="403" t="b">
        <f t="shared" si="1273"/>
        <v>1</v>
      </c>
    </row>
    <row r="2724" spans="1:18" s="13" customFormat="1" ht="19.5" customHeight="1" x14ac:dyDescent="0.25">
      <c r="A2724" s="591"/>
      <c r="B2724" s="490" t="s">
        <v>20</v>
      </c>
      <c r="C2724" s="490"/>
      <c r="D2724" s="24"/>
      <c r="E2724" s="24"/>
      <c r="F2724" s="24"/>
      <c r="G2724" s="81" t="e">
        <f t="shared" si="1274"/>
        <v>#DIV/0!</v>
      </c>
      <c r="H2724" s="36"/>
      <c r="I2724" s="81" t="e">
        <f t="shared" si="1275"/>
        <v>#DIV/0!</v>
      </c>
      <c r="J2724" s="81" t="e">
        <f t="shared" si="1266"/>
        <v>#DIV/0!</v>
      </c>
      <c r="K2724" s="36">
        <f t="shared" si="1280"/>
        <v>0</v>
      </c>
      <c r="L2724" s="36">
        <f t="shared" si="1281"/>
        <v>0</v>
      </c>
      <c r="M2724" s="120" t="e">
        <f t="shared" si="1265"/>
        <v>#DIV/0!</v>
      </c>
      <c r="N2724" s="713"/>
      <c r="O2724" s="5" t="b">
        <f t="shared" si="1264"/>
        <v>1</v>
      </c>
      <c r="P2724" s="11"/>
      <c r="Q2724" s="240"/>
      <c r="R2724" s="403" t="b">
        <f t="shared" si="1273"/>
        <v>1</v>
      </c>
    </row>
    <row r="2725" spans="1:18" s="13" customFormat="1" ht="67.5" customHeight="1" x14ac:dyDescent="0.25">
      <c r="A2725" s="591" t="s">
        <v>1011</v>
      </c>
      <c r="B2725" s="37" t="s">
        <v>124</v>
      </c>
      <c r="C2725" s="37" t="s">
        <v>172</v>
      </c>
      <c r="D2725" s="51">
        <f>SUM(D2726:D2729)</f>
        <v>50</v>
      </c>
      <c r="E2725" s="51">
        <f>SUM(E2726:E2729)</f>
        <v>50</v>
      </c>
      <c r="F2725" s="51">
        <f>SUM(F2726:F2729)</f>
        <v>0</v>
      </c>
      <c r="G2725" s="105">
        <f t="shared" si="1274"/>
        <v>0</v>
      </c>
      <c r="H2725" s="51">
        <f>SUM(H2726:H2729)</f>
        <v>0</v>
      </c>
      <c r="I2725" s="105">
        <f t="shared" si="1275"/>
        <v>0</v>
      </c>
      <c r="J2725" s="99" t="e">
        <f t="shared" si="1266"/>
        <v>#DIV/0!</v>
      </c>
      <c r="K2725" s="51">
        <f t="shared" si="1280"/>
        <v>50</v>
      </c>
      <c r="L2725" s="24">
        <f t="shared" si="1281"/>
        <v>0</v>
      </c>
      <c r="M2725" s="47">
        <f t="shared" si="1265"/>
        <v>1</v>
      </c>
      <c r="N2725" s="711" t="s">
        <v>1191</v>
      </c>
      <c r="O2725" s="5" t="b">
        <f t="shared" ref="O2725:O2788" si="1283">K2725+L2725=E2725</f>
        <v>1</v>
      </c>
      <c r="P2725" s="11"/>
      <c r="Q2725" s="240"/>
      <c r="R2725" s="403" t="b">
        <f t="shared" si="1273"/>
        <v>1</v>
      </c>
    </row>
    <row r="2726" spans="1:18" s="13" customFormat="1" ht="19.5" customHeight="1" x14ac:dyDescent="0.25">
      <c r="A2726" s="591"/>
      <c r="B2726" s="490" t="s">
        <v>19</v>
      </c>
      <c r="C2726" s="490"/>
      <c r="D2726" s="24"/>
      <c r="E2726" s="24"/>
      <c r="F2726" s="24"/>
      <c r="G2726" s="98" t="e">
        <f t="shared" si="1274"/>
        <v>#DIV/0!</v>
      </c>
      <c r="H2726" s="36"/>
      <c r="I2726" s="81" t="e">
        <f t="shared" si="1275"/>
        <v>#DIV/0!</v>
      </c>
      <c r="J2726" s="81" t="e">
        <f t="shared" si="1266"/>
        <v>#DIV/0!</v>
      </c>
      <c r="K2726" s="36">
        <f t="shared" si="1280"/>
        <v>0</v>
      </c>
      <c r="L2726" s="36">
        <f t="shared" si="1281"/>
        <v>0</v>
      </c>
      <c r="M2726" s="120" t="e">
        <f t="shared" si="1265"/>
        <v>#DIV/0!</v>
      </c>
      <c r="N2726" s="712"/>
      <c r="O2726" s="5" t="b">
        <f t="shared" si="1283"/>
        <v>1</v>
      </c>
      <c r="P2726" s="11"/>
      <c r="Q2726" s="240"/>
      <c r="R2726" s="403" t="b">
        <f t="shared" si="1273"/>
        <v>1</v>
      </c>
    </row>
    <row r="2727" spans="1:18" s="13" customFormat="1" ht="19.5" customHeight="1" x14ac:dyDescent="0.25">
      <c r="A2727" s="591"/>
      <c r="B2727" s="490" t="s">
        <v>18</v>
      </c>
      <c r="C2727" s="490"/>
      <c r="D2727" s="24"/>
      <c r="E2727" s="24"/>
      <c r="F2727" s="24"/>
      <c r="G2727" s="98" t="e">
        <f t="shared" si="1274"/>
        <v>#DIV/0!</v>
      </c>
      <c r="H2727" s="167"/>
      <c r="I2727" s="81" t="e">
        <f t="shared" si="1275"/>
        <v>#DIV/0!</v>
      </c>
      <c r="J2727" s="81" t="e">
        <f t="shared" si="1266"/>
        <v>#DIV/0!</v>
      </c>
      <c r="K2727" s="36">
        <f t="shared" si="1280"/>
        <v>0</v>
      </c>
      <c r="L2727" s="36">
        <f t="shared" si="1281"/>
        <v>0</v>
      </c>
      <c r="M2727" s="120" t="e">
        <f t="shared" si="1265"/>
        <v>#DIV/0!</v>
      </c>
      <c r="N2727" s="712"/>
      <c r="O2727" s="5" t="b">
        <f t="shared" si="1283"/>
        <v>1</v>
      </c>
      <c r="P2727" s="11"/>
      <c r="Q2727" s="240"/>
      <c r="R2727" s="403" t="b">
        <f t="shared" si="1273"/>
        <v>1</v>
      </c>
    </row>
    <row r="2728" spans="1:18" s="13" customFormat="1" ht="19.5" customHeight="1" x14ac:dyDescent="0.25">
      <c r="A2728" s="591"/>
      <c r="B2728" s="490" t="s">
        <v>38</v>
      </c>
      <c r="C2728" s="490"/>
      <c r="D2728" s="24">
        <v>50</v>
      </c>
      <c r="E2728" s="24">
        <v>50</v>
      </c>
      <c r="F2728" s="24"/>
      <c r="G2728" s="100">
        <f t="shared" si="1274"/>
        <v>0</v>
      </c>
      <c r="H2728" s="24"/>
      <c r="I2728" s="100">
        <f t="shared" si="1275"/>
        <v>0</v>
      </c>
      <c r="J2728" s="81" t="e">
        <f t="shared" si="1266"/>
        <v>#DIV/0!</v>
      </c>
      <c r="K2728" s="24">
        <f t="shared" si="1280"/>
        <v>50</v>
      </c>
      <c r="L2728" s="24">
        <f t="shared" si="1281"/>
        <v>0</v>
      </c>
      <c r="M2728" s="47">
        <f t="shared" si="1265"/>
        <v>1</v>
      </c>
      <c r="N2728" s="712"/>
      <c r="O2728" s="5" t="b">
        <f t="shared" si="1283"/>
        <v>1</v>
      </c>
      <c r="P2728" s="11"/>
      <c r="Q2728" s="240"/>
      <c r="R2728" s="403" t="b">
        <f t="shared" si="1273"/>
        <v>1</v>
      </c>
    </row>
    <row r="2729" spans="1:18" s="13" customFormat="1" ht="19.5" customHeight="1" x14ac:dyDescent="0.25">
      <c r="A2729" s="591"/>
      <c r="B2729" s="490" t="s">
        <v>20</v>
      </c>
      <c r="C2729" s="490"/>
      <c r="D2729" s="24"/>
      <c r="E2729" s="24"/>
      <c r="F2729" s="24"/>
      <c r="G2729" s="98" t="e">
        <f t="shared" si="1274"/>
        <v>#DIV/0!</v>
      </c>
      <c r="H2729" s="36"/>
      <c r="I2729" s="81" t="e">
        <f t="shared" si="1275"/>
        <v>#DIV/0!</v>
      </c>
      <c r="J2729" s="81" t="e">
        <f t="shared" si="1266"/>
        <v>#DIV/0!</v>
      </c>
      <c r="K2729" s="24">
        <f t="shared" si="1280"/>
        <v>0</v>
      </c>
      <c r="L2729" s="24">
        <f t="shared" si="1281"/>
        <v>0</v>
      </c>
      <c r="M2729" s="120" t="e">
        <f t="shared" si="1265"/>
        <v>#DIV/0!</v>
      </c>
      <c r="N2729" s="713"/>
      <c r="O2729" s="5" t="b">
        <f t="shared" si="1283"/>
        <v>1</v>
      </c>
      <c r="P2729" s="11"/>
      <c r="Q2729" s="240"/>
      <c r="R2729" s="403" t="b">
        <f t="shared" si="1273"/>
        <v>1</v>
      </c>
    </row>
    <row r="2730" spans="1:18" s="13" customFormat="1" ht="67.5" customHeight="1" x14ac:dyDescent="0.25">
      <c r="A2730" s="591" t="s">
        <v>1012</v>
      </c>
      <c r="B2730" s="37" t="s">
        <v>540</v>
      </c>
      <c r="C2730" s="37" t="s">
        <v>172</v>
      </c>
      <c r="D2730" s="51">
        <f>SUM(D2731:D2734)</f>
        <v>68.52</v>
      </c>
      <c r="E2730" s="51">
        <f>SUM(E2731:E2734)</f>
        <v>68.52</v>
      </c>
      <c r="F2730" s="51">
        <f>SUM(F2731:F2734)</f>
        <v>68.52</v>
      </c>
      <c r="G2730" s="105">
        <f t="shared" si="1274"/>
        <v>1</v>
      </c>
      <c r="H2730" s="51">
        <f>SUM(H2731:H2734)</f>
        <v>68.52</v>
      </c>
      <c r="I2730" s="100">
        <f t="shared" si="1275"/>
        <v>1</v>
      </c>
      <c r="J2730" s="105">
        <f t="shared" si="1266"/>
        <v>1</v>
      </c>
      <c r="K2730" s="51">
        <f t="shared" si="1280"/>
        <v>68.52</v>
      </c>
      <c r="L2730" s="51">
        <f t="shared" si="1281"/>
        <v>0</v>
      </c>
      <c r="M2730" s="140">
        <f t="shared" si="1265"/>
        <v>1</v>
      </c>
      <c r="N2730" s="711" t="s">
        <v>1192</v>
      </c>
      <c r="O2730" s="5" t="b">
        <f t="shared" si="1283"/>
        <v>1</v>
      </c>
      <c r="P2730" s="11"/>
      <c r="Q2730" s="240"/>
      <c r="R2730" s="403" t="b">
        <f t="shared" si="1273"/>
        <v>1</v>
      </c>
    </row>
    <row r="2731" spans="1:18" s="13" customFormat="1" ht="19.5" customHeight="1" x14ac:dyDescent="0.25">
      <c r="A2731" s="591"/>
      <c r="B2731" s="490" t="s">
        <v>19</v>
      </c>
      <c r="C2731" s="490"/>
      <c r="D2731" s="24"/>
      <c r="E2731" s="24"/>
      <c r="F2731" s="24"/>
      <c r="G2731" s="81" t="e">
        <f t="shared" si="1274"/>
        <v>#DIV/0!</v>
      </c>
      <c r="H2731" s="36"/>
      <c r="I2731" s="81" t="e">
        <f t="shared" si="1275"/>
        <v>#DIV/0!</v>
      </c>
      <c r="J2731" s="81" t="e">
        <f t="shared" si="1266"/>
        <v>#DIV/0!</v>
      </c>
      <c r="K2731" s="36">
        <f t="shared" si="1280"/>
        <v>0</v>
      </c>
      <c r="L2731" s="36">
        <f t="shared" si="1281"/>
        <v>0</v>
      </c>
      <c r="M2731" s="120" t="e">
        <f t="shared" si="1265"/>
        <v>#DIV/0!</v>
      </c>
      <c r="N2731" s="712"/>
      <c r="O2731" s="5" t="b">
        <f t="shared" si="1283"/>
        <v>1</v>
      </c>
      <c r="P2731" s="11"/>
      <c r="Q2731" s="240"/>
      <c r="R2731" s="403" t="b">
        <f t="shared" si="1273"/>
        <v>1</v>
      </c>
    </row>
    <row r="2732" spans="1:18" s="13" customFormat="1" ht="19.5" customHeight="1" x14ac:dyDescent="0.25">
      <c r="A2732" s="591"/>
      <c r="B2732" s="490" t="s">
        <v>18</v>
      </c>
      <c r="C2732" s="490"/>
      <c r="D2732" s="24"/>
      <c r="E2732" s="24"/>
      <c r="F2732" s="24"/>
      <c r="G2732" s="81" t="e">
        <f t="shared" si="1274"/>
        <v>#DIV/0!</v>
      </c>
      <c r="H2732" s="167"/>
      <c r="I2732" s="81" t="e">
        <f t="shared" si="1275"/>
        <v>#DIV/0!</v>
      </c>
      <c r="J2732" s="81" t="e">
        <f t="shared" si="1266"/>
        <v>#DIV/0!</v>
      </c>
      <c r="K2732" s="36">
        <f t="shared" si="1280"/>
        <v>0</v>
      </c>
      <c r="L2732" s="36">
        <f t="shared" si="1281"/>
        <v>0</v>
      </c>
      <c r="M2732" s="120" t="e">
        <f t="shared" si="1265"/>
        <v>#DIV/0!</v>
      </c>
      <c r="N2732" s="712"/>
      <c r="O2732" s="5" t="b">
        <f t="shared" si="1283"/>
        <v>1</v>
      </c>
      <c r="P2732" s="11"/>
      <c r="Q2732" s="240"/>
      <c r="R2732" s="403" t="b">
        <f t="shared" si="1273"/>
        <v>1</v>
      </c>
    </row>
    <row r="2733" spans="1:18" s="13" customFormat="1" ht="19.5" customHeight="1" x14ac:dyDescent="0.25">
      <c r="A2733" s="591"/>
      <c r="B2733" s="490" t="s">
        <v>38</v>
      </c>
      <c r="C2733" s="490"/>
      <c r="D2733" s="24">
        <v>68.52</v>
      </c>
      <c r="E2733" s="24">
        <v>68.52</v>
      </c>
      <c r="F2733" s="24">
        <v>68.52</v>
      </c>
      <c r="G2733" s="100">
        <f t="shared" si="1274"/>
        <v>1</v>
      </c>
      <c r="H2733" s="24">
        <v>68.52</v>
      </c>
      <c r="I2733" s="100">
        <f t="shared" si="1275"/>
        <v>1</v>
      </c>
      <c r="J2733" s="100">
        <f t="shared" si="1266"/>
        <v>1</v>
      </c>
      <c r="K2733" s="24">
        <f t="shared" si="1280"/>
        <v>68.52</v>
      </c>
      <c r="L2733" s="24">
        <f t="shared" si="1281"/>
        <v>0</v>
      </c>
      <c r="M2733" s="47">
        <f t="shared" si="1265"/>
        <v>1</v>
      </c>
      <c r="N2733" s="712"/>
      <c r="O2733" s="5" t="b">
        <f t="shared" si="1283"/>
        <v>1</v>
      </c>
      <c r="P2733" s="11"/>
      <c r="Q2733" s="240"/>
      <c r="R2733" s="403" t="b">
        <f t="shared" si="1273"/>
        <v>1</v>
      </c>
    </row>
    <row r="2734" spans="1:18" s="13" customFormat="1" ht="19.5" customHeight="1" x14ac:dyDescent="0.25">
      <c r="A2734" s="591"/>
      <c r="B2734" s="490" t="s">
        <v>20</v>
      </c>
      <c r="C2734" s="490"/>
      <c r="D2734" s="24"/>
      <c r="E2734" s="24"/>
      <c r="F2734" s="24"/>
      <c r="G2734" s="98" t="e">
        <f t="shared" si="1274"/>
        <v>#DIV/0!</v>
      </c>
      <c r="H2734" s="36"/>
      <c r="I2734" s="81" t="e">
        <f t="shared" si="1275"/>
        <v>#DIV/0!</v>
      </c>
      <c r="J2734" s="81" t="e">
        <f t="shared" si="1266"/>
        <v>#DIV/0!</v>
      </c>
      <c r="K2734" s="36">
        <f t="shared" si="1280"/>
        <v>0</v>
      </c>
      <c r="L2734" s="36">
        <f t="shared" si="1281"/>
        <v>0</v>
      </c>
      <c r="M2734" s="120" t="e">
        <f t="shared" si="1265"/>
        <v>#DIV/0!</v>
      </c>
      <c r="N2734" s="713"/>
      <c r="O2734" s="5" t="b">
        <f t="shared" si="1283"/>
        <v>1</v>
      </c>
      <c r="P2734" s="11"/>
      <c r="Q2734" s="240"/>
      <c r="R2734" s="403" t="b">
        <f t="shared" si="1273"/>
        <v>1</v>
      </c>
    </row>
    <row r="2735" spans="1:18" s="13" customFormat="1" ht="37.5" x14ac:dyDescent="0.25">
      <c r="A2735" s="591" t="s">
        <v>1013</v>
      </c>
      <c r="B2735" s="37" t="s">
        <v>125</v>
      </c>
      <c r="C2735" s="37" t="s">
        <v>172</v>
      </c>
      <c r="D2735" s="51">
        <f>SUM(D2736:D2739)</f>
        <v>118.62</v>
      </c>
      <c r="E2735" s="51">
        <f>SUM(E2736:E2739)</f>
        <v>118.62</v>
      </c>
      <c r="F2735" s="51">
        <f>SUM(F2736:F2739)</f>
        <v>118.62</v>
      </c>
      <c r="G2735" s="105">
        <f t="shared" si="1274"/>
        <v>1</v>
      </c>
      <c r="H2735" s="51">
        <f>SUM(H2736:H2739)</f>
        <v>118.62</v>
      </c>
      <c r="I2735" s="100">
        <f t="shared" si="1275"/>
        <v>1</v>
      </c>
      <c r="J2735" s="105">
        <f t="shared" si="1266"/>
        <v>1</v>
      </c>
      <c r="K2735" s="51">
        <f t="shared" si="1280"/>
        <v>118.62</v>
      </c>
      <c r="L2735" s="51">
        <f t="shared" si="1281"/>
        <v>0</v>
      </c>
      <c r="M2735" s="140">
        <f t="shared" si="1265"/>
        <v>1</v>
      </c>
      <c r="N2735" s="711" t="s">
        <v>1193</v>
      </c>
      <c r="O2735" s="5" t="b">
        <f t="shared" si="1283"/>
        <v>1</v>
      </c>
      <c r="P2735" s="11"/>
      <c r="Q2735" s="240"/>
      <c r="R2735" s="403" t="b">
        <f t="shared" si="1273"/>
        <v>1</v>
      </c>
    </row>
    <row r="2736" spans="1:18" s="13" customFormat="1" ht="18.75" customHeight="1" x14ac:dyDescent="0.25">
      <c r="A2736" s="591"/>
      <c r="B2736" s="490" t="s">
        <v>19</v>
      </c>
      <c r="C2736" s="490"/>
      <c r="D2736" s="24"/>
      <c r="E2736" s="24"/>
      <c r="F2736" s="24"/>
      <c r="G2736" s="81" t="e">
        <f t="shared" si="1274"/>
        <v>#DIV/0!</v>
      </c>
      <c r="H2736" s="36"/>
      <c r="I2736" s="81" t="e">
        <f t="shared" si="1275"/>
        <v>#DIV/0!</v>
      </c>
      <c r="J2736" s="81" t="e">
        <f t="shared" si="1266"/>
        <v>#DIV/0!</v>
      </c>
      <c r="K2736" s="36">
        <f t="shared" si="1280"/>
        <v>0</v>
      </c>
      <c r="L2736" s="36">
        <f t="shared" si="1281"/>
        <v>0</v>
      </c>
      <c r="M2736" s="120" t="e">
        <f t="shared" si="1265"/>
        <v>#DIV/0!</v>
      </c>
      <c r="N2736" s="712"/>
      <c r="O2736" s="5" t="b">
        <f t="shared" si="1283"/>
        <v>1</v>
      </c>
      <c r="P2736" s="11"/>
      <c r="Q2736" s="240"/>
      <c r="R2736" s="403" t="b">
        <f t="shared" si="1273"/>
        <v>1</v>
      </c>
    </row>
    <row r="2737" spans="1:18" s="13" customFormat="1" ht="19.5" customHeight="1" x14ac:dyDescent="0.25">
      <c r="A2737" s="591"/>
      <c r="B2737" s="490" t="s">
        <v>18</v>
      </c>
      <c r="C2737" s="490"/>
      <c r="D2737" s="24"/>
      <c r="E2737" s="24"/>
      <c r="F2737" s="24"/>
      <c r="G2737" s="81" t="e">
        <f t="shared" si="1274"/>
        <v>#DIV/0!</v>
      </c>
      <c r="H2737" s="36"/>
      <c r="I2737" s="81" t="e">
        <f t="shared" si="1275"/>
        <v>#DIV/0!</v>
      </c>
      <c r="J2737" s="81" t="e">
        <f t="shared" si="1266"/>
        <v>#DIV/0!</v>
      </c>
      <c r="K2737" s="36">
        <f t="shared" si="1280"/>
        <v>0</v>
      </c>
      <c r="L2737" s="36">
        <f t="shared" si="1281"/>
        <v>0</v>
      </c>
      <c r="M2737" s="120" t="e">
        <f t="shared" ref="M2737:M2764" si="1284">K2737/E2737</f>
        <v>#DIV/0!</v>
      </c>
      <c r="N2737" s="712"/>
      <c r="O2737" s="5" t="b">
        <f t="shared" si="1283"/>
        <v>1</v>
      </c>
      <c r="P2737" s="11"/>
      <c r="Q2737" s="240"/>
      <c r="R2737" s="403" t="b">
        <f t="shared" si="1273"/>
        <v>1</v>
      </c>
    </row>
    <row r="2738" spans="1:18" s="13" customFormat="1" ht="19.5" customHeight="1" x14ac:dyDescent="0.25">
      <c r="A2738" s="591"/>
      <c r="B2738" s="490" t="s">
        <v>38</v>
      </c>
      <c r="C2738" s="490"/>
      <c r="D2738" s="24">
        <v>118.62</v>
      </c>
      <c r="E2738" s="24">
        <v>118.62</v>
      </c>
      <c r="F2738" s="24">
        <v>118.62</v>
      </c>
      <c r="G2738" s="100">
        <f t="shared" si="1274"/>
        <v>1</v>
      </c>
      <c r="H2738" s="24">
        <v>118.62</v>
      </c>
      <c r="I2738" s="100">
        <f t="shared" si="1275"/>
        <v>1</v>
      </c>
      <c r="J2738" s="100">
        <f t="shared" si="1266"/>
        <v>1</v>
      </c>
      <c r="K2738" s="24">
        <f t="shared" si="1280"/>
        <v>118.62</v>
      </c>
      <c r="L2738" s="24">
        <f t="shared" si="1281"/>
        <v>0</v>
      </c>
      <c r="M2738" s="47">
        <f t="shared" si="1284"/>
        <v>1</v>
      </c>
      <c r="N2738" s="712"/>
      <c r="O2738" s="5" t="b">
        <f t="shared" si="1283"/>
        <v>1</v>
      </c>
      <c r="P2738" s="11"/>
      <c r="Q2738" s="240"/>
      <c r="R2738" s="403" t="b">
        <f t="shared" si="1273"/>
        <v>1</v>
      </c>
    </row>
    <row r="2739" spans="1:18" s="13" customFormat="1" ht="19.5" customHeight="1" x14ac:dyDescent="0.25">
      <c r="A2739" s="591"/>
      <c r="B2739" s="490" t="s">
        <v>20</v>
      </c>
      <c r="C2739" s="490"/>
      <c r="D2739" s="24"/>
      <c r="E2739" s="25"/>
      <c r="F2739" s="24"/>
      <c r="G2739" s="98" t="e">
        <f t="shared" si="1274"/>
        <v>#DIV/0!</v>
      </c>
      <c r="H2739" s="36"/>
      <c r="I2739" s="81" t="e">
        <f t="shared" si="1275"/>
        <v>#DIV/0!</v>
      </c>
      <c r="J2739" s="81" t="e">
        <f t="shared" ref="J2739:J2764" si="1285">H2739/F2739</f>
        <v>#DIV/0!</v>
      </c>
      <c r="K2739" s="36">
        <f t="shared" si="1280"/>
        <v>0</v>
      </c>
      <c r="L2739" s="36">
        <f t="shared" si="1281"/>
        <v>0</v>
      </c>
      <c r="M2739" s="120" t="e">
        <f t="shared" si="1284"/>
        <v>#DIV/0!</v>
      </c>
      <c r="N2739" s="713"/>
      <c r="O2739" s="5" t="b">
        <f t="shared" si="1283"/>
        <v>1</v>
      </c>
      <c r="P2739" s="11"/>
      <c r="Q2739" s="240"/>
      <c r="R2739" s="403" t="b">
        <f t="shared" si="1273"/>
        <v>1</v>
      </c>
    </row>
    <row r="2740" spans="1:18" s="13" customFormat="1" ht="223.5" customHeight="1" x14ac:dyDescent="0.25">
      <c r="A2740" s="591" t="s">
        <v>1014</v>
      </c>
      <c r="B2740" s="37" t="s">
        <v>504</v>
      </c>
      <c r="C2740" s="37" t="s">
        <v>172</v>
      </c>
      <c r="D2740" s="51">
        <f>SUM(D2741:D2744)</f>
        <v>354.36</v>
      </c>
      <c r="E2740" s="51">
        <f>SUM(E2741:E2744)</f>
        <v>120.36</v>
      </c>
      <c r="F2740" s="51">
        <f>SUM(F2741:F2744)</f>
        <v>354.36</v>
      </c>
      <c r="G2740" s="105">
        <f t="shared" si="1274"/>
        <v>2.944</v>
      </c>
      <c r="H2740" s="51">
        <f>SUM(H2741:H2744)</f>
        <v>79.66</v>
      </c>
      <c r="I2740" s="100">
        <f t="shared" si="1275"/>
        <v>0.66200000000000003</v>
      </c>
      <c r="J2740" s="105">
        <f t="shared" si="1285"/>
        <v>0.22500000000000001</v>
      </c>
      <c r="K2740" s="51">
        <f>SUM(K2741:K2744)</f>
        <v>119.49</v>
      </c>
      <c r="L2740" s="51">
        <f t="shared" si="1281"/>
        <v>0.87</v>
      </c>
      <c r="M2740" s="140">
        <f t="shared" si="1284"/>
        <v>0.99</v>
      </c>
      <c r="N2740" s="645" t="s">
        <v>1486</v>
      </c>
      <c r="O2740" s="5" t="b">
        <f t="shared" si="1283"/>
        <v>1</v>
      </c>
      <c r="P2740" s="11"/>
      <c r="Q2740" s="240"/>
      <c r="R2740" s="403"/>
    </row>
    <row r="2741" spans="1:18" s="13" customFormat="1" ht="19.5" customHeight="1" x14ac:dyDescent="0.25">
      <c r="A2741" s="591"/>
      <c r="B2741" s="490" t="s">
        <v>19</v>
      </c>
      <c r="C2741" s="490"/>
      <c r="D2741" s="24"/>
      <c r="E2741" s="25"/>
      <c r="F2741" s="24"/>
      <c r="G2741" s="81" t="e">
        <f t="shared" si="1274"/>
        <v>#DIV/0!</v>
      </c>
      <c r="H2741" s="36"/>
      <c r="I2741" s="81" t="e">
        <f t="shared" si="1275"/>
        <v>#DIV/0!</v>
      </c>
      <c r="J2741" s="81" t="e">
        <f t="shared" si="1285"/>
        <v>#DIV/0!</v>
      </c>
      <c r="K2741" s="36">
        <f t="shared" si="1280"/>
        <v>0</v>
      </c>
      <c r="L2741" s="36">
        <f t="shared" si="1281"/>
        <v>0</v>
      </c>
      <c r="M2741" s="120" t="e">
        <f t="shared" si="1284"/>
        <v>#DIV/0!</v>
      </c>
      <c r="N2741" s="646"/>
      <c r="O2741" s="5" t="b">
        <f t="shared" si="1283"/>
        <v>1</v>
      </c>
      <c r="P2741" s="11"/>
      <c r="Q2741" s="240"/>
      <c r="R2741" s="403" t="b">
        <f t="shared" si="1273"/>
        <v>1</v>
      </c>
    </row>
    <row r="2742" spans="1:18" s="13" customFormat="1" ht="19.5" customHeight="1" x14ac:dyDescent="0.25">
      <c r="A2742" s="591"/>
      <c r="B2742" s="490" t="s">
        <v>18</v>
      </c>
      <c r="C2742" s="490"/>
      <c r="D2742" s="24">
        <v>354.36</v>
      </c>
      <c r="E2742" s="24">
        <v>120.36</v>
      </c>
      <c r="F2742" s="24">
        <v>354.36</v>
      </c>
      <c r="G2742" s="100">
        <f t="shared" si="1274"/>
        <v>2.944</v>
      </c>
      <c r="H2742" s="24">
        <v>79.66</v>
      </c>
      <c r="I2742" s="100">
        <f t="shared" si="1275"/>
        <v>0.66200000000000003</v>
      </c>
      <c r="J2742" s="100">
        <f t="shared" si="1285"/>
        <v>0.22500000000000001</v>
      </c>
      <c r="K2742" s="24">
        <v>119.49</v>
      </c>
      <c r="L2742" s="24">
        <f t="shared" si="1281"/>
        <v>0.87</v>
      </c>
      <c r="M2742" s="47">
        <f t="shared" si="1284"/>
        <v>0.99</v>
      </c>
      <c r="N2742" s="646"/>
      <c r="O2742" s="5" t="b">
        <f t="shared" si="1283"/>
        <v>1</v>
      </c>
      <c r="P2742" s="11"/>
      <c r="Q2742" s="240"/>
      <c r="R2742" s="403"/>
    </row>
    <row r="2743" spans="1:18" s="13" customFormat="1" ht="19.5" customHeight="1" x14ac:dyDescent="0.25">
      <c r="A2743" s="591"/>
      <c r="B2743" s="490" t="s">
        <v>38</v>
      </c>
      <c r="C2743" s="490"/>
      <c r="D2743" s="24"/>
      <c r="E2743" s="25"/>
      <c r="F2743" s="24"/>
      <c r="G2743" s="98" t="e">
        <f t="shared" si="1274"/>
        <v>#DIV/0!</v>
      </c>
      <c r="H2743" s="36"/>
      <c r="I2743" s="81" t="e">
        <f t="shared" si="1275"/>
        <v>#DIV/0!</v>
      </c>
      <c r="J2743" s="81" t="e">
        <f t="shared" si="1285"/>
        <v>#DIV/0!</v>
      </c>
      <c r="K2743" s="24">
        <f t="shared" si="1280"/>
        <v>0</v>
      </c>
      <c r="L2743" s="24">
        <f t="shared" si="1281"/>
        <v>0</v>
      </c>
      <c r="M2743" s="120" t="e">
        <f t="shared" si="1284"/>
        <v>#DIV/0!</v>
      </c>
      <c r="N2743" s="646"/>
      <c r="O2743" s="5" t="b">
        <f t="shared" si="1283"/>
        <v>1</v>
      </c>
      <c r="P2743" s="11"/>
      <c r="Q2743" s="240"/>
      <c r="R2743" s="403" t="b">
        <f t="shared" si="1273"/>
        <v>1</v>
      </c>
    </row>
    <row r="2744" spans="1:18" s="13" customFormat="1" ht="27.75" customHeight="1" x14ac:dyDescent="0.25">
      <c r="A2744" s="591"/>
      <c r="B2744" s="490" t="s">
        <v>20</v>
      </c>
      <c r="C2744" s="490"/>
      <c r="D2744" s="24"/>
      <c r="E2744" s="25"/>
      <c r="F2744" s="24"/>
      <c r="G2744" s="81" t="e">
        <f t="shared" si="1274"/>
        <v>#DIV/0!</v>
      </c>
      <c r="H2744" s="36"/>
      <c r="I2744" s="81" t="e">
        <f t="shared" si="1275"/>
        <v>#DIV/0!</v>
      </c>
      <c r="J2744" s="81" t="e">
        <f t="shared" si="1285"/>
        <v>#DIV/0!</v>
      </c>
      <c r="K2744" s="24">
        <f t="shared" si="1280"/>
        <v>0</v>
      </c>
      <c r="L2744" s="24">
        <f t="shared" si="1281"/>
        <v>0</v>
      </c>
      <c r="M2744" s="120" t="e">
        <f t="shared" si="1284"/>
        <v>#DIV/0!</v>
      </c>
      <c r="N2744" s="647"/>
      <c r="O2744" s="5" t="b">
        <f t="shared" si="1283"/>
        <v>1</v>
      </c>
      <c r="P2744" s="11"/>
      <c r="Q2744" s="240"/>
      <c r="R2744" s="403" t="b">
        <f t="shared" si="1273"/>
        <v>1</v>
      </c>
    </row>
    <row r="2745" spans="1:18" s="13" customFormat="1" ht="56.25" x14ac:dyDescent="0.25">
      <c r="A2745" s="591" t="s">
        <v>1015</v>
      </c>
      <c r="B2745" s="37" t="s">
        <v>1016</v>
      </c>
      <c r="C2745" s="37" t="s">
        <v>172</v>
      </c>
      <c r="D2745" s="24">
        <f>SUM(D2746:D2749)</f>
        <v>30</v>
      </c>
      <c r="E2745" s="24">
        <f>SUM(E2746:E2749)</f>
        <v>30</v>
      </c>
      <c r="F2745" s="24">
        <f>SUM(F2746:F2749)</f>
        <v>30</v>
      </c>
      <c r="G2745" s="100">
        <f t="shared" si="1274"/>
        <v>1</v>
      </c>
      <c r="H2745" s="24">
        <f>SUM(H2746:H2749)</f>
        <v>30</v>
      </c>
      <c r="I2745" s="100">
        <f t="shared" si="1275"/>
        <v>1</v>
      </c>
      <c r="J2745" s="100">
        <f t="shared" si="1285"/>
        <v>1</v>
      </c>
      <c r="K2745" s="24">
        <f>SUM(K2746:K2749)</f>
        <v>30</v>
      </c>
      <c r="L2745" s="24">
        <f>SUM(L2746:L2749)</f>
        <v>0</v>
      </c>
      <c r="M2745" s="47">
        <f t="shared" si="1284"/>
        <v>1</v>
      </c>
      <c r="N2745" s="707" t="s">
        <v>1105</v>
      </c>
      <c r="O2745" s="5" t="b">
        <f t="shared" si="1283"/>
        <v>1</v>
      </c>
      <c r="P2745" s="11"/>
      <c r="Q2745" s="240"/>
      <c r="R2745" s="403" t="b">
        <f t="shared" si="1273"/>
        <v>1</v>
      </c>
    </row>
    <row r="2746" spans="1:18" s="13" customFormat="1" ht="21" customHeight="1" x14ac:dyDescent="0.25">
      <c r="A2746" s="591"/>
      <c r="B2746" s="490" t="s">
        <v>19</v>
      </c>
      <c r="C2746" s="490"/>
      <c r="D2746" s="24"/>
      <c r="E2746" s="25"/>
      <c r="F2746" s="24"/>
      <c r="G2746" s="81" t="e">
        <f t="shared" si="1274"/>
        <v>#DIV/0!</v>
      </c>
      <c r="H2746" s="36"/>
      <c r="I2746" s="81" t="e">
        <f t="shared" si="1275"/>
        <v>#DIV/0!</v>
      </c>
      <c r="J2746" s="81" t="e">
        <f t="shared" si="1285"/>
        <v>#DIV/0!</v>
      </c>
      <c r="K2746" s="24"/>
      <c r="L2746" s="24"/>
      <c r="M2746" s="120" t="e">
        <f t="shared" si="1284"/>
        <v>#DIV/0!</v>
      </c>
      <c r="N2746" s="707"/>
      <c r="O2746" s="5" t="b">
        <f t="shared" si="1283"/>
        <v>1</v>
      </c>
      <c r="P2746" s="11"/>
      <c r="Q2746" s="240"/>
      <c r="R2746" s="403" t="b">
        <f t="shared" si="1273"/>
        <v>1</v>
      </c>
    </row>
    <row r="2747" spans="1:18" s="13" customFormat="1" ht="25.5" customHeight="1" x14ac:dyDescent="0.25">
      <c r="A2747" s="591"/>
      <c r="B2747" s="490" t="s">
        <v>18</v>
      </c>
      <c r="C2747" s="490"/>
      <c r="D2747" s="24"/>
      <c r="E2747" s="25"/>
      <c r="F2747" s="24"/>
      <c r="G2747" s="81" t="e">
        <f t="shared" si="1274"/>
        <v>#DIV/0!</v>
      </c>
      <c r="H2747" s="36"/>
      <c r="I2747" s="81" t="e">
        <f t="shared" si="1275"/>
        <v>#DIV/0!</v>
      </c>
      <c r="J2747" s="81" t="e">
        <f t="shared" si="1285"/>
        <v>#DIV/0!</v>
      </c>
      <c r="K2747" s="24"/>
      <c r="L2747" s="24"/>
      <c r="M2747" s="120" t="e">
        <f t="shared" si="1284"/>
        <v>#DIV/0!</v>
      </c>
      <c r="N2747" s="707"/>
      <c r="O2747" s="5" t="b">
        <f t="shared" si="1283"/>
        <v>1</v>
      </c>
      <c r="P2747" s="11"/>
      <c r="Q2747" s="240"/>
      <c r="R2747" s="403" t="b">
        <f t="shared" si="1273"/>
        <v>1</v>
      </c>
    </row>
    <row r="2748" spans="1:18" s="13" customFormat="1" ht="19.5" customHeight="1" x14ac:dyDescent="0.25">
      <c r="A2748" s="591"/>
      <c r="B2748" s="490" t="s">
        <v>38</v>
      </c>
      <c r="C2748" s="490"/>
      <c r="D2748" s="24">
        <v>30</v>
      </c>
      <c r="E2748" s="24">
        <v>30</v>
      </c>
      <c r="F2748" s="24">
        <v>30</v>
      </c>
      <c r="G2748" s="100">
        <f t="shared" si="1274"/>
        <v>1</v>
      </c>
      <c r="H2748" s="24">
        <v>30</v>
      </c>
      <c r="I2748" s="100">
        <f t="shared" ref="I2748:I2764" si="1286">H2748/E2748</f>
        <v>1</v>
      </c>
      <c r="J2748" s="100">
        <f t="shared" si="1285"/>
        <v>1</v>
      </c>
      <c r="K2748" s="24">
        <v>30</v>
      </c>
      <c r="L2748" s="24"/>
      <c r="M2748" s="47">
        <f t="shared" si="1284"/>
        <v>1</v>
      </c>
      <c r="N2748" s="707"/>
      <c r="O2748" s="5" t="b">
        <f t="shared" si="1283"/>
        <v>1</v>
      </c>
      <c r="P2748" s="11"/>
      <c r="Q2748" s="240"/>
      <c r="R2748" s="403" t="b">
        <f t="shared" si="1273"/>
        <v>1</v>
      </c>
    </row>
    <row r="2749" spans="1:18" s="13" customFormat="1" ht="19.5" customHeight="1" x14ac:dyDescent="0.25">
      <c r="A2749" s="591"/>
      <c r="B2749" s="490" t="s">
        <v>20</v>
      </c>
      <c r="C2749" s="490"/>
      <c r="D2749" s="24"/>
      <c r="E2749" s="25"/>
      <c r="F2749" s="24"/>
      <c r="G2749" s="81" t="e">
        <f t="shared" ref="G2749:G2764" si="1287">F2749/E2749</f>
        <v>#DIV/0!</v>
      </c>
      <c r="H2749" s="36"/>
      <c r="I2749" s="81" t="e">
        <f t="shared" si="1286"/>
        <v>#DIV/0!</v>
      </c>
      <c r="J2749" s="81" t="e">
        <f t="shared" si="1285"/>
        <v>#DIV/0!</v>
      </c>
      <c r="K2749" s="24"/>
      <c r="L2749" s="24"/>
      <c r="M2749" s="120" t="e">
        <f t="shared" si="1284"/>
        <v>#DIV/0!</v>
      </c>
      <c r="N2749" s="707"/>
      <c r="O2749" s="5" t="b">
        <f t="shared" si="1283"/>
        <v>1</v>
      </c>
      <c r="P2749" s="11"/>
      <c r="Q2749" s="240"/>
      <c r="R2749" s="403" t="b">
        <f t="shared" si="1273"/>
        <v>1</v>
      </c>
    </row>
    <row r="2750" spans="1:18" s="13" customFormat="1" ht="58.5" x14ac:dyDescent="0.25">
      <c r="A2750" s="808" t="s">
        <v>1194</v>
      </c>
      <c r="B2750" s="54" t="s">
        <v>1017</v>
      </c>
      <c r="C2750" s="54" t="s">
        <v>116</v>
      </c>
      <c r="D2750" s="59">
        <f>SUM(D2751:D2754)</f>
        <v>37312.019999999997</v>
      </c>
      <c r="E2750" s="59">
        <f>SUM(E2751:E2754)</f>
        <v>37312.019999999997</v>
      </c>
      <c r="F2750" s="59">
        <f>SUM(F2751:F2754)</f>
        <v>31950.85</v>
      </c>
      <c r="G2750" s="96">
        <f t="shared" si="1287"/>
        <v>0.85599999999999998</v>
      </c>
      <c r="H2750" s="59">
        <f>SUM(H2751:H2754)</f>
        <v>31950.85</v>
      </c>
      <c r="I2750" s="96">
        <f t="shared" si="1286"/>
        <v>0.85599999999999998</v>
      </c>
      <c r="J2750" s="96">
        <f t="shared" si="1285"/>
        <v>1</v>
      </c>
      <c r="K2750" s="59">
        <f>SUM(K2751:K2754)</f>
        <v>37312.019999999997</v>
      </c>
      <c r="L2750" s="24">
        <f t="shared" si="1281"/>
        <v>0</v>
      </c>
      <c r="M2750" s="57">
        <f t="shared" si="1284"/>
        <v>1</v>
      </c>
      <c r="N2750" s="771"/>
      <c r="O2750" s="5" t="b">
        <f t="shared" si="1283"/>
        <v>1</v>
      </c>
      <c r="P2750" s="11"/>
      <c r="Q2750" s="240"/>
      <c r="R2750" s="403" t="b">
        <f t="shared" si="1273"/>
        <v>1</v>
      </c>
    </row>
    <row r="2751" spans="1:18" s="13" customFormat="1" ht="30" customHeight="1" x14ac:dyDescent="0.25">
      <c r="A2751" s="808"/>
      <c r="B2751" s="490" t="s">
        <v>19</v>
      </c>
      <c r="C2751" s="490"/>
      <c r="D2751" s="24">
        <f>D2756+D2761</f>
        <v>0</v>
      </c>
      <c r="E2751" s="24">
        <f>E2756+E2761</f>
        <v>0</v>
      </c>
      <c r="F2751" s="24">
        <f>F2756+F2761</f>
        <v>0</v>
      </c>
      <c r="G2751" s="98" t="e">
        <f t="shared" si="1287"/>
        <v>#DIV/0!</v>
      </c>
      <c r="H2751" s="36">
        <f>H2756+H2761</f>
        <v>0</v>
      </c>
      <c r="I2751" s="81" t="e">
        <f t="shared" si="1286"/>
        <v>#DIV/0!</v>
      </c>
      <c r="J2751" s="81" t="e">
        <f t="shared" si="1285"/>
        <v>#DIV/0!</v>
      </c>
      <c r="K2751" s="24">
        <f t="shared" si="1280"/>
        <v>0</v>
      </c>
      <c r="L2751" s="24">
        <f t="shared" si="1281"/>
        <v>0</v>
      </c>
      <c r="M2751" s="120" t="e">
        <f t="shared" si="1284"/>
        <v>#DIV/0!</v>
      </c>
      <c r="N2751" s="771"/>
      <c r="O2751" s="5" t="b">
        <f t="shared" si="1283"/>
        <v>1</v>
      </c>
      <c r="P2751" s="11"/>
      <c r="Q2751" s="240"/>
      <c r="R2751" s="403" t="b">
        <f t="shared" si="1273"/>
        <v>1</v>
      </c>
    </row>
    <row r="2752" spans="1:18" s="13" customFormat="1" ht="32.25" customHeight="1" x14ac:dyDescent="0.25">
      <c r="A2752" s="808"/>
      <c r="B2752" s="490" t="s">
        <v>18</v>
      </c>
      <c r="C2752" s="490"/>
      <c r="D2752" s="24">
        <f t="shared" ref="D2752:F2753" si="1288">D2757+D2762</f>
        <v>0</v>
      </c>
      <c r="E2752" s="24">
        <f t="shared" si="1288"/>
        <v>0</v>
      </c>
      <c r="F2752" s="24">
        <f t="shared" si="1288"/>
        <v>0</v>
      </c>
      <c r="G2752" s="98" t="e">
        <f t="shared" si="1287"/>
        <v>#DIV/0!</v>
      </c>
      <c r="H2752" s="36">
        <f>H2757+H2762</f>
        <v>0</v>
      </c>
      <c r="I2752" s="81" t="e">
        <f t="shared" si="1286"/>
        <v>#DIV/0!</v>
      </c>
      <c r="J2752" s="81" t="e">
        <f t="shared" si="1285"/>
        <v>#DIV/0!</v>
      </c>
      <c r="K2752" s="24">
        <f t="shared" si="1280"/>
        <v>0</v>
      </c>
      <c r="L2752" s="24">
        <f t="shared" si="1281"/>
        <v>0</v>
      </c>
      <c r="M2752" s="120" t="e">
        <f t="shared" si="1284"/>
        <v>#DIV/0!</v>
      </c>
      <c r="N2752" s="771"/>
      <c r="O2752" s="5" t="b">
        <f t="shared" si="1283"/>
        <v>1</v>
      </c>
      <c r="P2752" s="11"/>
      <c r="Q2752" s="240"/>
      <c r="R2752" s="403" t="b">
        <f t="shared" si="1273"/>
        <v>1</v>
      </c>
    </row>
    <row r="2753" spans="1:18" s="13" customFormat="1" ht="29.25" customHeight="1" x14ac:dyDescent="0.25">
      <c r="A2753" s="808"/>
      <c r="B2753" s="490" t="s">
        <v>38</v>
      </c>
      <c r="C2753" s="490"/>
      <c r="D2753" s="24">
        <f t="shared" si="1288"/>
        <v>37312.019999999997</v>
      </c>
      <c r="E2753" s="24">
        <f t="shared" si="1288"/>
        <v>37312.019999999997</v>
      </c>
      <c r="F2753" s="24">
        <f t="shared" si="1288"/>
        <v>31950.85</v>
      </c>
      <c r="G2753" s="100">
        <f t="shared" si="1287"/>
        <v>0.85599999999999998</v>
      </c>
      <c r="H2753" s="24">
        <f>H2758+H2763</f>
        <v>31950.85</v>
      </c>
      <c r="I2753" s="100">
        <f t="shared" si="1286"/>
        <v>0.85599999999999998</v>
      </c>
      <c r="J2753" s="100">
        <f t="shared" si="1285"/>
        <v>1</v>
      </c>
      <c r="K2753" s="24">
        <f>K2758+K2763</f>
        <v>37312.019999999997</v>
      </c>
      <c r="L2753" s="24">
        <f t="shared" si="1281"/>
        <v>0</v>
      </c>
      <c r="M2753" s="47">
        <f t="shared" si="1284"/>
        <v>1</v>
      </c>
      <c r="N2753" s="771"/>
      <c r="O2753" s="5" t="b">
        <f t="shared" si="1283"/>
        <v>1</v>
      </c>
      <c r="P2753" s="11"/>
      <c r="Q2753" s="240"/>
      <c r="R2753" s="403" t="b">
        <f t="shared" si="1273"/>
        <v>1</v>
      </c>
    </row>
    <row r="2754" spans="1:18" s="13" customFormat="1" ht="32.25" customHeight="1" x14ac:dyDescent="0.25">
      <c r="A2754" s="808"/>
      <c r="B2754" s="490" t="s">
        <v>20</v>
      </c>
      <c r="C2754" s="490"/>
      <c r="D2754" s="24"/>
      <c r="E2754" s="24"/>
      <c r="F2754" s="24"/>
      <c r="G2754" s="98"/>
      <c r="H2754" s="36"/>
      <c r="I2754" s="81"/>
      <c r="J2754" s="81"/>
      <c r="K2754" s="24"/>
      <c r="L2754" s="24"/>
      <c r="M2754" s="120"/>
      <c r="N2754" s="771"/>
      <c r="O2754" s="5" t="b">
        <f t="shared" si="1283"/>
        <v>1</v>
      </c>
      <c r="P2754" s="11"/>
      <c r="Q2754" s="240"/>
      <c r="R2754" s="403" t="b">
        <f t="shared" si="1273"/>
        <v>1</v>
      </c>
    </row>
    <row r="2755" spans="1:18" s="13" customFormat="1" ht="67.5" customHeight="1" x14ac:dyDescent="0.25">
      <c r="A2755" s="591" t="s">
        <v>1195</v>
      </c>
      <c r="B2755" s="37" t="s">
        <v>505</v>
      </c>
      <c r="C2755" s="37" t="s">
        <v>172</v>
      </c>
      <c r="D2755" s="51">
        <f>SUM(D2756:D2759)</f>
        <v>34664.199999999997</v>
      </c>
      <c r="E2755" s="51">
        <f>SUM(E2756:E2759)</f>
        <v>34664.199999999997</v>
      </c>
      <c r="F2755" s="51">
        <f>SUM(F2756:F2759)</f>
        <v>29964.37</v>
      </c>
      <c r="G2755" s="105">
        <f t="shared" si="1287"/>
        <v>0.86399999999999999</v>
      </c>
      <c r="H2755" s="51">
        <f>SUM(H2756:H2759)</f>
        <v>29964.37</v>
      </c>
      <c r="I2755" s="100">
        <f t="shared" si="1286"/>
        <v>0.86399999999999999</v>
      </c>
      <c r="J2755" s="105">
        <f t="shared" si="1285"/>
        <v>1</v>
      </c>
      <c r="K2755" s="24">
        <f>SUM(K2756:K2758)</f>
        <v>34664.199999999997</v>
      </c>
      <c r="L2755" s="24">
        <f>SUM(L2756:L2758)</f>
        <v>0</v>
      </c>
      <c r="M2755" s="47">
        <f t="shared" si="1284"/>
        <v>1</v>
      </c>
      <c r="N2755" s="597" t="s">
        <v>1342</v>
      </c>
      <c r="O2755" s="5" t="b">
        <f t="shared" si="1283"/>
        <v>1</v>
      </c>
      <c r="P2755" s="11"/>
      <c r="Q2755" s="240"/>
      <c r="R2755" s="403" t="b">
        <f t="shared" si="1273"/>
        <v>1</v>
      </c>
    </row>
    <row r="2756" spans="1:18" s="13" customFormat="1" ht="32.25" customHeight="1" x14ac:dyDescent="0.25">
      <c r="A2756" s="591"/>
      <c r="B2756" s="490" t="s">
        <v>19</v>
      </c>
      <c r="C2756" s="490"/>
      <c r="D2756" s="24"/>
      <c r="E2756" s="25"/>
      <c r="F2756" s="24"/>
      <c r="G2756" s="81" t="e">
        <f t="shared" si="1287"/>
        <v>#DIV/0!</v>
      </c>
      <c r="H2756" s="36"/>
      <c r="I2756" s="81" t="e">
        <f t="shared" si="1286"/>
        <v>#DIV/0!</v>
      </c>
      <c r="J2756" s="81" t="e">
        <f t="shared" si="1285"/>
        <v>#DIV/0!</v>
      </c>
      <c r="K2756" s="24">
        <f t="shared" si="1280"/>
        <v>0</v>
      </c>
      <c r="L2756" s="24">
        <f t="shared" si="1281"/>
        <v>0</v>
      </c>
      <c r="M2756" s="120" t="e">
        <f t="shared" si="1284"/>
        <v>#DIV/0!</v>
      </c>
      <c r="N2756" s="597"/>
      <c r="O2756" s="5" t="b">
        <f t="shared" si="1283"/>
        <v>1</v>
      </c>
      <c r="P2756" s="11"/>
      <c r="Q2756" s="240"/>
      <c r="R2756" s="403" t="b">
        <f t="shared" si="1273"/>
        <v>1</v>
      </c>
    </row>
    <row r="2757" spans="1:18" s="13" customFormat="1" ht="32.25" customHeight="1" x14ac:dyDescent="0.25">
      <c r="A2757" s="591"/>
      <c r="B2757" s="490" t="s">
        <v>18</v>
      </c>
      <c r="C2757" s="490"/>
      <c r="D2757" s="24"/>
      <c r="E2757" s="25"/>
      <c r="F2757" s="24"/>
      <c r="G2757" s="81" t="e">
        <f t="shared" si="1287"/>
        <v>#DIV/0!</v>
      </c>
      <c r="H2757" s="36"/>
      <c r="I2757" s="81" t="e">
        <f t="shared" si="1286"/>
        <v>#DIV/0!</v>
      </c>
      <c r="J2757" s="81" t="e">
        <f t="shared" si="1285"/>
        <v>#DIV/0!</v>
      </c>
      <c r="K2757" s="24">
        <f t="shared" si="1280"/>
        <v>0</v>
      </c>
      <c r="L2757" s="24">
        <f t="shared" si="1281"/>
        <v>0</v>
      </c>
      <c r="M2757" s="120" t="e">
        <f t="shared" si="1284"/>
        <v>#DIV/0!</v>
      </c>
      <c r="N2757" s="597"/>
      <c r="O2757" s="5" t="b">
        <f t="shared" si="1283"/>
        <v>1</v>
      </c>
      <c r="P2757" s="11"/>
      <c r="Q2757" s="240"/>
      <c r="R2757" s="403" t="b">
        <f t="shared" si="1273"/>
        <v>1</v>
      </c>
    </row>
    <row r="2758" spans="1:18" s="13" customFormat="1" ht="32.25" customHeight="1" x14ac:dyDescent="0.25">
      <c r="A2758" s="591"/>
      <c r="B2758" s="490" t="s">
        <v>38</v>
      </c>
      <c r="C2758" s="490"/>
      <c r="D2758" s="24">
        <v>34664.199999999997</v>
      </c>
      <c r="E2758" s="24">
        <f>D2758</f>
        <v>34664.199999999997</v>
      </c>
      <c r="F2758" s="24">
        <v>29964.37</v>
      </c>
      <c r="G2758" s="100">
        <f t="shared" si="1287"/>
        <v>0.86399999999999999</v>
      </c>
      <c r="H2758" s="24">
        <f>F2758</f>
        <v>29964.37</v>
      </c>
      <c r="I2758" s="100">
        <f t="shared" si="1286"/>
        <v>0.86399999999999999</v>
      </c>
      <c r="J2758" s="100">
        <f t="shared" si="1285"/>
        <v>1</v>
      </c>
      <c r="K2758" s="24">
        <f>E2758</f>
        <v>34664.199999999997</v>
      </c>
      <c r="L2758" s="24">
        <f t="shared" si="1281"/>
        <v>0</v>
      </c>
      <c r="M2758" s="47">
        <f t="shared" si="1284"/>
        <v>1</v>
      </c>
      <c r="N2758" s="597"/>
      <c r="O2758" s="5" t="b">
        <f t="shared" si="1283"/>
        <v>1</v>
      </c>
      <c r="P2758" s="11"/>
      <c r="Q2758" s="240"/>
      <c r="R2758" s="403" t="b">
        <f t="shared" si="1273"/>
        <v>1</v>
      </c>
    </row>
    <row r="2759" spans="1:18" s="13" customFormat="1" ht="32.25" customHeight="1" x14ac:dyDescent="0.25">
      <c r="A2759" s="591"/>
      <c r="B2759" s="490" t="s">
        <v>20</v>
      </c>
      <c r="C2759" s="490"/>
      <c r="D2759" s="24"/>
      <c r="E2759" s="25"/>
      <c r="F2759" s="24"/>
      <c r="G2759" s="98" t="e">
        <f t="shared" si="1287"/>
        <v>#DIV/0!</v>
      </c>
      <c r="H2759" s="36"/>
      <c r="I2759" s="81" t="e">
        <f t="shared" si="1286"/>
        <v>#DIV/0!</v>
      </c>
      <c r="J2759" s="81" t="e">
        <f t="shared" si="1285"/>
        <v>#DIV/0!</v>
      </c>
      <c r="K2759" s="24">
        <f t="shared" si="1280"/>
        <v>0</v>
      </c>
      <c r="L2759" s="24">
        <f t="shared" si="1281"/>
        <v>0</v>
      </c>
      <c r="M2759" s="120" t="e">
        <f t="shared" si="1284"/>
        <v>#DIV/0!</v>
      </c>
      <c r="N2759" s="597"/>
      <c r="O2759" s="5" t="b">
        <f t="shared" si="1283"/>
        <v>1</v>
      </c>
      <c r="P2759" s="11"/>
      <c r="Q2759" s="240"/>
      <c r="R2759" s="403" t="b">
        <f t="shared" si="1273"/>
        <v>1</v>
      </c>
    </row>
    <row r="2760" spans="1:18" s="13" customFormat="1" ht="57" customHeight="1" x14ac:dyDescent="0.25">
      <c r="A2760" s="591" t="s">
        <v>1196</v>
      </c>
      <c r="B2760" s="37" t="s">
        <v>589</v>
      </c>
      <c r="C2760" s="37" t="s">
        <v>172</v>
      </c>
      <c r="D2760" s="51">
        <f>SUM(D2761:D2764)</f>
        <v>2647.82</v>
      </c>
      <c r="E2760" s="51">
        <f>SUM(E2761:E2764)</f>
        <v>2647.82</v>
      </c>
      <c r="F2760" s="24">
        <f>SUM(F2761:F2764)</f>
        <v>1986.48</v>
      </c>
      <c r="G2760" s="261">
        <f t="shared" si="1287"/>
        <v>0.75019999999999998</v>
      </c>
      <c r="H2760" s="24">
        <f>SUM(H2761:H2764)</f>
        <v>1986.48</v>
      </c>
      <c r="I2760" s="100">
        <f t="shared" si="1286"/>
        <v>0.75</v>
      </c>
      <c r="J2760" s="100">
        <f t="shared" si="1285"/>
        <v>1</v>
      </c>
      <c r="K2760" s="24">
        <f>SUM(K2761:K2764)</f>
        <v>2647.82</v>
      </c>
      <c r="L2760" s="24">
        <f t="shared" si="1281"/>
        <v>0</v>
      </c>
      <c r="M2760" s="47">
        <f t="shared" si="1284"/>
        <v>1</v>
      </c>
      <c r="N2760" s="645" t="s">
        <v>1343</v>
      </c>
      <c r="O2760" s="5" t="b">
        <f t="shared" si="1283"/>
        <v>1</v>
      </c>
      <c r="P2760" s="11"/>
      <c r="Q2760" s="240"/>
      <c r="R2760" s="403" t="b">
        <f t="shared" ref="R2760:R2823" si="1289">F2760=H2760</f>
        <v>1</v>
      </c>
    </row>
    <row r="2761" spans="1:18" s="13" customFormat="1" ht="32.25" customHeight="1" x14ac:dyDescent="0.25">
      <c r="A2761" s="591"/>
      <c r="B2761" s="490" t="s">
        <v>19</v>
      </c>
      <c r="C2761" s="490"/>
      <c r="D2761" s="24"/>
      <c r="E2761" s="25"/>
      <c r="F2761" s="24"/>
      <c r="G2761" s="81" t="e">
        <f t="shared" si="1287"/>
        <v>#DIV/0!</v>
      </c>
      <c r="H2761" s="36"/>
      <c r="I2761" s="81" t="e">
        <f t="shared" si="1286"/>
        <v>#DIV/0!</v>
      </c>
      <c r="J2761" s="81" t="e">
        <f t="shared" si="1285"/>
        <v>#DIV/0!</v>
      </c>
      <c r="K2761" s="24">
        <f t="shared" si="1280"/>
        <v>0</v>
      </c>
      <c r="L2761" s="24">
        <f t="shared" si="1281"/>
        <v>0</v>
      </c>
      <c r="M2761" s="120" t="e">
        <f t="shared" si="1284"/>
        <v>#DIV/0!</v>
      </c>
      <c r="N2761" s="646"/>
      <c r="O2761" s="5" t="b">
        <f t="shared" si="1283"/>
        <v>1</v>
      </c>
      <c r="P2761" s="11"/>
      <c r="Q2761" s="240"/>
      <c r="R2761" s="403" t="b">
        <f t="shared" si="1289"/>
        <v>1</v>
      </c>
    </row>
    <row r="2762" spans="1:18" s="13" customFormat="1" ht="32.25" customHeight="1" x14ac:dyDescent="0.25">
      <c r="A2762" s="591"/>
      <c r="B2762" s="490" t="s">
        <v>18</v>
      </c>
      <c r="C2762" s="490"/>
      <c r="D2762" s="24"/>
      <c r="E2762" s="25"/>
      <c r="F2762" s="24"/>
      <c r="G2762" s="81" t="e">
        <f t="shared" si="1287"/>
        <v>#DIV/0!</v>
      </c>
      <c r="H2762" s="36"/>
      <c r="I2762" s="81" t="e">
        <f t="shared" si="1286"/>
        <v>#DIV/0!</v>
      </c>
      <c r="J2762" s="81" t="e">
        <f t="shared" si="1285"/>
        <v>#DIV/0!</v>
      </c>
      <c r="K2762" s="24">
        <f t="shared" si="1280"/>
        <v>0</v>
      </c>
      <c r="L2762" s="24">
        <f t="shared" si="1281"/>
        <v>0</v>
      </c>
      <c r="M2762" s="120" t="e">
        <f t="shared" si="1284"/>
        <v>#DIV/0!</v>
      </c>
      <c r="N2762" s="646"/>
      <c r="O2762" s="5" t="b">
        <f t="shared" si="1283"/>
        <v>1</v>
      </c>
      <c r="P2762" s="11"/>
      <c r="Q2762" s="240"/>
      <c r="R2762" s="403" t="b">
        <f t="shared" si="1289"/>
        <v>1</v>
      </c>
    </row>
    <row r="2763" spans="1:18" s="13" customFormat="1" ht="32.25" customHeight="1" x14ac:dyDescent="0.25">
      <c r="A2763" s="591"/>
      <c r="B2763" s="490" t="s">
        <v>38</v>
      </c>
      <c r="C2763" s="490"/>
      <c r="D2763" s="24">
        <v>2647.82</v>
      </c>
      <c r="E2763" s="24">
        <v>2647.82</v>
      </c>
      <c r="F2763" s="24">
        <v>1986.48</v>
      </c>
      <c r="G2763" s="261">
        <f t="shared" si="1287"/>
        <v>0.75019999999999998</v>
      </c>
      <c r="H2763" s="24">
        <f>F2763</f>
        <v>1986.48</v>
      </c>
      <c r="I2763" s="100">
        <f t="shared" si="1286"/>
        <v>0.75</v>
      </c>
      <c r="J2763" s="100">
        <f t="shared" si="1285"/>
        <v>1</v>
      </c>
      <c r="K2763" s="24">
        <v>2647.82</v>
      </c>
      <c r="L2763" s="24">
        <f t="shared" si="1281"/>
        <v>0</v>
      </c>
      <c r="M2763" s="47">
        <f t="shared" si="1284"/>
        <v>1</v>
      </c>
      <c r="N2763" s="646"/>
      <c r="O2763" s="5" t="b">
        <f t="shared" si="1283"/>
        <v>1</v>
      </c>
      <c r="P2763" s="11"/>
      <c r="Q2763" s="240"/>
      <c r="R2763" s="403" t="b">
        <f t="shared" si="1289"/>
        <v>1</v>
      </c>
    </row>
    <row r="2764" spans="1:18" s="13" customFormat="1" ht="32.25" customHeight="1" x14ac:dyDescent="0.25">
      <c r="A2764" s="591"/>
      <c r="B2764" s="490" t="s">
        <v>20</v>
      </c>
      <c r="C2764" s="490"/>
      <c r="D2764" s="24"/>
      <c r="E2764" s="25"/>
      <c r="F2764" s="24"/>
      <c r="G2764" s="98" t="e">
        <f t="shared" si="1287"/>
        <v>#DIV/0!</v>
      </c>
      <c r="H2764" s="36"/>
      <c r="I2764" s="81" t="e">
        <f t="shared" si="1286"/>
        <v>#DIV/0!</v>
      </c>
      <c r="J2764" s="81" t="e">
        <f t="shared" si="1285"/>
        <v>#DIV/0!</v>
      </c>
      <c r="K2764" s="24">
        <f t="shared" si="1280"/>
        <v>0</v>
      </c>
      <c r="L2764" s="24">
        <f t="shared" si="1281"/>
        <v>0</v>
      </c>
      <c r="M2764" s="120" t="e">
        <f t="shared" si="1284"/>
        <v>#DIV/0!</v>
      </c>
      <c r="N2764" s="647"/>
      <c r="O2764" s="5" t="b">
        <f t="shared" si="1283"/>
        <v>1</v>
      </c>
      <c r="P2764" s="11"/>
      <c r="Q2764" s="240"/>
      <c r="R2764" s="403" t="b">
        <f t="shared" si="1289"/>
        <v>1</v>
      </c>
    </row>
    <row r="2765" spans="1:18" s="13" customFormat="1" ht="56.25" x14ac:dyDescent="0.25">
      <c r="A2765" s="750" t="s">
        <v>86</v>
      </c>
      <c r="B2765" s="34" t="s">
        <v>715</v>
      </c>
      <c r="C2765" s="34" t="s">
        <v>572</v>
      </c>
      <c r="D2765" s="31">
        <f>SUM(D2770+D2775)</f>
        <v>3275</v>
      </c>
      <c r="E2765" s="31">
        <f>SUM(E2770+E2775)</f>
        <v>3275</v>
      </c>
      <c r="F2765" s="31">
        <f>SUM(F2770+F2775)</f>
        <v>2673.24</v>
      </c>
      <c r="G2765" s="101">
        <f>F2765/E2765</f>
        <v>0.81599999999999995</v>
      </c>
      <c r="H2765" s="31">
        <f>SUM(H2766:H2769)</f>
        <v>2673.24</v>
      </c>
      <c r="I2765" s="101">
        <f t="shared" ref="I2765" si="1290">H2765/E2765</f>
        <v>0.81599999999999995</v>
      </c>
      <c r="J2765" s="101">
        <f t="shared" ref="J2765" si="1291">H2765/F2765</f>
        <v>1</v>
      </c>
      <c r="K2765" s="31">
        <f t="shared" ref="K2765" si="1292">E2765</f>
        <v>3275</v>
      </c>
      <c r="L2765" s="31">
        <f t="shared" ref="L2765" si="1293">E2765-K2765</f>
        <v>0</v>
      </c>
      <c r="M2765" s="32">
        <f t="shared" ref="M2765:M2828" si="1294">K2765/E2765</f>
        <v>1</v>
      </c>
      <c r="N2765" s="771"/>
      <c r="O2765" s="5" t="b">
        <f t="shared" si="1283"/>
        <v>1</v>
      </c>
      <c r="P2765" s="11"/>
      <c r="Q2765" s="240"/>
      <c r="R2765" s="403" t="b">
        <f t="shared" si="1289"/>
        <v>1</v>
      </c>
    </row>
    <row r="2766" spans="1:18" s="13" customFormat="1" ht="27" x14ac:dyDescent="0.25">
      <c r="A2766" s="750"/>
      <c r="B2766" s="35" t="s">
        <v>19</v>
      </c>
      <c r="C2766" s="35"/>
      <c r="D2766" s="33"/>
      <c r="E2766" s="33"/>
      <c r="F2766" s="33"/>
      <c r="G2766" s="33"/>
      <c r="H2766" s="33"/>
      <c r="I2766" s="104"/>
      <c r="J2766" s="104"/>
      <c r="K2766" s="33"/>
      <c r="L2766" s="33"/>
      <c r="M2766" s="117" t="e">
        <f t="shared" si="1294"/>
        <v>#DIV/0!</v>
      </c>
      <c r="N2766" s="771"/>
      <c r="O2766" s="5" t="b">
        <f t="shared" si="1283"/>
        <v>1</v>
      </c>
      <c r="P2766" s="11"/>
      <c r="Q2766" s="240"/>
      <c r="R2766" s="403" t="b">
        <f t="shared" si="1289"/>
        <v>1</v>
      </c>
    </row>
    <row r="2767" spans="1:18" s="13" customFormat="1" ht="27" x14ac:dyDescent="0.25">
      <c r="A2767" s="750"/>
      <c r="B2767" s="35" t="s">
        <v>18</v>
      </c>
      <c r="C2767" s="35"/>
      <c r="D2767" s="33"/>
      <c r="E2767" s="33"/>
      <c r="F2767" s="33"/>
      <c r="G2767" s="103"/>
      <c r="H2767" s="33"/>
      <c r="I2767" s="104"/>
      <c r="J2767" s="104"/>
      <c r="K2767" s="33"/>
      <c r="L2767" s="33"/>
      <c r="M2767" s="117" t="e">
        <f t="shared" si="1294"/>
        <v>#DIV/0!</v>
      </c>
      <c r="N2767" s="771"/>
      <c r="O2767" s="5" t="b">
        <f t="shared" si="1283"/>
        <v>1</v>
      </c>
      <c r="P2767" s="11"/>
      <c r="Q2767" s="240"/>
      <c r="R2767" s="403" t="b">
        <f t="shared" si="1289"/>
        <v>1</v>
      </c>
    </row>
    <row r="2768" spans="1:18" s="13" customFormat="1" ht="27" x14ac:dyDescent="0.25">
      <c r="A2768" s="750"/>
      <c r="B2768" s="35" t="s">
        <v>38</v>
      </c>
      <c r="C2768" s="35"/>
      <c r="D2768" s="33">
        <f>SUM(D2773+D2778)</f>
        <v>3275</v>
      </c>
      <c r="E2768" s="33">
        <f>SUM(E2773+E2778)</f>
        <v>3275</v>
      </c>
      <c r="F2768" s="33">
        <f>SUM(F2773+F2778)</f>
        <v>2673.24</v>
      </c>
      <c r="G2768" s="104">
        <f>F2768/E2768</f>
        <v>0.81599999999999995</v>
      </c>
      <c r="H2768" s="33">
        <f>SUM(H2773+H2778)</f>
        <v>2673.24</v>
      </c>
      <c r="I2768" s="104">
        <f t="shared" ref="I2768" si="1295">H2768/E2768</f>
        <v>0.81599999999999995</v>
      </c>
      <c r="J2768" s="104">
        <f t="shared" ref="J2768" si="1296">H2768/F2768</f>
        <v>1</v>
      </c>
      <c r="K2768" s="33">
        <f t="shared" ref="K2768" si="1297">E2768</f>
        <v>3275</v>
      </c>
      <c r="L2768" s="33">
        <f t="shared" ref="L2768" si="1298">E2768-K2768</f>
        <v>0</v>
      </c>
      <c r="M2768" s="116">
        <f t="shared" si="1294"/>
        <v>1</v>
      </c>
      <c r="N2768" s="771"/>
      <c r="O2768" s="5" t="b">
        <f t="shared" si="1283"/>
        <v>1</v>
      </c>
      <c r="P2768" s="11"/>
      <c r="Q2768" s="240"/>
      <c r="R2768" s="403" t="b">
        <f t="shared" si="1289"/>
        <v>1</v>
      </c>
    </row>
    <row r="2769" spans="1:18" s="13" customFormat="1" ht="27" x14ac:dyDescent="0.25">
      <c r="A2769" s="750"/>
      <c r="B2769" s="35" t="s">
        <v>20</v>
      </c>
      <c r="C2769" s="35"/>
      <c r="D2769" s="33"/>
      <c r="E2769" s="33"/>
      <c r="F2769" s="33"/>
      <c r="G2769" s="103"/>
      <c r="H2769" s="33"/>
      <c r="I2769" s="103"/>
      <c r="J2769" s="103"/>
      <c r="K2769" s="33"/>
      <c r="L2769" s="33"/>
      <c r="M2769" s="117" t="e">
        <f t="shared" si="1294"/>
        <v>#DIV/0!</v>
      </c>
      <c r="N2769" s="771"/>
      <c r="O2769" s="5" t="b">
        <f t="shared" si="1283"/>
        <v>1</v>
      </c>
      <c r="P2769" s="11"/>
      <c r="Q2769" s="240"/>
      <c r="R2769" s="403" t="b">
        <f t="shared" si="1289"/>
        <v>1</v>
      </c>
    </row>
    <row r="2770" spans="1:18" s="13" customFormat="1" ht="37.5" x14ac:dyDescent="0.25">
      <c r="A2770" s="591" t="s">
        <v>87</v>
      </c>
      <c r="B2770" s="37" t="s">
        <v>168</v>
      </c>
      <c r="C2770" s="37" t="s">
        <v>172</v>
      </c>
      <c r="D2770" s="51">
        <f>D2771+D2772+D2773+D2774</f>
        <v>30</v>
      </c>
      <c r="E2770" s="51">
        <f>SUM(E2771:E2774)</f>
        <v>30</v>
      </c>
      <c r="F2770" s="51">
        <f>SUM(F2771:F2774)</f>
        <v>0</v>
      </c>
      <c r="G2770" s="100">
        <f>F2770/E2770</f>
        <v>0</v>
      </c>
      <c r="H2770" s="51">
        <f>SUM(H2771:H2774)</f>
        <v>0</v>
      </c>
      <c r="I2770" s="100">
        <f t="shared" ref="I2770" si="1299">H2770/E2770</f>
        <v>0</v>
      </c>
      <c r="J2770" s="81" t="e">
        <f>H2770/F2770</f>
        <v>#DIV/0!</v>
      </c>
      <c r="K2770" s="24">
        <f t="shared" ref="K2770:K2772" si="1300">E2770</f>
        <v>30</v>
      </c>
      <c r="L2770" s="24">
        <f t="shared" ref="L2770:L2772" si="1301">E2770-K2770</f>
        <v>0</v>
      </c>
      <c r="M2770" s="47">
        <f t="shared" si="1294"/>
        <v>1</v>
      </c>
      <c r="N2770" s="597" t="s">
        <v>1487</v>
      </c>
      <c r="O2770" s="5" t="b">
        <f t="shared" si="1283"/>
        <v>1</v>
      </c>
      <c r="P2770" s="11"/>
      <c r="Q2770" s="240"/>
      <c r="R2770" s="403" t="b">
        <f t="shared" si="1289"/>
        <v>1</v>
      </c>
    </row>
    <row r="2771" spans="1:18" s="13" customFormat="1" ht="27" x14ac:dyDescent="0.25">
      <c r="A2771" s="591"/>
      <c r="B2771" s="389" t="s">
        <v>19</v>
      </c>
      <c r="C2771" s="389"/>
      <c r="D2771" s="24"/>
      <c r="E2771" s="24"/>
      <c r="F2771" s="24"/>
      <c r="G2771" s="302"/>
      <c r="H2771" s="301"/>
      <c r="I2771" s="81"/>
      <c r="J2771" s="81"/>
      <c r="K2771" s="24">
        <f t="shared" si="1300"/>
        <v>0</v>
      </c>
      <c r="L2771" s="24">
        <f t="shared" si="1301"/>
        <v>0</v>
      </c>
      <c r="M2771" s="120" t="e">
        <f t="shared" si="1294"/>
        <v>#DIV/0!</v>
      </c>
      <c r="N2771" s="597"/>
      <c r="O2771" s="5" t="b">
        <f t="shared" si="1283"/>
        <v>1</v>
      </c>
      <c r="P2771" s="11"/>
      <c r="Q2771" s="240"/>
      <c r="R2771" s="403" t="b">
        <f t="shared" si="1289"/>
        <v>1</v>
      </c>
    </row>
    <row r="2772" spans="1:18" s="13" customFormat="1" ht="27" x14ac:dyDescent="0.25">
      <c r="A2772" s="591"/>
      <c r="B2772" s="389" t="s">
        <v>18</v>
      </c>
      <c r="C2772" s="389"/>
      <c r="D2772" s="24"/>
      <c r="E2772" s="24"/>
      <c r="F2772" s="24"/>
      <c r="G2772" s="302"/>
      <c r="H2772" s="301"/>
      <c r="I2772" s="81"/>
      <c r="J2772" s="81"/>
      <c r="K2772" s="24">
        <f t="shared" si="1300"/>
        <v>0</v>
      </c>
      <c r="L2772" s="24">
        <f t="shared" si="1301"/>
        <v>0</v>
      </c>
      <c r="M2772" s="120" t="e">
        <f t="shared" si="1294"/>
        <v>#DIV/0!</v>
      </c>
      <c r="N2772" s="597"/>
      <c r="O2772" s="5" t="b">
        <f t="shared" si="1283"/>
        <v>1</v>
      </c>
      <c r="P2772" s="11"/>
      <c r="Q2772" s="240"/>
      <c r="R2772" s="403" t="b">
        <f t="shared" si="1289"/>
        <v>1</v>
      </c>
    </row>
    <row r="2773" spans="1:18" s="13" customFormat="1" ht="27" x14ac:dyDescent="0.25">
      <c r="A2773" s="591"/>
      <c r="B2773" s="389" t="s">
        <v>38</v>
      </c>
      <c r="C2773" s="389"/>
      <c r="D2773" s="24">
        <v>30</v>
      </c>
      <c r="E2773" s="24">
        <v>30</v>
      </c>
      <c r="F2773" s="24">
        <v>0</v>
      </c>
      <c r="G2773" s="100">
        <f>F2773/E2773</f>
        <v>0</v>
      </c>
      <c r="H2773" s="24">
        <v>0</v>
      </c>
      <c r="I2773" s="100">
        <f t="shared" ref="I2773" si="1302">H2773/E2773</f>
        <v>0</v>
      </c>
      <c r="J2773" s="81" t="e">
        <f t="shared" ref="J2773" si="1303">H2773/F2773</f>
        <v>#DIV/0!</v>
      </c>
      <c r="K2773" s="24">
        <f>E2773</f>
        <v>30</v>
      </c>
      <c r="L2773" s="24">
        <f>SUM(L2774:L2777)</f>
        <v>0</v>
      </c>
      <c r="M2773" s="47">
        <f t="shared" si="1294"/>
        <v>1</v>
      </c>
      <c r="N2773" s="597"/>
      <c r="O2773" s="5" t="b">
        <f t="shared" si="1283"/>
        <v>1</v>
      </c>
      <c r="P2773" s="11"/>
      <c r="Q2773" s="240"/>
      <c r="R2773" s="403" t="b">
        <f t="shared" si="1289"/>
        <v>1</v>
      </c>
    </row>
    <row r="2774" spans="1:18" s="13" customFormat="1" ht="27" x14ac:dyDescent="0.25">
      <c r="A2774" s="591"/>
      <c r="B2774" s="389" t="s">
        <v>20</v>
      </c>
      <c r="C2774" s="389"/>
      <c r="D2774" s="24"/>
      <c r="E2774" s="24"/>
      <c r="F2774" s="24"/>
      <c r="G2774" s="302"/>
      <c r="H2774" s="301"/>
      <c r="I2774" s="81"/>
      <c r="J2774" s="81"/>
      <c r="K2774" s="24">
        <f t="shared" ref="K2774:K2779" si="1304">E2774</f>
        <v>0</v>
      </c>
      <c r="L2774" s="24">
        <f t="shared" ref="L2774:L2779" si="1305">E2774-K2774</f>
        <v>0</v>
      </c>
      <c r="M2774" s="120" t="e">
        <f t="shared" si="1294"/>
        <v>#DIV/0!</v>
      </c>
      <c r="N2774" s="597"/>
      <c r="O2774" s="5" t="b">
        <f t="shared" si="1283"/>
        <v>1</v>
      </c>
      <c r="P2774" s="11"/>
      <c r="Q2774" s="240"/>
      <c r="R2774" s="403" t="b">
        <f t="shared" si="1289"/>
        <v>1</v>
      </c>
    </row>
    <row r="2775" spans="1:18" s="13" customFormat="1" ht="37.5" x14ac:dyDescent="0.25">
      <c r="A2775" s="884" t="s">
        <v>88</v>
      </c>
      <c r="B2775" s="50" t="s">
        <v>1201</v>
      </c>
      <c r="C2775" s="37" t="s">
        <v>573</v>
      </c>
      <c r="D2775" s="51">
        <f>SUM(D2776:D2779)</f>
        <v>3245</v>
      </c>
      <c r="E2775" s="51">
        <f t="shared" ref="E2775:F2775" si="1306">SUM(E2776:E2779)</f>
        <v>3245</v>
      </c>
      <c r="F2775" s="51">
        <f t="shared" si="1306"/>
        <v>2673.24</v>
      </c>
      <c r="G2775" s="100">
        <f>F2775/E2775</f>
        <v>0.82399999999999995</v>
      </c>
      <c r="H2775" s="24">
        <f>SUM(H2776:H2779)</f>
        <v>2673.24</v>
      </c>
      <c r="I2775" s="100">
        <f t="shared" ref="I2775" si="1307">H2775/E2775</f>
        <v>0.82399999999999995</v>
      </c>
      <c r="J2775" s="100">
        <f t="shared" ref="J2775" si="1308">H2775/F2775</f>
        <v>1</v>
      </c>
      <c r="K2775" s="51">
        <f t="shared" ref="K2775" si="1309">SUM(K2776:K2779)</f>
        <v>3245</v>
      </c>
      <c r="L2775" s="24">
        <f t="shared" si="1305"/>
        <v>0</v>
      </c>
      <c r="M2775" s="47">
        <f t="shared" si="1294"/>
        <v>1</v>
      </c>
      <c r="N2775" s="603" t="s">
        <v>1612</v>
      </c>
      <c r="O2775" s="5" t="b">
        <f t="shared" si="1283"/>
        <v>1</v>
      </c>
      <c r="P2775" s="11"/>
      <c r="Q2775" s="240"/>
      <c r="R2775" s="403" t="b">
        <f t="shared" si="1289"/>
        <v>1</v>
      </c>
    </row>
    <row r="2776" spans="1:18" s="13" customFormat="1" ht="27" x14ac:dyDescent="0.25">
      <c r="A2776" s="884"/>
      <c r="B2776" s="389" t="s">
        <v>19</v>
      </c>
      <c r="C2776" s="389"/>
      <c r="D2776" s="24"/>
      <c r="E2776" s="24"/>
      <c r="F2776" s="24"/>
      <c r="G2776" s="302"/>
      <c r="H2776" s="301"/>
      <c r="I2776" s="81"/>
      <c r="J2776" s="81"/>
      <c r="K2776" s="24">
        <f t="shared" si="1304"/>
        <v>0</v>
      </c>
      <c r="L2776" s="24">
        <f t="shared" si="1305"/>
        <v>0</v>
      </c>
      <c r="M2776" s="120" t="e">
        <f t="shared" si="1294"/>
        <v>#DIV/0!</v>
      </c>
      <c r="N2776" s="604"/>
      <c r="O2776" s="5" t="b">
        <f t="shared" si="1283"/>
        <v>1</v>
      </c>
      <c r="P2776" s="11"/>
      <c r="Q2776" s="240"/>
      <c r="R2776" s="403" t="b">
        <f t="shared" si="1289"/>
        <v>1</v>
      </c>
    </row>
    <row r="2777" spans="1:18" s="13" customFormat="1" ht="27" x14ac:dyDescent="0.25">
      <c r="A2777" s="884"/>
      <c r="B2777" s="389" t="s">
        <v>18</v>
      </c>
      <c r="C2777" s="389"/>
      <c r="D2777" s="24"/>
      <c r="E2777" s="24"/>
      <c r="F2777" s="24"/>
      <c r="G2777" s="302"/>
      <c r="H2777" s="301"/>
      <c r="I2777" s="81"/>
      <c r="J2777" s="81"/>
      <c r="K2777" s="24">
        <f t="shared" si="1304"/>
        <v>0</v>
      </c>
      <c r="L2777" s="24">
        <f t="shared" si="1305"/>
        <v>0</v>
      </c>
      <c r="M2777" s="120" t="e">
        <f t="shared" si="1294"/>
        <v>#DIV/0!</v>
      </c>
      <c r="N2777" s="604"/>
      <c r="O2777" s="5" t="b">
        <f t="shared" si="1283"/>
        <v>1</v>
      </c>
      <c r="P2777" s="11"/>
      <c r="Q2777" s="240"/>
      <c r="R2777" s="403" t="b">
        <f t="shared" si="1289"/>
        <v>1</v>
      </c>
    </row>
    <row r="2778" spans="1:18" s="13" customFormat="1" ht="27" x14ac:dyDescent="0.25">
      <c r="A2778" s="884"/>
      <c r="B2778" s="389" t="s">
        <v>38</v>
      </c>
      <c r="C2778" s="389"/>
      <c r="D2778" s="24">
        <f>D2783</f>
        <v>3245</v>
      </c>
      <c r="E2778" s="24">
        <f t="shared" ref="E2778:H2778" si="1310">E2783</f>
        <v>3245</v>
      </c>
      <c r="F2778" s="24">
        <f t="shared" si="1310"/>
        <v>2673.24</v>
      </c>
      <c r="G2778" s="100">
        <f>F2778/E2778</f>
        <v>0.82399999999999995</v>
      </c>
      <c r="H2778" s="24">
        <f t="shared" si="1310"/>
        <v>2673.24</v>
      </c>
      <c r="I2778" s="100">
        <f t="shared" ref="I2778:I2780" si="1311">H2778/E2778</f>
        <v>0.82399999999999995</v>
      </c>
      <c r="J2778" s="100">
        <f t="shared" ref="J2778:J2780" si="1312">H2778/F2778</f>
        <v>1</v>
      </c>
      <c r="K2778" s="24">
        <f t="shared" ref="K2778" si="1313">K2783</f>
        <v>3245</v>
      </c>
      <c r="L2778" s="24"/>
      <c r="M2778" s="47">
        <f t="shared" si="1294"/>
        <v>1</v>
      </c>
      <c r="N2778" s="604"/>
      <c r="O2778" s="5" t="b">
        <f t="shared" si="1283"/>
        <v>1</v>
      </c>
      <c r="P2778" s="11"/>
      <c r="Q2778" s="240"/>
      <c r="R2778" s="403" t="b">
        <f t="shared" si="1289"/>
        <v>1</v>
      </c>
    </row>
    <row r="2779" spans="1:18" s="13" customFormat="1" ht="27" x14ac:dyDescent="0.25">
      <c r="A2779" s="884"/>
      <c r="B2779" s="389" t="s">
        <v>20</v>
      </c>
      <c r="C2779" s="389"/>
      <c r="D2779" s="24"/>
      <c r="E2779" s="24"/>
      <c r="F2779" s="24"/>
      <c r="G2779" s="302"/>
      <c r="H2779" s="301"/>
      <c r="I2779" s="81"/>
      <c r="J2779" s="81"/>
      <c r="K2779" s="24">
        <f t="shared" si="1304"/>
        <v>0</v>
      </c>
      <c r="L2779" s="24">
        <f t="shared" si="1305"/>
        <v>0</v>
      </c>
      <c r="M2779" s="120" t="e">
        <f t="shared" si="1294"/>
        <v>#DIV/0!</v>
      </c>
      <c r="N2779" s="604"/>
      <c r="O2779" s="5" t="b">
        <f t="shared" si="1283"/>
        <v>1</v>
      </c>
      <c r="P2779" s="11"/>
      <c r="Q2779" s="240"/>
      <c r="R2779" s="403" t="b">
        <f t="shared" si="1289"/>
        <v>1</v>
      </c>
    </row>
    <row r="2780" spans="1:18" s="13" customFormat="1" ht="56.25" x14ac:dyDescent="0.25">
      <c r="A2780" s="884" t="s">
        <v>1200</v>
      </c>
      <c r="B2780" s="50" t="s">
        <v>1073</v>
      </c>
      <c r="C2780" s="37" t="s">
        <v>573</v>
      </c>
      <c r="D2780" s="51">
        <f>SUM(D2781:D2784)</f>
        <v>3245</v>
      </c>
      <c r="E2780" s="51">
        <f t="shared" ref="E2780:H2780" si="1314">SUM(E2781:E2784)</f>
        <v>3245</v>
      </c>
      <c r="F2780" s="51">
        <f t="shared" si="1314"/>
        <v>2673.24</v>
      </c>
      <c r="G2780" s="100">
        <f>F2780/E2780</f>
        <v>0.82399999999999995</v>
      </c>
      <c r="H2780" s="51">
        <f t="shared" si="1314"/>
        <v>2673.24</v>
      </c>
      <c r="I2780" s="100">
        <f t="shared" si="1311"/>
        <v>0.82399999999999995</v>
      </c>
      <c r="J2780" s="100">
        <f t="shared" si="1312"/>
        <v>1</v>
      </c>
      <c r="K2780" s="51">
        <f t="shared" ref="K2780" si="1315">SUM(K2781:K2784)</f>
        <v>3245</v>
      </c>
      <c r="L2780" s="24"/>
      <c r="M2780" s="47">
        <f t="shared" si="1294"/>
        <v>1</v>
      </c>
      <c r="N2780" s="604"/>
      <c r="O2780" s="5" t="b">
        <f t="shared" si="1283"/>
        <v>1</v>
      </c>
      <c r="P2780" s="11"/>
      <c r="Q2780" s="240"/>
      <c r="R2780" s="403" t="b">
        <f t="shared" si="1289"/>
        <v>1</v>
      </c>
    </row>
    <row r="2781" spans="1:18" s="13" customFormat="1" ht="27" x14ac:dyDescent="0.25">
      <c r="A2781" s="884"/>
      <c r="B2781" s="443" t="s">
        <v>19</v>
      </c>
      <c r="C2781" s="443"/>
      <c r="D2781" s="24"/>
      <c r="E2781" s="24"/>
      <c r="F2781" s="24"/>
      <c r="G2781" s="302"/>
      <c r="H2781" s="301"/>
      <c r="I2781" s="81"/>
      <c r="J2781" s="81"/>
      <c r="K2781" s="24"/>
      <c r="L2781" s="24"/>
      <c r="M2781" s="120" t="e">
        <f t="shared" si="1294"/>
        <v>#DIV/0!</v>
      </c>
      <c r="N2781" s="604"/>
      <c r="O2781" s="5" t="b">
        <f t="shared" si="1283"/>
        <v>1</v>
      </c>
      <c r="P2781" s="11"/>
      <c r="Q2781" s="240"/>
      <c r="R2781" s="403" t="b">
        <f t="shared" si="1289"/>
        <v>1</v>
      </c>
    </row>
    <row r="2782" spans="1:18" s="13" customFormat="1" ht="27" x14ac:dyDescent="0.25">
      <c r="A2782" s="884"/>
      <c r="B2782" s="443" t="s">
        <v>18</v>
      </c>
      <c r="C2782" s="443"/>
      <c r="D2782" s="24"/>
      <c r="E2782" s="24"/>
      <c r="F2782" s="24"/>
      <c r="G2782" s="302"/>
      <c r="H2782" s="301"/>
      <c r="I2782" s="81"/>
      <c r="J2782" s="81"/>
      <c r="K2782" s="24"/>
      <c r="L2782" s="24"/>
      <c r="M2782" s="120" t="e">
        <f t="shared" si="1294"/>
        <v>#DIV/0!</v>
      </c>
      <c r="N2782" s="604"/>
      <c r="O2782" s="5" t="b">
        <f t="shared" si="1283"/>
        <v>1</v>
      </c>
      <c r="P2782" s="11"/>
      <c r="Q2782" s="240"/>
      <c r="R2782" s="403" t="b">
        <f t="shared" si="1289"/>
        <v>1</v>
      </c>
    </row>
    <row r="2783" spans="1:18" s="13" customFormat="1" ht="27" x14ac:dyDescent="0.25">
      <c r="A2783" s="884"/>
      <c r="B2783" s="443" t="s">
        <v>38</v>
      </c>
      <c r="C2783" s="443"/>
      <c r="D2783" s="24">
        <v>3245</v>
      </c>
      <c r="E2783" s="24">
        <v>3245</v>
      </c>
      <c r="F2783" s="24">
        <v>2673.24</v>
      </c>
      <c r="G2783" s="100">
        <f>F2783/E2783</f>
        <v>0.82399999999999995</v>
      </c>
      <c r="H2783" s="24">
        <f>F2783</f>
        <v>2673.24</v>
      </c>
      <c r="I2783" s="100">
        <f t="shared" ref="I2783" si="1316">H2783/E2783</f>
        <v>0.82399999999999995</v>
      </c>
      <c r="J2783" s="100">
        <f t="shared" ref="J2783" si="1317">H2783/F2783</f>
        <v>1</v>
      </c>
      <c r="K2783" s="24">
        <f>E2783</f>
        <v>3245</v>
      </c>
      <c r="L2783" s="24"/>
      <c r="M2783" s="47">
        <f t="shared" si="1294"/>
        <v>1</v>
      </c>
      <c r="N2783" s="604"/>
      <c r="O2783" s="5" t="b">
        <f t="shared" si="1283"/>
        <v>1</v>
      </c>
      <c r="P2783" s="11"/>
      <c r="Q2783" s="240"/>
      <c r="R2783" s="403" t="b">
        <f t="shared" si="1289"/>
        <v>1</v>
      </c>
    </row>
    <row r="2784" spans="1:18" s="13" customFormat="1" ht="27" x14ac:dyDescent="0.25">
      <c r="A2784" s="884"/>
      <c r="B2784" s="443" t="s">
        <v>20</v>
      </c>
      <c r="C2784" s="443"/>
      <c r="D2784" s="24"/>
      <c r="E2784" s="24"/>
      <c r="F2784" s="24"/>
      <c r="G2784" s="302"/>
      <c r="H2784" s="301"/>
      <c r="I2784" s="81"/>
      <c r="J2784" s="81"/>
      <c r="K2784" s="24"/>
      <c r="L2784" s="24"/>
      <c r="M2784" s="120" t="e">
        <f t="shared" si="1294"/>
        <v>#DIV/0!</v>
      </c>
      <c r="N2784" s="596"/>
      <c r="O2784" s="5" t="b">
        <f t="shared" si="1283"/>
        <v>1</v>
      </c>
      <c r="P2784" s="11"/>
      <c r="Q2784" s="240"/>
      <c r="R2784" s="403" t="b">
        <f t="shared" si="1289"/>
        <v>1</v>
      </c>
    </row>
    <row r="2785" spans="1:18" s="13" customFormat="1" ht="81.75" customHeight="1" x14ac:dyDescent="0.25">
      <c r="A2785" s="750" t="s">
        <v>506</v>
      </c>
      <c r="B2785" s="327" t="s">
        <v>716</v>
      </c>
      <c r="C2785" s="34" t="s">
        <v>114</v>
      </c>
      <c r="D2785" s="31">
        <f>SUM(D2786:D2789)</f>
        <v>108938.21</v>
      </c>
      <c r="E2785" s="31">
        <f>SUM(E2786:E2789)</f>
        <v>108741.26</v>
      </c>
      <c r="F2785" s="31">
        <f>SUM(F2786:F2789)</f>
        <v>93799.31</v>
      </c>
      <c r="G2785" s="101">
        <f>F2785/E2785</f>
        <v>0.86299999999999999</v>
      </c>
      <c r="H2785" s="31">
        <f>SUM(H2786:H2789)</f>
        <v>93710.21</v>
      </c>
      <c r="I2785" s="101">
        <f t="shared" ref="I2785:I2848" si="1318">H2785/E2785</f>
        <v>0.86199999999999999</v>
      </c>
      <c r="J2785" s="101">
        <f t="shared" ref="J2785:J2789" si="1319">H2785/F2785</f>
        <v>0.999</v>
      </c>
      <c r="K2785" s="31">
        <f>SUM(K2786:K2789)</f>
        <v>108741.26</v>
      </c>
      <c r="L2785" s="31">
        <f>SUM(L2786:L2789)</f>
        <v>0</v>
      </c>
      <c r="M2785" s="32">
        <f t="shared" si="1294"/>
        <v>1</v>
      </c>
      <c r="N2785" s="763"/>
      <c r="O2785" s="5" t="b">
        <f t="shared" si="1283"/>
        <v>1</v>
      </c>
      <c r="P2785" s="11"/>
      <c r="Q2785" s="240"/>
      <c r="R2785" s="403"/>
    </row>
    <row r="2786" spans="1:18" s="13" customFormat="1" ht="24.75" customHeight="1" x14ac:dyDescent="0.25">
      <c r="A2786" s="750"/>
      <c r="B2786" s="35" t="s">
        <v>19</v>
      </c>
      <c r="C2786" s="35"/>
      <c r="D2786" s="33">
        <f>D2791+D2841+D2911</f>
        <v>89.1</v>
      </c>
      <c r="E2786" s="33">
        <f>E2791+E2841+E2911</f>
        <v>89.1</v>
      </c>
      <c r="F2786" s="33">
        <f>F2791+F2841+F2911</f>
        <v>89.1</v>
      </c>
      <c r="G2786" s="104">
        <f t="shared" ref="G2786:G2849" si="1320">F2786/E2786</f>
        <v>1</v>
      </c>
      <c r="H2786" s="33">
        <f>H2791+H2841+H2911</f>
        <v>0</v>
      </c>
      <c r="I2786" s="104">
        <f t="shared" si="1318"/>
        <v>0</v>
      </c>
      <c r="J2786" s="104">
        <f t="shared" si="1319"/>
        <v>0</v>
      </c>
      <c r="K2786" s="33">
        <f t="shared" ref="K2786:L2789" si="1321">K2791+K2841+K2911</f>
        <v>89.1</v>
      </c>
      <c r="L2786" s="33">
        <f t="shared" si="1321"/>
        <v>0</v>
      </c>
      <c r="M2786" s="116">
        <f t="shared" si="1294"/>
        <v>1</v>
      </c>
      <c r="N2786" s="763"/>
      <c r="O2786" s="5" t="b">
        <f t="shared" si="1283"/>
        <v>1</v>
      </c>
      <c r="P2786" s="11"/>
      <c r="Q2786" s="240"/>
      <c r="R2786" s="403"/>
    </row>
    <row r="2787" spans="1:18" s="13" customFormat="1" ht="21.75" customHeight="1" x14ac:dyDescent="0.25">
      <c r="A2787" s="750"/>
      <c r="B2787" s="35" t="s">
        <v>18</v>
      </c>
      <c r="C2787" s="35"/>
      <c r="D2787" s="33">
        <f t="shared" ref="D2787:F2789" si="1322">D2792+D2842+D2912</f>
        <v>0</v>
      </c>
      <c r="E2787" s="33">
        <f t="shared" si="1322"/>
        <v>0</v>
      </c>
      <c r="F2787" s="33">
        <f t="shared" si="1322"/>
        <v>0</v>
      </c>
      <c r="G2787" s="102" t="e">
        <f t="shared" si="1320"/>
        <v>#DIV/0!</v>
      </c>
      <c r="H2787" s="33">
        <f t="shared" ref="H2787:H2789" si="1323">H2792+H2842+H2912</f>
        <v>0</v>
      </c>
      <c r="I2787" s="103" t="e">
        <f t="shared" si="1318"/>
        <v>#DIV/0!</v>
      </c>
      <c r="J2787" s="102" t="e">
        <f t="shared" si="1319"/>
        <v>#DIV/0!</v>
      </c>
      <c r="K2787" s="33">
        <f t="shared" si="1321"/>
        <v>0</v>
      </c>
      <c r="L2787" s="33">
        <f t="shared" si="1321"/>
        <v>0</v>
      </c>
      <c r="M2787" s="117" t="e">
        <f t="shared" si="1294"/>
        <v>#DIV/0!</v>
      </c>
      <c r="N2787" s="763"/>
      <c r="O2787" s="5" t="b">
        <f t="shared" si="1283"/>
        <v>1</v>
      </c>
      <c r="P2787" s="11"/>
      <c r="Q2787" s="240"/>
      <c r="R2787" s="403" t="b">
        <f t="shared" si="1289"/>
        <v>1</v>
      </c>
    </row>
    <row r="2788" spans="1:18" s="13" customFormat="1" ht="24.75" customHeight="1" x14ac:dyDescent="0.25">
      <c r="A2788" s="750"/>
      <c r="B2788" s="35" t="s">
        <v>38</v>
      </c>
      <c r="C2788" s="35"/>
      <c r="D2788" s="33">
        <f>D2793+D2843+D2913</f>
        <v>108849.11</v>
      </c>
      <c r="E2788" s="33">
        <f t="shared" si="1322"/>
        <v>108652.16</v>
      </c>
      <c r="F2788" s="33">
        <f t="shared" si="1322"/>
        <v>93710.21</v>
      </c>
      <c r="G2788" s="104">
        <f t="shared" si="1320"/>
        <v>0.86199999999999999</v>
      </c>
      <c r="H2788" s="33">
        <f t="shared" si="1323"/>
        <v>93710.21</v>
      </c>
      <c r="I2788" s="104">
        <f t="shared" si="1318"/>
        <v>0.86199999999999999</v>
      </c>
      <c r="J2788" s="104">
        <f t="shared" si="1319"/>
        <v>1</v>
      </c>
      <c r="K2788" s="33">
        <f t="shared" si="1321"/>
        <v>108652.16</v>
      </c>
      <c r="L2788" s="33">
        <f>L2793+L2843+L2913</f>
        <v>0</v>
      </c>
      <c r="M2788" s="116">
        <f t="shared" si="1294"/>
        <v>1</v>
      </c>
      <c r="N2788" s="763"/>
      <c r="O2788" s="5" t="b">
        <f t="shared" si="1283"/>
        <v>1</v>
      </c>
      <c r="P2788" s="11"/>
      <c r="Q2788" s="240"/>
      <c r="R2788" s="403" t="b">
        <f t="shared" si="1289"/>
        <v>1</v>
      </c>
    </row>
    <row r="2789" spans="1:18" s="13" customFormat="1" ht="27.75" customHeight="1" x14ac:dyDescent="0.25">
      <c r="A2789" s="750"/>
      <c r="B2789" s="35" t="s">
        <v>20</v>
      </c>
      <c r="C2789" s="35"/>
      <c r="D2789" s="33">
        <f t="shared" si="1322"/>
        <v>0</v>
      </c>
      <c r="E2789" s="33">
        <f t="shared" si="1322"/>
        <v>0</v>
      </c>
      <c r="F2789" s="33">
        <f t="shared" si="1322"/>
        <v>0</v>
      </c>
      <c r="G2789" s="103" t="e">
        <f t="shared" si="1320"/>
        <v>#DIV/0!</v>
      </c>
      <c r="H2789" s="33">
        <f t="shared" si="1323"/>
        <v>0</v>
      </c>
      <c r="I2789" s="103" t="e">
        <f t="shared" si="1318"/>
        <v>#DIV/0!</v>
      </c>
      <c r="J2789" s="329" t="e">
        <f t="shared" si="1319"/>
        <v>#DIV/0!</v>
      </c>
      <c r="K2789" s="33">
        <f t="shared" si="1321"/>
        <v>0</v>
      </c>
      <c r="L2789" s="33">
        <f t="shared" si="1321"/>
        <v>0</v>
      </c>
      <c r="M2789" s="117" t="e">
        <f t="shared" si="1294"/>
        <v>#DIV/0!</v>
      </c>
      <c r="N2789" s="763"/>
      <c r="O2789" s="5" t="b">
        <f t="shared" ref="O2789:O2852" si="1324">K2789+L2789=E2789</f>
        <v>1</v>
      </c>
      <c r="P2789" s="11"/>
      <c r="Q2789" s="240"/>
      <c r="R2789" s="403" t="b">
        <f t="shared" si="1289"/>
        <v>1</v>
      </c>
    </row>
    <row r="2790" spans="1:18" s="13" customFormat="1" ht="78.75" customHeight="1" x14ac:dyDescent="0.25">
      <c r="A2790" s="888" t="s">
        <v>167</v>
      </c>
      <c r="B2790" s="89" t="s">
        <v>93</v>
      </c>
      <c r="C2790" s="89" t="s">
        <v>574</v>
      </c>
      <c r="D2790" s="242">
        <f>SUM(D2791:D2794)</f>
        <v>60434.879999999997</v>
      </c>
      <c r="E2790" s="242">
        <f>SUM(E2791:E2794)</f>
        <v>60450.43</v>
      </c>
      <c r="F2790" s="243">
        <f>SUM(F2791:F2794)</f>
        <v>54562.82</v>
      </c>
      <c r="G2790" s="96">
        <f t="shared" si="1320"/>
        <v>0.90300000000000002</v>
      </c>
      <c r="H2790" s="242">
        <f>H2795+H2820+H2830</f>
        <v>54562.82</v>
      </c>
      <c r="I2790" s="96">
        <f t="shared" si="1318"/>
        <v>0.90300000000000002</v>
      </c>
      <c r="J2790" s="244">
        <f>IF(H2790&gt;0,H2790/F2790,0)</f>
        <v>1</v>
      </c>
      <c r="K2790" s="59">
        <f>SUM(K2791:K2794)</f>
        <v>60450.43</v>
      </c>
      <c r="L2790" s="59">
        <f>SUM(L2791:L2794)</f>
        <v>0</v>
      </c>
      <c r="M2790" s="57">
        <f t="shared" si="1294"/>
        <v>1</v>
      </c>
      <c r="N2790" s="763"/>
      <c r="O2790" s="5" t="b">
        <f t="shared" si="1324"/>
        <v>1</v>
      </c>
      <c r="P2790" s="11"/>
      <c r="Q2790" s="240"/>
      <c r="R2790" s="403" t="b">
        <f t="shared" si="1289"/>
        <v>1</v>
      </c>
    </row>
    <row r="2791" spans="1:18" s="13" customFormat="1" ht="18.75" customHeight="1" x14ac:dyDescent="0.25">
      <c r="A2791" s="888"/>
      <c r="B2791" s="187" t="s">
        <v>19</v>
      </c>
      <c r="C2791" s="187"/>
      <c r="D2791" s="188">
        <f t="shared" ref="D2791:F2794" si="1325">D2796+D2821+D2831</f>
        <v>0</v>
      </c>
      <c r="E2791" s="188">
        <f t="shared" si="1325"/>
        <v>0</v>
      </c>
      <c r="F2791" s="245">
        <f t="shared" si="1325"/>
        <v>0</v>
      </c>
      <c r="G2791" s="81" t="e">
        <f t="shared" si="1320"/>
        <v>#DIV/0!</v>
      </c>
      <c r="H2791" s="189">
        <f>H2796+H2821+H2831</f>
        <v>0</v>
      </c>
      <c r="I2791" s="81" t="e">
        <f t="shared" si="1318"/>
        <v>#DIV/0!</v>
      </c>
      <c r="J2791" s="186">
        <f>IF(H2791&gt;0,H2791/F2791,0)</f>
        <v>0</v>
      </c>
      <c r="K2791" s="189">
        <f t="shared" ref="K2791:L2794" si="1326">K2796+K2821+K2831</f>
        <v>0</v>
      </c>
      <c r="L2791" s="189">
        <f t="shared" si="1326"/>
        <v>0</v>
      </c>
      <c r="M2791" s="120" t="e">
        <f t="shared" si="1294"/>
        <v>#DIV/0!</v>
      </c>
      <c r="N2791" s="763"/>
      <c r="O2791" s="5" t="b">
        <f t="shared" si="1324"/>
        <v>1</v>
      </c>
      <c r="P2791" s="11"/>
      <c r="Q2791" s="240"/>
      <c r="R2791" s="403" t="b">
        <f t="shared" si="1289"/>
        <v>1</v>
      </c>
    </row>
    <row r="2792" spans="1:18" s="13" customFormat="1" ht="18.75" customHeight="1" x14ac:dyDescent="0.25">
      <c r="A2792" s="888"/>
      <c r="B2792" s="187" t="s">
        <v>18</v>
      </c>
      <c r="C2792" s="187"/>
      <c r="D2792" s="188">
        <f t="shared" si="1325"/>
        <v>0</v>
      </c>
      <c r="E2792" s="188">
        <f t="shared" si="1325"/>
        <v>0</v>
      </c>
      <c r="F2792" s="245">
        <f t="shared" si="1325"/>
        <v>0</v>
      </c>
      <c r="G2792" s="81" t="e">
        <f t="shared" si="1320"/>
        <v>#DIV/0!</v>
      </c>
      <c r="H2792" s="189">
        <f>H2797+H2822+H2832</f>
        <v>0</v>
      </c>
      <c r="I2792" s="81" t="e">
        <f t="shared" si="1318"/>
        <v>#DIV/0!</v>
      </c>
      <c r="J2792" s="186">
        <f>IF(H2792&gt;0,H2792/F2792,0)</f>
        <v>0</v>
      </c>
      <c r="K2792" s="189">
        <f t="shared" si="1326"/>
        <v>0</v>
      </c>
      <c r="L2792" s="189">
        <f t="shared" si="1326"/>
        <v>0</v>
      </c>
      <c r="M2792" s="120" t="e">
        <f t="shared" si="1294"/>
        <v>#DIV/0!</v>
      </c>
      <c r="N2792" s="763"/>
      <c r="O2792" s="5" t="b">
        <f t="shared" si="1324"/>
        <v>1</v>
      </c>
      <c r="P2792" s="11"/>
      <c r="Q2792" s="240"/>
      <c r="R2792" s="403" t="b">
        <f t="shared" si="1289"/>
        <v>1</v>
      </c>
    </row>
    <row r="2793" spans="1:18" s="13" customFormat="1" ht="18.75" customHeight="1" x14ac:dyDescent="0.25">
      <c r="A2793" s="888"/>
      <c r="B2793" s="187" t="s">
        <v>38</v>
      </c>
      <c r="C2793" s="187"/>
      <c r="D2793" s="188">
        <f>D2798+D2823+D2833</f>
        <v>60434.879999999997</v>
      </c>
      <c r="E2793" s="188">
        <f>E2798+E2823+E2833</f>
        <v>60450.43</v>
      </c>
      <c r="F2793" s="245">
        <f t="shared" si="1325"/>
        <v>54562.82</v>
      </c>
      <c r="G2793" s="100">
        <f t="shared" si="1320"/>
        <v>0.90300000000000002</v>
      </c>
      <c r="H2793" s="188">
        <f>H2798+H2823+H2833</f>
        <v>54562.82</v>
      </c>
      <c r="I2793" s="100">
        <f t="shared" si="1318"/>
        <v>0.90300000000000002</v>
      </c>
      <c r="J2793" s="186">
        <f>IF(H2793&gt;0,H2793/F2793,0)</f>
        <v>1</v>
      </c>
      <c r="K2793" s="188">
        <f t="shared" si="1326"/>
        <v>60450.43</v>
      </c>
      <c r="L2793" s="339">
        <f t="shared" si="1326"/>
        <v>0</v>
      </c>
      <c r="M2793" s="47">
        <f t="shared" si="1294"/>
        <v>1</v>
      </c>
      <c r="N2793" s="763"/>
      <c r="O2793" s="5" t="b">
        <f t="shared" si="1324"/>
        <v>1</v>
      </c>
      <c r="P2793" s="11"/>
      <c r="Q2793" s="240"/>
      <c r="R2793" s="403" t="b">
        <f t="shared" si="1289"/>
        <v>1</v>
      </c>
    </row>
    <row r="2794" spans="1:18" s="13" customFormat="1" ht="18.75" customHeight="1" x14ac:dyDescent="0.25">
      <c r="A2794" s="888"/>
      <c r="B2794" s="187" t="s">
        <v>20</v>
      </c>
      <c r="C2794" s="187"/>
      <c r="D2794" s="188">
        <f t="shared" si="1325"/>
        <v>0</v>
      </c>
      <c r="E2794" s="188">
        <f t="shared" si="1325"/>
        <v>0</v>
      </c>
      <c r="F2794" s="245">
        <f t="shared" si="1325"/>
        <v>0</v>
      </c>
      <c r="G2794" s="81" t="e">
        <f t="shared" si="1320"/>
        <v>#DIV/0!</v>
      </c>
      <c r="H2794" s="254">
        <f>H2799+H2824+H2834</f>
        <v>0</v>
      </c>
      <c r="I2794" s="81" t="e">
        <f t="shared" si="1318"/>
        <v>#DIV/0!</v>
      </c>
      <c r="J2794" s="186">
        <f>IF(H2794&gt;0,H2794/F2794,0)</f>
        <v>0</v>
      </c>
      <c r="K2794" s="189">
        <f t="shared" si="1326"/>
        <v>0</v>
      </c>
      <c r="L2794" s="189">
        <f t="shared" si="1326"/>
        <v>0</v>
      </c>
      <c r="M2794" s="120" t="e">
        <f t="shared" si="1294"/>
        <v>#DIV/0!</v>
      </c>
      <c r="N2794" s="763"/>
      <c r="O2794" s="5" t="b">
        <f t="shared" si="1324"/>
        <v>1</v>
      </c>
      <c r="P2794" s="11"/>
      <c r="Q2794" s="240"/>
      <c r="R2794" s="403" t="b">
        <f t="shared" si="1289"/>
        <v>1</v>
      </c>
    </row>
    <row r="2795" spans="1:18" s="13" customFormat="1" ht="73.5" customHeight="1" x14ac:dyDescent="0.25">
      <c r="A2795" s="885" t="s">
        <v>647</v>
      </c>
      <c r="B2795" s="187" t="s">
        <v>452</v>
      </c>
      <c r="C2795" s="187" t="s">
        <v>575</v>
      </c>
      <c r="D2795" s="188">
        <f>SUM(D2796:D2799)</f>
        <v>36061.660000000003</v>
      </c>
      <c r="E2795" s="188">
        <f>SUM(E2796:E2799)</f>
        <v>36789.43</v>
      </c>
      <c r="F2795" s="245">
        <f>SUM(F2796:F2799)</f>
        <v>32386.3</v>
      </c>
      <c r="G2795" s="100">
        <f t="shared" si="1320"/>
        <v>0.88</v>
      </c>
      <c r="H2795" s="188">
        <f>SUM(H2796:H2799)</f>
        <v>32386.3</v>
      </c>
      <c r="I2795" s="100">
        <f t="shared" si="1318"/>
        <v>0.88</v>
      </c>
      <c r="J2795" s="186">
        <f t="shared" ref="J2795:J2858" si="1327">IF(H2795&gt;0,H2795/F2795,0)</f>
        <v>1</v>
      </c>
      <c r="K2795" s="24">
        <f>SUM(K2796:K2799)</f>
        <v>36789.43</v>
      </c>
      <c r="L2795" s="24">
        <f>SUM(L2796:L2799)</f>
        <v>0</v>
      </c>
      <c r="M2795" s="47">
        <f t="shared" si="1294"/>
        <v>1</v>
      </c>
      <c r="N2795" s="763"/>
      <c r="O2795" s="5" t="b">
        <f t="shared" si="1324"/>
        <v>1</v>
      </c>
      <c r="P2795" s="11"/>
      <c r="Q2795" s="240"/>
      <c r="R2795" s="403" t="b">
        <f t="shared" si="1289"/>
        <v>1</v>
      </c>
    </row>
    <row r="2796" spans="1:18" s="13" customFormat="1" ht="18.75" customHeight="1" x14ac:dyDescent="0.25">
      <c r="A2796" s="885"/>
      <c r="B2796" s="187" t="s">
        <v>19</v>
      </c>
      <c r="C2796" s="187"/>
      <c r="D2796" s="188">
        <f t="shared" ref="D2796:F2799" si="1328">D2801+D2806+D2811+D2816</f>
        <v>0</v>
      </c>
      <c r="E2796" s="188">
        <f t="shared" si="1328"/>
        <v>0</v>
      </c>
      <c r="F2796" s="188">
        <f t="shared" si="1328"/>
        <v>0</v>
      </c>
      <c r="G2796" s="81" t="e">
        <f t="shared" si="1320"/>
        <v>#DIV/0!</v>
      </c>
      <c r="H2796" s="189">
        <f>H2801+H2806+H2811+H2816</f>
        <v>0</v>
      </c>
      <c r="I2796" s="81" t="e">
        <f t="shared" si="1318"/>
        <v>#DIV/0!</v>
      </c>
      <c r="J2796" s="186">
        <f t="shared" si="1327"/>
        <v>0</v>
      </c>
      <c r="K2796" s="189">
        <f>K2801+K2806+K2811+K2816</f>
        <v>0</v>
      </c>
      <c r="L2796" s="24">
        <f t="shared" ref="L2796:L2854" si="1329">E2796-K2796</f>
        <v>0</v>
      </c>
      <c r="M2796" s="120" t="e">
        <f t="shared" si="1294"/>
        <v>#DIV/0!</v>
      </c>
      <c r="N2796" s="763"/>
      <c r="O2796" s="5" t="b">
        <f t="shared" si="1324"/>
        <v>1</v>
      </c>
      <c r="P2796" s="11"/>
      <c r="Q2796" s="240"/>
      <c r="R2796" s="403" t="b">
        <f t="shared" si="1289"/>
        <v>1</v>
      </c>
    </row>
    <row r="2797" spans="1:18" s="13" customFormat="1" ht="18.75" customHeight="1" x14ac:dyDescent="0.25">
      <c r="A2797" s="885"/>
      <c r="B2797" s="187" t="s">
        <v>18</v>
      </c>
      <c r="C2797" s="187"/>
      <c r="D2797" s="188">
        <f t="shared" si="1328"/>
        <v>0</v>
      </c>
      <c r="E2797" s="188">
        <f t="shared" si="1328"/>
        <v>0</v>
      </c>
      <c r="F2797" s="188">
        <f t="shared" si="1328"/>
        <v>0</v>
      </c>
      <c r="G2797" s="81" t="e">
        <f t="shared" si="1320"/>
        <v>#DIV/0!</v>
      </c>
      <c r="H2797" s="189">
        <f>H2802+H2807+H2812+H2817</f>
        <v>0</v>
      </c>
      <c r="I2797" s="81" t="e">
        <f t="shared" si="1318"/>
        <v>#DIV/0!</v>
      </c>
      <c r="J2797" s="186">
        <f t="shared" si="1327"/>
        <v>0</v>
      </c>
      <c r="K2797" s="189">
        <f>K2802+K2807+K2812+K2817</f>
        <v>0</v>
      </c>
      <c r="L2797" s="24">
        <f t="shared" si="1329"/>
        <v>0</v>
      </c>
      <c r="M2797" s="120" t="e">
        <f t="shared" si="1294"/>
        <v>#DIV/0!</v>
      </c>
      <c r="N2797" s="763"/>
      <c r="O2797" s="5" t="b">
        <f t="shared" si="1324"/>
        <v>1</v>
      </c>
      <c r="P2797" s="11"/>
      <c r="Q2797" s="240"/>
      <c r="R2797" s="403" t="b">
        <f t="shared" si="1289"/>
        <v>1</v>
      </c>
    </row>
    <row r="2798" spans="1:18" s="13" customFormat="1" ht="18.75" customHeight="1" x14ac:dyDescent="0.25">
      <c r="A2798" s="885"/>
      <c r="B2798" s="187" t="s">
        <v>38</v>
      </c>
      <c r="C2798" s="187"/>
      <c r="D2798" s="188">
        <f>D2803+D2808+D2813+D2818</f>
        <v>36061.660000000003</v>
      </c>
      <c r="E2798" s="188">
        <f>E2803+E2808+E2813+E2818</f>
        <v>36789.43</v>
      </c>
      <c r="F2798" s="188">
        <f t="shared" si="1328"/>
        <v>32386.3</v>
      </c>
      <c r="G2798" s="100">
        <f t="shared" si="1320"/>
        <v>0.88</v>
      </c>
      <c r="H2798" s="188">
        <f>H2803+H2808+H2813+H2818</f>
        <v>32386.3</v>
      </c>
      <c r="I2798" s="100">
        <f t="shared" si="1318"/>
        <v>0.88</v>
      </c>
      <c r="J2798" s="186">
        <f t="shared" si="1327"/>
        <v>1</v>
      </c>
      <c r="K2798" s="188">
        <f>K2803+K2808+K2813+K2818</f>
        <v>36789.43</v>
      </c>
      <c r="L2798" s="24">
        <f t="shared" si="1329"/>
        <v>0</v>
      </c>
      <c r="M2798" s="47">
        <f t="shared" si="1294"/>
        <v>1</v>
      </c>
      <c r="N2798" s="763"/>
      <c r="O2798" s="5" t="b">
        <f t="shared" si="1324"/>
        <v>1</v>
      </c>
      <c r="P2798" s="11"/>
      <c r="Q2798" s="240"/>
      <c r="R2798" s="403" t="b">
        <f t="shared" si="1289"/>
        <v>1</v>
      </c>
    </row>
    <row r="2799" spans="1:18" s="13" customFormat="1" ht="18.75" customHeight="1" x14ac:dyDescent="0.25">
      <c r="A2799" s="885"/>
      <c r="B2799" s="187" t="s">
        <v>20</v>
      </c>
      <c r="C2799" s="187"/>
      <c r="D2799" s="188">
        <f t="shared" si="1328"/>
        <v>0</v>
      </c>
      <c r="E2799" s="188">
        <f t="shared" si="1328"/>
        <v>0</v>
      </c>
      <c r="F2799" s="188">
        <f t="shared" si="1328"/>
        <v>0</v>
      </c>
      <c r="G2799" s="81" t="e">
        <f t="shared" si="1320"/>
        <v>#DIV/0!</v>
      </c>
      <c r="H2799" s="189">
        <f>H2804+H2809+H2814+H2819</f>
        <v>0</v>
      </c>
      <c r="I2799" s="81" t="e">
        <f t="shared" si="1318"/>
        <v>#DIV/0!</v>
      </c>
      <c r="J2799" s="186">
        <f t="shared" si="1327"/>
        <v>0</v>
      </c>
      <c r="K2799" s="189">
        <f>K2804+K2809+K2814+K2819</f>
        <v>0</v>
      </c>
      <c r="L2799" s="24">
        <f t="shared" si="1329"/>
        <v>0</v>
      </c>
      <c r="M2799" s="120" t="e">
        <f t="shared" si="1294"/>
        <v>#DIV/0!</v>
      </c>
      <c r="N2799" s="763"/>
      <c r="O2799" s="5" t="b">
        <f t="shared" si="1324"/>
        <v>1</v>
      </c>
      <c r="P2799" s="11"/>
      <c r="Q2799" s="240"/>
      <c r="R2799" s="403" t="b">
        <f t="shared" si="1289"/>
        <v>1</v>
      </c>
    </row>
    <row r="2800" spans="1:18" s="13" customFormat="1" ht="60.75" customHeight="1" x14ac:dyDescent="0.25">
      <c r="A2800" s="887" t="s">
        <v>648</v>
      </c>
      <c r="B2800" s="184" t="s">
        <v>453</v>
      </c>
      <c r="C2800" s="184" t="s">
        <v>172</v>
      </c>
      <c r="D2800" s="185">
        <f>SUM(D2801:D2804)</f>
        <v>31604.34</v>
      </c>
      <c r="E2800" s="185">
        <f>SUM(E2801:E2804)</f>
        <v>32332.11</v>
      </c>
      <c r="F2800" s="185">
        <f>SUM(F2801:F2804)</f>
        <v>29581.98</v>
      </c>
      <c r="G2800" s="105">
        <f t="shared" si="1320"/>
        <v>0.91500000000000004</v>
      </c>
      <c r="H2800" s="246">
        <f>SUM(H2801:H2804)</f>
        <v>29581.98</v>
      </c>
      <c r="I2800" s="100">
        <f t="shared" si="1318"/>
        <v>0.91500000000000004</v>
      </c>
      <c r="J2800" s="247">
        <f t="shared" si="1327"/>
        <v>1</v>
      </c>
      <c r="K2800" s="24">
        <f t="shared" ref="K2800:K2863" si="1330">E2800</f>
        <v>32332.11</v>
      </c>
      <c r="L2800" s="24">
        <f t="shared" si="1329"/>
        <v>0</v>
      </c>
      <c r="M2800" s="47">
        <f t="shared" si="1294"/>
        <v>1</v>
      </c>
      <c r="N2800" s="707" t="s">
        <v>371</v>
      </c>
      <c r="O2800" s="5" t="b">
        <f t="shared" si="1324"/>
        <v>1</v>
      </c>
      <c r="P2800" s="11"/>
      <c r="Q2800" s="240"/>
      <c r="R2800" s="403" t="b">
        <f t="shared" si="1289"/>
        <v>1</v>
      </c>
    </row>
    <row r="2801" spans="1:18" s="13" customFormat="1" ht="27" x14ac:dyDescent="0.25">
      <c r="A2801" s="887"/>
      <c r="B2801" s="187" t="s">
        <v>19</v>
      </c>
      <c r="C2801" s="187"/>
      <c r="D2801" s="188"/>
      <c r="E2801" s="188"/>
      <c r="F2801" s="188"/>
      <c r="G2801" s="81" t="e">
        <f t="shared" si="1320"/>
        <v>#DIV/0!</v>
      </c>
      <c r="H2801" s="255">
        <f t="shared" ref="H2801:H2819" si="1331">F2801</f>
        <v>0</v>
      </c>
      <c r="I2801" s="81" t="e">
        <f t="shared" si="1318"/>
        <v>#DIV/0!</v>
      </c>
      <c r="J2801" s="186">
        <f t="shared" si="1327"/>
        <v>0</v>
      </c>
      <c r="K2801" s="24">
        <f t="shared" si="1330"/>
        <v>0</v>
      </c>
      <c r="L2801" s="24">
        <f t="shared" si="1329"/>
        <v>0</v>
      </c>
      <c r="M2801" s="120" t="e">
        <f t="shared" si="1294"/>
        <v>#DIV/0!</v>
      </c>
      <c r="N2801" s="707"/>
      <c r="O2801" s="5" t="b">
        <f t="shared" si="1324"/>
        <v>1</v>
      </c>
      <c r="P2801" s="11"/>
      <c r="Q2801" s="240"/>
      <c r="R2801" s="403" t="b">
        <f t="shared" si="1289"/>
        <v>1</v>
      </c>
    </row>
    <row r="2802" spans="1:18" s="13" customFormat="1" ht="27" x14ac:dyDescent="0.25">
      <c r="A2802" s="887"/>
      <c r="B2802" s="187" t="s">
        <v>18</v>
      </c>
      <c r="C2802" s="187"/>
      <c r="D2802" s="188"/>
      <c r="E2802" s="188"/>
      <c r="F2802" s="188"/>
      <c r="G2802" s="81" t="e">
        <f t="shared" si="1320"/>
        <v>#DIV/0!</v>
      </c>
      <c r="H2802" s="255">
        <f t="shared" si="1331"/>
        <v>0</v>
      </c>
      <c r="I2802" s="81" t="e">
        <f t="shared" si="1318"/>
        <v>#DIV/0!</v>
      </c>
      <c r="J2802" s="186">
        <f t="shared" si="1327"/>
        <v>0</v>
      </c>
      <c r="K2802" s="24">
        <f t="shared" si="1330"/>
        <v>0</v>
      </c>
      <c r="L2802" s="24">
        <f t="shared" si="1329"/>
        <v>0</v>
      </c>
      <c r="M2802" s="120" t="e">
        <f t="shared" si="1294"/>
        <v>#DIV/0!</v>
      </c>
      <c r="N2802" s="707"/>
      <c r="O2802" s="5" t="b">
        <f t="shared" si="1324"/>
        <v>1</v>
      </c>
      <c r="P2802" s="11"/>
      <c r="Q2802" s="240"/>
      <c r="R2802" s="403" t="b">
        <f t="shared" si="1289"/>
        <v>1</v>
      </c>
    </row>
    <row r="2803" spans="1:18" s="13" customFormat="1" ht="27" x14ac:dyDescent="0.25">
      <c r="A2803" s="887"/>
      <c r="B2803" s="187" t="s">
        <v>38</v>
      </c>
      <c r="C2803" s="187"/>
      <c r="D2803" s="188">
        <v>31604.34</v>
      </c>
      <c r="E2803" s="188">
        <v>32332.11</v>
      </c>
      <c r="F2803" s="188">
        <v>29581.98</v>
      </c>
      <c r="G2803" s="100">
        <f t="shared" si="1320"/>
        <v>0.91500000000000004</v>
      </c>
      <c r="H2803" s="188">
        <f>F2803</f>
        <v>29581.98</v>
      </c>
      <c r="I2803" s="100">
        <f t="shared" si="1318"/>
        <v>0.91500000000000004</v>
      </c>
      <c r="J2803" s="186">
        <f t="shared" si="1327"/>
        <v>1</v>
      </c>
      <c r="K2803" s="24">
        <f t="shared" si="1330"/>
        <v>32332.11</v>
      </c>
      <c r="L2803" s="24">
        <f t="shared" si="1329"/>
        <v>0</v>
      </c>
      <c r="M2803" s="47">
        <f t="shared" si="1294"/>
        <v>1</v>
      </c>
      <c r="N2803" s="707"/>
      <c r="O2803" s="5" t="b">
        <f t="shared" si="1324"/>
        <v>1</v>
      </c>
      <c r="P2803" s="11"/>
      <c r="Q2803" s="240"/>
      <c r="R2803" s="403" t="b">
        <f t="shared" si="1289"/>
        <v>1</v>
      </c>
    </row>
    <row r="2804" spans="1:18" s="13" customFormat="1" ht="27" x14ac:dyDescent="0.25">
      <c r="A2804" s="887"/>
      <c r="B2804" s="573" t="s">
        <v>20</v>
      </c>
      <c r="C2804" s="187"/>
      <c r="D2804" s="188"/>
      <c r="E2804" s="188"/>
      <c r="F2804" s="188"/>
      <c r="G2804" s="81" t="e">
        <f t="shared" si="1320"/>
        <v>#DIV/0!</v>
      </c>
      <c r="H2804" s="256">
        <f t="shared" si="1331"/>
        <v>0</v>
      </c>
      <c r="I2804" s="81" t="e">
        <f t="shared" si="1318"/>
        <v>#DIV/0!</v>
      </c>
      <c r="J2804" s="186">
        <f t="shared" si="1327"/>
        <v>0</v>
      </c>
      <c r="K2804" s="24">
        <f t="shared" si="1330"/>
        <v>0</v>
      </c>
      <c r="L2804" s="24">
        <f t="shared" si="1329"/>
        <v>0</v>
      </c>
      <c r="M2804" s="120" t="e">
        <f t="shared" si="1294"/>
        <v>#DIV/0!</v>
      </c>
      <c r="N2804" s="707"/>
      <c r="O2804" s="5" t="b">
        <f t="shared" si="1324"/>
        <v>1</v>
      </c>
      <c r="P2804" s="11"/>
      <c r="Q2804" s="240"/>
      <c r="R2804" s="403" t="b">
        <f t="shared" si="1289"/>
        <v>1</v>
      </c>
    </row>
    <row r="2805" spans="1:18" s="13" customFormat="1" ht="171.75" customHeight="1" x14ac:dyDescent="0.25">
      <c r="A2805" s="887" t="s">
        <v>649</v>
      </c>
      <c r="B2805" s="183" t="s">
        <v>508</v>
      </c>
      <c r="C2805" s="184" t="s">
        <v>172</v>
      </c>
      <c r="D2805" s="185">
        <f>SUM(D2806:D2809)</f>
        <v>0</v>
      </c>
      <c r="E2805" s="185">
        <f>SUM(E2806:E2809)</f>
        <v>0</v>
      </c>
      <c r="F2805" s="185">
        <f>SUM(F2806:F2809)</f>
        <v>0</v>
      </c>
      <c r="G2805" s="81" t="e">
        <f t="shared" si="1320"/>
        <v>#DIV/0!</v>
      </c>
      <c r="H2805" s="368">
        <f t="shared" si="1331"/>
        <v>0</v>
      </c>
      <c r="I2805" s="81" t="e">
        <f t="shared" si="1318"/>
        <v>#DIV/0!</v>
      </c>
      <c r="J2805" s="260">
        <f t="shared" si="1327"/>
        <v>0</v>
      </c>
      <c r="K2805" s="36">
        <f>SUM(K2806:K2809)</f>
        <v>0</v>
      </c>
      <c r="L2805" s="36">
        <f>SUM(L2806:L2809)</f>
        <v>0</v>
      </c>
      <c r="M2805" s="120" t="e">
        <f t="shared" si="1294"/>
        <v>#DIV/0!</v>
      </c>
      <c r="N2805" s="707" t="s">
        <v>1282</v>
      </c>
      <c r="O2805" s="5" t="b">
        <f t="shared" si="1324"/>
        <v>1</v>
      </c>
      <c r="P2805" s="11"/>
      <c r="Q2805" s="240"/>
      <c r="R2805" s="403" t="b">
        <f t="shared" si="1289"/>
        <v>1</v>
      </c>
    </row>
    <row r="2806" spans="1:18" s="13" customFormat="1" ht="18.75" customHeight="1" x14ac:dyDescent="0.25">
      <c r="A2806" s="887"/>
      <c r="B2806" s="187" t="s">
        <v>19</v>
      </c>
      <c r="C2806" s="187"/>
      <c r="D2806" s="188"/>
      <c r="E2806" s="188"/>
      <c r="F2806" s="188"/>
      <c r="G2806" s="81" t="e">
        <f t="shared" si="1320"/>
        <v>#DIV/0!</v>
      </c>
      <c r="H2806" s="189">
        <f t="shared" si="1331"/>
        <v>0</v>
      </c>
      <c r="I2806" s="81" t="e">
        <f t="shared" si="1318"/>
        <v>#DIV/0!</v>
      </c>
      <c r="J2806" s="260">
        <f t="shared" si="1327"/>
        <v>0</v>
      </c>
      <c r="K2806" s="36">
        <f t="shared" si="1330"/>
        <v>0</v>
      </c>
      <c r="L2806" s="36">
        <f t="shared" si="1329"/>
        <v>0</v>
      </c>
      <c r="M2806" s="120" t="e">
        <f t="shared" si="1294"/>
        <v>#DIV/0!</v>
      </c>
      <c r="N2806" s="707"/>
      <c r="O2806" s="5" t="b">
        <f t="shared" si="1324"/>
        <v>1</v>
      </c>
      <c r="P2806" s="11"/>
      <c r="Q2806" s="240"/>
      <c r="R2806" s="403" t="b">
        <f t="shared" si="1289"/>
        <v>1</v>
      </c>
    </row>
    <row r="2807" spans="1:18" s="13" customFormat="1" ht="18.75" customHeight="1" x14ac:dyDescent="0.25">
      <c r="A2807" s="887"/>
      <c r="B2807" s="187" t="s">
        <v>18</v>
      </c>
      <c r="C2807" s="187"/>
      <c r="D2807" s="188"/>
      <c r="E2807" s="188"/>
      <c r="F2807" s="188"/>
      <c r="G2807" s="81" t="e">
        <f t="shared" si="1320"/>
        <v>#DIV/0!</v>
      </c>
      <c r="H2807" s="189">
        <f t="shared" si="1331"/>
        <v>0</v>
      </c>
      <c r="I2807" s="81" t="e">
        <f t="shared" si="1318"/>
        <v>#DIV/0!</v>
      </c>
      <c r="J2807" s="260">
        <f t="shared" si="1327"/>
        <v>0</v>
      </c>
      <c r="K2807" s="36">
        <f t="shared" si="1330"/>
        <v>0</v>
      </c>
      <c r="L2807" s="36">
        <f t="shared" si="1329"/>
        <v>0</v>
      </c>
      <c r="M2807" s="120" t="e">
        <f t="shared" si="1294"/>
        <v>#DIV/0!</v>
      </c>
      <c r="N2807" s="707"/>
      <c r="O2807" s="5" t="b">
        <f t="shared" si="1324"/>
        <v>1</v>
      </c>
      <c r="P2807" s="11"/>
      <c r="Q2807" s="240"/>
      <c r="R2807" s="403" t="b">
        <f t="shared" si="1289"/>
        <v>1</v>
      </c>
    </row>
    <row r="2808" spans="1:18" s="13" customFormat="1" ht="18.75" customHeight="1" x14ac:dyDescent="0.25">
      <c r="A2808" s="887"/>
      <c r="B2808" s="187" t="s">
        <v>38</v>
      </c>
      <c r="C2808" s="187"/>
      <c r="D2808" s="188"/>
      <c r="E2808" s="188"/>
      <c r="F2808" s="188"/>
      <c r="G2808" s="81" t="e">
        <f t="shared" si="1320"/>
        <v>#DIV/0!</v>
      </c>
      <c r="H2808" s="189"/>
      <c r="I2808" s="81" t="e">
        <f t="shared" si="1318"/>
        <v>#DIV/0!</v>
      </c>
      <c r="J2808" s="260">
        <f t="shared" si="1327"/>
        <v>0</v>
      </c>
      <c r="K2808" s="189"/>
      <c r="L2808" s="36">
        <f t="shared" si="1329"/>
        <v>0</v>
      </c>
      <c r="M2808" s="120" t="e">
        <f t="shared" si="1294"/>
        <v>#DIV/0!</v>
      </c>
      <c r="N2808" s="707"/>
      <c r="O2808" s="5" t="b">
        <f t="shared" si="1324"/>
        <v>1</v>
      </c>
      <c r="P2808" s="11"/>
      <c r="Q2808" s="240"/>
      <c r="R2808" s="403" t="b">
        <f t="shared" si="1289"/>
        <v>1</v>
      </c>
    </row>
    <row r="2809" spans="1:18" s="13" customFormat="1" ht="18.75" customHeight="1" x14ac:dyDescent="0.25">
      <c r="A2809" s="887"/>
      <c r="B2809" s="573" t="s">
        <v>20</v>
      </c>
      <c r="C2809" s="187"/>
      <c r="D2809" s="188"/>
      <c r="E2809" s="188"/>
      <c r="F2809" s="188"/>
      <c r="G2809" s="81" t="e">
        <f t="shared" si="1320"/>
        <v>#DIV/0!</v>
      </c>
      <c r="H2809" s="189">
        <f t="shared" si="1331"/>
        <v>0</v>
      </c>
      <c r="I2809" s="81" t="e">
        <f t="shared" si="1318"/>
        <v>#DIV/0!</v>
      </c>
      <c r="J2809" s="260">
        <f t="shared" si="1327"/>
        <v>0</v>
      </c>
      <c r="K2809" s="36">
        <f t="shared" si="1330"/>
        <v>0</v>
      </c>
      <c r="L2809" s="36">
        <f t="shared" si="1329"/>
        <v>0</v>
      </c>
      <c r="M2809" s="120" t="e">
        <f t="shared" si="1294"/>
        <v>#DIV/0!</v>
      </c>
      <c r="N2809" s="707"/>
      <c r="O2809" s="5" t="b">
        <f t="shared" si="1324"/>
        <v>1</v>
      </c>
      <c r="P2809" s="11"/>
      <c r="Q2809" s="240"/>
      <c r="R2809" s="403" t="b">
        <f t="shared" si="1289"/>
        <v>1</v>
      </c>
    </row>
    <row r="2810" spans="1:18" s="13" customFormat="1" ht="60.75" customHeight="1" x14ac:dyDescent="0.25">
      <c r="A2810" s="887" t="s">
        <v>650</v>
      </c>
      <c r="B2810" s="184" t="s">
        <v>454</v>
      </c>
      <c r="C2810" s="184" t="s">
        <v>172</v>
      </c>
      <c r="D2810" s="185">
        <f>SUM(D2811:D2814)</f>
        <v>200</v>
      </c>
      <c r="E2810" s="185">
        <f t="shared" ref="E2810:H2810" si="1332">SUM(E2811:E2814)</f>
        <v>200</v>
      </c>
      <c r="F2810" s="185">
        <f t="shared" si="1332"/>
        <v>200</v>
      </c>
      <c r="G2810" s="100">
        <f t="shared" si="1320"/>
        <v>1</v>
      </c>
      <c r="H2810" s="185">
        <f t="shared" si="1332"/>
        <v>200</v>
      </c>
      <c r="I2810" s="100">
        <f t="shared" si="1318"/>
        <v>1</v>
      </c>
      <c r="J2810" s="186">
        <f>IF(H2810&gt;0,H2810/F2810,0)</f>
        <v>1</v>
      </c>
      <c r="K2810" s="185">
        <f t="shared" ref="K2810" si="1333">SUM(K2811:K2814)</f>
        <v>200</v>
      </c>
      <c r="L2810" s="24">
        <f t="shared" si="1329"/>
        <v>0</v>
      </c>
      <c r="M2810" s="47">
        <f t="shared" si="1294"/>
        <v>1</v>
      </c>
      <c r="N2810" s="707" t="s">
        <v>1547</v>
      </c>
      <c r="O2810" s="5" t="b">
        <f t="shared" si="1324"/>
        <v>1</v>
      </c>
      <c r="P2810" s="11"/>
      <c r="Q2810" s="240"/>
      <c r="R2810" s="403" t="b">
        <f t="shared" si="1289"/>
        <v>1</v>
      </c>
    </row>
    <row r="2811" spans="1:18" s="13" customFormat="1" ht="27" x14ac:dyDescent="0.25">
      <c r="A2811" s="887"/>
      <c r="B2811" s="187" t="s">
        <v>19</v>
      </c>
      <c r="C2811" s="187"/>
      <c r="D2811" s="188"/>
      <c r="E2811" s="188"/>
      <c r="F2811" s="188"/>
      <c r="G2811" s="81" t="e">
        <f t="shared" si="1320"/>
        <v>#DIV/0!</v>
      </c>
      <c r="H2811" s="189">
        <f t="shared" si="1331"/>
        <v>0</v>
      </c>
      <c r="I2811" s="81" t="e">
        <f t="shared" si="1318"/>
        <v>#DIV/0!</v>
      </c>
      <c r="J2811" s="186">
        <f>IF(H2811&gt;0,H2811/F2811,0)</f>
        <v>0</v>
      </c>
      <c r="K2811" s="24">
        <f t="shared" si="1330"/>
        <v>0</v>
      </c>
      <c r="L2811" s="24">
        <f t="shared" si="1329"/>
        <v>0</v>
      </c>
      <c r="M2811" s="120" t="e">
        <f t="shared" si="1294"/>
        <v>#DIV/0!</v>
      </c>
      <c r="N2811" s="707"/>
      <c r="O2811" s="5" t="b">
        <f>K2811+L2811=E2811</f>
        <v>1</v>
      </c>
      <c r="P2811" s="11"/>
      <c r="Q2811" s="240"/>
      <c r="R2811" s="403" t="b">
        <f t="shared" si="1289"/>
        <v>1</v>
      </c>
    </row>
    <row r="2812" spans="1:18" s="13" customFormat="1" ht="27" x14ac:dyDescent="0.25">
      <c r="A2812" s="887"/>
      <c r="B2812" s="187" t="s">
        <v>18</v>
      </c>
      <c r="C2812" s="187"/>
      <c r="D2812" s="188"/>
      <c r="E2812" s="188"/>
      <c r="F2812" s="188"/>
      <c r="G2812" s="81" t="e">
        <f t="shared" si="1320"/>
        <v>#DIV/0!</v>
      </c>
      <c r="H2812" s="189">
        <f t="shared" si="1331"/>
        <v>0</v>
      </c>
      <c r="I2812" s="81" t="e">
        <f t="shared" si="1318"/>
        <v>#DIV/0!</v>
      </c>
      <c r="J2812" s="186">
        <f>IF(H2812&gt;0,H2812/F2812,0)</f>
        <v>0</v>
      </c>
      <c r="K2812" s="24">
        <f t="shared" si="1330"/>
        <v>0</v>
      </c>
      <c r="L2812" s="24">
        <f t="shared" si="1329"/>
        <v>0</v>
      </c>
      <c r="M2812" s="120" t="e">
        <f t="shared" si="1294"/>
        <v>#DIV/0!</v>
      </c>
      <c r="N2812" s="707"/>
      <c r="O2812" s="5" t="b">
        <f t="shared" si="1324"/>
        <v>1</v>
      </c>
      <c r="P2812" s="11"/>
      <c r="Q2812" s="240"/>
      <c r="R2812" s="403" t="b">
        <f t="shared" si="1289"/>
        <v>1</v>
      </c>
    </row>
    <row r="2813" spans="1:18" s="13" customFormat="1" ht="27" x14ac:dyDescent="0.25">
      <c r="A2813" s="887"/>
      <c r="B2813" s="187" t="s">
        <v>38</v>
      </c>
      <c r="C2813" s="187"/>
      <c r="D2813" s="188">
        <v>200</v>
      </c>
      <c r="E2813" s="188">
        <f>D2813</f>
        <v>200</v>
      </c>
      <c r="F2813" s="188">
        <v>200</v>
      </c>
      <c r="G2813" s="100">
        <f t="shared" si="1320"/>
        <v>1</v>
      </c>
      <c r="H2813" s="188">
        <f>F2813</f>
        <v>200</v>
      </c>
      <c r="I2813" s="100">
        <f t="shared" si="1318"/>
        <v>1</v>
      </c>
      <c r="J2813" s="186">
        <f>IF(H2813&gt;0,H2813/F2813,0)</f>
        <v>1</v>
      </c>
      <c r="K2813" s="24">
        <v>200</v>
      </c>
      <c r="L2813" s="24">
        <f t="shared" si="1329"/>
        <v>0</v>
      </c>
      <c r="M2813" s="47">
        <f t="shared" si="1294"/>
        <v>1</v>
      </c>
      <c r="N2813" s="707"/>
      <c r="O2813" s="5" t="b">
        <f t="shared" si="1324"/>
        <v>1</v>
      </c>
      <c r="P2813" s="11"/>
      <c r="Q2813" s="240"/>
      <c r="R2813" s="403" t="b">
        <f t="shared" si="1289"/>
        <v>1</v>
      </c>
    </row>
    <row r="2814" spans="1:18" s="13" customFormat="1" ht="27" x14ac:dyDescent="0.25">
      <c r="A2814" s="887"/>
      <c r="B2814" s="573" t="s">
        <v>20</v>
      </c>
      <c r="C2814" s="187"/>
      <c r="D2814" s="188"/>
      <c r="E2814" s="188"/>
      <c r="F2814" s="188"/>
      <c r="G2814" s="81" t="e">
        <f t="shared" si="1320"/>
        <v>#DIV/0!</v>
      </c>
      <c r="H2814" s="189">
        <f t="shared" si="1331"/>
        <v>0</v>
      </c>
      <c r="I2814" s="81" t="e">
        <f t="shared" si="1318"/>
        <v>#DIV/0!</v>
      </c>
      <c r="J2814" s="186">
        <f>IF(H2814&gt;0,H2814/F2814,0)</f>
        <v>0</v>
      </c>
      <c r="K2814" s="24">
        <f t="shared" si="1330"/>
        <v>0</v>
      </c>
      <c r="L2814" s="24">
        <f t="shared" si="1329"/>
        <v>0</v>
      </c>
      <c r="M2814" s="120" t="e">
        <f t="shared" si="1294"/>
        <v>#DIV/0!</v>
      </c>
      <c r="N2814" s="707"/>
      <c r="O2814" s="5" t="b">
        <f t="shared" si="1324"/>
        <v>1</v>
      </c>
      <c r="P2814" s="11"/>
      <c r="Q2814" s="240"/>
      <c r="R2814" s="403" t="b">
        <f t="shared" si="1289"/>
        <v>1</v>
      </c>
    </row>
    <row r="2815" spans="1:18" s="13" customFormat="1" ht="96.75" customHeight="1" x14ac:dyDescent="0.25">
      <c r="A2815" s="889" t="s">
        <v>651</v>
      </c>
      <c r="B2815" s="183" t="s">
        <v>590</v>
      </c>
      <c r="C2815" s="184" t="s">
        <v>172</v>
      </c>
      <c r="D2815" s="185">
        <f>SUM(D2816:D2819)</f>
        <v>4257.32</v>
      </c>
      <c r="E2815" s="185">
        <f>SUM(E2816:E2819)</f>
        <v>4257.32</v>
      </c>
      <c r="F2815" s="185">
        <f>SUM(F2816:F2819)</f>
        <v>2604.3200000000002</v>
      </c>
      <c r="G2815" s="100">
        <f t="shared" si="1320"/>
        <v>0.61199999999999999</v>
      </c>
      <c r="H2815" s="185">
        <f t="shared" si="1331"/>
        <v>2604.3200000000002</v>
      </c>
      <c r="I2815" s="100">
        <f t="shared" si="1318"/>
        <v>0.61199999999999999</v>
      </c>
      <c r="J2815" s="186">
        <f t="shared" si="1327"/>
        <v>1</v>
      </c>
      <c r="K2815" s="24">
        <f t="shared" si="1330"/>
        <v>4257.32</v>
      </c>
      <c r="L2815" s="24">
        <f t="shared" si="1329"/>
        <v>0</v>
      </c>
      <c r="M2815" s="47">
        <f t="shared" si="1294"/>
        <v>1</v>
      </c>
      <c r="N2815" s="597" t="s">
        <v>1548</v>
      </c>
      <c r="O2815" s="5" t="b">
        <f t="shared" si="1324"/>
        <v>1</v>
      </c>
      <c r="P2815" s="11"/>
      <c r="Q2815" s="240"/>
      <c r="R2815" s="403" t="b">
        <f t="shared" si="1289"/>
        <v>1</v>
      </c>
    </row>
    <row r="2816" spans="1:18" s="13" customFormat="1" ht="18.75" customHeight="1" x14ac:dyDescent="0.25">
      <c r="A2816" s="889"/>
      <c r="B2816" s="187" t="s">
        <v>19</v>
      </c>
      <c r="C2816" s="187"/>
      <c r="D2816" s="188"/>
      <c r="E2816" s="188"/>
      <c r="F2816" s="188"/>
      <c r="G2816" s="81" t="e">
        <f t="shared" si="1320"/>
        <v>#DIV/0!</v>
      </c>
      <c r="H2816" s="189">
        <f t="shared" si="1331"/>
        <v>0</v>
      </c>
      <c r="I2816" s="81" t="e">
        <f t="shared" si="1318"/>
        <v>#DIV/0!</v>
      </c>
      <c r="J2816" s="186">
        <f t="shared" si="1327"/>
        <v>0</v>
      </c>
      <c r="K2816" s="24">
        <f t="shared" si="1330"/>
        <v>0</v>
      </c>
      <c r="L2816" s="24">
        <f t="shared" si="1329"/>
        <v>0</v>
      </c>
      <c r="M2816" s="120" t="e">
        <f t="shared" si="1294"/>
        <v>#DIV/0!</v>
      </c>
      <c r="N2816" s="597"/>
      <c r="O2816" s="5" t="b">
        <f t="shared" si="1324"/>
        <v>1</v>
      </c>
      <c r="P2816" s="11"/>
      <c r="Q2816" s="240"/>
      <c r="R2816" s="403" t="b">
        <f t="shared" si="1289"/>
        <v>1</v>
      </c>
    </row>
    <row r="2817" spans="1:18" s="13" customFormat="1" ht="27" x14ac:dyDescent="0.25">
      <c r="A2817" s="889"/>
      <c r="B2817" s="187" t="s">
        <v>18</v>
      </c>
      <c r="C2817" s="187"/>
      <c r="D2817" s="188"/>
      <c r="E2817" s="188"/>
      <c r="F2817" s="188"/>
      <c r="G2817" s="81" t="e">
        <f t="shared" si="1320"/>
        <v>#DIV/0!</v>
      </c>
      <c r="H2817" s="189">
        <f t="shared" si="1331"/>
        <v>0</v>
      </c>
      <c r="I2817" s="81" t="e">
        <f t="shared" si="1318"/>
        <v>#DIV/0!</v>
      </c>
      <c r="J2817" s="186">
        <f t="shared" si="1327"/>
        <v>0</v>
      </c>
      <c r="K2817" s="24">
        <f t="shared" si="1330"/>
        <v>0</v>
      </c>
      <c r="L2817" s="24">
        <f t="shared" si="1329"/>
        <v>0</v>
      </c>
      <c r="M2817" s="120" t="e">
        <f t="shared" si="1294"/>
        <v>#DIV/0!</v>
      </c>
      <c r="N2817" s="597"/>
      <c r="O2817" s="5" t="b">
        <f t="shared" si="1324"/>
        <v>1</v>
      </c>
      <c r="P2817" s="11"/>
      <c r="Q2817" s="240"/>
      <c r="R2817" s="403" t="b">
        <f t="shared" si="1289"/>
        <v>1</v>
      </c>
    </row>
    <row r="2818" spans="1:18" s="13" customFormat="1" ht="27" x14ac:dyDescent="0.25">
      <c r="A2818" s="889"/>
      <c r="B2818" s="187" t="s">
        <v>38</v>
      </c>
      <c r="C2818" s="187"/>
      <c r="D2818" s="188">
        <v>4257.32</v>
      </c>
      <c r="E2818" s="188">
        <v>4257.32</v>
      </c>
      <c r="F2818" s="188">
        <v>2604.3200000000002</v>
      </c>
      <c r="G2818" s="100">
        <f t="shared" si="1320"/>
        <v>0.61199999999999999</v>
      </c>
      <c r="H2818" s="188">
        <f>F2818</f>
        <v>2604.3200000000002</v>
      </c>
      <c r="I2818" s="100">
        <f t="shared" si="1318"/>
        <v>0.61199999999999999</v>
      </c>
      <c r="J2818" s="186">
        <f t="shared" si="1327"/>
        <v>1</v>
      </c>
      <c r="K2818" s="24">
        <f t="shared" si="1330"/>
        <v>4257.32</v>
      </c>
      <c r="L2818" s="24">
        <f t="shared" si="1329"/>
        <v>0</v>
      </c>
      <c r="M2818" s="47">
        <f t="shared" si="1294"/>
        <v>1</v>
      </c>
      <c r="N2818" s="597"/>
      <c r="O2818" s="5" t="b">
        <f t="shared" si="1324"/>
        <v>1</v>
      </c>
      <c r="P2818" s="11"/>
      <c r="Q2818" s="240"/>
      <c r="R2818" s="403" t="b">
        <f t="shared" si="1289"/>
        <v>1</v>
      </c>
    </row>
    <row r="2819" spans="1:18" s="13" customFormat="1" ht="27" x14ac:dyDescent="0.25">
      <c r="A2819" s="889"/>
      <c r="B2819" s="573" t="s">
        <v>20</v>
      </c>
      <c r="C2819" s="187"/>
      <c r="D2819" s="188"/>
      <c r="E2819" s="188"/>
      <c r="F2819" s="188"/>
      <c r="G2819" s="81" t="e">
        <f t="shared" si="1320"/>
        <v>#DIV/0!</v>
      </c>
      <c r="H2819" s="189">
        <f t="shared" si="1331"/>
        <v>0</v>
      </c>
      <c r="I2819" s="81" t="e">
        <f t="shared" si="1318"/>
        <v>#DIV/0!</v>
      </c>
      <c r="J2819" s="186">
        <f t="shared" si="1327"/>
        <v>0</v>
      </c>
      <c r="K2819" s="24">
        <f t="shared" si="1330"/>
        <v>0</v>
      </c>
      <c r="L2819" s="24">
        <f t="shared" si="1329"/>
        <v>0</v>
      </c>
      <c r="M2819" s="120" t="e">
        <f t="shared" si="1294"/>
        <v>#DIV/0!</v>
      </c>
      <c r="N2819" s="597"/>
      <c r="O2819" s="5" t="b">
        <f t="shared" si="1324"/>
        <v>1</v>
      </c>
      <c r="P2819" s="11"/>
      <c r="Q2819" s="240"/>
      <c r="R2819" s="403" t="b">
        <f t="shared" si="1289"/>
        <v>1</v>
      </c>
    </row>
    <row r="2820" spans="1:18" s="13" customFormat="1" ht="112.5" x14ac:dyDescent="0.25">
      <c r="A2820" s="907" t="s">
        <v>652</v>
      </c>
      <c r="B2820" s="249" t="s">
        <v>455</v>
      </c>
      <c r="C2820" s="187" t="s">
        <v>520</v>
      </c>
      <c r="D2820" s="188">
        <f>SUM(D2821:D2824)</f>
        <v>1524</v>
      </c>
      <c r="E2820" s="188">
        <f>SUM(E2821:E2824)</f>
        <v>811.78</v>
      </c>
      <c r="F2820" s="188">
        <f>SUM(F2821:F2824)</f>
        <v>440.04</v>
      </c>
      <c r="G2820" s="100">
        <f t="shared" si="1320"/>
        <v>0.54200000000000004</v>
      </c>
      <c r="H2820" s="248">
        <f>F2820</f>
        <v>440.04</v>
      </c>
      <c r="I2820" s="100">
        <f t="shared" si="1318"/>
        <v>0.54200000000000004</v>
      </c>
      <c r="J2820" s="186">
        <f t="shared" si="1327"/>
        <v>1</v>
      </c>
      <c r="K2820" s="24">
        <f t="shared" si="1330"/>
        <v>811.78</v>
      </c>
      <c r="L2820" s="24">
        <f t="shared" si="1329"/>
        <v>0</v>
      </c>
      <c r="M2820" s="47">
        <f t="shared" si="1294"/>
        <v>1</v>
      </c>
      <c r="N2820" s="763"/>
      <c r="O2820" s="5" t="b">
        <f t="shared" si="1324"/>
        <v>1</v>
      </c>
      <c r="P2820" s="11"/>
      <c r="Q2820" s="240"/>
      <c r="R2820" s="403" t="b">
        <f t="shared" si="1289"/>
        <v>1</v>
      </c>
    </row>
    <row r="2821" spans="1:18" s="13" customFormat="1" ht="27" x14ac:dyDescent="0.25">
      <c r="A2821" s="907"/>
      <c r="B2821" s="187" t="s">
        <v>19</v>
      </c>
      <c r="C2821" s="187"/>
      <c r="D2821" s="188">
        <f t="shared" ref="D2821:F2824" si="1334">D2826</f>
        <v>0</v>
      </c>
      <c r="E2821" s="188">
        <f t="shared" si="1334"/>
        <v>0</v>
      </c>
      <c r="F2821" s="188">
        <f t="shared" si="1334"/>
        <v>0</v>
      </c>
      <c r="G2821" s="81" t="e">
        <f t="shared" si="1320"/>
        <v>#DIV/0!</v>
      </c>
      <c r="H2821" s="256">
        <f>H2826</f>
        <v>0</v>
      </c>
      <c r="I2821" s="81" t="e">
        <f t="shared" si="1318"/>
        <v>#DIV/0!</v>
      </c>
      <c r="J2821" s="186">
        <f t="shared" si="1327"/>
        <v>0</v>
      </c>
      <c r="K2821" s="24">
        <f t="shared" si="1330"/>
        <v>0</v>
      </c>
      <c r="L2821" s="24">
        <f t="shared" si="1329"/>
        <v>0</v>
      </c>
      <c r="M2821" s="120" t="e">
        <f t="shared" si="1294"/>
        <v>#DIV/0!</v>
      </c>
      <c r="N2821" s="763"/>
      <c r="O2821" s="5" t="b">
        <f t="shared" si="1324"/>
        <v>1</v>
      </c>
      <c r="P2821" s="11"/>
      <c r="Q2821" s="240"/>
      <c r="R2821" s="403" t="b">
        <f t="shared" si="1289"/>
        <v>1</v>
      </c>
    </row>
    <row r="2822" spans="1:18" s="13" customFormat="1" ht="27" x14ac:dyDescent="0.25">
      <c r="A2822" s="907"/>
      <c r="B2822" s="187" t="s">
        <v>18</v>
      </c>
      <c r="C2822" s="187"/>
      <c r="D2822" s="188">
        <f t="shared" si="1334"/>
        <v>0</v>
      </c>
      <c r="E2822" s="188">
        <f t="shared" si="1334"/>
        <v>0</v>
      </c>
      <c r="F2822" s="188">
        <f t="shared" si="1334"/>
        <v>0</v>
      </c>
      <c r="G2822" s="81" t="e">
        <f t="shared" si="1320"/>
        <v>#DIV/0!</v>
      </c>
      <c r="H2822" s="256">
        <f>H2827</f>
        <v>0</v>
      </c>
      <c r="I2822" s="81" t="e">
        <f t="shared" si="1318"/>
        <v>#DIV/0!</v>
      </c>
      <c r="J2822" s="186">
        <f t="shared" si="1327"/>
        <v>0</v>
      </c>
      <c r="K2822" s="24">
        <f t="shared" si="1330"/>
        <v>0</v>
      </c>
      <c r="L2822" s="24">
        <f t="shared" si="1329"/>
        <v>0</v>
      </c>
      <c r="M2822" s="120" t="e">
        <f t="shared" si="1294"/>
        <v>#DIV/0!</v>
      </c>
      <c r="N2822" s="763"/>
      <c r="O2822" s="5" t="b">
        <f t="shared" si="1324"/>
        <v>1</v>
      </c>
      <c r="P2822" s="11"/>
      <c r="Q2822" s="240"/>
      <c r="R2822" s="403" t="b">
        <f t="shared" si="1289"/>
        <v>1</v>
      </c>
    </row>
    <row r="2823" spans="1:18" s="13" customFormat="1" ht="27" x14ac:dyDescent="0.25">
      <c r="A2823" s="907"/>
      <c r="B2823" s="187" t="s">
        <v>38</v>
      </c>
      <c r="C2823" s="187"/>
      <c r="D2823" s="188">
        <f t="shared" si="1334"/>
        <v>1524</v>
      </c>
      <c r="E2823" s="188">
        <f t="shared" si="1334"/>
        <v>811.78</v>
      </c>
      <c r="F2823" s="188">
        <f t="shared" si="1334"/>
        <v>440.04</v>
      </c>
      <c r="G2823" s="100">
        <f t="shared" si="1320"/>
        <v>0.54200000000000004</v>
      </c>
      <c r="H2823" s="248">
        <f>H2828</f>
        <v>440.04</v>
      </c>
      <c r="I2823" s="100">
        <f t="shared" si="1318"/>
        <v>0.54200000000000004</v>
      </c>
      <c r="J2823" s="186">
        <f t="shared" si="1327"/>
        <v>1</v>
      </c>
      <c r="K2823" s="24">
        <f t="shared" si="1330"/>
        <v>811.78</v>
      </c>
      <c r="L2823" s="24">
        <f t="shared" si="1329"/>
        <v>0</v>
      </c>
      <c r="M2823" s="47">
        <f t="shared" si="1294"/>
        <v>1</v>
      </c>
      <c r="N2823" s="763"/>
      <c r="O2823" s="5" t="b">
        <f t="shared" si="1324"/>
        <v>1</v>
      </c>
      <c r="P2823" s="11"/>
      <c r="Q2823" s="240"/>
      <c r="R2823" s="403" t="b">
        <f t="shared" si="1289"/>
        <v>1</v>
      </c>
    </row>
    <row r="2824" spans="1:18" s="13" customFormat="1" ht="27" x14ac:dyDescent="0.25">
      <c r="A2824" s="907"/>
      <c r="B2824" s="573" t="s">
        <v>20</v>
      </c>
      <c r="C2824" s="187"/>
      <c r="D2824" s="188">
        <f t="shared" si="1334"/>
        <v>0</v>
      </c>
      <c r="E2824" s="188">
        <f t="shared" si="1334"/>
        <v>0</v>
      </c>
      <c r="F2824" s="188">
        <f t="shared" si="1334"/>
        <v>0</v>
      </c>
      <c r="G2824" s="81" t="e">
        <f t="shared" si="1320"/>
        <v>#DIV/0!</v>
      </c>
      <c r="H2824" s="257">
        <f>H2829</f>
        <v>0</v>
      </c>
      <c r="I2824" s="81" t="e">
        <f t="shared" si="1318"/>
        <v>#DIV/0!</v>
      </c>
      <c r="J2824" s="186">
        <f t="shared" si="1327"/>
        <v>0</v>
      </c>
      <c r="K2824" s="24">
        <f t="shared" si="1330"/>
        <v>0</v>
      </c>
      <c r="L2824" s="24">
        <f t="shared" si="1329"/>
        <v>0</v>
      </c>
      <c r="M2824" s="120" t="e">
        <f t="shared" si="1294"/>
        <v>#DIV/0!</v>
      </c>
      <c r="N2824" s="763"/>
      <c r="O2824" s="5" t="b">
        <f t="shared" si="1324"/>
        <v>1</v>
      </c>
      <c r="P2824" s="11"/>
      <c r="Q2824" s="240"/>
      <c r="R2824" s="403" t="b">
        <f t="shared" ref="R2824:R2887" si="1335">F2824=H2824</f>
        <v>1</v>
      </c>
    </row>
    <row r="2825" spans="1:18" s="241" customFormat="1" ht="68.25" customHeight="1" x14ac:dyDescent="0.3">
      <c r="A2825" s="906" t="s">
        <v>653</v>
      </c>
      <c r="B2825" s="184" t="s">
        <v>456</v>
      </c>
      <c r="C2825" s="184" t="s">
        <v>172</v>
      </c>
      <c r="D2825" s="185">
        <f>SUM(D2826:D2829)</f>
        <v>1524</v>
      </c>
      <c r="E2825" s="185">
        <f>SUM(E2826:E2829)</f>
        <v>811.78</v>
      </c>
      <c r="F2825" s="185">
        <f>SUM(F2826:F2829)</f>
        <v>440.04</v>
      </c>
      <c r="G2825" s="100">
        <f t="shared" si="1320"/>
        <v>0.54200000000000004</v>
      </c>
      <c r="H2825" s="185">
        <f>SUM(H2826:H2829)</f>
        <v>440.04</v>
      </c>
      <c r="I2825" s="100">
        <f t="shared" si="1318"/>
        <v>0.54200000000000004</v>
      </c>
      <c r="J2825" s="186">
        <f t="shared" si="1327"/>
        <v>1</v>
      </c>
      <c r="K2825" s="24">
        <f t="shared" si="1330"/>
        <v>811.78</v>
      </c>
      <c r="L2825" s="24">
        <f t="shared" si="1329"/>
        <v>0</v>
      </c>
      <c r="M2825" s="47">
        <f t="shared" si="1294"/>
        <v>1</v>
      </c>
      <c r="N2825" s="707" t="s">
        <v>1549</v>
      </c>
      <c r="O2825" s="5" t="b">
        <f t="shared" si="1324"/>
        <v>1</v>
      </c>
      <c r="P2825" s="11"/>
      <c r="Q2825" s="240"/>
      <c r="R2825" s="403" t="b">
        <f t="shared" si="1335"/>
        <v>1</v>
      </c>
    </row>
    <row r="2826" spans="1:18" s="241" customFormat="1" ht="18.75" customHeight="1" x14ac:dyDescent="0.3">
      <c r="A2826" s="906"/>
      <c r="B2826" s="187" t="s">
        <v>19</v>
      </c>
      <c r="C2826" s="187"/>
      <c r="D2826" s="188"/>
      <c r="E2826" s="188"/>
      <c r="F2826" s="188"/>
      <c r="G2826" s="81" t="e">
        <f t="shared" si="1320"/>
        <v>#DIV/0!</v>
      </c>
      <c r="H2826" s="257">
        <f>F2826</f>
        <v>0</v>
      </c>
      <c r="I2826" s="81" t="e">
        <f t="shared" si="1318"/>
        <v>#DIV/0!</v>
      </c>
      <c r="J2826" s="186">
        <f t="shared" si="1327"/>
        <v>0</v>
      </c>
      <c r="K2826" s="24">
        <f t="shared" si="1330"/>
        <v>0</v>
      </c>
      <c r="L2826" s="24">
        <f t="shared" si="1329"/>
        <v>0</v>
      </c>
      <c r="M2826" s="120" t="e">
        <f t="shared" si="1294"/>
        <v>#DIV/0!</v>
      </c>
      <c r="N2826" s="707"/>
      <c r="O2826" s="5" t="b">
        <f t="shared" si="1324"/>
        <v>1</v>
      </c>
      <c r="P2826" s="11"/>
      <c r="Q2826" s="240"/>
      <c r="R2826" s="403" t="b">
        <f t="shared" si="1335"/>
        <v>1</v>
      </c>
    </row>
    <row r="2827" spans="1:18" s="241" customFormat="1" ht="27" x14ac:dyDescent="0.3">
      <c r="A2827" s="906"/>
      <c r="B2827" s="187" t="s">
        <v>18</v>
      </c>
      <c r="C2827" s="187"/>
      <c r="D2827" s="188"/>
      <c r="E2827" s="188"/>
      <c r="F2827" s="188"/>
      <c r="G2827" s="81" t="e">
        <f t="shared" si="1320"/>
        <v>#DIV/0!</v>
      </c>
      <c r="H2827" s="257">
        <f>F2827</f>
        <v>0</v>
      </c>
      <c r="I2827" s="81" t="e">
        <f t="shared" si="1318"/>
        <v>#DIV/0!</v>
      </c>
      <c r="J2827" s="186">
        <f t="shared" si="1327"/>
        <v>0</v>
      </c>
      <c r="K2827" s="24">
        <f t="shared" si="1330"/>
        <v>0</v>
      </c>
      <c r="L2827" s="24">
        <f t="shared" si="1329"/>
        <v>0</v>
      </c>
      <c r="M2827" s="120" t="e">
        <f t="shared" si="1294"/>
        <v>#DIV/0!</v>
      </c>
      <c r="N2827" s="707"/>
      <c r="O2827" s="5" t="b">
        <f t="shared" si="1324"/>
        <v>1</v>
      </c>
      <c r="P2827" s="11"/>
      <c r="Q2827" s="240"/>
      <c r="R2827" s="403" t="b">
        <f t="shared" si="1335"/>
        <v>1</v>
      </c>
    </row>
    <row r="2828" spans="1:18" s="241" customFormat="1" ht="27" x14ac:dyDescent="0.3">
      <c r="A2828" s="906"/>
      <c r="B2828" s="187" t="s">
        <v>38</v>
      </c>
      <c r="C2828" s="187"/>
      <c r="D2828" s="188">
        <v>1524</v>
      </c>
      <c r="E2828" s="188">
        <v>811.78</v>
      </c>
      <c r="F2828" s="188">
        <v>440.04</v>
      </c>
      <c r="G2828" s="100">
        <f t="shared" si="1320"/>
        <v>0.54200000000000004</v>
      </c>
      <c r="H2828" s="248">
        <f>F2828</f>
        <v>440.04</v>
      </c>
      <c r="I2828" s="100">
        <f t="shared" si="1318"/>
        <v>0.54200000000000004</v>
      </c>
      <c r="J2828" s="186">
        <f t="shared" si="1327"/>
        <v>1</v>
      </c>
      <c r="K2828" s="24">
        <f t="shared" si="1330"/>
        <v>811.78</v>
      </c>
      <c r="L2828" s="24">
        <f t="shared" si="1329"/>
        <v>0</v>
      </c>
      <c r="M2828" s="47">
        <f t="shared" si="1294"/>
        <v>1</v>
      </c>
      <c r="N2828" s="707"/>
      <c r="O2828" s="5" t="b">
        <f t="shared" si="1324"/>
        <v>1</v>
      </c>
      <c r="P2828" s="11"/>
      <c r="Q2828" s="240"/>
      <c r="R2828" s="403" t="b">
        <f t="shared" si="1335"/>
        <v>1</v>
      </c>
    </row>
    <row r="2829" spans="1:18" s="241" customFormat="1" ht="27" x14ac:dyDescent="0.3">
      <c r="A2829" s="906"/>
      <c r="B2829" s="573" t="s">
        <v>20</v>
      </c>
      <c r="C2829" s="187"/>
      <c r="D2829" s="188"/>
      <c r="E2829" s="188"/>
      <c r="F2829" s="188"/>
      <c r="G2829" s="81" t="e">
        <f t="shared" si="1320"/>
        <v>#DIV/0!</v>
      </c>
      <c r="H2829" s="257">
        <f>F2829</f>
        <v>0</v>
      </c>
      <c r="I2829" s="81" t="e">
        <f t="shared" si="1318"/>
        <v>#DIV/0!</v>
      </c>
      <c r="J2829" s="186">
        <f t="shared" si="1327"/>
        <v>0</v>
      </c>
      <c r="K2829" s="24">
        <f t="shared" si="1330"/>
        <v>0</v>
      </c>
      <c r="L2829" s="24">
        <f t="shared" si="1329"/>
        <v>0</v>
      </c>
      <c r="M2829" s="120" t="e">
        <f t="shared" ref="M2829:M2892" si="1336">K2829/E2829</f>
        <v>#DIV/0!</v>
      </c>
      <c r="N2829" s="707"/>
      <c r="O2829" s="5" t="b">
        <f t="shared" si="1324"/>
        <v>1</v>
      </c>
      <c r="P2829" s="11"/>
      <c r="Q2829" s="240"/>
      <c r="R2829" s="403" t="b">
        <f t="shared" si="1335"/>
        <v>1</v>
      </c>
    </row>
    <row r="2830" spans="1:18" s="241" customFormat="1" ht="74.25" customHeight="1" x14ac:dyDescent="0.3">
      <c r="A2830" s="907" t="s">
        <v>654</v>
      </c>
      <c r="B2830" s="249" t="s">
        <v>457</v>
      </c>
      <c r="C2830" s="187" t="s">
        <v>520</v>
      </c>
      <c r="D2830" s="188">
        <f>SUM(D2831:D2834)</f>
        <v>22849.22</v>
      </c>
      <c r="E2830" s="188">
        <f>SUM(E2831:E2834)</f>
        <v>22849.22</v>
      </c>
      <c r="F2830" s="188">
        <f>SUM(F2831:F2834)</f>
        <v>21736.48</v>
      </c>
      <c r="G2830" s="100">
        <f t="shared" si="1320"/>
        <v>0.95099999999999996</v>
      </c>
      <c r="H2830" s="188">
        <f>F2830</f>
        <v>21736.48</v>
      </c>
      <c r="I2830" s="100">
        <f t="shared" si="1318"/>
        <v>0.95099999999999996</v>
      </c>
      <c r="J2830" s="186">
        <f t="shared" si="1327"/>
        <v>1</v>
      </c>
      <c r="K2830" s="24">
        <f>SUM(K2831:K2834)</f>
        <v>22849.22</v>
      </c>
      <c r="L2830" s="24">
        <f>SUM(L2831:L2834)</f>
        <v>0</v>
      </c>
      <c r="M2830" s="47">
        <f t="shared" si="1336"/>
        <v>1</v>
      </c>
      <c r="N2830" s="763"/>
      <c r="O2830" s="5" t="b">
        <f t="shared" si="1324"/>
        <v>1</v>
      </c>
      <c r="P2830" s="11"/>
      <c r="Q2830" s="240"/>
      <c r="R2830" s="403" t="b">
        <f t="shared" si="1335"/>
        <v>1</v>
      </c>
    </row>
    <row r="2831" spans="1:18" s="241" customFormat="1" ht="18.75" customHeight="1" x14ac:dyDescent="0.3">
      <c r="A2831" s="907"/>
      <c r="B2831" s="187" t="s">
        <v>19</v>
      </c>
      <c r="C2831" s="187"/>
      <c r="D2831" s="188">
        <f>D2836</f>
        <v>0</v>
      </c>
      <c r="E2831" s="188">
        <f>E2836</f>
        <v>0</v>
      </c>
      <c r="F2831" s="188">
        <f>F2836</f>
        <v>0</v>
      </c>
      <c r="G2831" s="81" t="e">
        <f t="shared" si="1320"/>
        <v>#DIV/0!</v>
      </c>
      <c r="H2831" s="256">
        <f>H2836</f>
        <v>0</v>
      </c>
      <c r="I2831" s="81" t="e">
        <f t="shared" si="1318"/>
        <v>#DIV/0!</v>
      </c>
      <c r="J2831" s="186">
        <f t="shared" si="1327"/>
        <v>0</v>
      </c>
      <c r="K2831" s="188">
        <f>K2836</f>
        <v>0</v>
      </c>
      <c r="L2831" s="24">
        <f t="shared" si="1329"/>
        <v>0</v>
      </c>
      <c r="M2831" s="120" t="e">
        <f t="shared" si="1336"/>
        <v>#DIV/0!</v>
      </c>
      <c r="N2831" s="763"/>
      <c r="O2831" s="5" t="b">
        <f t="shared" si="1324"/>
        <v>1</v>
      </c>
      <c r="P2831" s="11"/>
      <c r="Q2831" s="240"/>
      <c r="R2831" s="403" t="b">
        <f t="shared" si="1335"/>
        <v>1</v>
      </c>
    </row>
    <row r="2832" spans="1:18" s="241" customFormat="1" ht="27" x14ac:dyDescent="0.3">
      <c r="A2832" s="907"/>
      <c r="B2832" s="187" t="s">
        <v>18</v>
      </c>
      <c r="C2832" s="187"/>
      <c r="D2832" s="188">
        <f t="shared" ref="D2832:F2834" si="1337">D2837</f>
        <v>0</v>
      </c>
      <c r="E2832" s="188">
        <f t="shared" si="1337"/>
        <v>0</v>
      </c>
      <c r="F2832" s="188">
        <f t="shared" si="1337"/>
        <v>0</v>
      </c>
      <c r="G2832" s="81" t="e">
        <f t="shared" si="1320"/>
        <v>#DIV/0!</v>
      </c>
      <c r="H2832" s="256">
        <f>H2837</f>
        <v>0</v>
      </c>
      <c r="I2832" s="81" t="e">
        <f t="shared" si="1318"/>
        <v>#DIV/0!</v>
      </c>
      <c r="J2832" s="186">
        <f t="shared" si="1327"/>
        <v>0</v>
      </c>
      <c r="K2832" s="188">
        <f>K2837</f>
        <v>0</v>
      </c>
      <c r="L2832" s="24">
        <f t="shared" si="1329"/>
        <v>0</v>
      </c>
      <c r="M2832" s="120" t="e">
        <f t="shared" si="1336"/>
        <v>#DIV/0!</v>
      </c>
      <c r="N2832" s="763"/>
      <c r="O2832" s="5" t="b">
        <f t="shared" si="1324"/>
        <v>1</v>
      </c>
      <c r="P2832" s="11"/>
      <c r="Q2832" s="240"/>
      <c r="R2832" s="403" t="b">
        <f t="shared" si="1335"/>
        <v>1</v>
      </c>
    </row>
    <row r="2833" spans="1:18" s="241" customFormat="1" ht="27" x14ac:dyDescent="0.3">
      <c r="A2833" s="907"/>
      <c r="B2833" s="187" t="s">
        <v>38</v>
      </c>
      <c r="C2833" s="187"/>
      <c r="D2833" s="188">
        <f t="shared" si="1337"/>
        <v>22849.22</v>
      </c>
      <c r="E2833" s="188">
        <f t="shared" si="1337"/>
        <v>22849.22</v>
      </c>
      <c r="F2833" s="188">
        <f t="shared" si="1337"/>
        <v>21736.48</v>
      </c>
      <c r="G2833" s="100">
        <f t="shared" si="1320"/>
        <v>0.95099999999999996</v>
      </c>
      <c r="H2833" s="339">
        <f>H2838</f>
        <v>21736.48</v>
      </c>
      <c r="I2833" s="100">
        <f t="shared" si="1318"/>
        <v>0.95099999999999996</v>
      </c>
      <c r="J2833" s="186">
        <f t="shared" si="1327"/>
        <v>1</v>
      </c>
      <c r="K2833" s="188">
        <f>K2838</f>
        <v>22849.22</v>
      </c>
      <c r="L2833" s="24">
        <f t="shared" si="1329"/>
        <v>0</v>
      </c>
      <c r="M2833" s="47">
        <f t="shared" si="1336"/>
        <v>1</v>
      </c>
      <c r="N2833" s="763"/>
      <c r="O2833" s="5" t="b">
        <f t="shared" si="1324"/>
        <v>1</v>
      </c>
      <c r="P2833" s="11"/>
      <c r="Q2833" s="240"/>
      <c r="R2833" s="403" t="b">
        <f t="shared" si="1335"/>
        <v>1</v>
      </c>
    </row>
    <row r="2834" spans="1:18" s="241" customFormat="1" ht="27" x14ac:dyDescent="0.3">
      <c r="A2834" s="907"/>
      <c r="B2834" s="573" t="s">
        <v>20</v>
      </c>
      <c r="C2834" s="187"/>
      <c r="D2834" s="188">
        <f t="shared" si="1337"/>
        <v>0</v>
      </c>
      <c r="E2834" s="188">
        <f t="shared" si="1337"/>
        <v>0</v>
      </c>
      <c r="F2834" s="188">
        <f t="shared" si="1337"/>
        <v>0</v>
      </c>
      <c r="G2834" s="81" t="e">
        <f t="shared" si="1320"/>
        <v>#DIV/0!</v>
      </c>
      <c r="H2834" s="256">
        <f>H2839</f>
        <v>0</v>
      </c>
      <c r="I2834" s="81" t="e">
        <f t="shared" si="1318"/>
        <v>#DIV/0!</v>
      </c>
      <c r="J2834" s="186">
        <f t="shared" si="1327"/>
        <v>0</v>
      </c>
      <c r="K2834" s="188">
        <f>K2839</f>
        <v>0</v>
      </c>
      <c r="L2834" s="24">
        <f t="shared" si="1329"/>
        <v>0</v>
      </c>
      <c r="M2834" s="120" t="e">
        <f t="shared" si="1336"/>
        <v>#DIV/0!</v>
      </c>
      <c r="N2834" s="763"/>
      <c r="O2834" s="5" t="b">
        <f t="shared" si="1324"/>
        <v>1</v>
      </c>
      <c r="P2834" s="11"/>
      <c r="Q2834" s="240"/>
      <c r="R2834" s="403" t="b">
        <f t="shared" si="1335"/>
        <v>1</v>
      </c>
    </row>
    <row r="2835" spans="1:18" s="241" customFormat="1" ht="60.75" customHeight="1" x14ac:dyDescent="0.3">
      <c r="A2835" s="906" t="s">
        <v>655</v>
      </c>
      <c r="B2835" s="184" t="s">
        <v>458</v>
      </c>
      <c r="C2835" s="184" t="s">
        <v>172</v>
      </c>
      <c r="D2835" s="185">
        <f>SUM(D2836:D2839)</f>
        <v>22849.22</v>
      </c>
      <c r="E2835" s="185">
        <f>SUM(E2836:E2839)</f>
        <v>22849.22</v>
      </c>
      <c r="F2835" s="185">
        <f>SUM(F2836:F2839)</f>
        <v>21736.48</v>
      </c>
      <c r="G2835" s="105">
        <f t="shared" si="1320"/>
        <v>0.95099999999999996</v>
      </c>
      <c r="H2835" s="185">
        <f>F2835</f>
        <v>21736.48</v>
      </c>
      <c r="I2835" s="100">
        <f t="shared" si="1318"/>
        <v>0.95099999999999996</v>
      </c>
      <c r="J2835" s="247">
        <f t="shared" si="1327"/>
        <v>1</v>
      </c>
      <c r="K2835" s="24">
        <f>SUM(K2836:K2839)</f>
        <v>22849.22</v>
      </c>
      <c r="L2835" s="24">
        <f>SUM(L2836:L2839)</f>
        <v>0</v>
      </c>
      <c r="M2835" s="47">
        <f t="shared" si="1336"/>
        <v>1</v>
      </c>
      <c r="N2835" s="707" t="s">
        <v>1366</v>
      </c>
      <c r="O2835" s="5" t="b">
        <f t="shared" si="1324"/>
        <v>1</v>
      </c>
      <c r="P2835" s="11"/>
      <c r="Q2835" s="240"/>
      <c r="R2835" s="403" t="b">
        <f t="shared" si="1335"/>
        <v>1</v>
      </c>
    </row>
    <row r="2836" spans="1:18" s="241" customFormat="1" ht="18.75" customHeight="1" x14ac:dyDescent="0.3">
      <c r="A2836" s="906"/>
      <c r="B2836" s="187" t="s">
        <v>19</v>
      </c>
      <c r="C2836" s="187"/>
      <c r="D2836" s="188"/>
      <c r="E2836" s="188"/>
      <c r="F2836" s="188"/>
      <c r="G2836" s="81" t="e">
        <f t="shared" si="1320"/>
        <v>#DIV/0!</v>
      </c>
      <c r="H2836" s="256">
        <f>F2836</f>
        <v>0</v>
      </c>
      <c r="I2836" s="81" t="e">
        <f t="shared" si="1318"/>
        <v>#DIV/0!</v>
      </c>
      <c r="J2836" s="186">
        <f t="shared" si="1327"/>
        <v>0</v>
      </c>
      <c r="K2836" s="24">
        <f t="shared" si="1330"/>
        <v>0</v>
      </c>
      <c r="L2836" s="24">
        <f t="shared" si="1329"/>
        <v>0</v>
      </c>
      <c r="M2836" s="120" t="e">
        <f t="shared" si="1336"/>
        <v>#DIV/0!</v>
      </c>
      <c r="N2836" s="707"/>
      <c r="O2836" s="5" t="b">
        <f t="shared" si="1324"/>
        <v>1</v>
      </c>
      <c r="P2836" s="11"/>
      <c r="Q2836" s="240"/>
      <c r="R2836" s="403" t="b">
        <f t="shared" si="1335"/>
        <v>1</v>
      </c>
    </row>
    <row r="2837" spans="1:18" s="241" customFormat="1" ht="27" x14ac:dyDescent="0.3">
      <c r="A2837" s="906"/>
      <c r="B2837" s="187" t="s">
        <v>18</v>
      </c>
      <c r="C2837" s="187"/>
      <c r="D2837" s="188"/>
      <c r="E2837" s="188"/>
      <c r="F2837" s="188"/>
      <c r="G2837" s="81" t="e">
        <f t="shared" si="1320"/>
        <v>#DIV/0!</v>
      </c>
      <c r="H2837" s="256">
        <f>F2837</f>
        <v>0</v>
      </c>
      <c r="I2837" s="81" t="e">
        <f t="shared" si="1318"/>
        <v>#DIV/0!</v>
      </c>
      <c r="J2837" s="186">
        <f t="shared" si="1327"/>
        <v>0</v>
      </c>
      <c r="K2837" s="24">
        <f t="shared" si="1330"/>
        <v>0</v>
      </c>
      <c r="L2837" s="24">
        <f t="shared" si="1329"/>
        <v>0</v>
      </c>
      <c r="M2837" s="120" t="e">
        <f t="shared" si="1336"/>
        <v>#DIV/0!</v>
      </c>
      <c r="N2837" s="707"/>
      <c r="O2837" s="5" t="b">
        <f t="shared" si="1324"/>
        <v>1</v>
      </c>
      <c r="P2837" s="11"/>
      <c r="Q2837" s="240"/>
      <c r="R2837" s="403" t="b">
        <f t="shared" si="1335"/>
        <v>1</v>
      </c>
    </row>
    <row r="2838" spans="1:18" s="241" customFormat="1" ht="27" x14ac:dyDescent="0.3">
      <c r="A2838" s="906"/>
      <c r="B2838" s="187" t="s">
        <v>38</v>
      </c>
      <c r="C2838" s="187"/>
      <c r="D2838" s="188">
        <v>22849.22</v>
      </c>
      <c r="E2838" s="188">
        <v>22849.22</v>
      </c>
      <c r="F2838" s="188">
        <v>21736.48</v>
      </c>
      <c r="G2838" s="100">
        <f t="shared" si="1320"/>
        <v>0.95099999999999996</v>
      </c>
      <c r="H2838" s="188">
        <v>21736.48</v>
      </c>
      <c r="I2838" s="100">
        <f t="shared" si="1318"/>
        <v>0.95099999999999996</v>
      </c>
      <c r="J2838" s="186">
        <f t="shared" si="1327"/>
        <v>1</v>
      </c>
      <c r="K2838" s="188">
        <v>22849.22</v>
      </c>
      <c r="L2838" s="24">
        <f t="shared" si="1329"/>
        <v>0</v>
      </c>
      <c r="M2838" s="47">
        <f t="shared" si="1336"/>
        <v>1</v>
      </c>
      <c r="N2838" s="707"/>
      <c r="O2838" s="5" t="b">
        <f t="shared" si="1324"/>
        <v>1</v>
      </c>
      <c r="P2838" s="11"/>
      <c r="Q2838" s="240"/>
      <c r="R2838" s="403" t="b">
        <f t="shared" si="1335"/>
        <v>1</v>
      </c>
    </row>
    <row r="2839" spans="1:18" s="241" customFormat="1" ht="27" x14ac:dyDescent="0.3">
      <c r="A2839" s="906"/>
      <c r="B2839" s="187" t="s">
        <v>20</v>
      </c>
      <c r="C2839" s="187"/>
      <c r="D2839" s="188"/>
      <c r="E2839" s="188"/>
      <c r="F2839" s="188"/>
      <c r="G2839" s="81" t="e">
        <f t="shared" si="1320"/>
        <v>#DIV/0!</v>
      </c>
      <c r="H2839" s="256">
        <f>F2839</f>
        <v>0</v>
      </c>
      <c r="I2839" s="81" t="e">
        <f t="shared" si="1318"/>
        <v>#DIV/0!</v>
      </c>
      <c r="J2839" s="186">
        <f t="shared" si="1327"/>
        <v>0</v>
      </c>
      <c r="K2839" s="24">
        <f t="shared" si="1330"/>
        <v>0</v>
      </c>
      <c r="L2839" s="24">
        <f t="shared" si="1329"/>
        <v>0</v>
      </c>
      <c r="M2839" s="120" t="e">
        <f t="shared" si="1336"/>
        <v>#DIV/0!</v>
      </c>
      <c r="N2839" s="707"/>
      <c r="O2839" s="5" t="b">
        <f t="shared" si="1324"/>
        <v>1</v>
      </c>
      <c r="P2839" s="11"/>
      <c r="Q2839" s="240"/>
      <c r="R2839" s="403" t="b">
        <f t="shared" si="1335"/>
        <v>1</v>
      </c>
    </row>
    <row r="2840" spans="1:18" s="241" customFormat="1" ht="52.5" customHeight="1" x14ac:dyDescent="0.3">
      <c r="A2840" s="888" t="s">
        <v>169</v>
      </c>
      <c r="B2840" s="251" t="s">
        <v>94</v>
      </c>
      <c r="C2840" s="89" t="s">
        <v>116</v>
      </c>
      <c r="D2840" s="242">
        <f>SUM(D2841:D2844)</f>
        <v>44866.6</v>
      </c>
      <c r="E2840" s="242">
        <f>SUM(E2841:E2844)</f>
        <v>44654.1</v>
      </c>
      <c r="F2840" s="242">
        <f>SUM(F2841:F2844)</f>
        <v>36779.699999999997</v>
      </c>
      <c r="G2840" s="96">
        <f t="shared" si="1320"/>
        <v>0.82399999999999995</v>
      </c>
      <c r="H2840" s="242">
        <f>H2842+H2843</f>
        <v>36690.6</v>
      </c>
      <c r="I2840" s="96">
        <f t="shared" si="1318"/>
        <v>0.82199999999999995</v>
      </c>
      <c r="J2840" s="244">
        <f t="shared" si="1327"/>
        <v>0.998</v>
      </c>
      <c r="K2840" s="59">
        <f>SUM(K2841:K2844)</f>
        <v>44654.1</v>
      </c>
      <c r="L2840" s="59">
        <f>SUM(L2841:L2844)</f>
        <v>0</v>
      </c>
      <c r="M2840" s="57">
        <f t="shared" si="1336"/>
        <v>1</v>
      </c>
      <c r="N2840" s="763"/>
      <c r="O2840" s="5" t="b">
        <f t="shared" si="1324"/>
        <v>1</v>
      </c>
      <c r="P2840" s="11"/>
      <c r="Q2840" s="240"/>
      <c r="R2840" s="403"/>
    </row>
    <row r="2841" spans="1:18" s="241" customFormat="1" ht="18.75" customHeight="1" x14ac:dyDescent="0.3">
      <c r="A2841" s="888"/>
      <c r="B2841" s="187" t="s">
        <v>19</v>
      </c>
      <c r="C2841" s="187"/>
      <c r="D2841" s="188">
        <f>D2846+D2856+D2881+D2896+D2906</f>
        <v>89.1</v>
      </c>
      <c r="E2841" s="188">
        <f>E2846+E2856+E2881+E2896+E2906</f>
        <v>89.1</v>
      </c>
      <c r="F2841" s="188">
        <f>F2846+F2856+F2881+F2896+F2906</f>
        <v>89.1</v>
      </c>
      <c r="G2841" s="100">
        <f t="shared" si="1320"/>
        <v>1</v>
      </c>
      <c r="H2841" s="188">
        <f>H2846+H2856+H2881+H2896+H2906</f>
        <v>0</v>
      </c>
      <c r="I2841" s="81">
        <f t="shared" si="1318"/>
        <v>0</v>
      </c>
      <c r="J2841" s="186">
        <f t="shared" si="1327"/>
        <v>0</v>
      </c>
      <c r="K2841" s="188">
        <f t="shared" ref="K2841:L2844" si="1338">K2846+K2856+K2881+K2896+K2906</f>
        <v>89.1</v>
      </c>
      <c r="L2841" s="188">
        <f t="shared" si="1338"/>
        <v>0</v>
      </c>
      <c r="M2841" s="120">
        <f t="shared" si="1336"/>
        <v>1</v>
      </c>
      <c r="N2841" s="763"/>
      <c r="O2841" s="5" t="b">
        <f t="shared" si="1324"/>
        <v>1</v>
      </c>
      <c r="P2841" s="11"/>
      <c r="Q2841" s="240"/>
      <c r="R2841" s="403"/>
    </row>
    <row r="2842" spans="1:18" s="241" customFormat="1" ht="18.75" customHeight="1" x14ac:dyDescent="0.3">
      <c r="A2842" s="888"/>
      <c r="B2842" s="187" t="s">
        <v>18</v>
      </c>
      <c r="C2842" s="187"/>
      <c r="D2842" s="188">
        <f t="shared" ref="D2842:E2844" si="1339">D2847+D2857+D2882+D2897+D2907</f>
        <v>0</v>
      </c>
      <c r="E2842" s="188">
        <f t="shared" si="1339"/>
        <v>0</v>
      </c>
      <c r="F2842" s="188">
        <f t="shared" ref="F2842:F2844" si="1340">F2847+F2857+F2882+F2897</f>
        <v>0</v>
      </c>
      <c r="G2842" s="81" t="e">
        <f t="shared" si="1320"/>
        <v>#DIV/0!</v>
      </c>
      <c r="H2842" s="188">
        <f t="shared" ref="H2842:H2844" si="1341">H2847+H2857+H2882+H2897+H2907</f>
        <v>0</v>
      </c>
      <c r="I2842" s="81" t="e">
        <f t="shared" si="1318"/>
        <v>#DIV/0!</v>
      </c>
      <c r="J2842" s="186">
        <f t="shared" si="1327"/>
        <v>0</v>
      </c>
      <c r="K2842" s="188">
        <f t="shared" si="1338"/>
        <v>0</v>
      </c>
      <c r="L2842" s="188">
        <f t="shared" ref="L2842:L2844" si="1342">L2847+L2857+L2882+L2897</f>
        <v>0</v>
      </c>
      <c r="M2842" s="120" t="e">
        <f t="shared" si="1336"/>
        <v>#DIV/0!</v>
      </c>
      <c r="N2842" s="763"/>
      <c r="O2842" s="5" t="b">
        <f t="shared" si="1324"/>
        <v>1</v>
      </c>
      <c r="P2842" s="11"/>
      <c r="Q2842" s="240"/>
      <c r="R2842" s="403" t="b">
        <f t="shared" si="1335"/>
        <v>1</v>
      </c>
    </row>
    <row r="2843" spans="1:18" s="241" customFormat="1" ht="18.75" customHeight="1" x14ac:dyDescent="0.3">
      <c r="A2843" s="888"/>
      <c r="B2843" s="187" t="s">
        <v>38</v>
      </c>
      <c r="C2843" s="187"/>
      <c r="D2843" s="188">
        <f t="shared" si="1339"/>
        <v>44777.5</v>
      </c>
      <c r="E2843" s="188">
        <f>E2848+E2858+E2883+E2898+E2908</f>
        <v>44565</v>
      </c>
      <c r="F2843" s="188">
        <f t="shared" si="1340"/>
        <v>36690.6</v>
      </c>
      <c r="G2843" s="100">
        <f t="shared" si="1320"/>
        <v>0.82299999999999995</v>
      </c>
      <c r="H2843" s="188">
        <f t="shared" si="1341"/>
        <v>36690.6</v>
      </c>
      <c r="I2843" s="100">
        <f t="shared" si="1318"/>
        <v>0.82299999999999995</v>
      </c>
      <c r="J2843" s="186">
        <f t="shared" si="1327"/>
        <v>1</v>
      </c>
      <c r="K2843" s="188">
        <f t="shared" si="1338"/>
        <v>44565</v>
      </c>
      <c r="L2843" s="188">
        <f t="shared" si="1342"/>
        <v>0</v>
      </c>
      <c r="M2843" s="47">
        <f t="shared" si="1336"/>
        <v>1</v>
      </c>
      <c r="N2843" s="763"/>
      <c r="O2843" s="5" t="b">
        <f t="shared" si="1324"/>
        <v>1</v>
      </c>
      <c r="P2843" s="11"/>
      <c r="Q2843" s="240"/>
      <c r="R2843" s="403" t="b">
        <f t="shared" si="1335"/>
        <v>1</v>
      </c>
    </row>
    <row r="2844" spans="1:18" s="241" customFormat="1" ht="18.75" customHeight="1" x14ac:dyDescent="0.3">
      <c r="A2844" s="888"/>
      <c r="B2844" s="187" t="s">
        <v>20</v>
      </c>
      <c r="C2844" s="187"/>
      <c r="D2844" s="188">
        <f t="shared" si="1339"/>
        <v>0</v>
      </c>
      <c r="E2844" s="188">
        <f t="shared" si="1339"/>
        <v>0</v>
      </c>
      <c r="F2844" s="188">
        <f t="shared" si="1340"/>
        <v>0</v>
      </c>
      <c r="G2844" s="81" t="e">
        <f t="shared" si="1320"/>
        <v>#DIV/0!</v>
      </c>
      <c r="H2844" s="188">
        <f t="shared" si="1341"/>
        <v>0</v>
      </c>
      <c r="I2844" s="81" t="e">
        <f t="shared" si="1318"/>
        <v>#DIV/0!</v>
      </c>
      <c r="J2844" s="186">
        <f t="shared" si="1327"/>
        <v>0</v>
      </c>
      <c r="K2844" s="188">
        <f t="shared" si="1338"/>
        <v>0</v>
      </c>
      <c r="L2844" s="188">
        <f t="shared" si="1342"/>
        <v>0</v>
      </c>
      <c r="M2844" s="120" t="e">
        <f t="shared" si="1336"/>
        <v>#DIV/0!</v>
      </c>
      <c r="N2844" s="763"/>
      <c r="O2844" s="5" t="b">
        <f t="shared" si="1324"/>
        <v>1</v>
      </c>
      <c r="P2844" s="11"/>
      <c r="Q2844" s="240"/>
      <c r="R2844" s="403" t="b">
        <f t="shared" si="1335"/>
        <v>1</v>
      </c>
    </row>
    <row r="2845" spans="1:18" s="241" customFormat="1" ht="54.75" customHeight="1" x14ac:dyDescent="0.3">
      <c r="A2845" s="907" t="s">
        <v>170</v>
      </c>
      <c r="B2845" s="249" t="s">
        <v>459</v>
      </c>
      <c r="C2845" s="187" t="s">
        <v>520</v>
      </c>
      <c r="D2845" s="188">
        <f>SUM(D2846:D2849)</f>
        <v>949</v>
      </c>
      <c r="E2845" s="188">
        <f>SUM(E2846:E2849)</f>
        <v>949</v>
      </c>
      <c r="F2845" s="188">
        <f>SUM(F2846:F2849)</f>
        <v>600.9</v>
      </c>
      <c r="G2845" s="100">
        <f t="shared" si="1320"/>
        <v>0.63300000000000001</v>
      </c>
      <c r="H2845" s="248">
        <f>F2845</f>
        <v>600.9</v>
      </c>
      <c r="I2845" s="100">
        <f t="shared" si="1318"/>
        <v>0.63300000000000001</v>
      </c>
      <c r="J2845" s="186">
        <f t="shared" si="1327"/>
        <v>1</v>
      </c>
      <c r="K2845" s="24">
        <f t="shared" si="1330"/>
        <v>949</v>
      </c>
      <c r="L2845" s="24">
        <f t="shared" si="1329"/>
        <v>0</v>
      </c>
      <c r="M2845" s="47">
        <f t="shared" si="1336"/>
        <v>1</v>
      </c>
      <c r="N2845" s="763"/>
      <c r="O2845" s="5" t="b">
        <f t="shared" si="1324"/>
        <v>1</v>
      </c>
      <c r="P2845" s="11"/>
      <c r="Q2845" s="240"/>
      <c r="R2845" s="403" t="b">
        <f t="shared" si="1335"/>
        <v>1</v>
      </c>
    </row>
    <row r="2846" spans="1:18" s="241" customFormat="1" ht="18.75" customHeight="1" x14ac:dyDescent="0.3">
      <c r="A2846" s="907"/>
      <c r="B2846" s="187" t="s">
        <v>19</v>
      </c>
      <c r="C2846" s="187"/>
      <c r="D2846" s="188">
        <f>D2851</f>
        <v>0</v>
      </c>
      <c r="E2846" s="188">
        <f t="shared" ref="D2846:F2849" si="1343">E2851</f>
        <v>0</v>
      </c>
      <c r="F2846" s="188">
        <f t="shared" si="1343"/>
        <v>0</v>
      </c>
      <c r="G2846" s="81" t="e">
        <f t="shared" si="1320"/>
        <v>#DIV/0!</v>
      </c>
      <c r="H2846" s="257">
        <f>H2851</f>
        <v>0</v>
      </c>
      <c r="I2846" s="81" t="e">
        <f t="shared" si="1318"/>
        <v>#DIV/0!</v>
      </c>
      <c r="J2846" s="186">
        <f t="shared" si="1327"/>
        <v>0</v>
      </c>
      <c r="K2846" s="24">
        <f t="shared" si="1330"/>
        <v>0</v>
      </c>
      <c r="L2846" s="24">
        <f t="shared" si="1329"/>
        <v>0</v>
      </c>
      <c r="M2846" s="120" t="e">
        <f t="shared" si="1336"/>
        <v>#DIV/0!</v>
      </c>
      <c r="N2846" s="763"/>
      <c r="O2846" s="5" t="b">
        <f t="shared" si="1324"/>
        <v>1</v>
      </c>
      <c r="P2846" s="11"/>
      <c r="Q2846" s="240"/>
      <c r="R2846" s="403" t="b">
        <f t="shared" si="1335"/>
        <v>1</v>
      </c>
    </row>
    <row r="2847" spans="1:18" s="241" customFormat="1" ht="18.75" customHeight="1" x14ac:dyDescent="0.3">
      <c r="A2847" s="907"/>
      <c r="B2847" s="187" t="s">
        <v>18</v>
      </c>
      <c r="C2847" s="187"/>
      <c r="D2847" s="188">
        <f t="shared" si="1343"/>
        <v>0</v>
      </c>
      <c r="E2847" s="188">
        <f t="shared" si="1343"/>
        <v>0</v>
      </c>
      <c r="F2847" s="188">
        <f t="shared" si="1343"/>
        <v>0</v>
      </c>
      <c r="G2847" s="81" t="e">
        <f t="shared" si="1320"/>
        <v>#DIV/0!</v>
      </c>
      <c r="H2847" s="257">
        <f>H2852</f>
        <v>0</v>
      </c>
      <c r="I2847" s="81" t="e">
        <f t="shared" si="1318"/>
        <v>#DIV/0!</v>
      </c>
      <c r="J2847" s="186">
        <f t="shared" si="1327"/>
        <v>0</v>
      </c>
      <c r="K2847" s="24">
        <f t="shared" si="1330"/>
        <v>0</v>
      </c>
      <c r="L2847" s="24">
        <f t="shared" si="1329"/>
        <v>0</v>
      </c>
      <c r="M2847" s="120" t="e">
        <f t="shared" si="1336"/>
        <v>#DIV/0!</v>
      </c>
      <c r="N2847" s="763"/>
      <c r="O2847" s="5" t="b">
        <f t="shared" si="1324"/>
        <v>1</v>
      </c>
      <c r="P2847" s="11"/>
      <c r="Q2847" s="240"/>
      <c r="R2847" s="403" t="b">
        <f t="shared" si="1335"/>
        <v>1</v>
      </c>
    </row>
    <row r="2848" spans="1:18" s="241" customFormat="1" ht="18.75" customHeight="1" x14ac:dyDescent="0.3">
      <c r="A2848" s="907"/>
      <c r="B2848" s="187" t="s">
        <v>38</v>
      </c>
      <c r="C2848" s="187"/>
      <c r="D2848" s="188">
        <f t="shared" si="1343"/>
        <v>949</v>
      </c>
      <c r="E2848" s="188">
        <f t="shared" si="1343"/>
        <v>949</v>
      </c>
      <c r="F2848" s="188">
        <f t="shared" si="1343"/>
        <v>600.9</v>
      </c>
      <c r="G2848" s="100">
        <f t="shared" si="1320"/>
        <v>0.63300000000000001</v>
      </c>
      <c r="H2848" s="248">
        <f>H2853</f>
        <v>600.9</v>
      </c>
      <c r="I2848" s="100">
        <f t="shared" si="1318"/>
        <v>0.63300000000000001</v>
      </c>
      <c r="J2848" s="186">
        <f t="shared" si="1327"/>
        <v>1</v>
      </c>
      <c r="K2848" s="24">
        <f t="shared" si="1330"/>
        <v>949</v>
      </c>
      <c r="L2848" s="24">
        <f t="shared" si="1329"/>
        <v>0</v>
      </c>
      <c r="M2848" s="47">
        <f t="shared" si="1336"/>
        <v>1</v>
      </c>
      <c r="N2848" s="763"/>
      <c r="O2848" s="5" t="b">
        <f t="shared" si="1324"/>
        <v>1</v>
      </c>
      <c r="P2848" s="11"/>
      <c r="Q2848" s="240"/>
      <c r="R2848" s="403" t="b">
        <f t="shared" si="1335"/>
        <v>1</v>
      </c>
    </row>
    <row r="2849" spans="1:18" s="241" customFormat="1" ht="18.75" customHeight="1" x14ac:dyDescent="0.3">
      <c r="A2849" s="907"/>
      <c r="B2849" s="573" t="s">
        <v>20</v>
      </c>
      <c r="C2849" s="187"/>
      <c r="D2849" s="188">
        <f t="shared" si="1343"/>
        <v>0</v>
      </c>
      <c r="E2849" s="188">
        <f t="shared" si="1343"/>
        <v>0</v>
      </c>
      <c r="F2849" s="188">
        <f t="shared" si="1343"/>
        <v>0</v>
      </c>
      <c r="G2849" s="81" t="e">
        <f t="shared" si="1320"/>
        <v>#DIV/0!</v>
      </c>
      <c r="H2849" s="257">
        <f>H2854</f>
        <v>0</v>
      </c>
      <c r="I2849" s="81" t="e">
        <f t="shared" ref="I2849:I2917" si="1344">H2849/E2849</f>
        <v>#DIV/0!</v>
      </c>
      <c r="J2849" s="186">
        <f t="shared" si="1327"/>
        <v>0</v>
      </c>
      <c r="K2849" s="24">
        <f t="shared" si="1330"/>
        <v>0</v>
      </c>
      <c r="L2849" s="24">
        <f t="shared" si="1329"/>
        <v>0</v>
      </c>
      <c r="M2849" s="120" t="e">
        <f t="shared" si="1336"/>
        <v>#DIV/0!</v>
      </c>
      <c r="N2849" s="763"/>
      <c r="O2849" s="5" t="b">
        <f t="shared" si="1324"/>
        <v>1</v>
      </c>
      <c r="P2849" s="11"/>
      <c r="Q2849" s="240"/>
      <c r="R2849" s="403" t="b">
        <f t="shared" si="1335"/>
        <v>1</v>
      </c>
    </row>
    <row r="2850" spans="1:18" s="241" customFormat="1" ht="103.5" customHeight="1" x14ac:dyDescent="0.3">
      <c r="A2850" s="906" t="s">
        <v>656</v>
      </c>
      <c r="B2850" s="184" t="s">
        <v>576</v>
      </c>
      <c r="C2850" s="184" t="s">
        <v>573</v>
      </c>
      <c r="D2850" s="188">
        <f>SUM(D2851:D2854)</f>
        <v>949</v>
      </c>
      <c r="E2850" s="188">
        <f>SUM(E2851:E2854)</f>
        <v>949</v>
      </c>
      <c r="F2850" s="185">
        <f>SUM(F2851:F2854)</f>
        <v>600.9</v>
      </c>
      <c r="G2850" s="100">
        <f t="shared" ref="G2850:G2918" si="1345">F2850/E2850</f>
        <v>0.63300000000000001</v>
      </c>
      <c r="H2850" s="250">
        <f>F2850</f>
        <v>600.9</v>
      </c>
      <c r="I2850" s="100">
        <f t="shared" si="1344"/>
        <v>0.63300000000000001</v>
      </c>
      <c r="J2850" s="247">
        <f t="shared" si="1327"/>
        <v>1</v>
      </c>
      <c r="K2850" s="24">
        <f t="shared" si="1330"/>
        <v>949</v>
      </c>
      <c r="L2850" s="24">
        <f t="shared" si="1329"/>
        <v>0</v>
      </c>
      <c r="M2850" s="47">
        <f t="shared" si="1336"/>
        <v>1</v>
      </c>
      <c r="N2850" s="707" t="s">
        <v>1068</v>
      </c>
      <c r="O2850" s="5" t="b">
        <f t="shared" si="1324"/>
        <v>1</v>
      </c>
      <c r="P2850" s="11"/>
      <c r="Q2850" s="240"/>
      <c r="R2850" s="403" t="b">
        <f t="shared" si="1335"/>
        <v>1</v>
      </c>
    </row>
    <row r="2851" spans="1:18" s="241" customFormat="1" ht="18.75" customHeight="1" x14ac:dyDescent="0.3">
      <c r="A2851" s="906"/>
      <c r="B2851" s="184" t="s">
        <v>19</v>
      </c>
      <c r="C2851" s="184"/>
      <c r="D2851" s="188">
        <f t="shared" ref="D2851:F2852" si="1346">D2856+D2861+D2866+D2871+D2876+D2881</f>
        <v>0</v>
      </c>
      <c r="E2851" s="188">
        <f t="shared" si="1346"/>
        <v>0</v>
      </c>
      <c r="F2851" s="185">
        <f t="shared" si="1346"/>
        <v>0</v>
      </c>
      <c r="G2851" s="81" t="e">
        <f t="shared" si="1345"/>
        <v>#DIV/0!</v>
      </c>
      <c r="H2851" s="258">
        <f t="shared" ref="H2851:H2894" si="1347">F2851</f>
        <v>0</v>
      </c>
      <c r="I2851" s="81" t="e">
        <f t="shared" si="1344"/>
        <v>#DIV/0!</v>
      </c>
      <c r="J2851" s="247">
        <f t="shared" si="1327"/>
        <v>0</v>
      </c>
      <c r="K2851" s="24">
        <f t="shared" si="1330"/>
        <v>0</v>
      </c>
      <c r="L2851" s="24">
        <f t="shared" si="1329"/>
        <v>0</v>
      </c>
      <c r="M2851" s="120" t="e">
        <f t="shared" si="1336"/>
        <v>#DIV/0!</v>
      </c>
      <c r="N2851" s="707"/>
      <c r="O2851" s="5" t="b">
        <f t="shared" si="1324"/>
        <v>1</v>
      </c>
      <c r="P2851" s="11"/>
      <c r="Q2851" s="240"/>
      <c r="R2851" s="403" t="b">
        <f t="shared" si="1335"/>
        <v>1</v>
      </c>
    </row>
    <row r="2852" spans="1:18" s="241" customFormat="1" ht="27" x14ac:dyDescent="0.3">
      <c r="A2852" s="906"/>
      <c r="B2852" s="184" t="s">
        <v>18</v>
      </c>
      <c r="C2852" s="184"/>
      <c r="D2852" s="188">
        <f t="shared" si="1346"/>
        <v>0</v>
      </c>
      <c r="E2852" s="188">
        <f t="shared" si="1346"/>
        <v>0</v>
      </c>
      <c r="F2852" s="185">
        <f t="shared" si="1346"/>
        <v>0</v>
      </c>
      <c r="G2852" s="81" t="e">
        <f t="shared" si="1345"/>
        <v>#DIV/0!</v>
      </c>
      <c r="H2852" s="258">
        <f t="shared" si="1347"/>
        <v>0</v>
      </c>
      <c r="I2852" s="81" t="e">
        <f t="shared" si="1344"/>
        <v>#DIV/0!</v>
      </c>
      <c r="J2852" s="247">
        <f t="shared" si="1327"/>
        <v>0</v>
      </c>
      <c r="K2852" s="24">
        <f t="shared" si="1330"/>
        <v>0</v>
      </c>
      <c r="L2852" s="24">
        <f t="shared" si="1329"/>
        <v>0</v>
      </c>
      <c r="M2852" s="120" t="e">
        <f t="shared" si="1336"/>
        <v>#DIV/0!</v>
      </c>
      <c r="N2852" s="707"/>
      <c r="O2852" s="5" t="b">
        <f t="shared" si="1324"/>
        <v>1</v>
      </c>
      <c r="P2852" s="11"/>
      <c r="Q2852" s="240"/>
      <c r="R2852" s="403" t="b">
        <f t="shared" si="1335"/>
        <v>1</v>
      </c>
    </row>
    <row r="2853" spans="1:18" s="241" customFormat="1" ht="27" x14ac:dyDescent="0.3">
      <c r="A2853" s="906"/>
      <c r="B2853" s="184" t="s">
        <v>38</v>
      </c>
      <c r="C2853" s="184"/>
      <c r="D2853" s="188">
        <v>949</v>
      </c>
      <c r="E2853" s="188">
        <v>949</v>
      </c>
      <c r="F2853" s="188">
        <v>600.9</v>
      </c>
      <c r="G2853" s="100">
        <f t="shared" si="1345"/>
        <v>0.63300000000000001</v>
      </c>
      <c r="H2853" s="248">
        <f t="shared" si="1347"/>
        <v>600.9</v>
      </c>
      <c r="I2853" s="100">
        <f t="shared" si="1344"/>
        <v>0.63300000000000001</v>
      </c>
      <c r="J2853" s="186">
        <f t="shared" si="1327"/>
        <v>1</v>
      </c>
      <c r="K2853" s="24">
        <f t="shared" si="1330"/>
        <v>949</v>
      </c>
      <c r="L2853" s="24">
        <f t="shared" si="1329"/>
        <v>0</v>
      </c>
      <c r="M2853" s="47">
        <f t="shared" si="1336"/>
        <v>1</v>
      </c>
      <c r="N2853" s="707"/>
      <c r="O2853" s="5" t="b">
        <f t="shared" ref="O2853:O2916" si="1348">K2853+L2853=E2853</f>
        <v>1</v>
      </c>
      <c r="P2853" s="11"/>
      <c r="Q2853" s="240"/>
      <c r="R2853" s="403" t="b">
        <f t="shared" si="1335"/>
        <v>1</v>
      </c>
    </row>
    <row r="2854" spans="1:18" s="241" customFormat="1" ht="27" x14ac:dyDescent="0.3">
      <c r="A2854" s="906"/>
      <c r="B2854" s="573" t="s">
        <v>20</v>
      </c>
      <c r="C2854" s="184"/>
      <c r="D2854" s="185"/>
      <c r="E2854" s="185"/>
      <c r="F2854" s="185">
        <f>F2859+F2864+F2869+F2874+F2879+F2884</f>
        <v>0</v>
      </c>
      <c r="G2854" s="81" t="e">
        <f t="shared" si="1345"/>
        <v>#DIV/0!</v>
      </c>
      <c r="H2854" s="259">
        <f t="shared" si="1347"/>
        <v>0</v>
      </c>
      <c r="I2854" s="81" t="e">
        <f t="shared" si="1344"/>
        <v>#DIV/0!</v>
      </c>
      <c r="J2854" s="247">
        <f t="shared" si="1327"/>
        <v>0</v>
      </c>
      <c r="K2854" s="24">
        <f t="shared" si="1330"/>
        <v>0</v>
      </c>
      <c r="L2854" s="24">
        <f t="shared" si="1329"/>
        <v>0</v>
      </c>
      <c r="M2854" s="120" t="e">
        <f t="shared" si="1336"/>
        <v>#DIV/0!</v>
      </c>
      <c r="N2854" s="707"/>
      <c r="O2854" s="5" t="b">
        <f t="shared" si="1348"/>
        <v>1</v>
      </c>
      <c r="P2854" s="11"/>
      <c r="Q2854" s="240"/>
      <c r="R2854" s="403" t="b">
        <f t="shared" si="1335"/>
        <v>1</v>
      </c>
    </row>
    <row r="2855" spans="1:18" s="241" customFormat="1" ht="52.5" customHeight="1" x14ac:dyDescent="0.3">
      <c r="A2855" s="899" t="s">
        <v>171</v>
      </c>
      <c r="B2855" s="249" t="s">
        <v>460</v>
      </c>
      <c r="C2855" s="187" t="s">
        <v>520</v>
      </c>
      <c r="D2855" s="188">
        <f>SUM(D2856:D2859)</f>
        <v>41795.699999999997</v>
      </c>
      <c r="E2855" s="188">
        <f>SUM(E2856:E2859)</f>
        <v>41533.199999999997</v>
      </c>
      <c r="F2855" s="188">
        <f>SUM(F2856:F2859)</f>
        <v>35128.910000000003</v>
      </c>
      <c r="G2855" s="100">
        <f t="shared" si="1345"/>
        <v>0.84599999999999997</v>
      </c>
      <c r="H2855" s="188">
        <f>F2855</f>
        <v>35128.910000000003</v>
      </c>
      <c r="I2855" s="100">
        <f t="shared" si="1344"/>
        <v>0.84599999999999997</v>
      </c>
      <c r="J2855" s="186">
        <f t="shared" si="1327"/>
        <v>1</v>
      </c>
      <c r="K2855" s="24">
        <f>SUM(K2856:K2859)</f>
        <v>41533.199999999997</v>
      </c>
      <c r="L2855" s="24">
        <f>SUM(L2856:L2859)</f>
        <v>0</v>
      </c>
      <c r="M2855" s="47">
        <f t="shared" si="1336"/>
        <v>1</v>
      </c>
      <c r="N2855" s="763"/>
      <c r="O2855" s="5" t="b">
        <f t="shared" si="1348"/>
        <v>1</v>
      </c>
      <c r="P2855" s="11"/>
      <c r="Q2855" s="240"/>
      <c r="R2855" s="403" t="b">
        <f t="shared" si="1335"/>
        <v>1</v>
      </c>
    </row>
    <row r="2856" spans="1:18" s="241" customFormat="1" ht="18.75" customHeight="1" x14ac:dyDescent="0.3">
      <c r="A2856" s="899"/>
      <c r="B2856" s="187" t="s">
        <v>19</v>
      </c>
      <c r="C2856" s="187"/>
      <c r="D2856" s="188">
        <f>D2861+D2866+D2871+D2876</f>
        <v>0</v>
      </c>
      <c r="E2856" s="188">
        <f t="shared" ref="E2856:F2859" si="1349">E2861+E2866+E2871+E2876</f>
        <v>0</v>
      </c>
      <c r="F2856" s="188">
        <f t="shared" si="1349"/>
        <v>0</v>
      </c>
      <c r="G2856" s="81" t="e">
        <f t="shared" si="1345"/>
        <v>#DIV/0!</v>
      </c>
      <c r="H2856" s="189">
        <f>H2861+H2866+H2871+H2876</f>
        <v>0</v>
      </c>
      <c r="I2856" s="81" t="e">
        <f t="shared" si="1344"/>
        <v>#DIV/0!</v>
      </c>
      <c r="J2856" s="186">
        <f t="shared" si="1327"/>
        <v>0</v>
      </c>
      <c r="K2856" s="188">
        <f t="shared" ref="K2856:L2859" si="1350">K2861+K2866+K2871+K2876</f>
        <v>0</v>
      </c>
      <c r="L2856" s="188">
        <f t="shared" si="1350"/>
        <v>0</v>
      </c>
      <c r="M2856" s="120" t="e">
        <f t="shared" si="1336"/>
        <v>#DIV/0!</v>
      </c>
      <c r="N2856" s="763"/>
      <c r="O2856" s="5" t="b">
        <f t="shared" si="1348"/>
        <v>1</v>
      </c>
      <c r="P2856" s="11"/>
      <c r="Q2856" s="240"/>
      <c r="R2856" s="403" t="b">
        <f t="shared" si="1335"/>
        <v>1</v>
      </c>
    </row>
    <row r="2857" spans="1:18" s="241" customFormat="1" ht="27" x14ac:dyDescent="0.3">
      <c r="A2857" s="899"/>
      <c r="B2857" s="187" t="s">
        <v>18</v>
      </c>
      <c r="C2857" s="187"/>
      <c r="D2857" s="188">
        <f>D2862+D2867+D2872+D2877</f>
        <v>0</v>
      </c>
      <c r="E2857" s="188">
        <f t="shared" si="1349"/>
        <v>0</v>
      </c>
      <c r="F2857" s="188">
        <f t="shared" si="1349"/>
        <v>0</v>
      </c>
      <c r="G2857" s="81" t="e">
        <f t="shared" si="1345"/>
        <v>#DIV/0!</v>
      </c>
      <c r="H2857" s="189">
        <f>H2862+H2867+H2872+H2877</f>
        <v>0</v>
      </c>
      <c r="I2857" s="81" t="e">
        <f t="shared" si="1344"/>
        <v>#DIV/0!</v>
      </c>
      <c r="J2857" s="186">
        <f t="shared" si="1327"/>
        <v>0</v>
      </c>
      <c r="K2857" s="188">
        <f t="shared" si="1350"/>
        <v>0</v>
      </c>
      <c r="L2857" s="188">
        <f t="shared" si="1350"/>
        <v>0</v>
      </c>
      <c r="M2857" s="120" t="e">
        <f t="shared" si="1336"/>
        <v>#DIV/0!</v>
      </c>
      <c r="N2857" s="763"/>
      <c r="O2857" s="5" t="b">
        <f t="shared" si="1348"/>
        <v>1</v>
      </c>
      <c r="P2857" s="11"/>
      <c r="Q2857" s="240"/>
      <c r="R2857" s="403" t="b">
        <f t="shared" si="1335"/>
        <v>1</v>
      </c>
    </row>
    <row r="2858" spans="1:18" s="241" customFormat="1" ht="27" x14ac:dyDescent="0.3">
      <c r="A2858" s="899"/>
      <c r="B2858" s="187" t="s">
        <v>38</v>
      </c>
      <c r="C2858" s="187"/>
      <c r="D2858" s="188">
        <f>D2863+D2868+D2873+D2878</f>
        <v>41795.699999999997</v>
      </c>
      <c r="E2858" s="188">
        <f t="shared" si="1349"/>
        <v>41533.199999999997</v>
      </c>
      <c r="F2858" s="188">
        <f t="shared" si="1349"/>
        <v>35128.910000000003</v>
      </c>
      <c r="G2858" s="100">
        <f t="shared" si="1345"/>
        <v>0.84599999999999997</v>
      </c>
      <c r="H2858" s="188">
        <f>H2863+H2868+H2873+H2878</f>
        <v>35128.910000000003</v>
      </c>
      <c r="I2858" s="100">
        <f t="shared" si="1344"/>
        <v>0.84599999999999997</v>
      </c>
      <c r="J2858" s="186">
        <f t="shared" si="1327"/>
        <v>1</v>
      </c>
      <c r="K2858" s="188">
        <f t="shared" si="1350"/>
        <v>41533.199999999997</v>
      </c>
      <c r="L2858" s="188">
        <f t="shared" si="1350"/>
        <v>0</v>
      </c>
      <c r="M2858" s="47">
        <f t="shared" si="1336"/>
        <v>1</v>
      </c>
      <c r="N2858" s="763"/>
      <c r="O2858" s="5" t="b">
        <f t="shared" si="1348"/>
        <v>1</v>
      </c>
      <c r="P2858" s="11"/>
      <c r="Q2858" s="240"/>
      <c r="R2858" s="403" t="b">
        <f t="shared" si="1335"/>
        <v>1</v>
      </c>
    </row>
    <row r="2859" spans="1:18" s="241" customFormat="1" ht="27" x14ac:dyDescent="0.3">
      <c r="A2859" s="899"/>
      <c r="B2859" s="573" t="s">
        <v>20</v>
      </c>
      <c r="C2859" s="187"/>
      <c r="D2859" s="188">
        <f>D2864+D2869+D2874+D2879</f>
        <v>0</v>
      </c>
      <c r="E2859" s="188">
        <f t="shared" si="1349"/>
        <v>0</v>
      </c>
      <c r="F2859" s="188">
        <f t="shared" si="1349"/>
        <v>0</v>
      </c>
      <c r="G2859" s="81" t="e">
        <f t="shared" si="1345"/>
        <v>#DIV/0!</v>
      </c>
      <c r="H2859" s="257">
        <f>H2864+H2869+H2874+H2879</f>
        <v>0</v>
      </c>
      <c r="I2859" s="81" t="e">
        <f t="shared" si="1344"/>
        <v>#DIV/0!</v>
      </c>
      <c r="J2859" s="186">
        <f t="shared" ref="J2859:J2927" si="1351">IF(H2859&gt;0,H2859/F2859,0)</f>
        <v>0</v>
      </c>
      <c r="K2859" s="188">
        <f t="shared" si="1350"/>
        <v>0</v>
      </c>
      <c r="L2859" s="188">
        <f t="shared" si="1350"/>
        <v>0</v>
      </c>
      <c r="M2859" s="120" t="e">
        <f t="shared" si="1336"/>
        <v>#DIV/0!</v>
      </c>
      <c r="N2859" s="763"/>
      <c r="O2859" s="5" t="b">
        <f t="shared" si="1348"/>
        <v>1</v>
      </c>
      <c r="P2859" s="11"/>
      <c r="Q2859" s="240"/>
      <c r="R2859" s="403" t="b">
        <f t="shared" si="1335"/>
        <v>1</v>
      </c>
    </row>
    <row r="2860" spans="1:18" s="241" customFormat="1" ht="56.25" x14ac:dyDescent="0.3">
      <c r="A2860" s="793" t="s">
        <v>657</v>
      </c>
      <c r="B2860" s="184" t="s">
        <v>461</v>
      </c>
      <c r="C2860" s="184" t="s">
        <v>172</v>
      </c>
      <c r="D2860" s="185">
        <f>SUM(D2861:D2864)</f>
        <v>30247.7</v>
      </c>
      <c r="E2860" s="185">
        <f>SUM(E2861:E2864)</f>
        <v>30247.7</v>
      </c>
      <c r="F2860" s="185">
        <f>SUM(F2861:F2864)</f>
        <v>25478.94</v>
      </c>
      <c r="G2860" s="100">
        <f t="shared" si="1345"/>
        <v>0.84199999999999997</v>
      </c>
      <c r="H2860" s="185">
        <f>F2860</f>
        <v>25478.94</v>
      </c>
      <c r="I2860" s="100">
        <f t="shared" si="1344"/>
        <v>0.84199999999999997</v>
      </c>
      <c r="J2860" s="186">
        <f t="shared" si="1351"/>
        <v>1</v>
      </c>
      <c r="K2860" s="24">
        <f t="shared" si="1330"/>
        <v>30247.7</v>
      </c>
      <c r="L2860" s="24">
        <f t="shared" ref="L2860:L2928" si="1352">E2860-K2860</f>
        <v>0</v>
      </c>
      <c r="M2860" s="47">
        <f t="shared" si="1336"/>
        <v>1</v>
      </c>
      <c r="N2860" s="707" t="s">
        <v>1074</v>
      </c>
      <c r="O2860" s="5" t="b">
        <f t="shared" si="1348"/>
        <v>1</v>
      </c>
      <c r="P2860" s="11"/>
      <c r="Q2860" s="240"/>
      <c r="R2860" s="403" t="b">
        <f t="shared" si="1335"/>
        <v>1</v>
      </c>
    </row>
    <row r="2861" spans="1:18" s="241" customFormat="1" ht="27" x14ac:dyDescent="0.3">
      <c r="A2861" s="794"/>
      <c r="B2861" s="187" t="s">
        <v>19</v>
      </c>
      <c r="C2861" s="187"/>
      <c r="D2861" s="188"/>
      <c r="E2861" s="188"/>
      <c r="F2861" s="188"/>
      <c r="G2861" s="81" t="e">
        <f t="shared" si="1345"/>
        <v>#DIV/0!</v>
      </c>
      <c r="H2861" s="189">
        <f t="shared" si="1347"/>
        <v>0</v>
      </c>
      <c r="I2861" s="81" t="e">
        <f t="shared" si="1344"/>
        <v>#DIV/0!</v>
      </c>
      <c r="J2861" s="186">
        <f t="shared" si="1351"/>
        <v>0</v>
      </c>
      <c r="K2861" s="24">
        <f t="shared" si="1330"/>
        <v>0</v>
      </c>
      <c r="L2861" s="24">
        <f t="shared" si="1352"/>
        <v>0</v>
      </c>
      <c r="M2861" s="120" t="e">
        <f t="shared" si="1336"/>
        <v>#DIV/0!</v>
      </c>
      <c r="N2861" s="707"/>
      <c r="O2861" s="5" t="b">
        <f t="shared" si="1348"/>
        <v>1</v>
      </c>
      <c r="P2861" s="11"/>
      <c r="Q2861" s="240"/>
      <c r="R2861" s="403" t="b">
        <f t="shared" si="1335"/>
        <v>1</v>
      </c>
    </row>
    <row r="2862" spans="1:18" s="241" customFormat="1" ht="27" x14ac:dyDescent="0.3">
      <c r="A2862" s="794"/>
      <c r="B2862" s="187" t="s">
        <v>18</v>
      </c>
      <c r="C2862" s="187"/>
      <c r="D2862" s="188"/>
      <c r="E2862" s="188"/>
      <c r="F2862" s="188"/>
      <c r="G2862" s="81" t="e">
        <f t="shared" si="1345"/>
        <v>#DIV/0!</v>
      </c>
      <c r="H2862" s="189">
        <f t="shared" si="1347"/>
        <v>0</v>
      </c>
      <c r="I2862" s="81" t="e">
        <f t="shared" si="1344"/>
        <v>#DIV/0!</v>
      </c>
      <c r="J2862" s="186">
        <f t="shared" si="1351"/>
        <v>0</v>
      </c>
      <c r="K2862" s="24">
        <f t="shared" si="1330"/>
        <v>0</v>
      </c>
      <c r="L2862" s="24">
        <f t="shared" si="1352"/>
        <v>0</v>
      </c>
      <c r="M2862" s="120" t="e">
        <f t="shared" si="1336"/>
        <v>#DIV/0!</v>
      </c>
      <c r="N2862" s="707"/>
      <c r="O2862" s="5" t="b">
        <f t="shared" si="1348"/>
        <v>1</v>
      </c>
      <c r="P2862" s="11"/>
      <c r="Q2862" s="240"/>
      <c r="R2862" s="403" t="b">
        <f t="shared" si="1335"/>
        <v>1</v>
      </c>
    </row>
    <row r="2863" spans="1:18" s="241" customFormat="1" ht="27" x14ac:dyDescent="0.3">
      <c r="A2863" s="794"/>
      <c r="B2863" s="187" t="s">
        <v>38</v>
      </c>
      <c r="C2863" s="187"/>
      <c r="D2863" s="188">
        <v>30247.7</v>
      </c>
      <c r="E2863" s="188">
        <v>30247.7</v>
      </c>
      <c r="F2863" s="188">
        <v>25478.94</v>
      </c>
      <c r="G2863" s="100">
        <f t="shared" si="1345"/>
        <v>0.84199999999999997</v>
      </c>
      <c r="H2863" s="188">
        <v>25478.94</v>
      </c>
      <c r="I2863" s="100">
        <f t="shared" si="1344"/>
        <v>0.84199999999999997</v>
      </c>
      <c r="J2863" s="186">
        <f t="shared" si="1351"/>
        <v>1</v>
      </c>
      <c r="K2863" s="24">
        <f t="shared" si="1330"/>
        <v>30247.7</v>
      </c>
      <c r="L2863" s="24">
        <f t="shared" si="1352"/>
        <v>0</v>
      </c>
      <c r="M2863" s="47">
        <f t="shared" si="1336"/>
        <v>1</v>
      </c>
      <c r="N2863" s="707"/>
      <c r="O2863" s="5" t="b">
        <f t="shared" si="1348"/>
        <v>1</v>
      </c>
      <c r="P2863" s="11"/>
      <c r="Q2863" s="240"/>
      <c r="R2863" s="403" t="b">
        <f t="shared" si="1335"/>
        <v>1</v>
      </c>
    </row>
    <row r="2864" spans="1:18" s="241" customFormat="1" ht="27" x14ac:dyDescent="0.3">
      <c r="A2864" s="795"/>
      <c r="B2864" s="573" t="s">
        <v>20</v>
      </c>
      <c r="C2864" s="187"/>
      <c r="D2864" s="188"/>
      <c r="E2864" s="188"/>
      <c r="F2864" s="188"/>
      <c r="G2864" s="81" t="e">
        <f t="shared" si="1345"/>
        <v>#DIV/0!</v>
      </c>
      <c r="H2864" s="256">
        <f t="shared" si="1347"/>
        <v>0</v>
      </c>
      <c r="I2864" s="81" t="e">
        <f t="shared" si="1344"/>
        <v>#DIV/0!</v>
      </c>
      <c r="J2864" s="186">
        <f t="shared" si="1351"/>
        <v>0</v>
      </c>
      <c r="K2864" s="24">
        <f t="shared" ref="K2864:K2904" si="1353">E2864</f>
        <v>0</v>
      </c>
      <c r="L2864" s="24">
        <f t="shared" si="1352"/>
        <v>0</v>
      </c>
      <c r="M2864" s="120" t="e">
        <f t="shared" si="1336"/>
        <v>#DIV/0!</v>
      </c>
      <c r="N2864" s="707"/>
      <c r="O2864" s="5" t="b">
        <f t="shared" si="1348"/>
        <v>1</v>
      </c>
      <c r="P2864" s="11"/>
      <c r="Q2864" s="240"/>
      <c r="R2864" s="403" t="b">
        <f t="shared" si="1335"/>
        <v>1</v>
      </c>
    </row>
    <row r="2865" spans="1:18" s="241" customFormat="1" ht="52.5" customHeight="1" x14ac:dyDescent="0.3">
      <c r="A2865" s="793" t="s">
        <v>658</v>
      </c>
      <c r="B2865" s="183" t="s">
        <v>462</v>
      </c>
      <c r="C2865" s="184" t="s">
        <v>172</v>
      </c>
      <c r="D2865" s="185">
        <f>SUM(D2866:D2869)</f>
        <v>1050</v>
      </c>
      <c r="E2865" s="185">
        <f>SUM(E2866:E2869)</f>
        <v>787.5</v>
      </c>
      <c r="F2865" s="185">
        <f>SUM(F2866:F2869)</f>
        <v>640.70000000000005</v>
      </c>
      <c r="G2865" s="100">
        <f t="shared" si="1345"/>
        <v>0.81399999999999995</v>
      </c>
      <c r="H2865" s="250">
        <f>F2865</f>
        <v>640.70000000000005</v>
      </c>
      <c r="I2865" s="100">
        <f t="shared" si="1344"/>
        <v>0.81399999999999995</v>
      </c>
      <c r="J2865" s="186">
        <f t="shared" si="1351"/>
        <v>1</v>
      </c>
      <c r="K2865" s="24">
        <f t="shared" si="1353"/>
        <v>787.5</v>
      </c>
      <c r="L2865" s="24">
        <f t="shared" si="1352"/>
        <v>0</v>
      </c>
      <c r="M2865" s="47">
        <f t="shared" si="1336"/>
        <v>1</v>
      </c>
      <c r="N2865" s="707" t="s">
        <v>1075</v>
      </c>
      <c r="O2865" s="5" t="b">
        <f t="shared" si="1348"/>
        <v>1</v>
      </c>
      <c r="P2865" s="11"/>
      <c r="Q2865" s="240"/>
      <c r="R2865" s="403" t="b">
        <f t="shared" si="1335"/>
        <v>1</v>
      </c>
    </row>
    <row r="2866" spans="1:18" s="241" customFormat="1" ht="19.5" customHeight="1" x14ac:dyDescent="0.3">
      <c r="A2866" s="794"/>
      <c r="B2866" s="187" t="s">
        <v>19</v>
      </c>
      <c r="C2866" s="187"/>
      <c r="D2866" s="188"/>
      <c r="E2866" s="188"/>
      <c r="F2866" s="188"/>
      <c r="G2866" s="81" t="e">
        <f t="shared" si="1345"/>
        <v>#DIV/0!</v>
      </c>
      <c r="H2866" s="257">
        <f t="shared" si="1347"/>
        <v>0</v>
      </c>
      <c r="I2866" s="81" t="e">
        <f t="shared" si="1344"/>
        <v>#DIV/0!</v>
      </c>
      <c r="J2866" s="186">
        <f t="shared" si="1351"/>
        <v>0</v>
      </c>
      <c r="K2866" s="24">
        <f t="shared" si="1353"/>
        <v>0</v>
      </c>
      <c r="L2866" s="24">
        <f t="shared" si="1352"/>
        <v>0</v>
      </c>
      <c r="M2866" s="120" t="e">
        <f t="shared" si="1336"/>
        <v>#DIV/0!</v>
      </c>
      <c r="N2866" s="707"/>
      <c r="O2866" s="5" t="b">
        <f t="shared" si="1348"/>
        <v>1</v>
      </c>
      <c r="P2866" s="11"/>
      <c r="Q2866" s="240"/>
      <c r="R2866" s="403" t="b">
        <f t="shared" si="1335"/>
        <v>1</v>
      </c>
    </row>
    <row r="2867" spans="1:18" s="241" customFormat="1" ht="19.5" customHeight="1" x14ac:dyDescent="0.3">
      <c r="A2867" s="794"/>
      <c r="B2867" s="187" t="s">
        <v>18</v>
      </c>
      <c r="C2867" s="187"/>
      <c r="D2867" s="188"/>
      <c r="E2867" s="188"/>
      <c r="F2867" s="188"/>
      <c r="G2867" s="81" t="e">
        <f t="shared" si="1345"/>
        <v>#DIV/0!</v>
      </c>
      <c r="H2867" s="257">
        <f t="shared" si="1347"/>
        <v>0</v>
      </c>
      <c r="I2867" s="81" t="e">
        <f t="shared" si="1344"/>
        <v>#DIV/0!</v>
      </c>
      <c r="J2867" s="186">
        <f t="shared" si="1351"/>
        <v>0</v>
      </c>
      <c r="K2867" s="24">
        <f t="shared" si="1353"/>
        <v>0</v>
      </c>
      <c r="L2867" s="24">
        <f t="shared" si="1352"/>
        <v>0</v>
      </c>
      <c r="M2867" s="120" t="e">
        <f t="shared" si="1336"/>
        <v>#DIV/0!</v>
      </c>
      <c r="N2867" s="707"/>
      <c r="O2867" s="5" t="b">
        <f t="shared" si="1348"/>
        <v>1</v>
      </c>
      <c r="P2867" s="11"/>
      <c r="Q2867" s="240"/>
      <c r="R2867" s="403" t="b">
        <f t="shared" si="1335"/>
        <v>1</v>
      </c>
    </row>
    <row r="2868" spans="1:18" s="241" customFormat="1" ht="19.5" customHeight="1" x14ac:dyDescent="0.3">
      <c r="A2868" s="794"/>
      <c r="B2868" s="187" t="s">
        <v>38</v>
      </c>
      <c r="C2868" s="187"/>
      <c r="D2868" s="188">
        <v>1050</v>
      </c>
      <c r="E2868" s="188">
        <v>787.5</v>
      </c>
      <c r="F2868" s="188">
        <v>640.70000000000005</v>
      </c>
      <c r="G2868" s="100">
        <f t="shared" si="1345"/>
        <v>0.81399999999999995</v>
      </c>
      <c r="H2868" s="248">
        <f t="shared" si="1347"/>
        <v>640.70000000000005</v>
      </c>
      <c r="I2868" s="100">
        <f t="shared" si="1344"/>
        <v>0.81399999999999995</v>
      </c>
      <c r="J2868" s="186">
        <f t="shared" si="1351"/>
        <v>1</v>
      </c>
      <c r="K2868" s="24">
        <f t="shared" si="1353"/>
        <v>787.5</v>
      </c>
      <c r="L2868" s="24">
        <f t="shared" si="1352"/>
        <v>0</v>
      </c>
      <c r="M2868" s="47">
        <f t="shared" si="1336"/>
        <v>1</v>
      </c>
      <c r="N2868" s="707"/>
      <c r="O2868" s="5" t="b">
        <f t="shared" si="1348"/>
        <v>1</v>
      </c>
      <c r="P2868" s="11"/>
      <c r="Q2868" s="240"/>
      <c r="R2868" s="403" t="b">
        <f t="shared" si="1335"/>
        <v>1</v>
      </c>
    </row>
    <row r="2869" spans="1:18" s="241" customFormat="1" ht="19.5" customHeight="1" x14ac:dyDescent="0.3">
      <c r="A2869" s="795"/>
      <c r="B2869" s="573" t="s">
        <v>20</v>
      </c>
      <c r="C2869" s="187"/>
      <c r="D2869" s="188"/>
      <c r="E2869" s="188"/>
      <c r="F2869" s="188"/>
      <c r="G2869" s="81" t="e">
        <f t="shared" si="1345"/>
        <v>#DIV/0!</v>
      </c>
      <c r="H2869" s="257">
        <f t="shared" si="1347"/>
        <v>0</v>
      </c>
      <c r="I2869" s="81" t="e">
        <f t="shared" si="1344"/>
        <v>#DIV/0!</v>
      </c>
      <c r="J2869" s="186">
        <f t="shared" si="1351"/>
        <v>0</v>
      </c>
      <c r="K2869" s="24">
        <f t="shared" si="1353"/>
        <v>0</v>
      </c>
      <c r="L2869" s="24">
        <f t="shared" si="1352"/>
        <v>0</v>
      </c>
      <c r="M2869" s="120" t="e">
        <f t="shared" si="1336"/>
        <v>#DIV/0!</v>
      </c>
      <c r="N2869" s="707"/>
      <c r="O2869" s="5" t="b">
        <f t="shared" si="1348"/>
        <v>1</v>
      </c>
      <c r="P2869" s="11"/>
      <c r="Q2869" s="240"/>
      <c r="R2869" s="403" t="b">
        <f t="shared" si="1335"/>
        <v>1</v>
      </c>
    </row>
    <row r="2870" spans="1:18" s="241" customFormat="1" ht="37.5" x14ac:dyDescent="0.3">
      <c r="A2870" s="908" t="s">
        <v>659</v>
      </c>
      <c r="B2870" s="183" t="s">
        <v>463</v>
      </c>
      <c r="C2870" s="184" t="s">
        <v>172</v>
      </c>
      <c r="D2870" s="185">
        <f>SUM(D2871:D2874)</f>
        <v>2250</v>
      </c>
      <c r="E2870" s="185">
        <f>SUM(E2871:E2874)</f>
        <v>2250</v>
      </c>
      <c r="F2870" s="185">
        <f>SUM(F2871:F2874)</f>
        <v>2071.9299999999998</v>
      </c>
      <c r="G2870" s="100">
        <f t="shared" si="1345"/>
        <v>0.92100000000000004</v>
      </c>
      <c r="H2870" s="250">
        <f>F2870</f>
        <v>2071.9299999999998</v>
      </c>
      <c r="I2870" s="100">
        <f t="shared" si="1344"/>
        <v>0.92100000000000004</v>
      </c>
      <c r="J2870" s="186">
        <f t="shared" si="1351"/>
        <v>1</v>
      </c>
      <c r="K2870" s="24">
        <f t="shared" si="1353"/>
        <v>2250</v>
      </c>
      <c r="L2870" s="24">
        <f t="shared" si="1352"/>
        <v>0</v>
      </c>
      <c r="M2870" s="47">
        <f t="shared" si="1336"/>
        <v>1</v>
      </c>
      <c r="N2870" s="707" t="s">
        <v>1069</v>
      </c>
      <c r="O2870" s="5" t="b">
        <f t="shared" si="1348"/>
        <v>1</v>
      </c>
      <c r="P2870" s="11"/>
      <c r="Q2870" s="240"/>
      <c r="R2870" s="403" t="b">
        <f t="shared" si="1335"/>
        <v>1</v>
      </c>
    </row>
    <row r="2871" spans="1:18" s="241" customFormat="1" ht="18.75" customHeight="1" x14ac:dyDescent="0.3">
      <c r="A2871" s="909"/>
      <c r="B2871" s="187" t="s">
        <v>19</v>
      </c>
      <c r="C2871" s="187"/>
      <c r="D2871" s="188"/>
      <c r="E2871" s="188"/>
      <c r="F2871" s="188"/>
      <c r="G2871" s="81" t="e">
        <f t="shared" si="1345"/>
        <v>#DIV/0!</v>
      </c>
      <c r="H2871" s="257">
        <f t="shared" si="1347"/>
        <v>0</v>
      </c>
      <c r="I2871" s="81" t="e">
        <f t="shared" si="1344"/>
        <v>#DIV/0!</v>
      </c>
      <c r="J2871" s="186">
        <f t="shared" si="1351"/>
        <v>0</v>
      </c>
      <c r="K2871" s="24">
        <f t="shared" si="1353"/>
        <v>0</v>
      </c>
      <c r="L2871" s="24">
        <f t="shared" si="1352"/>
        <v>0</v>
      </c>
      <c r="M2871" s="120" t="e">
        <f t="shared" si="1336"/>
        <v>#DIV/0!</v>
      </c>
      <c r="N2871" s="707"/>
      <c r="O2871" s="5" t="b">
        <f t="shared" si="1348"/>
        <v>1</v>
      </c>
      <c r="P2871" s="11"/>
      <c r="Q2871" s="240"/>
      <c r="R2871" s="403" t="b">
        <f t="shared" si="1335"/>
        <v>1</v>
      </c>
    </row>
    <row r="2872" spans="1:18" s="241" customFormat="1" ht="27" x14ac:dyDescent="0.3">
      <c r="A2872" s="909"/>
      <c r="B2872" s="187" t="s">
        <v>18</v>
      </c>
      <c r="C2872" s="187"/>
      <c r="D2872" s="188"/>
      <c r="E2872" s="188"/>
      <c r="F2872" s="188"/>
      <c r="G2872" s="81" t="e">
        <f t="shared" si="1345"/>
        <v>#DIV/0!</v>
      </c>
      <c r="H2872" s="257">
        <f t="shared" si="1347"/>
        <v>0</v>
      </c>
      <c r="I2872" s="81" t="e">
        <f t="shared" si="1344"/>
        <v>#DIV/0!</v>
      </c>
      <c r="J2872" s="186">
        <f t="shared" si="1351"/>
        <v>0</v>
      </c>
      <c r="K2872" s="24">
        <f t="shared" si="1353"/>
        <v>0</v>
      </c>
      <c r="L2872" s="24">
        <f t="shared" si="1352"/>
        <v>0</v>
      </c>
      <c r="M2872" s="120" t="e">
        <f t="shared" si="1336"/>
        <v>#DIV/0!</v>
      </c>
      <c r="N2872" s="707"/>
      <c r="O2872" s="5" t="b">
        <f t="shared" si="1348"/>
        <v>1</v>
      </c>
      <c r="P2872" s="11"/>
      <c r="Q2872" s="240"/>
      <c r="R2872" s="403" t="b">
        <f t="shared" si="1335"/>
        <v>1</v>
      </c>
    </row>
    <row r="2873" spans="1:18" s="241" customFormat="1" ht="27" x14ac:dyDescent="0.3">
      <c r="A2873" s="909"/>
      <c r="B2873" s="187" t="s">
        <v>38</v>
      </c>
      <c r="C2873" s="187"/>
      <c r="D2873" s="188">
        <v>2250</v>
      </c>
      <c r="E2873" s="188">
        <f>D2873</f>
        <v>2250</v>
      </c>
      <c r="F2873" s="188">
        <v>2071.9299999999998</v>
      </c>
      <c r="G2873" s="100">
        <f t="shared" si="1345"/>
        <v>0.92100000000000004</v>
      </c>
      <c r="H2873" s="188">
        <f>F2873</f>
        <v>2071.9299999999998</v>
      </c>
      <c r="I2873" s="100">
        <f t="shared" si="1344"/>
        <v>0.92100000000000004</v>
      </c>
      <c r="J2873" s="186">
        <f t="shared" si="1351"/>
        <v>1</v>
      </c>
      <c r="K2873" s="24">
        <f t="shared" si="1353"/>
        <v>2250</v>
      </c>
      <c r="L2873" s="24">
        <f t="shared" si="1352"/>
        <v>0</v>
      </c>
      <c r="M2873" s="47">
        <f t="shared" si="1336"/>
        <v>1</v>
      </c>
      <c r="N2873" s="707"/>
      <c r="O2873" s="5" t="b">
        <f t="shared" si="1348"/>
        <v>1</v>
      </c>
      <c r="P2873" s="11"/>
      <c r="Q2873" s="240"/>
      <c r="R2873" s="403" t="b">
        <f t="shared" si="1335"/>
        <v>1</v>
      </c>
    </row>
    <row r="2874" spans="1:18" s="241" customFormat="1" ht="27" x14ac:dyDescent="0.3">
      <c r="A2874" s="910"/>
      <c r="B2874" s="573" t="s">
        <v>20</v>
      </c>
      <c r="C2874" s="187"/>
      <c r="D2874" s="188"/>
      <c r="E2874" s="188"/>
      <c r="F2874" s="188"/>
      <c r="G2874" s="81" t="e">
        <f t="shared" si="1345"/>
        <v>#DIV/0!</v>
      </c>
      <c r="H2874" s="256">
        <f t="shared" si="1347"/>
        <v>0</v>
      </c>
      <c r="I2874" s="81" t="e">
        <f t="shared" si="1344"/>
        <v>#DIV/0!</v>
      </c>
      <c r="J2874" s="186">
        <f t="shared" si="1351"/>
        <v>0</v>
      </c>
      <c r="K2874" s="24">
        <f t="shared" si="1353"/>
        <v>0</v>
      </c>
      <c r="L2874" s="24">
        <f t="shared" si="1352"/>
        <v>0</v>
      </c>
      <c r="M2874" s="120" t="e">
        <f t="shared" si="1336"/>
        <v>#DIV/0!</v>
      </c>
      <c r="N2874" s="707"/>
      <c r="O2874" s="5" t="b">
        <f t="shared" si="1348"/>
        <v>1</v>
      </c>
      <c r="P2874" s="11"/>
      <c r="Q2874" s="240"/>
      <c r="R2874" s="403" t="b">
        <f t="shared" si="1335"/>
        <v>1</v>
      </c>
    </row>
    <row r="2875" spans="1:18" s="241" customFormat="1" ht="37.5" x14ac:dyDescent="0.3">
      <c r="A2875" s="793" t="s">
        <v>660</v>
      </c>
      <c r="B2875" s="184" t="s">
        <v>464</v>
      </c>
      <c r="C2875" s="184" t="s">
        <v>172</v>
      </c>
      <c r="D2875" s="185">
        <f>SUM(D2876:D2879)</f>
        <v>8248</v>
      </c>
      <c r="E2875" s="185">
        <f>SUM(E2876:E2879)</f>
        <v>8248</v>
      </c>
      <c r="F2875" s="185">
        <f>SUM(F2876:F2879)</f>
        <v>6937.34</v>
      </c>
      <c r="G2875" s="105">
        <f t="shared" si="1345"/>
        <v>0.84099999999999997</v>
      </c>
      <c r="H2875" s="185">
        <f>F2875</f>
        <v>6937.34</v>
      </c>
      <c r="I2875" s="100">
        <f t="shared" si="1344"/>
        <v>0.84099999999999997</v>
      </c>
      <c r="J2875" s="247">
        <f t="shared" si="1351"/>
        <v>1</v>
      </c>
      <c r="K2875" s="24">
        <f t="shared" si="1353"/>
        <v>8248</v>
      </c>
      <c r="L2875" s="24">
        <f t="shared" si="1352"/>
        <v>0</v>
      </c>
      <c r="M2875" s="47">
        <f t="shared" si="1336"/>
        <v>1</v>
      </c>
      <c r="N2875" s="707" t="s">
        <v>1070</v>
      </c>
      <c r="O2875" s="5" t="b">
        <f t="shared" si="1348"/>
        <v>1</v>
      </c>
      <c r="P2875" s="11"/>
      <c r="Q2875" s="240"/>
      <c r="R2875" s="403" t="b">
        <f t="shared" si="1335"/>
        <v>1</v>
      </c>
    </row>
    <row r="2876" spans="1:18" s="241" customFormat="1" ht="18.75" customHeight="1" x14ac:dyDescent="0.3">
      <c r="A2876" s="794"/>
      <c r="B2876" s="187" t="s">
        <v>19</v>
      </c>
      <c r="C2876" s="187"/>
      <c r="D2876" s="188"/>
      <c r="E2876" s="188"/>
      <c r="F2876" s="188"/>
      <c r="G2876" s="81" t="e">
        <f t="shared" si="1345"/>
        <v>#DIV/0!</v>
      </c>
      <c r="H2876" s="256">
        <f t="shared" si="1347"/>
        <v>0</v>
      </c>
      <c r="I2876" s="81" t="e">
        <f t="shared" si="1344"/>
        <v>#DIV/0!</v>
      </c>
      <c r="J2876" s="186">
        <f t="shared" si="1351"/>
        <v>0</v>
      </c>
      <c r="K2876" s="24">
        <f t="shared" si="1353"/>
        <v>0</v>
      </c>
      <c r="L2876" s="24">
        <f t="shared" si="1352"/>
        <v>0</v>
      </c>
      <c r="M2876" s="120" t="e">
        <f t="shared" si="1336"/>
        <v>#DIV/0!</v>
      </c>
      <c r="N2876" s="707"/>
      <c r="O2876" s="5" t="b">
        <f t="shared" si="1348"/>
        <v>1</v>
      </c>
      <c r="P2876" s="11"/>
      <c r="Q2876" s="240"/>
      <c r="R2876" s="403" t="b">
        <f t="shared" si="1335"/>
        <v>1</v>
      </c>
    </row>
    <row r="2877" spans="1:18" s="241" customFormat="1" ht="18.75" customHeight="1" x14ac:dyDescent="0.3">
      <c r="A2877" s="794"/>
      <c r="B2877" s="187" t="s">
        <v>18</v>
      </c>
      <c r="C2877" s="187"/>
      <c r="D2877" s="188"/>
      <c r="E2877" s="188"/>
      <c r="F2877" s="188"/>
      <c r="G2877" s="81" t="e">
        <f t="shared" si="1345"/>
        <v>#DIV/0!</v>
      </c>
      <c r="H2877" s="256">
        <f t="shared" si="1347"/>
        <v>0</v>
      </c>
      <c r="I2877" s="81" t="e">
        <f t="shared" si="1344"/>
        <v>#DIV/0!</v>
      </c>
      <c r="J2877" s="186">
        <f t="shared" si="1351"/>
        <v>0</v>
      </c>
      <c r="K2877" s="24">
        <f t="shared" si="1353"/>
        <v>0</v>
      </c>
      <c r="L2877" s="24">
        <f t="shared" si="1352"/>
        <v>0</v>
      </c>
      <c r="M2877" s="120" t="e">
        <f t="shared" si="1336"/>
        <v>#DIV/0!</v>
      </c>
      <c r="N2877" s="707"/>
      <c r="O2877" s="5" t="b">
        <f t="shared" si="1348"/>
        <v>1</v>
      </c>
      <c r="P2877" s="11"/>
      <c r="Q2877" s="240"/>
      <c r="R2877" s="403" t="b">
        <f t="shared" si="1335"/>
        <v>1</v>
      </c>
    </row>
    <row r="2878" spans="1:18" s="241" customFormat="1" ht="18.75" customHeight="1" x14ac:dyDescent="0.3">
      <c r="A2878" s="794"/>
      <c r="B2878" s="187" t="s">
        <v>38</v>
      </c>
      <c r="C2878" s="187"/>
      <c r="D2878" s="188">
        <v>8248</v>
      </c>
      <c r="E2878" s="188">
        <v>8248</v>
      </c>
      <c r="F2878" s="188">
        <v>6937.34</v>
      </c>
      <c r="G2878" s="100">
        <f t="shared" si="1345"/>
        <v>0.84099999999999997</v>
      </c>
      <c r="H2878" s="188">
        <f>F2878</f>
        <v>6937.34</v>
      </c>
      <c r="I2878" s="100">
        <f t="shared" si="1344"/>
        <v>0.84099999999999997</v>
      </c>
      <c r="J2878" s="186">
        <f t="shared" si="1351"/>
        <v>1</v>
      </c>
      <c r="K2878" s="24">
        <f t="shared" si="1353"/>
        <v>8248</v>
      </c>
      <c r="L2878" s="24">
        <f t="shared" si="1352"/>
        <v>0</v>
      </c>
      <c r="M2878" s="47">
        <f t="shared" si="1336"/>
        <v>1</v>
      </c>
      <c r="N2878" s="707"/>
      <c r="O2878" s="5" t="b">
        <f t="shared" si="1348"/>
        <v>1</v>
      </c>
      <c r="P2878" s="11"/>
      <c r="Q2878" s="240"/>
      <c r="R2878" s="403" t="b">
        <f t="shared" si="1335"/>
        <v>1</v>
      </c>
    </row>
    <row r="2879" spans="1:18" s="241" customFormat="1" ht="18.75" customHeight="1" x14ac:dyDescent="0.3">
      <c r="A2879" s="795"/>
      <c r="B2879" s="573" t="s">
        <v>20</v>
      </c>
      <c r="C2879" s="187"/>
      <c r="D2879" s="188"/>
      <c r="E2879" s="188"/>
      <c r="F2879" s="188"/>
      <c r="G2879" s="81" t="e">
        <f t="shared" si="1345"/>
        <v>#DIV/0!</v>
      </c>
      <c r="H2879" s="257">
        <f t="shared" si="1347"/>
        <v>0</v>
      </c>
      <c r="I2879" s="81" t="e">
        <f t="shared" si="1344"/>
        <v>#DIV/0!</v>
      </c>
      <c r="J2879" s="186">
        <f t="shared" si="1351"/>
        <v>0</v>
      </c>
      <c r="K2879" s="24">
        <f t="shared" si="1353"/>
        <v>0</v>
      </c>
      <c r="L2879" s="24">
        <f t="shared" si="1352"/>
        <v>0</v>
      </c>
      <c r="M2879" s="120" t="e">
        <f t="shared" si="1336"/>
        <v>#DIV/0!</v>
      </c>
      <c r="N2879" s="707"/>
      <c r="O2879" s="5" t="b">
        <f t="shared" si="1348"/>
        <v>1</v>
      </c>
      <c r="P2879" s="11"/>
      <c r="Q2879" s="240"/>
      <c r="R2879" s="403" t="b">
        <f t="shared" si="1335"/>
        <v>1</v>
      </c>
    </row>
    <row r="2880" spans="1:18" s="241" customFormat="1" ht="27" x14ac:dyDescent="0.3">
      <c r="A2880" s="896" t="s">
        <v>661</v>
      </c>
      <c r="B2880" s="187" t="s">
        <v>465</v>
      </c>
      <c r="C2880" s="187" t="s">
        <v>520</v>
      </c>
      <c r="D2880" s="188">
        <f>SUM(D2881:D2884)</f>
        <v>450</v>
      </c>
      <c r="E2880" s="188">
        <f>SUM(E2881:E2884)</f>
        <v>500</v>
      </c>
      <c r="F2880" s="188">
        <f>SUM(F2881:F2884)</f>
        <v>369.86</v>
      </c>
      <c r="G2880" s="100">
        <f t="shared" si="1345"/>
        <v>0.74</v>
      </c>
      <c r="H2880" s="248">
        <f>F2880</f>
        <v>369.86</v>
      </c>
      <c r="I2880" s="100">
        <f t="shared" si="1344"/>
        <v>0.74</v>
      </c>
      <c r="J2880" s="186">
        <f t="shared" si="1351"/>
        <v>1</v>
      </c>
      <c r="K2880" s="24">
        <f t="shared" si="1353"/>
        <v>500</v>
      </c>
      <c r="L2880" s="24">
        <f t="shared" si="1352"/>
        <v>0</v>
      </c>
      <c r="M2880" s="47">
        <f t="shared" si="1336"/>
        <v>1</v>
      </c>
      <c r="N2880" s="763"/>
      <c r="O2880" s="5" t="b">
        <f t="shared" si="1348"/>
        <v>1</v>
      </c>
      <c r="P2880" s="11"/>
      <c r="Q2880" s="240"/>
      <c r="R2880" s="403" t="b">
        <f t="shared" si="1335"/>
        <v>1</v>
      </c>
    </row>
    <row r="2881" spans="1:18" s="241" customFormat="1" ht="27" x14ac:dyDescent="0.3">
      <c r="A2881" s="897"/>
      <c r="B2881" s="187" t="s">
        <v>19</v>
      </c>
      <c r="C2881" s="187"/>
      <c r="D2881" s="188">
        <f t="shared" ref="D2881:F2884" si="1354">D2886+D2891</f>
        <v>0</v>
      </c>
      <c r="E2881" s="188">
        <f t="shared" si="1354"/>
        <v>0</v>
      </c>
      <c r="F2881" s="188">
        <f t="shared" si="1354"/>
        <v>0</v>
      </c>
      <c r="G2881" s="81" t="e">
        <f t="shared" si="1345"/>
        <v>#DIV/0!</v>
      </c>
      <c r="H2881" s="256">
        <f>H2886+H2891</f>
        <v>0</v>
      </c>
      <c r="I2881" s="81" t="e">
        <f t="shared" si="1344"/>
        <v>#DIV/0!</v>
      </c>
      <c r="J2881" s="186">
        <f t="shared" si="1351"/>
        <v>0</v>
      </c>
      <c r="K2881" s="24">
        <f t="shared" si="1353"/>
        <v>0</v>
      </c>
      <c r="L2881" s="24">
        <f t="shared" si="1352"/>
        <v>0</v>
      </c>
      <c r="M2881" s="120" t="e">
        <f t="shared" si="1336"/>
        <v>#DIV/0!</v>
      </c>
      <c r="N2881" s="763"/>
      <c r="O2881" s="5" t="b">
        <f t="shared" si="1348"/>
        <v>1</v>
      </c>
      <c r="P2881" s="11"/>
      <c r="Q2881" s="240"/>
      <c r="R2881" s="403" t="b">
        <f t="shared" si="1335"/>
        <v>1</v>
      </c>
    </row>
    <row r="2882" spans="1:18" s="241" customFormat="1" ht="27" x14ac:dyDescent="0.3">
      <c r="A2882" s="897"/>
      <c r="B2882" s="187" t="s">
        <v>18</v>
      </c>
      <c r="C2882" s="187"/>
      <c r="D2882" s="188">
        <f t="shared" si="1354"/>
        <v>0</v>
      </c>
      <c r="E2882" s="188">
        <f t="shared" si="1354"/>
        <v>0</v>
      </c>
      <c r="F2882" s="188">
        <f t="shared" si="1354"/>
        <v>0</v>
      </c>
      <c r="G2882" s="81" t="e">
        <f t="shared" si="1345"/>
        <v>#DIV/0!</v>
      </c>
      <c r="H2882" s="256">
        <f>H2887+H2892</f>
        <v>0</v>
      </c>
      <c r="I2882" s="81" t="e">
        <f t="shared" si="1344"/>
        <v>#DIV/0!</v>
      </c>
      <c r="J2882" s="186">
        <f t="shared" si="1351"/>
        <v>0</v>
      </c>
      <c r="K2882" s="24">
        <f t="shared" si="1353"/>
        <v>0</v>
      </c>
      <c r="L2882" s="24">
        <f t="shared" si="1352"/>
        <v>0</v>
      </c>
      <c r="M2882" s="120" t="e">
        <f t="shared" si="1336"/>
        <v>#DIV/0!</v>
      </c>
      <c r="N2882" s="763"/>
      <c r="O2882" s="5" t="b">
        <f t="shared" si="1348"/>
        <v>1</v>
      </c>
      <c r="P2882" s="11"/>
      <c r="Q2882" s="240"/>
      <c r="R2882" s="403" t="b">
        <f t="shared" si="1335"/>
        <v>1</v>
      </c>
    </row>
    <row r="2883" spans="1:18" s="241" customFormat="1" ht="27" x14ac:dyDescent="0.3">
      <c r="A2883" s="897"/>
      <c r="B2883" s="187" t="s">
        <v>38</v>
      </c>
      <c r="C2883" s="187"/>
      <c r="D2883" s="188">
        <f t="shared" si="1354"/>
        <v>450</v>
      </c>
      <c r="E2883" s="188">
        <f t="shared" si="1354"/>
        <v>500</v>
      </c>
      <c r="F2883" s="188">
        <f t="shared" si="1354"/>
        <v>369.86</v>
      </c>
      <c r="G2883" s="100">
        <f t="shared" si="1345"/>
        <v>0.74</v>
      </c>
      <c r="H2883" s="248">
        <f>H2888+H2893</f>
        <v>369.86</v>
      </c>
      <c r="I2883" s="100">
        <f t="shared" si="1344"/>
        <v>0.74</v>
      </c>
      <c r="J2883" s="186">
        <f t="shared" si="1351"/>
        <v>1</v>
      </c>
      <c r="K2883" s="24">
        <f t="shared" si="1353"/>
        <v>500</v>
      </c>
      <c r="L2883" s="24">
        <f t="shared" si="1352"/>
        <v>0</v>
      </c>
      <c r="M2883" s="47">
        <f t="shared" si="1336"/>
        <v>1</v>
      </c>
      <c r="N2883" s="763"/>
      <c r="O2883" s="5" t="b">
        <f t="shared" si="1348"/>
        <v>1</v>
      </c>
      <c r="P2883" s="11"/>
      <c r="Q2883" s="240"/>
      <c r="R2883" s="403" t="b">
        <f t="shared" si="1335"/>
        <v>1</v>
      </c>
    </row>
    <row r="2884" spans="1:18" s="241" customFormat="1" ht="27" x14ac:dyDescent="0.3">
      <c r="A2884" s="898"/>
      <c r="B2884" s="573" t="s">
        <v>20</v>
      </c>
      <c r="C2884" s="187"/>
      <c r="D2884" s="188">
        <f t="shared" si="1354"/>
        <v>0</v>
      </c>
      <c r="E2884" s="188">
        <f t="shared" si="1354"/>
        <v>0</v>
      </c>
      <c r="F2884" s="188">
        <f t="shared" si="1354"/>
        <v>0</v>
      </c>
      <c r="G2884" s="81" t="e">
        <f t="shared" si="1345"/>
        <v>#DIV/0!</v>
      </c>
      <c r="H2884" s="256">
        <f>H2889+H2894</f>
        <v>0</v>
      </c>
      <c r="I2884" s="81" t="e">
        <f t="shared" si="1344"/>
        <v>#DIV/0!</v>
      </c>
      <c r="J2884" s="186">
        <f t="shared" si="1351"/>
        <v>0</v>
      </c>
      <c r="K2884" s="24">
        <f t="shared" si="1353"/>
        <v>0</v>
      </c>
      <c r="L2884" s="24">
        <f t="shared" si="1352"/>
        <v>0</v>
      </c>
      <c r="M2884" s="120" t="e">
        <f t="shared" si="1336"/>
        <v>#DIV/0!</v>
      </c>
      <c r="N2884" s="763"/>
      <c r="O2884" s="5" t="b">
        <f t="shared" si="1348"/>
        <v>1</v>
      </c>
      <c r="P2884" s="11"/>
      <c r="Q2884" s="240"/>
      <c r="R2884" s="403" t="b">
        <f t="shared" si="1335"/>
        <v>1</v>
      </c>
    </row>
    <row r="2885" spans="1:18" s="241" customFormat="1" ht="37.5" x14ac:dyDescent="0.3">
      <c r="A2885" s="793" t="s">
        <v>662</v>
      </c>
      <c r="B2885" s="184" t="s">
        <v>466</v>
      </c>
      <c r="C2885" s="184" t="s">
        <v>172</v>
      </c>
      <c r="D2885" s="185">
        <f>SUM(D2886:D2889)</f>
        <v>150</v>
      </c>
      <c r="E2885" s="185">
        <f>SUM(E2886:E2889)</f>
        <v>200</v>
      </c>
      <c r="F2885" s="185">
        <f>SUM(F2886:F2889)</f>
        <v>150</v>
      </c>
      <c r="G2885" s="100">
        <f t="shared" si="1345"/>
        <v>0.75</v>
      </c>
      <c r="H2885" s="250">
        <f>SUM(H2886:H2889)</f>
        <v>150</v>
      </c>
      <c r="I2885" s="100">
        <f t="shared" si="1344"/>
        <v>0.75</v>
      </c>
      <c r="J2885" s="247">
        <f t="shared" si="1351"/>
        <v>1</v>
      </c>
      <c r="K2885" s="24">
        <f t="shared" si="1353"/>
        <v>200</v>
      </c>
      <c r="L2885" s="24">
        <f t="shared" si="1352"/>
        <v>0</v>
      </c>
      <c r="M2885" s="47">
        <f t="shared" si="1336"/>
        <v>1</v>
      </c>
      <c r="N2885" s="707"/>
      <c r="O2885" s="5" t="b">
        <f t="shared" si="1348"/>
        <v>1</v>
      </c>
      <c r="P2885" s="11"/>
      <c r="Q2885" s="240"/>
      <c r="R2885" s="403" t="b">
        <f t="shared" si="1335"/>
        <v>1</v>
      </c>
    </row>
    <row r="2886" spans="1:18" s="241" customFormat="1" ht="27" x14ac:dyDescent="0.3">
      <c r="A2886" s="794"/>
      <c r="B2886" s="184" t="s">
        <v>19</v>
      </c>
      <c r="C2886" s="184"/>
      <c r="D2886" s="185">
        <f>D2891+D2896</f>
        <v>0</v>
      </c>
      <c r="E2886" s="185">
        <f>E2891+E2896</f>
        <v>0</v>
      </c>
      <c r="F2886" s="185">
        <f>F2891+F2896</f>
        <v>0</v>
      </c>
      <c r="G2886" s="81" t="e">
        <f t="shared" si="1345"/>
        <v>#DIV/0!</v>
      </c>
      <c r="H2886" s="258">
        <f t="shared" si="1347"/>
        <v>0</v>
      </c>
      <c r="I2886" s="81" t="e">
        <f t="shared" si="1344"/>
        <v>#DIV/0!</v>
      </c>
      <c r="J2886" s="247">
        <f t="shared" si="1351"/>
        <v>0</v>
      </c>
      <c r="K2886" s="24">
        <f t="shared" si="1353"/>
        <v>0</v>
      </c>
      <c r="L2886" s="24">
        <f t="shared" si="1352"/>
        <v>0</v>
      </c>
      <c r="M2886" s="120" t="e">
        <f t="shared" si="1336"/>
        <v>#DIV/0!</v>
      </c>
      <c r="N2886" s="707"/>
      <c r="O2886" s="5" t="b">
        <f t="shared" si="1348"/>
        <v>1</v>
      </c>
      <c r="P2886" s="11"/>
      <c r="Q2886" s="240"/>
      <c r="R2886" s="403" t="b">
        <f t="shared" si="1335"/>
        <v>1</v>
      </c>
    </row>
    <row r="2887" spans="1:18" s="241" customFormat="1" ht="27" x14ac:dyDescent="0.3">
      <c r="A2887" s="794"/>
      <c r="B2887" s="184" t="s">
        <v>18</v>
      </c>
      <c r="C2887" s="184"/>
      <c r="D2887" s="185">
        <f t="shared" ref="D2887:E2889" si="1355">D2892+D2897</f>
        <v>0</v>
      </c>
      <c r="E2887" s="185">
        <f t="shared" si="1355"/>
        <v>0</v>
      </c>
      <c r="F2887" s="185">
        <f>F2892+F2897</f>
        <v>0</v>
      </c>
      <c r="G2887" s="81" t="e">
        <f t="shared" si="1345"/>
        <v>#DIV/0!</v>
      </c>
      <c r="H2887" s="258">
        <f t="shared" si="1347"/>
        <v>0</v>
      </c>
      <c r="I2887" s="81" t="e">
        <f t="shared" si="1344"/>
        <v>#DIV/0!</v>
      </c>
      <c r="J2887" s="247">
        <f t="shared" si="1351"/>
        <v>0</v>
      </c>
      <c r="K2887" s="24">
        <f t="shared" si="1353"/>
        <v>0</v>
      </c>
      <c r="L2887" s="24">
        <f t="shared" si="1352"/>
        <v>0</v>
      </c>
      <c r="M2887" s="120" t="e">
        <f t="shared" si="1336"/>
        <v>#DIV/0!</v>
      </c>
      <c r="N2887" s="707"/>
      <c r="O2887" s="5" t="b">
        <f t="shared" si="1348"/>
        <v>1</v>
      </c>
      <c r="P2887" s="11"/>
      <c r="Q2887" s="240"/>
      <c r="R2887" s="403" t="b">
        <f t="shared" si="1335"/>
        <v>1</v>
      </c>
    </row>
    <row r="2888" spans="1:18" s="241" customFormat="1" ht="27" x14ac:dyDescent="0.3">
      <c r="A2888" s="794"/>
      <c r="B2888" s="184" t="s">
        <v>38</v>
      </c>
      <c r="C2888" s="184"/>
      <c r="D2888" s="188">
        <v>150</v>
      </c>
      <c r="E2888" s="188">
        <v>200</v>
      </c>
      <c r="F2888" s="188">
        <v>150</v>
      </c>
      <c r="G2888" s="100">
        <f t="shared" si="1345"/>
        <v>0.75</v>
      </c>
      <c r="H2888" s="248">
        <f t="shared" si="1347"/>
        <v>150</v>
      </c>
      <c r="I2888" s="100">
        <f t="shared" si="1344"/>
        <v>0.75</v>
      </c>
      <c r="J2888" s="186">
        <f t="shared" si="1351"/>
        <v>1</v>
      </c>
      <c r="K2888" s="24">
        <f t="shared" si="1353"/>
        <v>200</v>
      </c>
      <c r="L2888" s="24">
        <f t="shared" si="1352"/>
        <v>0</v>
      </c>
      <c r="M2888" s="47">
        <f t="shared" si="1336"/>
        <v>1</v>
      </c>
      <c r="N2888" s="707"/>
      <c r="O2888" s="5" t="b">
        <f t="shared" si="1348"/>
        <v>1</v>
      </c>
      <c r="P2888" s="11"/>
      <c r="Q2888" s="240"/>
      <c r="R2888" s="403" t="b">
        <f t="shared" ref="R2888:R2951" si="1356">F2888=H2888</f>
        <v>1</v>
      </c>
    </row>
    <row r="2889" spans="1:18" s="241" customFormat="1" ht="27" x14ac:dyDescent="0.3">
      <c r="A2889" s="795"/>
      <c r="B2889" s="573" t="s">
        <v>20</v>
      </c>
      <c r="C2889" s="184"/>
      <c r="D2889" s="185"/>
      <c r="E2889" s="185">
        <f t="shared" si="1355"/>
        <v>0</v>
      </c>
      <c r="F2889" s="185">
        <f>F2894+F2899</f>
        <v>0</v>
      </c>
      <c r="G2889" s="81" t="e">
        <f t="shared" si="1345"/>
        <v>#DIV/0!</v>
      </c>
      <c r="H2889" s="259">
        <f t="shared" si="1347"/>
        <v>0</v>
      </c>
      <c r="I2889" s="81" t="e">
        <f t="shared" si="1344"/>
        <v>#DIV/0!</v>
      </c>
      <c r="J2889" s="247">
        <f t="shared" si="1351"/>
        <v>0</v>
      </c>
      <c r="K2889" s="24">
        <f t="shared" si="1353"/>
        <v>0</v>
      </c>
      <c r="L2889" s="24">
        <f t="shared" si="1352"/>
        <v>0</v>
      </c>
      <c r="M2889" s="120" t="e">
        <f t="shared" si="1336"/>
        <v>#DIV/0!</v>
      </c>
      <c r="N2889" s="707"/>
      <c r="O2889" s="5" t="b">
        <f t="shared" si="1348"/>
        <v>1</v>
      </c>
      <c r="P2889" s="11"/>
      <c r="Q2889" s="240"/>
      <c r="R2889" s="403" t="b">
        <f t="shared" si="1356"/>
        <v>1</v>
      </c>
    </row>
    <row r="2890" spans="1:18" s="241" customFormat="1" ht="37.5" x14ac:dyDescent="0.3">
      <c r="A2890" s="913" t="s">
        <v>663</v>
      </c>
      <c r="B2890" s="184" t="s">
        <v>467</v>
      </c>
      <c r="C2890" s="184" t="s">
        <v>172</v>
      </c>
      <c r="D2890" s="185">
        <f>SUM(D2891:D2894)</f>
        <v>300</v>
      </c>
      <c r="E2890" s="185">
        <f>SUM(E2891:E2894)</f>
        <v>300</v>
      </c>
      <c r="F2890" s="185">
        <f>SUM(F2891:F2894)</f>
        <v>219.86</v>
      </c>
      <c r="G2890" s="100">
        <f t="shared" si="1345"/>
        <v>0.73299999999999998</v>
      </c>
      <c r="H2890" s="250">
        <f>F2890</f>
        <v>219.86</v>
      </c>
      <c r="I2890" s="100">
        <f t="shared" si="1344"/>
        <v>0.73299999999999998</v>
      </c>
      <c r="J2890" s="186">
        <f t="shared" si="1351"/>
        <v>1</v>
      </c>
      <c r="K2890" s="24">
        <f t="shared" si="1353"/>
        <v>300</v>
      </c>
      <c r="L2890" s="24">
        <f t="shared" si="1352"/>
        <v>0</v>
      </c>
      <c r="M2890" s="47">
        <f t="shared" si="1336"/>
        <v>1</v>
      </c>
      <c r="N2890" s="707" t="s">
        <v>1106</v>
      </c>
      <c r="O2890" s="5" t="b">
        <f t="shared" si="1348"/>
        <v>1</v>
      </c>
      <c r="P2890" s="11"/>
      <c r="Q2890" s="240"/>
      <c r="R2890" s="403" t="b">
        <f t="shared" si="1356"/>
        <v>1</v>
      </c>
    </row>
    <row r="2891" spans="1:18" s="241" customFormat="1" ht="21.75" customHeight="1" x14ac:dyDescent="0.3">
      <c r="A2891" s="914"/>
      <c r="B2891" s="187" t="s">
        <v>19</v>
      </c>
      <c r="C2891" s="187"/>
      <c r="D2891" s="188"/>
      <c r="E2891" s="188"/>
      <c r="F2891" s="188"/>
      <c r="G2891" s="81" t="e">
        <f t="shared" si="1345"/>
        <v>#DIV/0!</v>
      </c>
      <c r="H2891" s="259">
        <f t="shared" si="1347"/>
        <v>0</v>
      </c>
      <c r="I2891" s="81" t="e">
        <f t="shared" si="1344"/>
        <v>#DIV/0!</v>
      </c>
      <c r="J2891" s="186">
        <f t="shared" si="1351"/>
        <v>0</v>
      </c>
      <c r="K2891" s="24">
        <f t="shared" si="1353"/>
        <v>0</v>
      </c>
      <c r="L2891" s="24">
        <f t="shared" si="1352"/>
        <v>0</v>
      </c>
      <c r="M2891" s="120" t="e">
        <f t="shared" si="1336"/>
        <v>#DIV/0!</v>
      </c>
      <c r="N2891" s="707"/>
      <c r="O2891" s="5" t="b">
        <f t="shared" si="1348"/>
        <v>1</v>
      </c>
      <c r="P2891" s="11"/>
      <c r="Q2891" s="240"/>
      <c r="R2891" s="403" t="b">
        <f t="shared" si="1356"/>
        <v>1</v>
      </c>
    </row>
    <row r="2892" spans="1:18" s="241" customFormat="1" ht="23.25" customHeight="1" x14ac:dyDescent="0.3">
      <c r="A2892" s="914"/>
      <c r="B2892" s="187" t="s">
        <v>18</v>
      </c>
      <c r="C2892" s="187"/>
      <c r="D2892" s="188"/>
      <c r="E2892" s="188"/>
      <c r="F2892" s="188"/>
      <c r="G2892" s="81" t="e">
        <f t="shared" si="1345"/>
        <v>#DIV/0!</v>
      </c>
      <c r="H2892" s="257">
        <f t="shared" si="1347"/>
        <v>0</v>
      </c>
      <c r="I2892" s="81" t="e">
        <f t="shared" si="1344"/>
        <v>#DIV/0!</v>
      </c>
      <c r="J2892" s="186">
        <f t="shared" si="1351"/>
        <v>0</v>
      </c>
      <c r="K2892" s="24">
        <f t="shared" si="1353"/>
        <v>0</v>
      </c>
      <c r="L2892" s="24">
        <f t="shared" si="1352"/>
        <v>0</v>
      </c>
      <c r="M2892" s="120" t="e">
        <f t="shared" si="1336"/>
        <v>#DIV/0!</v>
      </c>
      <c r="N2892" s="707"/>
      <c r="O2892" s="5" t="b">
        <f t="shared" si="1348"/>
        <v>1</v>
      </c>
      <c r="P2892" s="11"/>
      <c r="Q2892" s="240"/>
      <c r="R2892" s="403" t="b">
        <f t="shared" si="1356"/>
        <v>1</v>
      </c>
    </row>
    <row r="2893" spans="1:18" s="241" customFormat="1" ht="27" x14ac:dyDescent="0.3">
      <c r="A2893" s="914"/>
      <c r="B2893" s="187" t="s">
        <v>38</v>
      </c>
      <c r="C2893" s="187"/>
      <c r="D2893" s="188">
        <v>300</v>
      </c>
      <c r="E2893" s="188">
        <f>D2893</f>
        <v>300</v>
      </c>
      <c r="F2893" s="188">
        <v>219.86</v>
      </c>
      <c r="G2893" s="100">
        <f t="shared" si="1345"/>
        <v>0.73299999999999998</v>
      </c>
      <c r="H2893" s="248">
        <f t="shared" si="1347"/>
        <v>219.86</v>
      </c>
      <c r="I2893" s="100">
        <f t="shared" si="1344"/>
        <v>0.73299999999999998</v>
      </c>
      <c r="J2893" s="186">
        <f t="shared" si="1351"/>
        <v>1</v>
      </c>
      <c r="K2893" s="24">
        <f t="shared" si="1353"/>
        <v>300</v>
      </c>
      <c r="L2893" s="24">
        <f t="shared" si="1352"/>
        <v>0</v>
      </c>
      <c r="M2893" s="47">
        <f t="shared" ref="M2893:M2961" si="1357">K2893/E2893</f>
        <v>1</v>
      </c>
      <c r="N2893" s="707"/>
      <c r="O2893" s="5" t="b">
        <f t="shared" si="1348"/>
        <v>1</v>
      </c>
      <c r="P2893" s="11"/>
      <c r="Q2893" s="240"/>
      <c r="R2893" s="403" t="b">
        <f t="shared" si="1356"/>
        <v>1</v>
      </c>
    </row>
    <row r="2894" spans="1:18" s="241" customFormat="1" ht="20.25" customHeight="1" x14ac:dyDescent="0.3">
      <c r="A2894" s="915"/>
      <c r="B2894" s="573" t="s">
        <v>20</v>
      </c>
      <c r="C2894" s="187"/>
      <c r="D2894" s="188"/>
      <c r="E2894" s="188"/>
      <c r="F2894" s="188"/>
      <c r="G2894" s="81" t="e">
        <f t="shared" si="1345"/>
        <v>#DIV/0!</v>
      </c>
      <c r="H2894" s="257">
        <f t="shared" si="1347"/>
        <v>0</v>
      </c>
      <c r="I2894" s="81" t="e">
        <f t="shared" si="1344"/>
        <v>#DIV/0!</v>
      </c>
      <c r="J2894" s="186">
        <f t="shared" si="1351"/>
        <v>0</v>
      </c>
      <c r="K2894" s="24">
        <f t="shared" si="1353"/>
        <v>0</v>
      </c>
      <c r="L2894" s="24">
        <f t="shared" si="1352"/>
        <v>0</v>
      </c>
      <c r="M2894" s="120" t="e">
        <f t="shared" si="1357"/>
        <v>#DIV/0!</v>
      </c>
      <c r="N2894" s="707"/>
      <c r="O2894" s="5" t="b">
        <f t="shared" si="1348"/>
        <v>1</v>
      </c>
      <c r="P2894" s="11"/>
      <c r="Q2894" s="240"/>
      <c r="R2894" s="403" t="b">
        <f t="shared" si="1356"/>
        <v>1</v>
      </c>
    </row>
    <row r="2895" spans="1:18" s="241" customFormat="1" ht="37.5" x14ac:dyDescent="0.3">
      <c r="A2895" s="890" t="s">
        <v>664</v>
      </c>
      <c r="B2895" s="187" t="s">
        <v>468</v>
      </c>
      <c r="C2895" s="187" t="s">
        <v>520</v>
      </c>
      <c r="D2895" s="185">
        <f>SUM(D2896:D2899)</f>
        <v>1582.8</v>
      </c>
      <c r="E2895" s="185">
        <f>SUM(E2896:E2899)</f>
        <v>1582.8</v>
      </c>
      <c r="F2895" s="185">
        <f>SUM(F2896:F2899)</f>
        <v>590.92999999999995</v>
      </c>
      <c r="G2895" s="105">
        <f t="shared" si="1345"/>
        <v>0.373</v>
      </c>
      <c r="H2895" s="250">
        <f>F2895</f>
        <v>590.92999999999995</v>
      </c>
      <c r="I2895" s="105">
        <f t="shared" si="1344"/>
        <v>0.373</v>
      </c>
      <c r="J2895" s="247">
        <f t="shared" si="1351"/>
        <v>1</v>
      </c>
      <c r="K2895" s="51">
        <f t="shared" si="1353"/>
        <v>1582.8</v>
      </c>
      <c r="L2895" s="24">
        <f t="shared" si="1352"/>
        <v>0</v>
      </c>
      <c r="M2895" s="47">
        <f t="shared" si="1357"/>
        <v>1</v>
      </c>
      <c r="N2895" s="763"/>
      <c r="O2895" s="5" t="b">
        <f t="shared" si="1348"/>
        <v>1</v>
      </c>
      <c r="P2895" s="11"/>
      <c r="Q2895" s="240"/>
      <c r="R2895" s="403" t="b">
        <f t="shared" si="1356"/>
        <v>1</v>
      </c>
    </row>
    <row r="2896" spans="1:18" s="241" customFormat="1" ht="18.75" customHeight="1" x14ac:dyDescent="0.3">
      <c r="A2896" s="891"/>
      <c r="B2896" s="187" t="s">
        <v>19</v>
      </c>
      <c r="C2896" s="187"/>
      <c r="D2896" s="188">
        <f t="shared" ref="D2896:F2899" si="1358">D2901</f>
        <v>0</v>
      </c>
      <c r="E2896" s="188">
        <f t="shared" si="1358"/>
        <v>0</v>
      </c>
      <c r="F2896" s="188">
        <f t="shared" si="1358"/>
        <v>0</v>
      </c>
      <c r="G2896" s="81" t="e">
        <f t="shared" si="1345"/>
        <v>#DIV/0!</v>
      </c>
      <c r="H2896" s="257">
        <f>H2901</f>
        <v>0</v>
      </c>
      <c r="I2896" s="81" t="e">
        <f t="shared" si="1344"/>
        <v>#DIV/0!</v>
      </c>
      <c r="J2896" s="186">
        <f t="shared" si="1351"/>
        <v>0</v>
      </c>
      <c r="K2896" s="24">
        <f t="shared" si="1353"/>
        <v>0</v>
      </c>
      <c r="L2896" s="24">
        <f t="shared" si="1352"/>
        <v>0</v>
      </c>
      <c r="M2896" s="120" t="e">
        <f t="shared" si="1357"/>
        <v>#DIV/0!</v>
      </c>
      <c r="N2896" s="763"/>
      <c r="O2896" s="5" t="b">
        <f t="shared" si="1348"/>
        <v>1</v>
      </c>
      <c r="P2896" s="11"/>
      <c r="Q2896" s="240"/>
      <c r="R2896" s="403" t="b">
        <f t="shared" si="1356"/>
        <v>1</v>
      </c>
    </row>
    <row r="2897" spans="1:18" s="241" customFormat="1" ht="27" x14ac:dyDescent="0.3">
      <c r="A2897" s="891"/>
      <c r="B2897" s="187" t="s">
        <v>18</v>
      </c>
      <c r="C2897" s="187"/>
      <c r="D2897" s="188">
        <f t="shared" si="1358"/>
        <v>0</v>
      </c>
      <c r="E2897" s="188">
        <f t="shared" si="1358"/>
        <v>0</v>
      </c>
      <c r="F2897" s="188">
        <f t="shared" si="1358"/>
        <v>0</v>
      </c>
      <c r="G2897" s="81" t="e">
        <f t="shared" si="1345"/>
        <v>#DIV/0!</v>
      </c>
      <c r="H2897" s="257">
        <f>H2902</f>
        <v>0</v>
      </c>
      <c r="I2897" s="81" t="e">
        <f t="shared" si="1344"/>
        <v>#DIV/0!</v>
      </c>
      <c r="J2897" s="186">
        <f t="shared" si="1351"/>
        <v>0</v>
      </c>
      <c r="K2897" s="24">
        <f t="shared" si="1353"/>
        <v>0</v>
      </c>
      <c r="L2897" s="24">
        <f t="shared" si="1352"/>
        <v>0</v>
      </c>
      <c r="M2897" s="120" t="e">
        <f t="shared" si="1357"/>
        <v>#DIV/0!</v>
      </c>
      <c r="N2897" s="763"/>
      <c r="O2897" s="5" t="b">
        <f t="shared" si="1348"/>
        <v>1</v>
      </c>
      <c r="P2897" s="11"/>
      <c r="Q2897" s="240"/>
      <c r="R2897" s="403" t="b">
        <f t="shared" si="1356"/>
        <v>1</v>
      </c>
    </row>
    <row r="2898" spans="1:18" s="241" customFormat="1" ht="27" x14ac:dyDescent="0.3">
      <c r="A2898" s="891"/>
      <c r="B2898" s="187" t="s">
        <v>38</v>
      </c>
      <c r="C2898" s="187"/>
      <c r="D2898" s="188">
        <v>1582.8</v>
      </c>
      <c r="E2898" s="188">
        <v>1582.8</v>
      </c>
      <c r="F2898" s="188">
        <f>F2903</f>
        <v>590.92999999999995</v>
      </c>
      <c r="G2898" s="100">
        <f t="shared" si="1345"/>
        <v>0.373</v>
      </c>
      <c r="H2898" s="188">
        <f>H2903</f>
        <v>590.92999999999995</v>
      </c>
      <c r="I2898" s="141">
        <f t="shared" si="1344"/>
        <v>0.373</v>
      </c>
      <c r="J2898" s="397">
        <f t="shared" si="1351"/>
        <v>1</v>
      </c>
      <c r="K2898" s="24">
        <f t="shared" si="1353"/>
        <v>1582.8</v>
      </c>
      <c r="L2898" s="24">
        <f t="shared" si="1352"/>
        <v>0</v>
      </c>
      <c r="M2898" s="47">
        <f t="shared" si="1357"/>
        <v>1</v>
      </c>
      <c r="N2898" s="763"/>
      <c r="O2898" s="5" t="b">
        <f t="shared" si="1348"/>
        <v>1</v>
      </c>
      <c r="P2898" s="11"/>
      <c r="Q2898" s="240"/>
      <c r="R2898" s="403" t="b">
        <f t="shared" si="1356"/>
        <v>1</v>
      </c>
    </row>
    <row r="2899" spans="1:18" s="241" customFormat="1" ht="27" x14ac:dyDescent="0.3">
      <c r="A2899" s="892"/>
      <c r="B2899" s="573" t="s">
        <v>20</v>
      </c>
      <c r="C2899" s="187"/>
      <c r="D2899" s="188">
        <f t="shared" si="1358"/>
        <v>0</v>
      </c>
      <c r="E2899" s="188">
        <f t="shared" si="1358"/>
        <v>0</v>
      </c>
      <c r="F2899" s="188">
        <f t="shared" si="1358"/>
        <v>0</v>
      </c>
      <c r="G2899" s="81" t="e">
        <f t="shared" si="1345"/>
        <v>#DIV/0!</v>
      </c>
      <c r="H2899" s="257">
        <f>H2904</f>
        <v>0</v>
      </c>
      <c r="I2899" s="81" t="e">
        <f t="shared" si="1344"/>
        <v>#DIV/0!</v>
      </c>
      <c r="J2899" s="186">
        <f t="shared" si="1351"/>
        <v>0</v>
      </c>
      <c r="K2899" s="24">
        <f t="shared" si="1353"/>
        <v>0</v>
      </c>
      <c r="L2899" s="24">
        <f t="shared" si="1352"/>
        <v>0</v>
      </c>
      <c r="M2899" s="120" t="e">
        <f t="shared" si="1357"/>
        <v>#DIV/0!</v>
      </c>
      <c r="N2899" s="763"/>
      <c r="O2899" s="5" t="b">
        <f t="shared" si="1348"/>
        <v>1</v>
      </c>
      <c r="P2899" s="11"/>
      <c r="Q2899" s="240"/>
      <c r="R2899" s="403" t="b">
        <f t="shared" si="1356"/>
        <v>1</v>
      </c>
    </row>
    <row r="2900" spans="1:18" s="241" customFormat="1" ht="69.75" customHeight="1" x14ac:dyDescent="0.3">
      <c r="A2900" s="793" t="s">
        <v>665</v>
      </c>
      <c r="B2900" s="184" t="s">
        <v>469</v>
      </c>
      <c r="C2900" s="184" t="s">
        <v>172</v>
      </c>
      <c r="D2900" s="185">
        <f>SUM(D2901:D2904)</f>
        <v>1582.8</v>
      </c>
      <c r="E2900" s="185">
        <f>SUM(E2901:E2904)</f>
        <v>1582.8</v>
      </c>
      <c r="F2900" s="185">
        <f>SUM(F2901:F2904)</f>
        <v>590.92999999999995</v>
      </c>
      <c r="G2900" s="100">
        <f t="shared" si="1345"/>
        <v>0.373</v>
      </c>
      <c r="H2900" s="250">
        <f>SUM(H2901:H2904)</f>
        <v>590.92999999999995</v>
      </c>
      <c r="I2900" s="100">
        <f t="shared" si="1344"/>
        <v>0.373</v>
      </c>
      <c r="J2900" s="247">
        <f t="shared" si="1351"/>
        <v>1</v>
      </c>
      <c r="K2900" s="24">
        <f t="shared" si="1353"/>
        <v>1582.8</v>
      </c>
      <c r="L2900" s="24">
        <f t="shared" si="1352"/>
        <v>0</v>
      </c>
      <c r="M2900" s="47">
        <f t="shared" si="1357"/>
        <v>1</v>
      </c>
      <c r="N2900" s="707" t="s">
        <v>1107</v>
      </c>
      <c r="O2900" s="5" t="b">
        <f t="shared" si="1348"/>
        <v>1</v>
      </c>
      <c r="P2900" s="11"/>
      <c r="Q2900" s="240"/>
      <c r="R2900" s="403" t="b">
        <f t="shared" si="1356"/>
        <v>1</v>
      </c>
    </row>
    <row r="2901" spans="1:18" s="241" customFormat="1" ht="27" x14ac:dyDescent="0.3">
      <c r="A2901" s="794"/>
      <c r="B2901" s="187" t="s">
        <v>19</v>
      </c>
      <c r="C2901" s="184"/>
      <c r="D2901" s="185"/>
      <c r="E2901" s="185"/>
      <c r="F2901" s="185"/>
      <c r="G2901" s="81" t="e">
        <f t="shared" si="1345"/>
        <v>#DIV/0!</v>
      </c>
      <c r="H2901" s="259">
        <f>F2901</f>
        <v>0</v>
      </c>
      <c r="I2901" s="81" t="e">
        <f t="shared" si="1344"/>
        <v>#DIV/0!</v>
      </c>
      <c r="J2901" s="247">
        <f t="shared" si="1351"/>
        <v>0</v>
      </c>
      <c r="K2901" s="24">
        <f t="shared" si="1353"/>
        <v>0</v>
      </c>
      <c r="L2901" s="24">
        <f t="shared" si="1352"/>
        <v>0</v>
      </c>
      <c r="M2901" s="120" t="e">
        <f t="shared" si="1357"/>
        <v>#DIV/0!</v>
      </c>
      <c r="N2901" s="707"/>
      <c r="O2901" s="5" t="b">
        <f t="shared" si="1348"/>
        <v>1</v>
      </c>
      <c r="P2901" s="11"/>
      <c r="Q2901" s="240"/>
      <c r="R2901" s="403" t="b">
        <f t="shared" si="1356"/>
        <v>1</v>
      </c>
    </row>
    <row r="2902" spans="1:18" s="241" customFormat="1" ht="27" x14ac:dyDescent="0.3">
      <c r="A2902" s="794"/>
      <c r="B2902" s="187" t="s">
        <v>18</v>
      </c>
      <c r="C2902" s="184"/>
      <c r="D2902" s="185"/>
      <c r="E2902" s="185"/>
      <c r="F2902" s="185"/>
      <c r="G2902" s="81" t="e">
        <f t="shared" si="1345"/>
        <v>#DIV/0!</v>
      </c>
      <c r="H2902" s="259">
        <f>F2902</f>
        <v>0</v>
      </c>
      <c r="I2902" s="81" t="e">
        <f t="shared" si="1344"/>
        <v>#DIV/0!</v>
      </c>
      <c r="J2902" s="247">
        <f t="shared" si="1351"/>
        <v>0</v>
      </c>
      <c r="K2902" s="24">
        <f t="shared" si="1353"/>
        <v>0</v>
      </c>
      <c r="L2902" s="24">
        <f t="shared" si="1352"/>
        <v>0</v>
      </c>
      <c r="M2902" s="120" t="e">
        <f t="shared" si="1357"/>
        <v>#DIV/0!</v>
      </c>
      <c r="N2902" s="707"/>
      <c r="O2902" s="5" t="b">
        <f t="shared" si="1348"/>
        <v>1</v>
      </c>
      <c r="P2902" s="11"/>
      <c r="Q2902" s="240"/>
      <c r="R2902" s="403" t="b">
        <f t="shared" si="1356"/>
        <v>1</v>
      </c>
    </row>
    <row r="2903" spans="1:18" s="241" customFormat="1" ht="27" x14ac:dyDescent="0.3">
      <c r="A2903" s="794"/>
      <c r="B2903" s="187" t="s">
        <v>38</v>
      </c>
      <c r="C2903" s="184"/>
      <c r="D2903" s="188">
        <v>1582.8</v>
      </c>
      <c r="E2903" s="188">
        <f>D2903</f>
        <v>1582.8</v>
      </c>
      <c r="F2903" s="188">
        <v>590.92999999999995</v>
      </c>
      <c r="G2903" s="100">
        <f t="shared" si="1345"/>
        <v>0.373</v>
      </c>
      <c r="H2903" s="188">
        <v>590.92999999999995</v>
      </c>
      <c r="I2903" s="100">
        <f t="shared" si="1344"/>
        <v>0.373</v>
      </c>
      <c r="J2903" s="247">
        <f t="shared" si="1351"/>
        <v>1</v>
      </c>
      <c r="K2903" s="24">
        <f t="shared" si="1353"/>
        <v>1582.8</v>
      </c>
      <c r="L2903" s="24">
        <f t="shared" si="1352"/>
        <v>0</v>
      </c>
      <c r="M2903" s="47">
        <f t="shared" si="1357"/>
        <v>1</v>
      </c>
      <c r="N2903" s="707"/>
      <c r="O2903" s="5" t="b">
        <f t="shared" si="1348"/>
        <v>1</v>
      </c>
      <c r="P2903" s="11"/>
      <c r="Q2903" s="240"/>
      <c r="R2903" s="403" t="b">
        <f t="shared" si="1356"/>
        <v>1</v>
      </c>
    </row>
    <row r="2904" spans="1:18" s="241" customFormat="1" ht="27" x14ac:dyDescent="0.3">
      <c r="A2904" s="795"/>
      <c r="B2904" s="573" t="s">
        <v>20</v>
      </c>
      <c r="C2904" s="184"/>
      <c r="D2904" s="185"/>
      <c r="E2904" s="185"/>
      <c r="F2904" s="185"/>
      <c r="G2904" s="81" t="e">
        <f t="shared" si="1345"/>
        <v>#DIV/0!</v>
      </c>
      <c r="H2904" s="259">
        <f>F2904</f>
        <v>0</v>
      </c>
      <c r="I2904" s="81" t="e">
        <f t="shared" si="1344"/>
        <v>#DIV/0!</v>
      </c>
      <c r="J2904" s="247">
        <f t="shared" si="1351"/>
        <v>0</v>
      </c>
      <c r="K2904" s="24">
        <f t="shared" si="1353"/>
        <v>0</v>
      </c>
      <c r="L2904" s="24">
        <f t="shared" si="1352"/>
        <v>0</v>
      </c>
      <c r="M2904" s="120" t="e">
        <f t="shared" si="1357"/>
        <v>#DIV/0!</v>
      </c>
      <c r="N2904" s="707"/>
      <c r="O2904" s="5" t="b">
        <f t="shared" si="1348"/>
        <v>1</v>
      </c>
      <c r="P2904" s="11"/>
      <c r="Q2904" s="240"/>
      <c r="R2904" s="403" t="b">
        <f t="shared" si="1356"/>
        <v>1</v>
      </c>
    </row>
    <row r="2905" spans="1:18" s="241" customFormat="1" ht="37.5" x14ac:dyDescent="0.3">
      <c r="A2905" s="793" t="s">
        <v>1173</v>
      </c>
      <c r="B2905" s="37" t="s">
        <v>1174</v>
      </c>
      <c r="C2905" s="184" t="s">
        <v>172</v>
      </c>
      <c r="D2905" s="185">
        <f>SUM(D2906:D2909)</f>
        <v>89.1</v>
      </c>
      <c r="E2905" s="185">
        <f t="shared" ref="E2905:F2905" si="1359">SUM(E2906:E2909)</f>
        <v>89.1</v>
      </c>
      <c r="F2905" s="185">
        <f t="shared" si="1359"/>
        <v>89.1</v>
      </c>
      <c r="G2905" s="100">
        <f t="shared" si="1345"/>
        <v>1</v>
      </c>
      <c r="H2905" s="259"/>
      <c r="I2905" s="81">
        <f t="shared" si="1344"/>
        <v>0</v>
      </c>
      <c r="J2905" s="247">
        <f t="shared" si="1351"/>
        <v>0</v>
      </c>
      <c r="K2905" s="24">
        <f>SUM(K2906:K2909)</f>
        <v>89.1</v>
      </c>
      <c r="L2905" s="24">
        <f>SUM(L2906:L2909)</f>
        <v>0</v>
      </c>
      <c r="M2905" s="47">
        <f t="shared" si="1357"/>
        <v>1</v>
      </c>
      <c r="N2905" s="691"/>
      <c r="O2905" s="5" t="b">
        <f t="shared" si="1348"/>
        <v>1</v>
      </c>
      <c r="P2905" s="11"/>
      <c r="Q2905" s="240"/>
      <c r="R2905" s="403"/>
    </row>
    <row r="2906" spans="1:18" s="241" customFormat="1" ht="18.75" customHeight="1" x14ac:dyDescent="0.3">
      <c r="A2906" s="794"/>
      <c r="B2906" s="187" t="s">
        <v>19</v>
      </c>
      <c r="C2906" s="184"/>
      <c r="D2906" s="496">
        <v>89.1</v>
      </c>
      <c r="E2906" s="496">
        <v>89.1</v>
      </c>
      <c r="F2906" s="185">
        <v>89.1</v>
      </c>
      <c r="G2906" s="100">
        <f t="shared" si="1345"/>
        <v>1</v>
      </c>
      <c r="H2906" s="259"/>
      <c r="I2906" s="81">
        <f t="shared" si="1344"/>
        <v>0</v>
      </c>
      <c r="J2906" s="247">
        <f t="shared" si="1351"/>
        <v>0</v>
      </c>
      <c r="K2906" s="24">
        <f>E2906</f>
        <v>89.1</v>
      </c>
      <c r="L2906" s="24"/>
      <c r="M2906" s="47">
        <f t="shared" si="1357"/>
        <v>1</v>
      </c>
      <c r="N2906" s="692"/>
      <c r="O2906" s="5" t="b">
        <f t="shared" si="1348"/>
        <v>1</v>
      </c>
      <c r="P2906" s="11"/>
      <c r="Q2906" s="240"/>
      <c r="R2906" s="403"/>
    </row>
    <row r="2907" spans="1:18" s="241" customFormat="1" ht="18.75" customHeight="1" x14ac:dyDescent="0.3">
      <c r="A2907" s="794"/>
      <c r="B2907" s="187" t="s">
        <v>18</v>
      </c>
      <c r="C2907" s="184"/>
      <c r="D2907" s="185"/>
      <c r="E2907" s="185"/>
      <c r="F2907" s="185"/>
      <c r="G2907" s="81" t="e">
        <f t="shared" si="1345"/>
        <v>#DIV/0!</v>
      </c>
      <c r="H2907" s="259"/>
      <c r="I2907" s="81" t="e">
        <f t="shared" si="1344"/>
        <v>#DIV/0!</v>
      </c>
      <c r="J2907" s="247">
        <f t="shared" si="1351"/>
        <v>0</v>
      </c>
      <c r="K2907" s="24"/>
      <c r="L2907" s="24"/>
      <c r="M2907" s="120" t="e">
        <f t="shared" si="1357"/>
        <v>#DIV/0!</v>
      </c>
      <c r="N2907" s="692"/>
      <c r="O2907" s="5" t="b">
        <f t="shared" si="1348"/>
        <v>1</v>
      </c>
      <c r="P2907" s="11"/>
      <c r="Q2907" s="240"/>
      <c r="R2907" s="403" t="b">
        <f t="shared" si="1356"/>
        <v>1</v>
      </c>
    </row>
    <row r="2908" spans="1:18" s="241" customFormat="1" ht="18.75" customHeight="1" x14ac:dyDescent="0.3">
      <c r="A2908" s="794"/>
      <c r="B2908" s="187" t="s">
        <v>38</v>
      </c>
      <c r="C2908" s="184"/>
      <c r="D2908" s="185"/>
      <c r="E2908" s="185"/>
      <c r="F2908" s="185"/>
      <c r="G2908" s="81" t="e">
        <f t="shared" si="1345"/>
        <v>#DIV/0!</v>
      </c>
      <c r="H2908" s="259"/>
      <c r="I2908" s="81" t="e">
        <f t="shared" si="1344"/>
        <v>#DIV/0!</v>
      </c>
      <c r="J2908" s="247">
        <f t="shared" si="1351"/>
        <v>0</v>
      </c>
      <c r="K2908" s="24"/>
      <c r="L2908" s="24"/>
      <c r="M2908" s="120" t="e">
        <f t="shared" si="1357"/>
        <v>#DIV/0!</v>
      </c>
      <c r="N2908" s="692"/>
      <c r="O2908" s="5" t="b">
        <f t="shared" si="1348"/>
        <v>1</v>
      </c>
      <c r="P2908" s="11"/>
      <c r="Q2908" s="240"/>
      <c r="R2908" s="403" t="b">
        <f t="shared" si="1356"/>
        <v>1</v>
      </c>
    </row>
    <row r="2909" spans="1:18" s="241" customFormat="1" ht="18.75" customHeight="1" x14ac:dyDescent="0.3">
      <c r="A2909" s="795"/>
      <c r="B2909" s="573" t="s">
        <v>20</v>
      </c>
      <c r="C2909" s="184"/>
      <c r="D2909" s="185"/>
      <c r="E2909" s="185"/>
      <c r="F2909" s="185"/>
      <c r="G2909" s="81" t="e">
        <f t="shared" si="1345"/>
        <v>#DIV/0!</v>
      </c>
      <c r="H2909" s="259"/>
      <c r="I2909" s="81" t="e">
        <f t="shared" si="1344"/>
        <v>#DIV/0!</v>
      </c>
      <c r="J2909" s="247">
        <f t="shared" si="1351"/>
        <v>0</v>
      </c>
      <c r="K2909" s="24"/>
      <c r="L2909" s="24"/>
      <c r="M2909" s="120" t="e">
        <f t="shared" si="1357"/>
        <v>#DIV/0!</v>
      </c>
      <c r="N2909" s="693"/>
      <c r="O2909" s="5" t="b">
        <f t="shared" si="1348"/>
        <v>1</v>
      </c>
      <c r="P2909" s="11"/>
      <c r="Q2909" s="240"/>
      <c r="R2909" s="403" t="b">
        <f t="shared" si="1356"/>
        <v>1</v>
      </c>
    </row>
    <row r="2910" spans="1:18" s="241" customFormat="1" ht="39" x14ac:dyDescent="0.3">
      <c r="A2910" s="893" t="s">
        <v>666</v>
      </c>
      <c r="B2910" s="89" t="s">
        <v>95</v>
      </c>
      <c r="C2910" s="89" t="s">
        <v>116</v>
      </c>
      <c r="D2910" s="242">
        <f>SUM(D2911:D2914)</f>
        <v>3636.73</v>
      </c>
      <c r="E2910" s="242">
        <f>SUM(E2911:E2914)</f>
        <v>3636.73</v>
      </c>
      <c r="F2910" s="242">
        <f>SUM(F2911:F2914)</f>
        <v>2456.79</v>
      </c>
      <c r="G2910" s="96">
        <f t="shared" si="1345"/>
        <v>0.67600000000000005</v>
      </c>
      <c r="H2910" s="242">
        <f>H2920+H2935+H2945</f>
        <v>2456.79</v>
      </c>
      <c r="I2910" s="96">
        <f t="shared" si="1344"/>
        <v>0.67600000000000005</v>
      </c>
      <c r="J2910" s="244">
        <f t="shared" si="1351"/>
        <v>1</v>
      </c>
      <c r="K2910" s="59">
        <f>SUM(K2911:K2914)</f>
        <v>3636.73</v>
      </c>
      <c r="L2910" s="59">
        <f>SUM(L2911:L2914)</f>
        <v>0</v>
      </c>
      <c r="M2910" s="57">
        <f t="shared" si="1357"/>
        <v>1</v>
      </c>
      <c r="N2910" s="763"/>
      <c r="O2910" s="5" t="b">
        <f t="shared" si="1348"/>
        <v>1</v>
      </c>
      <c r="P2910" s="11"/>
      <c r="Q2910" s="240"/>
      <c r="R2910" s="403" t="b">
        <f t="shared" si="1356"/>
        <v>1</v>
      </c>
    </row>
    <row r="2911" spans="1:18" s="241" customFormat="1" ht="27" x14ac:dyDescent="0.3">
      <c r="A2911" s="894"/>
      <c r="B2911" s="187" t="s">
        <v>19</v>
      </c>
      <c r="C2911" s="187"/>
      <c r="D2911" s="188">
        <f t="shared" ref="D2911:F2914" si="1360">D2916+D2936+D2946+D2956</f>
        <v>0</v>
      </c>
      <c r="E2911" s="188">
        <f t="shared" si="1360"/>
        <v>0</v>
      </c>
      <c r="F2911" s="188">
        <f t="shared" si="1360"/>
        <v>0</v>
      </c>
      <c r="G2911" s="81" t="e">
        <f t="shared" si="1345"/>
        <v>#DIV/0!</v>
      </c>
      <c r="H2911" s="189">
        <f>H2916+H2936+H2946+H2956</f>
        <v>0</v>
      </c>
      <c r="I2911" s="81" t="e">
        <f t="shared" si="1344"/>
        <v>#DIV/0!</v>
      </c>
      <c r="J2911" s="186">
        <f t="shared" si="1351"/>
        <v>0</v>
      </c>
      <c r="K2911" s="256">
        <f t="shared" ref="K2911:L2914" si="1361">K2916+K2936+K2946+K2956</f>
        <v>0</v>
      </c>
      <c r="L2911" s="256">
        <f t="shared" si="1361"/>
        <v>0</v>
      </c>
      <c r="M2911" s="120" t="e">
        <f t="shared" si="1357"/>
        <v>#DIV/0!</v>
      </c>
      <c r="N2911" s="763"/>
      <c r="O2911" s="5" t="b">
        <f t="shared" si="1348"/>
        <v>1</v>
      </c>
      <c r="P2911" s="11"/>
      <c r="Q2911" s="240"/>
      <c r="R2911" s="403" t="b">
        <f t="shared" si="1356"/>
        <v>1</v>
      </c>
    </row>
    <row r="2912" spans="1:18" s="241" customFormat="1" ht="27" x14ac:dyDescent="0.3">
      <c r="A2912" s="894"/>
      <c r="B2912" s="187" t="s">
        <v>18</v>
      </c>
      <c r="C2912" s="187"/>
      <c r="D2912" s="188">
        <f t="shared" si="1360"/>
        <v>0</v>
      </c>
      <c r="E2912" s="188">
        <f t="shared" si="1360"/>
        <v>0</v>
      </c>
      <c r="F2912" s="188">
        <f t="shared" si="1360"/>
        <v>0</v>
      </c>
      <c r="G2912" s="81" t="e">
        <f t="shared" si="1345"/>
        <v>#DIV/0!</v>
      </c>
      <c r="H2912" s="189">
        <f>H2917+H2937+H2947+H2957</f>
        <v>0</v>
      </c>
      <c r="I2912" s="81" t="e">
        <f t="shared" si="1344"/>
        <v>#DIV/0!</v>
      </c>
      <c r="J2912" s="186">
        <f t="shared" si="1351"/>
        <v>0</v>
      </c>
      <c r="K2912" s="256">
        <f t="shared" si="1361"/>
        <v>0</v>
      </c>
      <c r="L2912" s="256">
        <f t="shared" si="1361"/>
        <v>0</v>
      </c>
      <c r="M2912" s="120" t="e">
        <f t="shared" si="1357"/>
        <v>#DIV/0!</v>
      </c>
      <c r="N2912" s="763"/>
      <c r="O2912" s="5" t="b">
        <f t="shared" si="1348"/>
        <v>1</v>
      </c>
      <c r="P2912" s="11"/>
      <c r="Q2912" s="240"/>
      <c r="R2912" s="403" t="b">
        <f t="shared" si="1356"/>
        <v>1</v>
      </c>
    </row>
    <row r="2913" spans="1:18" s="241" customFormat="1" ht="27" x14ac:dyDescent="0.3">
      <c r="A2913" s="894"/>
      <c r="B2913" s="187" t="s">
        <v>38</v>
      </c>
      <c r="C2913" s="187"/>
      <c r="D2913" s="188">
        <f t="shared" si="1360"/>
        <v>3636.73</v>
      </c>
      <c r="E2913" s="188">
        <f t="shared" si="1360"/>
        <v>3636.73</v>
      </c>
      <c r="F2913" s="188">
        <f t="shared" si="1360"/>
        <v>2456.79</v>
      </c>
      <c r="G2913" s="100">
        <f t="shared" si="1345"/>
        <v>0.67600000000000005</v>
      </c>
      <c r="H2913" s="188">
        <f>H2918+H2938+H2948+H2958</f>
        <v>2456.79</v>
      </c>
      <c r="I2913" s="100">
        <f t="shared" si="1344"/>
        <v>0.67600000000000005</v>
      </c>
      <c r="J2913" s="186">
        <f t="shared" si="1351"/>
        <v>1</v>
      </c>
      <c r="K2913" s="338">
        <f t="shared" si="1361"/>
        <v>3636.73</v>
      </c>
      <c r="L2913" s="338">
        <f t="shared" si="1361"/>
        <v>0</v>
      </c>
      <c r="M2913" s="47">
        <f t="shared" si="1357"/>
        <v>1</v>
      </c>
      <c r="N2913" s="763"/>
      <c r="O2913" s="5" t="b">
        <f t="shared" si="1348"/>
        <v>1</v>
      </c>
      <c r="P2913" s="11"/>
      <c r="Q2913" s="240"/>
      <c r="R2913" s="403" t="b">
        <f t="shared" si="1356"/>
        <v>1</v>
      </c>
    </row>
    <row r="2914" spans="1:18" s="241" customFormat="1" ht="27" x14ac:dyDescent="0.3">
      <c r="A2914" s="895"/>
      <c r="B2914" s="573" t="s">
        <v>20</v>
      </c>
      <c r="C2914" s="187"/>
      <c r="D2914" s="188">
        <f t="shared" si="1360"/>
        <v>0</v>
      </c>
      <c r="E2914" s="188">
        <f t="shared" si="1360"/>
        <v>0</v>
      </c>
      <c r="F2914" s="188">
        <f t="shared" si="1360"/>
        <v>0</v>
      </c>
      <c r="G2914" s="81" t="e">
        <f t="shared" si="1345"/>
        <v>#DIV/0!</v>
      </c>
      <c r="H2914" s="189">
        <f>H2919+H2939+H2949+H2959</f>
        <v>0</v>
      </c>
      <c r="I2914" s="81" t="e">
        <f t="shared" si="1344"/>
        <v>#DIV/0!</v>
      </c>
      <c r="J2914" s="186">
        <f t="shared" si="1351"/>
        <v>0</v>
      </c>
      <c r="K2914" s="256">
        <f t="shared" si="1361"/>
        <v>0</v>
      </c>
      <c r="L2914" s="256">
        <f t="shared" si="1361"/>
        <v>0</v>
      </c>
      <c r="M2914" s="120" t="e">
        <f t="shared" si="1357"/>
        <v>#DIV/0!</v>
      </c>
      <c r="N2914" s="763"/>
      <c r="O2914" s="5" t="b">
        <f t="shared" si="1348"/>
        <v>1</v>
      </c>
      <c r="P2914" s="11"/>
      <c r="Q2914" s="240"/>
      <c r="R2914" s="403" t="b">
        <f t="shared" si="1356"/>
        <v>1</v>
      </c>
    </row>
    <row r="2915" spans="1:18" s="241" customFormat="1" ht="56.25" x14ac:dyDescent="0.3">
      <c r="A2915" s="890" t="s">
        <v>667</v>
      </c>
      <c r="B2915" s="187" t="s">
        <v>470</v>
      </c>
      <c r="C2915" s="187" t="s">
        <v>172</v>
      </c>
      <c r="D2915" s="185">
        <f>SUM(D2916:D2919)</f>
        <v>2976.73</v>
      </c>
      <c r="E2915" s="185">
        <f>SUM(E2916:E2919)</f>
        <v>2976.73</v>
      </c>
      <c r="F2915" s="188">
        <f>SUM(F2916:F2919)</f>
        <v>2420.9899999999998</v>
      </c>
      <c r="G2915" s="100">
        <f t="shared" si="1345"/>
        <v>0.81299999999999994</v>
      </c>
      <c r="H2915" s="188">
        <f>F2915</f>
        <v>2420.9899999999998</v>
      </c>
      <c r="I2915" s="100">
        <f t="shared" si="1344"/>
        <v>0.81299999999999994</v>
      </c>
      <c r="J2915" s="186">
        <f t="shared" si="1351"/>
        <v>1</v>
      </c>
      <c r="K2915" s="24">
        <f>SUM(K2916:K2919)</f>
        <v>2976.73</v>
      </c>
      <c r="L2915" s="24">
        <f>SUM(L2916:L2919)</f>
        <v>0</v>
      </c>
      <c r="M2915" s="47">
        <f t="shared" si="1357"/>
        <v>1</v>
      </c>
      <c r="N2915" s="763"/>
      <c r="O2915" s="5" t="b">
        <f t="shared" si="1348"/>
        <v>1</v>
      </c>
      <c r="P2915" s="11"/>
      <c r="Q2915" s="240"/>
      <c r="R2915" s="403" t="b">
        <f t="shared" si="1356"/>
        <v>1</v>
      </c>
    </row>
    <row r="2916" spans="1:18" s="241" customFormat="1" ht="18.75" customHeight="1" x14ac:dyDescent="0.3">
      <c r="A2916" s="891"/>
      <c r="B2916" s="187" t="s">
        <v>19</v>
      </c>
      <c r="C2916" s="187"/>
      <c r="D2916" s="188">
        <f t="shared" ref="D2916:F2919" si="1362">D2921</f>
        <v>0</v>
      </c>
      <c r="E2916" s="188">
        <f t="shared" si="1362"/>
        <v>0</v>
      </c>
      <c r="F2916" s="188">
        <f t="shared" si="1362"/>
        <v>0</v>
      </c>
      <c r="G2916" s="81" t="e">
        <f t="shared" si="1345"/>
        <v>#DIV/0!</v>
      </c>
      <c r="H2916" s="189">
        <f>H2921</f>
        <v>0</v>
      </c>
      <c r="I2916" s="81" t="e">
        <f t="shared" si="1344"/>
        <v>#DIV/0!</v>
      </c>
      <c r="J2916" s="186">
        <f t="shared" si="1351"/>
        <v>0</v>
      </c>
      <c r="K2916" s="24">
        <f>K2921</f>
        <v>0</v>
      </c>
      <c r="L2916" s="24">
        <f t="shared" si="1352"/>
        <v>0</v>
      </c>
      <c r="M2916" s="120" t="e">
        <f t="shared" si="1357"/>
        <v>#DIV/0!</v>
      </c>
      <c r="N2916" s="763"/>
      <c r="O2916" s="5" t="b">
        <f t="shared" si="1348"/>
        <v>1</v>
      </c>
      <c r="P2916" s="11"/>
      <c r="Q2916" s="240"/>
      <c r="R2916" s="403" t="b">
        <f t="shared" si="1356"/>
        <v>1</v>
      </c>
    </row>
    <row r="2917" spans="1:18" s="241" customFormat="1" ht="18.75" customHeight="1" x14ac:dyDescent="0.3">
      <c r="A2917" s="891"/>
      <c r="B2917" s="187" t="s">
        <v>18</v>
      </c>
      <c r="C2917" s="187"/>
      <c r="D2917" s="188">
        <f t="shared" si="1362"/>
        <v>0</v>
      </c>
      <c r="E2917" s="188">
        <f t="shared" si="1362"/>
        <v>0</v>
      </c>
      <c r="F2917" s="188">
        <f t="shared" si="1362"/>
        <v>0</v>
      </c>
      <c r="G2917" s="81" t="e">
        <f t="shared" si="1345"/>
        <v>#DIV/0!</v>
      </c>
      <c r="H2917" s="189">
        <f>H2922</f>
        <v>0</v>
      </c>
      <c r="I2917" s="81" t="e">
        <f t="shared" si="1344"/>
        <v>#DIV/0!</v>
      </c>
      <c r="J2917" s="186">
        <f t="shared" si="1351"/>
        <v>0</v>
      </c>
      <c r="K2917" s="24">
        <f>K2922</f>
        <v>0</v>
      </c>
      <c r="L2917" s="24">
        <f t="shared" si="1352"/>
        <v>0</v>
      </c>
      <c r="M2917" s="120" t="e">
        <f t="shared" si="1357"/>
        <v>#DIV/0!</v>
      </c>
      <c r="N2917" s="763"/>
      <c r="O2917" s="5" t="b">
        <f t="shared" ref="O2917:O2980" si="1363">K2917+L2917=E2917</f>
        <v>1</v>
      </c>
      <c r="P2917" s="11"/>
      <c r="Q2917" s="240"/>
      <c r="R2917" s="403" t="b">
        <f t="shared" si="1356"/>
        <v>1</v>
      </c>
    </row>
    <row r="2918" spans="1:18" s="241" customFormat="1" ht="18.75" customHeight="1" x14ac:dyDescent="0.3">
      <c r="A2918" s="891"/>
      <c r="B2918" s="187" t="s">
        <v>38</v>
      </c>
      <c r="C2918" s="187"/>
      <c r="D2918" s="188">
        <f t="shared" si="1362"/>
        <v>2976.73</v>
      </c>
      <c r="E2918" s="188">
        <f t="shared" si="1362"/>
        <v>2976.73</v>
      </c>
      <c r="F2918" s="188">
        <f t="shared" si="1362"/>
        <v>2420.9899999999998</v>
      </c>
      <c r="G2918" s="100">
        <f t="shared" si="1345"/>
        <v>0.81299999999999994</v>
      </c>
      <c r="H2918" s="188">
        <f>H2923</f>
        <v>2420.9899999999998</v>
      </c>
      <c r="I2918" s="100">
        <f t="shared" ref="I2918:I2964" si="1364">H2918/E2918</f>
        <v>0.81299999999999994</v>
      </c>
      <c r="J2918" s="186">
        <f t="shared" si="1351"/>
        <v>1</v>
      </c>
      <c r="K2918" s="24">
        <f>K2923</f>
        <v>2976.73</v>
      </c>
      <c r="L2918" s="24">
        <f t="shared" si="1352"/>
        <v>0</v>
      </c>
      <c r="M2918" s="47">
        <f t="shared" si="1357"/>
        <v>1</v>
      </c>
      <c r="N2918" s="763"/>
      <c r="O2918" s="5" t="b">
        <f t="shared" si="1363"/>
        <v>1</v>
      </c>
      <c r="P2918" s="11"/>
      <c r="Q2918" s="240"/>
      <c r="R2918" s="403" t="b">
        <f t="shared" si="1356"/>
        <v>1</v>
      </c>
    </row>
    <row r="2919" spans="1:18" s="241" customFormat="1" ht="18.75" customHeight="1" x14ac:dyDescent="0.3">
      <c r="A2919" s="892"/>
      <c r="B2919" s="573" t="s">
        <v>20</v>
      </c>
      <c r="C2919" s="187"/>
      <c r="D2919" s="188">
        <f t="shared" si="1362"/>
        <v>0</v>
      </c>
      <c r="E2919" s="188">
        <f t="shared" si="1362"/>
        <v>0</v>
      </c>
      <c r="F2919" s="188">
        <f t="shared" si="1362"/>
        <v>0</v>
      </c>
      <c r="G2919" s="81" t="e">
        <f t="shared" ref="G2919:G2964" si="1365">F2919/E2919</f>
        <v>#DIV/0!</v>
      </c>
      <c r="H2919" s="189">
        <f>H2924</f>
        <v>0</v>
      </c>
      <c r="I2919" s="81" t="e">
        <f t="shared" si="1364"/>
        <v>#DIV/0!</v>
      </c>
      <c r="J2919" s="186">
        <f t="shared" si="1351"/>
        <v>0</v>
      </c>
      <c r="K2919" s="24">
        <f>K2924</f>
        <v>0</v>
      </c>
      <c r="L2919" s="24">
        <f t="shared" si="1352"/>
        <v>0</v>
      </c>
      <c r="M2919" s="120" t="e">
        <f t="shared" si="1357"/>
        <v>#DIV/0!</v>
      </c>
      <c r="N2919" s="763"/>
      <c r="O2919" s="5" t="b">
        <f t="shared" si="1363"/>
        <v>1</v>
      </c>
      <c r="P2919" s="11"/>
      <c r="Q2919" s="240"/>
      <c r="R2919" s="403" t="b">
        <f t="shared" si="1356"/>
        <v>1</v>
      </c>
    </row>
    <row r="2920" spans="1:18" s="241" customFormat="1" ht="79.5" customHeight="1" x14ac:dyDescent="0.3">
      <c r="A2920" s="890" t="s">
        <v>668</v>
      </c>
      <c r="B2920" s="184" t="s">
        <v>580</v>
      </c>
      <c r="C2920" s="184" t="s">
        <v>172</v>
      </c>
      <c r="D2920" s="185">
        <f>SUM(D2921:D2924)</f>
        <v>2976.73</v>
      </c>
      <c r="E2920" s="185">
        <f>SUM(E2921:E2924)</f>
        <v>2976.73</v>
      </c>
      <c r="F2920" s="188">
        <f>SUM(F2921:F2924)</f>
        <v>2420.9899999999998</v>
      </c>
      <c r="G2920" s="100">
        <f t="shared" si="1365"/>
        <v>0.81299999999999994</v>
      </c>
      <c r="H2920" s="188">
        <f>F2920</f>
        <v>2420.9899999999998</v>
      </c>
      <c r="I2920" s="100">
        <f t="shared" si="1364"/>
        <v>0.81299999999999994</v>
      </c>
      <c r="J2920" s="186">
        <f t="shared" si="1351"/>
        <v>1</v>
      </c>
      <c r="K2920" s="24">
        <f>SUM(K2921:K2924)</f>
        <v>2976.73</v>
      </c>
      <c r="L2920" s="24">
        <f>SUM(L2921:L2924)</f>
        <v>0</v>
      </c>
      <c r="M2920" s="47">
        <f t="shared" si="1357"/>
        <v>1</v>
      </c>
      <c r="N2920" s="763"/>
      <c r="O2920" s="5" t="b">
        <f t="shared" si="1363"/>
        <v>1</v>
      </c>
      <c r="P2920" s="11"/>
      <c r="Q2920" s="240"/>
      <c r="R2920" s="403" t="b">
        <f t="shared" si="1356"/>
        <v>1</v>
      </c>
    </row>
    <row r="2921" spans="1:18" s="241" customFormat="1" ht="27" x14ac:dyDescent="0.3">
      <c r="A2921" s="891"/>
      <c r="B2921" s="187" t="s">
        <v>19</v>
      </c>
      <c r="C2921" s="187"/>
      <c r="D2921" s="188">
        <f t="shared" ref="D2921:F2924" si="1366">D2931+D2926</f>
        <v>0</v>
      </c>
      <c r="E2921" s="188">
        <f t="shared" si="1366"/>
        <v>0</v>
      </c>
      <c r="F2921" s="188">
        <f t="shared" si="1366"/>
        <v>0</v>
      </c>
      <c r="G2921" s="81" t="e">
        <f t="shared" si="1365"/>
        <v>#DIV/0!</v>
      </c>
      <c r="H2921" s="189">
        <f>H2931+H2926</f>
        <v>0</v>
      </c>
      <c r="I2921" s="81" t="e">
        <f t="shared" si="1364"/>
        <v>#DIV/0!</v>
      </c>
      <c r="J2921" s="186">
        <f t="shared" si="1351"/>
        <v>0</v>
      </c>
      <c r="K2921" s="256">
        <f>K2931+K2926</f>
        <v>0</v>
      </c>
      <c r="L2921" s="24">
        <f t="shared" si="1352"/>
        <v>0</v>
      </c>
      <c r="M2921" s="120" t="e">
        <f t="shared" si="1357"/>
        <v>#DIV/0!</v>
      </c>
      <c r="N2921" s="763"/>
      <c r="O2921" s="5" t="b">
        <f t="shared" si="1363"/>
        <v>1</v>
      </c>
      <c r="P2921" s="11"/>
      <c r="Q2921" s="240"/>
      <c r="R2921" s="403" t="b">
        <f t="shared" si="1356"/>
        <v>1</v>
      </c>
    </row>
    <row r="2922" spans="1:18" s="241" customFormat="1" ht="27" x14ac:dyDescent="0.3">
      <c r="A2922" s="891"/>
      <c r="B2922" s="187" t="s">
        <v>18</v>
      </c>
      <c r="C2922" s="187"/>
      <c r="D2922" s="188">
        <f t="shared" si="1366"/>
        <v>0</v>
      </c>
      <c r="E2922" s="188">
        <f t="shared" si="1366"/>
        <v>0</v>
      </c>
      <c r="F2922" s="188">
        <f t="shared" si="1366"/>
        <v>0</v>
      </c>
      <c r="G2922" s="81" t="e">
        <f t="shared" si="1365"/>
        <v>#DIV/0!</v>
      </c>
      <c r="H2922" s="189">
        <f>H2932+H2927</f>
        <v>0</v>
      </c>
      <c r="I2922" s="81" t="e">
        <f t="shared" si="1364"/>
        <v>#DIV/0!</v>
      </c>
      <c r="J2922" s="186">
        <f t="shared" si="1351"/>
        <v>0</v>
      </c>
      <c r="K2922" s="256">
        <f>K2932+K2927</f>
        <v>0</v>
      </c>
      <c r="L2922" s="24">
        <f t="shared" si="1352"/>
        <v>0</v>
      </c>
      <c r="M2922" s="120" t="e">
        <f t="shared" si="1357"/>
        <v>#DIV/0!</v>
      </c>
      <c r="N2922" s="763"/>
      <c r="O2922" s="5" t="b">
        <f t="shared" si="1363"/>
        <v>1</v>
      </c>
      <c r="P2922" s="11"/>
      <c r="Q2922" s="240"/>
      <c r="R2922" s="403" t="b">
        <f t="shared" si="1356"/>
        <v>1</v>
      </c>
    </row>
    <row r="2923" spans="1:18" s="241" customFormat="1" ht="27" x14ac:dyDescent="0.3">
      <c r="A2923" s="891"/>
      <c r="B2923" s="187" t="s">
        <v>38</v>
      </c>
      <c r="C2923" s="187"/>
      <c r="D2923" s="188">
        <f t="shared" si="1366"/>
        <v>2976.73</v>
      </c>
      <c r="E2923" s="188">
        <f t="shared" si="1366"/>
        <v>2976.73</v>
      </c>
      <c r="F2923" s="188">
        <f t="shared" si="1366"/>
        <v>2420.9899999999998</v>
      </c>
      <c r="G2923" s="100">
        <f t="shared" si="1365"/>
        <v>0.81299999999999994</v>
      </c>
      <c r="H2923" s="188">
        <f>H2933+H2928</f>
        <v>2420.9899999999998</v>
      </c>
      <c r="I2923" s="100">
        <f t="shared" si="1364"/>
        <v>0.81299999999999994</v>
      </c>
      <c r="J2923" s="186">
        <f t="shared" si="1351"/>
        <v>1</v>
      </c>
      <c r="K2923" s="338">
        <f>K2933+K2928</f>
        <v>2976.73</v>
      </c>
      <c r="L2923" s="24">
        <f t="shared" si="1352"/>
        <v>0</v>
      </c>
      <c r="M2923" s="47">
        <f t="shared" si="1357"/>
        <v>1</v>
      </c>
      <c r="N2923" s="763"/>
      <c r="O2923" s="5" t="b">
        <f t="shared" si="1363"/>
        <v>1</v>
      </c>
      <c r="P2923" s="11"/>
      <c r="Q2923" s="240"/>
      <c r="R2923" s="403" t="b">
        <f t="shared" si="1356"/>
        <v>1</v>
      </c>
    </row>
    <row r="2924" spans="1:18" s="241" customFormat="1" ht="27" x14ac:dyDescent="0.3">
      <c r="A2924" s="892"/>
      <c r="B2924" s="573" t="s">
        <v>20</v>
      </c>
      <c r="C2924" s="187"/>
      <c r="D2924" s="188">
        <f t="shared" si="1366"/>
        <v>0</v>
      </c>
      <c r="E2924" s="188">
        <f t="shared" si="1366"/>
        <v>0</v>
      </c>
      <c r="F2924" s="188">
        <f t="shared" si="1366"/>
        <v>0</v>
      </c>
      <c r="G2924" s="81" t="e">
        <f t="shared" si="1365"/>
        <v>#DIV/0!</v>
      </c>
      <c r="H2924" s="189">
        <f>H2934+H2929</f>
        <v>0</v>
      </c>
      <c r="I2924" s="81" t="e">
        <f t="shared" si="1364"/>
        <v>#DIV/0!</v>
      </c>
      <c r="J2924" s="186">
        <f t="shared" si="1351"/>
        <v>0</v>
      </c>
      <c r="K2924" s="256">
        <f>K2934+K2929</f>
        <v>0</v>
      </c>
      <c r="L2924" s="24">
        <f t="shared" si="1352"/>
        <v>0</v>
      </c>
      <c r="M2924" s="120" t="e">
        <f t="shared" si="1357"/>
        <v>#DIV/0!</v>
      </c>
      <c r="N2924" s="763"/>
      <c r="O2924" s="5" t="b">
        <f t="shared" si="1363"/>
        <v>1</v>
      </c>
      <c r="P2924" s="11"/>
      <c r="Q2924" s="240"/>
      <c r="R2924" s="403" t="b">
        <f t="shared" si="1356"/>
        <v>1</v>
      </c>
    </row>
    <row r="2925" spans="1:18" s="241" customFormat="1" ht="75" customHeight="1" x14ac:dyDescent="0.3">
      <c r="A2925" s="903" t="s">
        <v>669</v>
      </c>
      <c r="B2925" s="184" t="s">
        <v>577</v>
      </c>
      <c r="C2925" s="184" t="s">
        <v>172</v>
      </c>
      <c r="D2925" s="185">
        <f>SUM(D2926:D2929)</f>
        <v>2000</v>
      </c>
      <c r="E2925" s="185">
        <f>SUM(E2926:E2929)</f>
        <v>2000</v>
      </c>
      <c r="F2925" s="185">
        <f>SUM(F2926:F2929)</f>
        <v>1826</v>
      </c>
      <c r="G2925" s="100">
        <f t="shared" si="1365"/>
        <v>0.91300000000000003</v>
      </c>
      <c r="H2925" s="185">
        <f t="shared" ref="H2925:H2935" si="1367">F2925</f>
        <v>1826</v>
      </c>
      <c r="I2925" s="100">
        <f t="shared" si="1364"/>
        <v>0.91300000000000003</v>
      </c>
      <c r="J2925" s="186">
        <f t="shared" si="1351"/>
        <v>1</v>
      </c>
      <c r="K2925" s="24">
        <f t="shared" ref="K2925:K2964" si="1368">E2925</f>
        <v>2000</v>
      </c>
      <c r="L2925" s="24">
        <f t="shared" si="1352"/>
        <v>0</v>
      </c>
      <c r="M2925" s="47">
        <f t="shared" si="1357"/>
        <v>1</v>
      </c>
      <c r="N2925" s="707" t="s">
        <v>1550</v>
      </c>
      <c r="O2925" s="5" t="b">
        <f t="shared" si="1363"/>
        <v>1</v>
      </c>
      <c r="P2925" s="11"/>
      <c r="Q2925" s="240"/>
      <c r="R2925" s="403" t="b">
        <f t="shared" si="1356"/>
        <v>1</v>
      </c>
    </row>
    <row r="2926" spans="1:18" s="241" customFormat="1" ht="18.75" customHeight="1" x14ac:dyDescent="0.3">
      <c r="A2926" s="904"/>
      <c r="B2926" s="187" t="s">
        <v>19</v>
      </c>
      <c r="C2926" s="187"/>
      <c r="D2926" s="188"/>
      <c r="E2926" s="188"/>
      <c r="F2926" s="188"/>
      <c r="G2926" s="81" t="e">
        <f t="shared" si="1365"/>
        <v>#DIV/0!</v>
      </c>
      <c r="H2926" s="368">
        <f t="shared" si="1367"/>
        <v>0</v>
      </c>
      <c r="I2926" s="81" t="e">
        <f t="shared" si="1364"/>
        <v>#DIV/0!</v>
      </c>
      <c r="J2926" s="186">
        <f t="shared" si="1351"/>
        <v>0</v>
      </c>
      <c r="K2926" s="24">
        <f t="shared" si="1368"/>
        <v>0</v>
      </c>
      <c r="L2926" s="24">
        <f t="shared" si="1352"/>
        <v>0</v>
      </c>
      <c r="M2926" s="120" t="e">
        <f t="shared" si="1357"/>
        <v>#DIV/0!</v>
      </c>
      <c r="N2926" s="707"/>
      <c r="O2926" s="5" t="b">
        <f t="shared" si="1363"/>
        <v>1</v>
      </c>
      <c r="P2926" s="11"/>
      <c r="Q2926" s="240"/>
      <c r="R2926" s="403" t="b">
        <f t="shared" si="1356"/>
        <v>1</v>
      </c>
    </row>
    <row r="2927" spans="1:18" s="241" customFormat="1" ht="27" x14ac:dyDescent="0.3">
      <c r="A2927" s="904"/>
      <c r="B2927" s="187" t="s">
        <v>18</v>
      </c>
      <c r="C2927" s="187"/>
      <c r="D2927" s="188"/>
      <c r="E2927" s="188"/>
      <c r="F2927" s="188"/>
      <c r="G2927" s="81" t="e">
        <f t="shared" si="1365"/>
        <v>#DIV/0!</v>
      </c>
      <c r="H2927" s="189">
        <f t="shared" si="1367"/>
        <v>0</v>
      </c>
      <c r="I2927" s="81" t="e">
        <f t="shared" si="1364"/>
        <v>#DIV/0!</v>
      </c>
      <c r="J2927" s="186">
        <f t="shared" si="1351"/>
        <v>0</v>
      </c>
      <c r="K2927" s="24">
        <f t="shared" si="1368"/>
        <v>0</v>
      </c>
      <c r="L2927" s="24">
        <f t="shared" si="1352"/>
        <v>0</v>
      </c>
      <c r="M2927" s="120" t="e">
        <f t="shared" si="1357"/>
        <v>#DIV/0!</v>
      </c>
      <c r="N2927" s="707"/>
      <c r="O2927" s="5" t="b">
        <f t="shared" si="1363"/>
        <v>1</v>
      </c>
      <c r="P2927" s="11"/>
      <c r="Q2927" s="240"/>
      <c r="R2927" s="403" t="b">
        <f t="shared" si="1356"/>
        <v>1</v>
      </c>
    </row>
    <row r="2928" spans="1:18" s="241" customFormat="1" ht="27" x14ac:dyDescent="0.3">
      <c r="A2928" s="904"/>
      <c r="B2928" s="187" t="s">
        <v>38</v>
      </c>
      <c r="C2928" s="187"/>
      <c r="D2928" s="188">
        <v>2000</v>
      </c>
      <c r="E2928" s="188">
        <f>D2928</f>
        <v>2000</v>
      </c>
      <c r="F2928" s="188">
        <v>1826</v>
      </c>
      <c r="G2928" s="100">
        <f t="shared" si="1365"/>
        <v>0.91300000000000003</v>
      </c>
      <c r="H2928" s="188">
        <f t="shared" si="1367"/>
        <v>1826</v>
      </c>
      <c r="I2928" s="100">
        <f t="shared" si="1364"/>
        <v>0.91300000000000003</v>
      </c>
      <c r="J2928" s="186">
        <f t="shared" ref="J2928:J2959" si="1369">IF(H2928&gt;0,H2928/F2928,0)</f>
        <v>1</v>
      </c>
      <c r="K2928" s="24">
        <f t="shared" si="1368"/>
        <v>2000</v>
      </c>
      <c r="L2928" s="24">
        <f t="shared" si="1352"/>
        <v>0</v>
      </c>
      <c r="M2928" s="47">
        <f t="shared" si="1357"/>
        <v>1</v>
      </c>
      <c r="N2928" s="707"/>
      <c r="O2928" s="5" t="b">
        <f t="shared" si="1363"/>
        <v>1</v>
      </c>
      <c r="P2928" s="11"/>
      <c r="Q2928" s="240"/>
      <c r="R2928" s="403" t="b">
        <f t="shared" si="1356"/>
        <v>1</v>
      </c>
    </row>
    <row r="2929" spans="1:18" s="241" customFormat="1" ht="27" x14ac:dyDescent="0.3">
      <c r="A2929" s="905"/>
      <c r="B2929" s="573" t="s">
        <v>20</v>
      </c>
      <c r="C2929" s="187"/>
      <c r="D2929" s="188"/>
      <c r="E2929" s="188"/>
      <c r="F2929" s="188"/>
      <c r="G2929" s="81" t="e">
        <f t="shared" si="1365"/>
        <v>#DIV/0!</v>
      </c>
      <c r="H2929" s="189">
        <f t="shared" si="1367"/>
        <v>0</v>
      </c>
      <c r="I2929" s="81" t="e">
        <f t="shared" si="1364"/>
        <v>#DIV/0!</v>
      </c>
      <c r="J2929" s="186">
        <f t="shared" si="1369"/>
        <v>0</v>
      </c>
      <c r="K2929" s="24">
        <f t="shared" si="1368"/>
        <v>0</v>
      </c>
      <c r="L2929" s="24">
        <f t="shared" ref="L2929:L2964" si="1370">E2929-K2929</f>
        <v>0</v>
      </c>
      <c r="M2929" s="120" t="e">
        <f t="shared" si="1357"/>
        <v>#DIV/0!</v>
      </c>
      <c r="N2929" s="707"/>
      <c r="O2929" s="5" t="b">
        <f t="shared" si="1363"/>
        <v>1</v>
      </c>
      <c r="P2929" s="11"/>
      <c r="Q2929" s="240"/>
      <c r="R2929" s="403" t="b">
        <f t="shared" si="1356"/>
        <v>1</v>
      </c>
    </row>
    <row r="2930" spans="1:18" s="241" customFormat="1" ht="150" x14ac:dyDescent="0.3">
      <c r="A2930" s="903" t="s">
        <v>670</v>
      </c>
      <c r="B2930" s="184" t="s">
        <v>578</v>
      </c>
      <c r="C2930" s="184" t="s">
        <v>172</v>
      </c>
      <c r="D2930" s="185">
        <f>SUM(D2931:D2934)</f>
        <v>976.73</v>
      </c>
      <c r="E2930" s="185">
        <f>SUM(E2931:E2934)</f>
        <v>976.73</v>
      </c>
      <c r="F2930" s="185">
        <f>SUM(F2931:F2934)</f>
        <v>594.99</v>
      </c>
      <c r="G2930" s="100">
        <f t="shared" si="1365"/>
        <v>0.60899999999999999</v>
      </c>
      <c r="H2930" s="250">
        <f t="shared" si="1367"/>
        <v>594.99</v>
      </c>
      <c r="I2930" s="100">
        <f t="shared" si="1364"/>
        <v>0.60899999999999999</v>
      </c>
      <c r="J2930" s="186">
        <f t="shared" si="1369"/>
        <v>1</v>
      </c>
      <c r="K2930" s="24">
        <f>SUM(K2931:K2934)</f>
        <v>976.73</v>
      </c>
      <c r="L2930" s="24">
        <f>SUM(L2931:L2934)</f>
        <v>0</v>
      </c>
      <c r="M2930" s="47">
        <f t="shared" si="1357"/>
        <v>1</v>
      </c>
      <c r="N2930" s="707" t="s">
        <v>1551</v>
      </c>
      <c r="O2930" s="5" t="b">
        <f t="shared" si="1363"/>
        <v>1</v>
      </c>
      <c r="P2930" s="11"/>
      <c r="Q2930" s="240"/>
      <c r="R2930" s="403" t="b">
        <f t="shared" si="1356"/>
        <v>1</v>
      </c>
    </row>
    <row r="2931" spans="1:18" s="241" customFormat="1" ht="27" x14ac:dyDescent="0.3">
      <c r="A2931" s="904"/>
      <c r="B2931" s="187" t="s">
        <v>19</v>
      </c>
      <c r="C2931" s="187"/>
      <c r="D2931" s="188"/>
      <c r="E2931" s="188"/>
      <c r="F2931" s="188"/>
      <c r="G2931" s="81" t="e">
        <f t="shared" si="1365"/>
        <v>#DIV/0!</v>
      </c>
      <c r="H2931" s="258">
        <f t="shared" si="1367"/>
        <v>0</v>
      </c>
      <c r="I2931" s="81" t="e">
        <f t="shared" si="1364"/>
        <v>#DIV/0!</v>
      </c>
      <c r="J2931" s="260">
        <f t="shared" si="1369"/>
        <v>0</v>
      </c>
      <c r="K2931" s="24">
        <f t="shared" si="1368"/>
        <v>0</v>
      </c>
      <c r="L2931" s="24">
        <f t="shared" si="1370"/>
        <v>0</v>
      </c>
      <c r="M2931" s="120" t="e">
        <f t="shared" si="1357"/>
        <v>#DIV/0!</v>
      </c>
      <c r="N2931" s="707"/>
      <c r="O2931" s="5" t="b">
        <f t="shared" si="1363"/>
        <v>1</v>
      </c>
      <c r="P2931" s="11"/>
      <c r="Q2931" s="240"/>
      <c r="R2931" s="403" t="b">
        <f t="shared" si="1356"/>
        <v>1</v>
      </c>
    </row>
    <row r="2932" spans="1:18" s="241" customFormat="1" ht="27" x14ac:dyDescent="0.3">
      <c r="A2932" s="904"/>
      <c r="B2932" s="187" t="s">
        <v>18</v>
      </c>
      <c r="C2932" s="187"/>
      <c r="D2932" s="188"/>
      <c r="E2932" s="188"/>
      <c r="F2932" s="188"/>
      <c r="G2932" s="81" t="e">
        <f t="shared" si="1365"/>
        <v>#DIV/0!</v>
      </c>
      <c r="H2932" s="256">
        <f t="shared" si="1367"/>
        <v>0</v>
      </c>
      <c r="I2932" s="81" t="e">
        <f t="shared" si="1364"/>
        <v>#DIV/0!</v>
      </c>
      <c r="J2932" s="260">
        <f t="shared" si="1369"/>
        <v>0</v>
      </c>
      <c r="K2932" s="24">
        <f t="shared" si="1368"/>
        <v>0</v>
      </c>
      <c r="L2932" s="24">
        <f t="shared" si="1370"/>
        <v>0</v>
      </c>
      <c r="M2932" s="120" t="e">
        <f t="shared" si="1357"/>
        <v>#DIV/0!</v>
      </c>
      <c r="N2932" s="707"/>
      <c r="O2932" s="5" t="b">
        <f t="shared" si="1363"/>
        <v>1</v>
      </c>
      <c r="P2932" s="11"/>
      <c r="Q2932" s="240"/>
      <c r="R2932" s="403" t="b">
        <f t="shared" si="1356"/>
        <v>1</v>
      </c>
    </row>
    <row r="2933" spans="1:18" s="241" customFormat="1" ht="27" x14ac:dyDescent="0.3">
      <c r="A2933" s="904"/>
      <c r="B2933" s="187" t="s">
        <v>38</v>
      </c>
      <c r="C2933" s="187"/>
      <c r="D2933" s="188">
        <v>976.73</v>
      </c>
      <c r="E2933" s="188">
        <v>976.73</v>
      </c>
      <c r="F2933" s="188">
        <v>594.99</v>
      </c>
      <c r="G2933" s="100">
        <f t="shared" si="1365"/>
        <v>0.60899999999999999</v>
      </c>
      <c r="H2933" s="248">
        <f t="shared" si="1367"/>
        <v>594.99</v>
      </c>
      <c r="I2933" s="100">
        <f t="shared" si="1364"/>
        <v>0.60899999999999999</v>
      </c>
      <c r="J2933" s="186">
        <f t="shared" si="1369"/>
        <v>1</v>
      </c>
      <c r="K2933" s="188">
        <v>976.73</v>
      </c>
      <c r="L2933" s="24">
        <f t="shared" si="1370"/>
        <v>0</v>
      </c>
      <c r="M2933" s="47">
        <f t="shared" si="1357"/>
        <v>1</v>
      </c>
      <c r="N2933" s="707"/>
      <c r="O2933" s="5" t="b">
        <f t="shared" si="1363"/>
        <v>1</v>
      </c>
      <c r="P2933" s="11"/>
      <c r="Q2933" s="240"/>
      <c r="R2933" s="403" t="b">
        <f t="shared" si="1356"/>
        <v>1</v>
      </c>
    </row>
    <row r="2934" spans="1:18" ht="27" x14ac:dyDescent="0.3">
      <c r="A2934" s="905"/>
      <c r="B2934" s="573" t="s">
        <v>20</v>
      </c>
      <c r="C2934" s="187"/>
      <c r="D2934" s="188"/>
      <c r="E2934" s="188"/>
      <c r="F2934" s="188"/>
      <c r="G2934" s="81" t="e">
        <f t="shared" si="1365"/>
        <v>#DIV/0!</v>
      </c>
      <c r="H2934" s="257">
        <f t="shared" si="1367"/>
        <v>0</v>
      </c>
      <c r="I2934" s="81" t="e">
        <f t="shared" si="1364"/>
        <v>#DIV/0!</v>
      </c>
      <c r="J2934" s="260">
        <f t="shared" si="1369"/>
        <v>0</v>
      </c>
      <c r="K2934" s="24">
        <f t="shared" si="1368"/>
        <v>0</v>
      </c>
      <c r="L2934" s="24">
        <f t="shared" si="1370"/>
        <v>0</v>
      </c>
      <c r="M2934" s="120" t="e">
        <f t="shared" si="1357"/>
        <v>#DIV/0!</v>
      </c>
      <c r="N2934" s="707"/>
      <c r="O2934" s="5" t="b">
        <f t="shared" si="1363"/>
        <v>1</v>
      </c>
      <c r="P2934" s="6"/>
      <c r="Q2934" s="138"/>
      <c r="R2934" s="403" t="b">
        <f t="shared" si="1356"/>
        <v>1</v>
      </c>
    </row>
    <row r="2935" spans="1:18" ht="56.25" x14ac:dyDescent="0.3">
      <c r="A2935" s="890" t="s">
        <v>671</v>
      </c>
      <c r="B2935" s="187" t="s">
        <v>526</v>
      </c>
      <c r="C2935" s="187" t="s">
        <v>520</v>
      </c>
      <c r="D2935" s="188">
        <f>SUM(D2936:D2939)</f>
        <v>210</v>
      </c>
      <c r="E2935" s="188">
        <f>SUM(E2936:E2939)</f>
        <v>210</v>
      </c>
      <c r="F2935" s="188">
        <f>SUM(F2936:F2939)</f>
        <v>35.799999999999997</v>
      </c>
      <c r="G2935" s="100">
        <f t="shared" si="1365"/>
        <v>0.17</v>
      </c>
      <c r="H2935" s="248">
        <f t="shared" si="1367"/>
        <v>35.799999999999997</v>
      </c>
      <c r="I2935" s="100">
        <f t="shared" si="1364"/>
        <v>0.17</v>
      </c>
      <c r="J2935" s="186">
        <f t="shared" si="1369"/>
        <v>1</v>
      </c>
      <c r="K2935" s="24">
        <f>SUM(K2936:K2939)</f>
        <v>210</v>
      </c>
      <c r="L2935" s="24">
        <f t="shared" si="1370"/>
        <v>0</v>
      </c>
      <c r="M2935" s="47">
        <f t="shared" si="1357"/>
        <v>1</v>
      </c>
      <c r="N2935" s="806"/>
      <c r="O2935" s="5" t="b">
        <f t="shared" si="1363"/>
        <v>1</v>
      </c>
      <c r="P2935" s="6"/>
      <c r="Q2935" s="138"/>
      <c r="R2935" s="403" t="b">
        <f t="shared" si="1356"/>
        <v>1</v>
      </c>
    </row>
    <row r="2936" spans="1:18" ht="27" x14ac:dyDescent="0.3">
      <c r="A2936" s="891"/>
      <c r="B2936" s="187" t="s">
        <v>19</v>
      </c>
      <c r="C2936" s="187"/>
      <c r="D2936" s="188">
        <f t="shared" ref="D2936:F2939" si="1371">D2941</f>
        <v>0</v>
      </c>
      <c r="E2936" s="188">
        <f t="shared" si="1371"/>
        <v>0</v>
      </c>
      <c r="F2936" s="188">
        <f t="shared" si="1371"/>
        <v>0</v>
      </c>
      <c r="G2936" s="81" t="e">
        <f t="shared" si="1365"/>
        <v>#DIV/0!</v>
      </c>
      <c r="H2936" s="256">
        <f>H2941</f>
        <v>0</v>
      </c>
      <c r="I2936" s="81" t="e">
        <f t="shared" si="1364"/>
        <v>#DIV/0!</v>
      </c>
      <c r="J2936" s="260">
        <f t="shared" si="1369"/>
        <v>0</v>
      </c>
      <c r="K2936" s="24">
        <f t="shared" si="1368"/>
        <v>0</v>
      </c>
      <c r="L2936" s="24">
        <f t="shared" si="1370"/>
        <v>0</v>
      </c>
      <c r="M2936" s="120" t="e">
        <f t="shared" si="1357"/>
        <v>#DIV/0!</v>
      </c>
      <c r="N2936" s="806"/>
      <c r="O2936" s="5" t="b">
        <f t="shared" si="1363"/>
        <v>1</v>
      </c>
      <c r="P2936" s="6"/>
      <c r="Q2936" s="138"/>
      <c r="R2936" s="403" t="b">
        <f t="shared" si="1356"/>
        <v>1</v>
      </c>
    </row>
    <row r="2937" spans="1:18" ht="27" x14ac:dyDescent="0.3">
      <c r="A2937" s="891"/>
      <c r="B2937" s="187" t="s">
        <v>18</v>
      </c>
      <c r="C2937" s="187"/>
      <c r="D2937" s="188">
        <f t="shared" si="1371"/>
        <v>0</v>
      </c>
      <c r="E2937" s="188">
        <f t="shared" si="1371"/>
        <v>0</v>
      </c>
      <c r="F2937" s="188">
        <f t="shared" si="1371"/>
        <v>0</v>
      </c>
      <c r="G2937" s="81" t="e">
        <f t="shared" si="1365"/>
        <v>#DIV/0!</v>
      </c>
      <c r="H2937" s="256">
        <f>H2942</f>
        <v>0</v>
      </c>
      <c r="I2937" s="81" t="e">
        <f t="shared" si="1364"/>
        <v>#DIV/0!</v>
      </c>
      <c r="J2937" s="260">
        <f t="shared" si="1369"/>
        <v>0</v>
      </c>
      <c r="K2937" s="24">
        <f t="shared" si="1368"/>
        <v>0</v>
      </c>
      <c r="L2937" s="24">
        <f t="shared" si="1370"/>
        <v>0</v>
      </c>
      <c r="M2937" s="120" t="e">
        <f t="shared" si="1357"/>
        <v>#DIV/0!</v>
      </c>
      <c r="N2937" s="806"/>
      <c r="O2937" s="5" t="b">
        <f t="shared" si="1363"/>
        <v>1</v>
      </c>
      <c r="P2937" s="6"/>
      <c r="Q2937" s="138"/>
      <c r="R2937" s="403" t="b">
        <f t="shared" si="1356"/>
        <v>1</v>
      </c>
    </row>
    <row r="2938" spans="1:18" ht="27" x14ac:dyDescent="0.3">
      <c r="A2938" s="891"/>
      <c r="B2938" s="187" t="s">
        <v>38</v>
      </c>
      <c r="C2938" s="187"/>
      <c r="D2938" s="188">
        <f t="shared" si="1371"/>
        <v>210</v>
      </c>
      <c r="E2938" s="188">
        <f t="shared" si="1371"/>
        <v>210</v>
      </c>
      <c r="F2938" s="188">
        <f t="shared" si="1371"/>
        <v>35.799999999999997</v>
      </c>
      <c r="G2938" s="100">
        <f t="shared" si="1365"/>
        <v>0.17</v>
      </c>
      <c r="H2938" s="248">
        <f>H2943</f>
        <v>35.799999999999997</v>
      </c>
      <c r="I2938" s="100">
        <f t="shared" si="1364"/>
        <v>0.17</v>
      </c>
      <c r="J2938" s="186">
        <f t="shared" si="1369"/>
        <v>1</v>
      </c>
      <c r="K2938" s="24">
        <f>K2943</f>
        <v>210</v>
      </c>
      <c r="L2938" s="24">
        <f t="shared" si="1370"/>
        <v>0</v>
      </c>
      <c r="M2938" s="47">
        <f t="shared" si="1357"/>
        <v>1</v>
      </c>
      <c r="N2938" s="806"/>
      <c r="O2938" s="5" t="b">
        <f t="shared" si="1363"/>
        <v>1</v>
      </c>
      <c r="P2938" s="6"/>
      <c r="Q2938" s="138"/>
      <c r="R2938" s="403" t="b">
        <f t="shared" si="1356"/>
        <v>1</v>
      </c>
    </row>
    <row r="2939" spans="1:18" ht="27" x14ac:dyDescent="0.3">
      <c r="A2939" s="892"/>
      <c r="B2939" s="573" t="s">
        <v>20</v>
      </c>
      <c r="C2939" s="187"/>
      <c r="D2939" s="188">
        <f t="shared" si="1371"/>
        <v>0</v>
      </c>
      <c r="E2939" s="188">
        <f t="shared" si="1371"/>
        <v>0</v>
      </c>
      <c r="F2939" s="188">
        <f t="shared" si="1371"/>
        <v>0</v>
      </c>
      <c r="G2939" s="81" t="e">
        <f t="shared" si="1365"/>
        <v>#DIV/0!</v>
      </c>
      <c r="H2939" s="256">
        <f>H2944</f>
        <v>0</v>
      </c>
      <c r="I2939" s="81" t="e">
        <f t="shared" si="1364"/>
        <v>#DIV/0!</v>
      </c>
      <c r="J2939" s="260">
        <f t="shared" si="1369"/>
        <v>0</v>
      </c>
      <c r="K2939" s="24">
        <f t="shared" si="1368"/>
        <v>0</v>
      </c>
      <c r="L2939" s="24">
        <f t="shared" si="1370"/>
        <v>0</v>
      </c>
      <c r="M2939" s="120" t="e">
        <f t="shared" si="1357"/>
        <v>#DIV/0!</v>
      </c>
      <c r="N2939" s="806"/>
      <c r="O2939" s="5" t="b">
        <f t="shared" si="1363"/>
        <v>1</v>
      </c>
      <c r="P2939" s="6"/>
      <c r="Q2939" s="138"/>
      <c r="R2939" s="403" t="b">
        <f t="shared" si="1356"/>
        <v>1</v>
      </c>
    </row>
    <row r="2940" spans="1:18" ht="174" customHeight="1" x14ac:dyDescent="0.3">
      <c r="A2940" s="913" t="s">
        <v>672</v>
      </c>
      <c r="B2940" s="184" t="s">
        <v>579</v>
      </c>
      <c r="C2940" s="184" t="s">
        <v>172</v>
      </c>
      <c r="D2940" s="185">
        <f>SUM(D2941:D2944)</f>
        <v>210</v>
      </c>
      <c r="E2940" s="185">
        <f>SUM(E2941:E2944)</f>
        <v>210</v>
      </c>
      <c r="F2940" s="185">
        <f>SUM(F2941:F2944)</f>
        <v>35.799999999999997</v>
      </c>
      <c r="G2940" s="100">
        <f t="shared" si="1365"/>
        <v>0.17</v>
      </c>
      <c r="H2940" s="250">
        <f t="shared" ref="H2940:H2945" si="1372">F2940</f>
        <v>35.799999999999997</v>
      </c>
      <c r="I2940" s="100">
        <f t="shared" si="1364"/>
        <v>0.17</v>
      </c>
      <c r="J2940" s="186">
        <f t="shared" si="1369"/>
        <v>1</v>
      </c>
      <c r="K2940" s="24">
        <f>SUM(K2941:K2944)</f>
        <v>210</v>
      </c>
      <c r="L2940" s="24">
        <f>SUM(L2941:L2944)</f>
        <v>0</v>
      </c>
      <c r="M2940" s="47">
        <f t="shared" si="1357"/>
        <v>1</v>
      </c>
      <c r="N2940" s="707" t="s">
        <v>1283</v>
      </c>
      <c r="O2940" s="5" t="b">
        <f t="shared" si="1363"/>
        <v>1</v>
      </c>
      <c r="P2940" s="6"/>
      <c r="Q2940" s="138"/>
      <c r="R2940" s="403" t="b">
        <f t="shared" si="1356"/>
        <v>1</v>
      </c>
    </row>
    <row r="2941" spans="1:18" ht="18.75" customHeight="1" x14ac:dyDescent="0.3">
      <c r="A2941" s="914"/>
      <c r="B2941" s="187" t="s">
        <v>19</v>
      </c>
      <c r="C2941" s="187"/>
      <c r="D2941" s="188"/>
      <c r="E2941" s="188"/>
      <c r="F2941" s="188"/>
      <c r="G2941" s="81" t="e">
        <f t="shared" si="1365"/>
        <v>#DIV/0!</v>
      </c>
      <c r="H2941" s="258">
        <f t="shared" si="1372"/>
        <v>0</v>
      </c>
      <c r="I2941" s="81" t="e">
        <f t="shared" si="1364"/>
        <v>#DIV/0!</v>
      </c>
      <c r="J2941" s="186">
        <f t="shared" si="1369"/>
        <v>0</v>
      </c>
      <c r="K2941" s="24">
        <f t="shared" si="1368"/>
        <v>0</v>
      </c>
      <c r="L2941" s="24">
        <f t="shared" si="1370"/>
        <v>0</v>
      </c>
      <c r="M2941" s="120" t="e">
        <f t="shared" si="1357"/>
        <v>#DIV/0!</v>
      </c>
      <c r="N2941" s="707"/>
      <c r="O2941" s="5" t="b">
        <f t="shared" si="1363"/>
        <v>1</v>
      </c>
      <c r="P2941" s="6"/>
      <c r="Q2941" s="138"/>
      <c r="R2941" s="403" t="b">
        <f t="shared" si="1356"/>
        <v>1</v>
      </c>
    </row>
    <row r="2942" spans="1:18" ht="18.75" customHeight="1" x14ac:dyDescent="0.3">
      <c r="A2942" s="914"/>
      <c r="B2942" s="187" t="s">
        <v>18</v>
      </c>
      <c r="C2942" s="187"/>
      <c r="D2942" s="188"/>
      <c r="E2942" s="188"/>
      <c r="F2942" s="188"/>
      <c r="G2942" s="81" t="e">
        <f t="shared" si="1365"/>
        <v>#DIV/0!</v>
      </c>
      <c r="H2942" s="256">
        <f t="shared" si="1372"/>
        <v>0</v>
      </c>
      <c r="I2942" s="81" t="e">
        <f t="shared" si="1364"/>
        <v>#DIV/0!</v>
      </c>
      <c r="J2942" s="186">
        <f t="shared" si="1369"/>
        <v>0</v>
      </c>
      <c r="K2942" s="24">
        <f t="shared" si="1368"/>
        <v>0</v>
      </c>
      <c r="L2942" s="24">
        <f t="shared" si="1370"/>
        <v>0</v>
      </c>
      <c r="M2942" s="120" t="e">
        <f t="shared" si="1357"/>
        <v>#DIV/0!</v>
      </c>
      <c r="N2942" s="707"/>
      <c r="O2942" s="5" t="b">
        <f t="shared" si="1363"/>
        <v>1</v>
      </c>
      <c r="P2942" s="6"/>
      <c r="Q2942" s="138"/>
      <c r="R2942" s="403" t="b">
        <f t="shared" si="1356"/>
        <v>1</v>
      </c>
    </row>
    <row r="2943" spans="1:18" ht="27" x14ac:dyDescent="0.3">
      <c r="A2943" s="914"/>
      <c r="B2943" s="187" t="s">
        <v>38</v>
      </c>
      <c r="C2943" s="187"/>
      <c r="D2943" s="188">
        <v>210</v>
      </c>
      <c r="E2943" s="188">
        <f>D2943</f>
        <v>210</v>
      </c>
      <c r="F2943" s="188">
        <v>35.799999999999997</v>
      </c>
      <c r="G2943" s="100">
        <f t="shared" si="1365"/>
        <v>0.17</v>
      </c>
      <c r="H2943" s="248">
        <f t="shared" si="1372"/>
        <v>35.799999999999997</v>
      </c>
      <c r="I2943" s="100">
        <f t="shared" si="1364"/>
        <v>0.17</v>
      </c>
      <c r="J2943" s="186">
        <f t="shared" si="1369"/>
        <v>1</v>
      </c>
      <c r="K2943" s="24">
        <v>210</v>
      </c>
      <c r="L2943" s="24">
        <f t="shared" si="1370"/>
        <v>0</v>
      </c>
      <c r="M2943" s="47">
        <f t="shared" si="1357"/>
        <v>1</v>
      </c>
      <c r="N2943" s="707"/>
      <c r="O2943" s="5" t="b">
        <f t="shared" si="1363"/>
        <v>1</v>
      </c>
      <c r="P2943" s="6"/>
      <c r="Q2943" s="138"/>
      <c r="R2943" s="403" t="b">
        <f t="shared" si="1356"/>
        <v>1</v>
      </c>
    </row>
    <row r="2944" spans="1:18" ht="27" x14ac:dyDescent="0.3">
      <c r="A2944" s="915"/>
      <c r="B2944" s="573" t="s">
        <v>20</v>
      </c>
      <c r="C2944" s="187"/>
      <c r="D2944" s="188"/>
      <c r="E2944" s="188"/>
      <c r="F2944" s="188"/>
      <c r="G2944" s="81" t="e">
        <f t="shared" si="1365"/>
        <v>#DIV/0!</v>
      </c>
      <c r="H2944" s="257">
        <f t="shared" si="1372"/>
        <v>0</v>
      </c>
      <c r="I2944" s="81" t="e">
        <f t="shared" si="1364"/>
        <v>#DIV/0!</v>
      </c>
      <c r="J2944" s="186">
        <f t="shared" si="1369"/>
        <v>0</v>
      </c>
      <c r="K2944" s="24">
        <f t="shared" si="1368"/>
        <v>0</v>
      </c>
      <c r="L2944" s="24">
        <f t="shared" si="1370"/>
        <v>0</v>
      </c>
      <c r="M2944" s="120" t="e">
        <f t="shared" si="1357"/>
        <v>#DIV/0!</v>
      </c>
      <c r="N2944" s="707"/>
      <c r="O2944" s="5" t="b">
        <f t="shared" si="1363"/>
        <v>1</v>
      </c>
      <c r="P2944" s="6"/>
      <c r="Q2944" s="138"/>
      <c r="R2944" s="403" t="b">
        <f t="shared" si="1356"/>
        <v>1</v>
      </c>
    </row>
    <row r="2945" spans="1:18" ht="148.5" customHeight="1" x14ac:dyDescent="0.3">
      <c r="A2945" s="890" t="s">
        <v>673</v>
      </c>
      <c r="B2945" s="187" t="s">
        <v>525</v>
      </c>
      <c r="C2945" s="187" t="s">
        <v>520</v>
      </c>
      <c r="D2945" s="188">
        <f>SUM(D2946:D2949)</f>
        <v>300</v>
      </c>
      <c r="E2945" s="188">
        <f>SUM(E2946:E2949)</f>
        <v>300</v>
      </c>
      <c r="F2945" s="188">
        <f>SUM(F2946:F2949)</f>
        <v>0</v>
      </c>
      <c r="G2945" s="81">
        <f t="shared" si="1365"/>
        <v>0</v>
      </c>
      <c r="H2945" s="257">
        <f t="shared" si="1372"/>
        <v>0</v>
      </c>
      <c r="I2945" s="81">
        <f t="shared" si="1364"/>
        <v>0</v>
      </c>
      <c r="J2945" s="186">
        <f t="shared" si="1369"/>
        <v>0</v>
      </c>
      <c r="K2945" s="24">
        <f>SUM(K2946:K2949)</f>
        <v>300</v>
      </c>
      <c r="L2945" s="24">
        <f>SUM(L2946:L2949)</f>
        <v>0</v>
      </c>
      <c r="M2945" s="47">
        <f t="shared" si="1357"/>
        <v>1</v>
      </c>
      <c r="N2945" s="806"/>
      <c r="O2945" s="5" t="b">
        <f t="shared" si="1363"/>
        <v>1</v>
      </c>
      <c r="P2945" s="6"/>
      <c r="Q2945" s="138"/>
      <c r="R2945" s="403" t="b">
        <f t="shared" si="1356"/>
        <v>1</v>
      </c>
    </row>
    <row r="2946" spans="1:18" ht="18.75" customHeight="1" x14ac:dyDescent="0.3">
      <c r="A2946" s="891"/>
      <c r="B2946" s="187" t="s">
        <v>19</v>
      </c>
      <c r="C2946" s="187"/>
      <c r="D2946" s="188">
        <f t="shared" ref="D2946:F2949" si="1373">D2951</f>
        <v>0</v>
      </c>
      <c r="E2946" s="188">
        <f t="shared" si="1373"/>
        <v>0</v>
      </c>
      <c r="F2946" s="188">
        <f t="shared" si="1373"/>
        <v>0</v>
      </c>
      <c r="G2946" s="81" t="e">
        <f t="shared" si="1365"/>
        <v>#DIV/0!</v>
      </c>
      <c r="H2946" s="257">
        <f>H2951</f>
        <v>0</v>
      </c>
      <c r="I2946" s="81" t="e">
        <f t="shared" si="1364"/>
        <v>#DIV/0!</v>
      </c>
      <c r="J2946" s="186">
        <f t="shared" si="1369"/>
        <v>0</v>
      </c>
      <c r="K2946" s="24">
        <f t="shared" si="1368"/>
        <v>0</v>
      </c>
      <c r="L2946" s="24">
        <f t="shared" si="1370"/>
        <v>0</v>
      </c>
      <c r="M2946" s="120" t="e">
        <f t="shared" si="1357"/>
        <v>#DIV/0!</v>
      </c>
      <c r="N2946" s="806"/>
      <c r="O2946" s="5" t="b">
        <f t="shared" si="1363"/>
        <v>1</v>
      </c>
      <c r="P2946" s="6"/>
      <c r="Q2946" s="138"/>
      <c r="R2946" s="403" t="b">
        <f t="shared" si="1356"/>
        <v>1</v>
      </c>
    </row>
    <row r="2947" spans="1:18" ht="18.75" customHeight="1" x14ac:dyDescent="0.3">
      <c r="A2947" s="891"/>
      <c r="B2947" s="187" t="s">
        <v>18</v>
      </c>
      <c r="C2947" s="187"/>
      <c r="D2947" s="188">
        <f t="shared" si="1373"/>
        <v>0</v>
      </c>
      <c r="E2947" s="188">
        <f t="shared" si="1373"/>
        <v>0</v>
      </c>
      <c r="F2947" s="188">
        <f t="shared" si="1373"/>
        <v>0</v>
      </c>
      <c r="G2947" s="81" t="e">
        <f t="shared" si="1365"/>
        <v>#DIV/0!</v>
      </c>
      <c r="H2947" s="257">
        <f>H2952</f>
        <v>0</v>
      </c>
      <c r="I2947" s="81" t="e">
        <f t="shared" si="1364"/>
        <v>#DIV/0!</v>
      </c>
      <c r="J2947" s="186">
        <f t="shared" si="1369"/>
        <v>0</v>
      </c>
      <c r="K2947" s="24">
        <f t="shared" si="1368"/>
        <v>0</v>
      </c>
      <c r="L2947" s="24">
        <f t="shared" si="1370"/>
        <v>0</v>
      </c>
      <c r="M2947" s="120" t="e">
        <f t="shared" si="1357"/>
        <v>#DIV/0!</v>
      </c>
      <c r="N2947" s="806"/>
      <c r="O2947" s="5" t="b">
        <f t="shared" si="1363"/>
        <v>1</v>
      </c>
      <c r="P2947" s="6"/>
      <c r="Q2947" s="138"/>
      <c r="R2947" s="403" t="b">
        <f t="shared" si="1356"/>
        <v>1</v>
      </c>
    </row>
    <row r="2948" spans="1:18" ht="27" x14ac:dyDescent="0.3">
      <c r="A2948" s="891"/>
      <c r="B2948" s="187" t="s">
        <v>38</v>
      </c>
      <c r="C2948" s="187"/>
      <c r="D2948" s="188">
        <f t="shared" si="1373"/>
        <v>300</v>
      </c>
      <c r="E2948" s="188">
        <f t="shared" si="1373"/>
        <v>300</v>
      </c>
      <c r="F2948" s="188">
        <f t="shared" si="1373"/>
        <v>0</v>
      </c>
      <c r="G2948" s="81">
        <f t="shared" si="1365"/>
        <v>0</v>
      </c>
      <c r="H2948" s="257">
        <f>H2953</f>
        <v>0</v>
      </c>
      <c r="I2948" s="81">
        <f t="shared" si="1364"/>
        <v>0</v>
      </c>
      <c r="J2948" s="186">
        <f t="shared" si="1369"/>
        <v>0</v>
      </c>
      <c r="K2948" s="24">
        <f>K2953</f>
        <v>300</v>
      </c>
      <c r="L2948" s="24">
        <f t="shared" si="1370"/>
        <v>0</v>
      </c>
      <c r="M2948" s="47">
        <f t="shared" si="1357"/>
        <v>1</v>
      </c>
      <c r="N2948" s="806"/>
      <c r="O2948" s="5" t="b">
        <f t="shared" si="1363"/>
        <v>1</v>
      </c>
      <c r="P2948" s="6"/>
      <c r="Q2948" s="138"/>
      <c r="R2948" s="403" t="b">
        <f t="shared" si="1356"/>
        <v>1</v>
      </c>
    </row>
    <row r="2949" spans="1:18" ht="27" x14ac:dyDescent="0.3">
      <c r="A2949" s="892"/>
      <c r="B2949" s="187" t="s">
        <v>20</v>
      </c>
      <c r="C2949" s="187"/>
      <c r="D2949" s="188">
        <f t="shared" si="1373"/>
        <v>0</v>
      </c>
      <c r="E2949" s="188">
        <f t="shared" si="1373"/>
        <v>0</v>
      </c>
      <c r="F2949" s="188">
        <f t="shared" si="1373"/>
        <v>0</v>
      </c>
      <c r="G2949" s="81" t="e">
        <f t="shared" si="1365"/>
        <v>#DIV/0!</v>
      </c>
      <c r="H2949" s="257">
        <f>H2954</f>
        <v>0</v>
      </c>
      <c r="I2949" s="81" t="e">
        <f t="shared" si="1364"/>
        <v>#DIV/0!</v>
      </c>
      <c r="J2949" s="186">
        <f t="shared" si="1369"/>
        <v>0</v>
      </c>
      <c r="K2949" s="24">
        <f t="shared" si="1368"/>
        <v>0</v>
      </c>
      <c r="L2949" s="24">
        <f t="shared" si="1370"/>
        <v>0</v>
      </c>
      <c r="M2949" s="120" t="e">
        <f t="shared" si="1357"/>
        <v>#DIV/0!</v>
      </c>
      <c r="N2949" s="806"/>
      <c r="O2949" s="5" t="b">
        <f t="shared" si="1363"/>
        <v>1</v>
      </c>
      <c r="P2949" s="6"/>
      <c r="Q2949" s="138"/>
      <c r="R2949" s="403" t="b">
        <f t="shared" si="1356"/>
        <v>1</v>
      </c>
    </row>
    <row r="2950" spans="1:18" ht="37.5" x14ac:dyDescent="0.3">
      <c r="A2950" s="903" t="s">
        <v>674</v>
      </c>
      <c r="B2950" s="184" t="s">
        <v>471</v>
      </c>
      <c r="C2950" s="184" t="s">
        <v>172</v>
      </c>
      <c r="D2950" s="185">
        <f>SUM(D2951:D2954)</f>
        <v>300</v>
      </c>
      <c r="E2950" s="185">
        <f>SUM(E2951:E2954)</f>
        <v>300</v>
      </c>
      <c r="F2950" s="185">
        <f>SUM(F2951:F2954)</f>
        <v>0</v>
      </c>
      <c r="G2950" s="100">
        <f t="shared" si="1365"/>
        <v>0</v>
      </c>
      <c r="H2950" s="259">
        <f t="shared" ref="H2950:H2955" si="1374">F2950</f>
        <v>0</v>
      </c>
      <c r="I2950" s="100">
        <f t="shared" si="1364"/>
        <v>0</v>
      </c>
      <c r="J2950" s="186">
        <f t="shared" si="1369"/>
        <v>0</v>
      </c>
      <c r="K2950" s="24">
        <f>SUM(K2951:K2954)</f>
        <v>300</v>
      </c>
      <c r="L2950" s="24">
        <f t="shared" si="1370"/>
        <v>0</v>
      </c>
      <c r="M2950" s="47">
        <f t="shared" si="1357"/>
        <v>1</v>
      </c>
      <c r="N2950" s="707" t="s">
        <v>1071</v>
      </c>
      <c r="O2950" s="5" t="b">
        <f t="shared" si="1363"/>
        <v>1</v>
      </c>
      <c r="P2950" s="6"/>
      <c r="Q2950" s="138"/>
      <c r="R2950" s="403" t="b">
        <f t="shared" si="1356"/>
        <v>1</v>
      </c>
    </row>
    <row r="2951" spans="1:18" ht="18.75" customHeight="1" x14ac:dyDescent="0.3">
      <c r="A2951" s="904"/>
      <c r="B2951" s="187" t="s">
        <v>19</v>
      </c>
      <c r="C2951" s="187"/>
      <c r="D2951" s="188"/>
      <c r="E2951" s="188"/>
      <c r="F2951" s="188"/>
      <c r="G2951" s="81" t="e">
        <f t="shared" si="1365"/>
        <v>#DIV/0!</v>
      </c>
      <c r="H2951" s="259">
        <f t="shared" si="1374"/>
        <v>0</v>
      </c>
      <c r="I2951" s="81" t="e">
        <f t="shared" si="1364"/>
        <v>#DIV/0!</v>
      </c>
      <c r="J2951" s="186">
        <f t="shared" si="1369"/>
        <v>0</v>
      </c>
      <c r="K2951" s="24">
        <f t="shared" si="1368"/>
        <v>0</v>
      </c>
      <c r="L2951" s="24">
        <f t="shared" si="1370"/>
        <v>0</v>
      </c>
      <c r="M2951" s="120" t="e">
        <f t="shared" si="1357"/>
        <v>#DIV/0!</v>
      </c>
      <c r="N2951" s="707"/>
      <c r="O2951" s="5" t="b">
        <f t="shared" si="1363"/>
        <v>1</v>
      </c>
      <c r="P2951" s="6"/>
      <c r="Q2951" s="138"/>
      <c r="R2951" s="403" t="b">
        <f t="shared" si="1356"/>
        <v>1</v>
      </c>
    </row>
    <row r="2952" spans="1:18" ht="18.75" customHeight="1" x14ac:dyDescent="0.3">
      <c r="A2952" s="904"/>
      <c r="B2952" s="187" t="s">
        <v>18</v>
      </c>
      <c r="C2952" s="187"/>
      <c r="D2952" s="188"/>
      <c r="E2952" s="188"/>
      <c r="F2952" s="188"/>
      <c r="G2952" s="81" t="e">
        <f t="shared" si="1365"/>
        <v>#DIV/0!</v>
      </c>
      <c r="H2952" s="257">
        <f t="shared" si="1374"/>
        <v>0</v>
      </c>
      <c r="I2952" s="81" t="e">
        <f t="shared" si="1364"/>
        <v>#DIV/0!</v>
      </c>
      <c r="J2952" s="186">
        <f t="shared" si="1369"/>
        <v>0</v>
      </c>
      <c r="K2952" s="24">
        <f t="shared" si="1368"/>
        <v>0</v>
      </c>
      <c r="L2952" s="24">
        <f t="shared" si="1370"/>
        <v>0</v>
      </c>
      <c r="M2952" s="120" t="e">
        <f t="shared" si="1357"/>
        <v>#DIV/0!</v>
      </c>
      <c r="N2952" s="707"/>
      <c r="O2952" s="5" t="b">
        <f t="shared" si="1363"/>
        <v>1</v>
      </c>
      <c r="P2952" s="6"/>
      <c r="Q2952" s="138"/>
      <c r="R2952" s="403" t="b">
        <f t="shared" ref="R2952:R3009" si="1375">F2952=H2952</f>
        <v>1</v>
      </c>
    </row>
    <row r="2953" spans="1:18" ht="27" x14ac:dyDescent="0.3">
      <c r="A2953" s="904"/>
      <c r="B2953" s="187" t="s">
        <v>38</v>
      </c>
      <c r="C2953" s="187"/>
      <c r="D2953" s="188">
        <v>300</v>
      </c>
      <c r="E2953" s="188">
        <f>D2953</f>
        <v>300</v>
      </c>
      <c r="F2953" s="188">
        <v>0</v>
      </c>
      <c r="G2953" s="81">
        <f t="shared" si="1365"/>
        <v>0</v>
      </c>
      <c r="H2953" s="257">
        <f t="shared" si="1374"/>
        <v>0</v>
      </c>
      <c r="I2953" s="81">
        <f t="shared" si="1364"/>
        <v>0</v>
      </c>
      <c r="J2953" s="186">
        <f t="shared" si="1369"/>
        <v>0</v>
      </c>
      <c r="K2953" s="188">
        <v>300</v>
      </c>
      <c r="L2953" s="24">
        <f t="shared" si="1370"/>
        <v>0</v>
      </c>
      <c r="M2953" s="47">
        <f t="shared" si="1357"/>
        <v>1</v>
      </c>
      <c r="N2953" s="707"/>
      <c r="O2953" s="5" t="b">
        <f t="shared" si="1363"/>
        <v>1</v>
      </c>
      <c r="P2953" s="6"/>
      <c r="Q2953" s="138"/>
      <c r="R2953" s="403" t="b">
        <f t="shared" si="1375"/>
        <v>1</v>
      </c>
    </row>
    <row r="2954" spans="1:18" ht="27" x14ac:dyDescent="0.3">
      <c r="A2954" s="905"/>
      <c r="B2954" s="573" t="s">
        <v>20</v>
      </c>
      <c r="C2954" s="187"/>
      <c r="D2954" s="188"/>
      <c r="E2954" s="188"/>
      <c r="F2954" s="188"/>
      <c r="G2954" s="81" t="e">
        <f t="shared" si="1365"/>
        <v>#DIV/0!</v>
      </c>
      <c r="H2954" s="257">
        <f t="shared" si="1374"/>
        <v>0</v>
      </c>
      <c r="I2954" s="81" t="e">
        <f t="shared" si="1364"/>
        <v>#DIV/0!</v>
      </c>
      <c r="J2954" s="186">
        <f t="shared" si="1369"/>
        <v>0</v>
      </c>
      <c r="K2954" s="24">
        <f t="shared" si="1368"/>
        <v>0</v>
      </c>
      <c r="L2954" s="24">
        <f t="shared" si="1370"/>
        <v>0</v>
      </c>
      <c r="M2954" s="120" t="e">
        <f t="shared" si="1357"/>
        <v>#DIV/0!</v>
      </c>
      <c r="N2954" s="707"/>
      <c r="O2954" s="5" t="b">
        <f t="shared" si="1363"/>
        <v>1</v>
      </c>
      <c r="P2954" s="6"/>
      <c r="Q2954" s="138"/>
      <c r="R2954" s="403" t="b">
        <f t="shared" si="1375"/>
        <v>1</v>
      </c>
    </row>
    <row r="2955" spans="1:18" ht="69.75" customHeight="1" x14ac:dyDescent="0.3">
      <c r="A2955" s="890" t="s">
        <v>675</v>
      </c>
      <c r="B2955" s="187" t="s">
        <v>472</v>
      </c>
      <c r="C2955" s="187" t="s">
        <v>520</v>
      </c>
      <c r="D2955" s="188">
        <f>SUM(D2956:D2959)</f>
        <v>150</v>
      </c>
      <c r="E2955" s="188">
        <f>SUM(E2956:E2959)</f>
        <v>150</v>
      </c>
      <c r="F2955" s="188">
        <f>SUM(F2956:F2959)</f>
        <v>0</v>
      </c>
      <c r="G2955" s="81">
        <f t="shared" si="1365"/>
        <v>0</v>
      </c>
      <c r="H2955" s="257">
        <f t="shared" si="1374"/>
        <v>0</v>
      </c>
      <c r="I2955" s="81">
        <f t="shared" si="1364"/>
        <v>0</v>
      </c>
      <c r="J2955" s="186">
        <f t="shared" si="1369"/>
        <v>0</v>
      </c>
      <c r="K2955" s="24">
        <f t="shared" si="1368"/>
        <v>150</v>
      </c>
      <c r="L2955" s="24">
        <f t="shared" si="1370"/>
        <v>0</v>
      </c>
      <c r="M2955" s="47">
        <f t="shared" si="1357"/>
        <v>1</v>
      </c>
      <c r="N2955" s="707"/>
      <c r="O2955" s="5" t="b">
        <f t="shared" si="1363"/>
        <v>1</v>
      </c>
      <c r="P2955" s="6"/>
      <c r="Q2955" s="138"/>
      <c r="R2955" s="403" t="b">
        <f t="shared" si="1375"/>
        <v>1</v>
      </c>
    </row>
    <row r="2956" spans="1:18" ht="27" x14ac:dyDescent="0.3">
      <c r="A2956" s="891"/>
      <c r="B2956" s="187" t="s">
        <v>19</v>
      </c>
      <c r="C2956" s="187"/>
      <c r="D2956" s="188">
        <f t="shared" ref="D2956:F2959" si="1376">D2961</f>
        <v>0</v>
      </c>
      <c r="E2956" s="188">
        <f t="shared" si="1376"/>
        <v>0</v>
      </c>
      <c r="F2956" s="188">
        <f t="shared" si="1376"/>
        <v>0</v>
      </c>
      <c r="G2956" s="81" t="e">
        <f t="shared" si="1365"/>
        <v>#DIV/0!</v>
      </c>
      <c r="H2956" s="257">
        <f>H2961</f>
        <v>0</v>
      </c>
      <c r="I2956" s="81" t="e">
        <f t="shared" si="1364"/>
        <v>#DIV/0!</v>
      </c>
      <c r="J2956" s="186">
        <f t="shared" si="1369"/>
        <v>0</v>
      </c>
      <c r="K2956" s="24">
        <f t="shared" si="1368"/>
        <v>0</v>
      </c>
      <c r="L2956" s="24">
        <f t="shared" si="1370"/>
        <v>0</v>
      </c>
      <c r="M2956" s="120" t="e">
        <f t="shared" si="1357"/>
        <v>#DIV/0!</v>
      </c>
      <c r="N2956" s="707"/>
      <c r="O2956" s="5" t="b">
        <f t="shared" si="1363"/>
        <v>1</v>
      </c>
      <c r="P2956" s="6"/>
      <c r="Q2956" s="138"/>
      <c r="R2956" s="403" t="b">
        <f t="shared" si="1375"/>
        <v>1</v>
      </c>
    </row>
    <row r="2957" spans="1:18" ht="27" x14ac:dyDescent="0.3">
      <c r="A2957" s="891"/>
      <c r="B2957" s="187" t="s">
        <v>18</v>
      </c>
      <c r="C2957" s="187"/>
      <c r="D2957" s="188">
        <f t="shared" si="1376"/>
        <v>0</v>
      </c>
      <c r="E2957" s="188">
        <f t="shared" si="1376"/>
        <v>0</v>
      </c>
      <c r="F2957" s="188">
        <f t="shared" si="1376"/>
        <v>0</v>
      </c>
      <c r="G2957" s="81" t="e">
        <f t="shared" si="1365"/>
        <v>#DIV/0!</v>
      </c>
      <c r="H2957" s="257">
        <f>H2962</f>
        <v>0</v>
      </c>
      <c r="I2957" s="81" t="e">
        <f t="shared" si="1364"/>
        <v>#DIV/0!</v>
      </c>
      <c r="J2957" s="186">
        <f t="shared" si="1369"/>
        <v>0</v>
      </c>
      <c r="K2957" s="24">
        <f t="shared" si="1368"/>
        <v>0</v>
      </c>
      <c r="L2957" s="24">
        <f t="shared" si="1370"/>
        <v>0</v>
      </c>
      <c r="M2957" s="120" t="e">
        <f t="shared" si="1357"/>
        <v>#DIV/0!</v>
      </c>
      <c r="N2957" s="707"/>
      <c r="O2957" s="5" t="b">
        <f t="shared" si="1363"/>
        <v>1</v>
      </c>
      <c r="P2957" s="6"/>
      <c r="Q2957" s="138"/>
      <c r="R2957" s="403" t="b">
        <f t="shared" si="1375"/>
        <v>1</v>
      </c>
    </row>
    <row r="2958" spans="1:18" ht="27" x14ac:dyDescent="0.3">
      <c r="A2958" s="891"/>
      <c r="B2958" s="187" t="s">
        <v>38</v>
      </c>
      <c r="C2958" s="187"/>
      <c r="D2958" s="188">
        <f t="shared" si="1376"/>
        <v>150</v>
      </c>
      <c r="E2958" s="188">
        <f t="shared" si="1376"/>
        <v>150</v>
      </c>
      <c r="F2958" s="188">
        <f t="shared" si="1376"/>
        <v>0</v>
      </c>
      <c r="G2958" s="81">
        <f t="shared" si="1365"/>
        <v>0</v>
      </c>
      <c r="H2958" s="257">
        <f>H2963</f>
        <v>0</v>
      </c>
      <c r="I2958" s="81">
        <f t="shared" si="1364"/>
        <v>0</v>
      </c>
      <c r="J2958" s="186">
        <f t="shared" si="1369"/>
        <v>0</v>
      </c>
      <c r="K2958" s="24">
        <f t="shared" si="1368"/>
        <v>150</v>
      </c>
      <c r="L2958" s="24">
        <f t="shared" si="1370"/>
        <v>0</v>
      </c>
      <c r="M2958" s="47">
        <f t="shared" si="1357"/>
        <v>1</v>
      </c>
      <c r="N2958" s="707"/>
      <c r="O2958" s="5" t="b">
        <f t="shared" si="1363"/>
        <v>1</v>
      </c>
      <c r="P2958" s="6"/>
      <c r="Q2958" s="138"/>
      <c r="R2958" s="403" t="b">
        <f t="shared" si="1375"/>
        <v>1</v>
      </c>
    </row>
    <row r="2959" spans="1:18" ht="27" x14ac:dyDescent="0.3">
      <c r="A2959" s="892"/>
      <c r="B2959" s="573" t="s">
        <v>20</v>
      </c>
      <c r="C2959" s="252"/>
      <c r="D2959" s="253">
        <f t="shared" si="1376"/>
        <v>0</v>
      </c>
      <c r="E2959" s="253">
        <f t="shared" si="1376"/>
        <v>0</v>
      </c>
      <c r="F2959" s="188">
        <f t="shared" si="1376"/>
        <v>0</v>
      </c>
      <c r="G2959" s="81" t="e">
        <f t="shared" si="1365"/>
        <v>#DIV/0!</v>
      </c>
      <c r="H2959" s="257">
        <f>H2964</f>
        <v>0</v>
      </c>
      <c r="I2959" s="81" t="e">
        <f t="shared" si="1364"/>
        <v>#DIV/0!</v>
      </c>
      <c r="J2959" s="186">
        <f t="shared" si="1369"/>
        <v>0</v>
      </c>
      <c r="K2959" s="24">
        <f t="shared" si="1368"/>
        <v>0</v>
      </c>
      <c r="L2959" s="24">
        <f t="shared" si="1370"/>
        <v>0</v>
      </c>
      <c r="M2959" s="120" t="e">
        <f t="shared" si="1357"/>
        <v>#DIV/0!</v>
      </c>
      <c r="N2959" s="707"/>
      <c r="O2959" s="5" t="b">
        <f t="shared" si="1363"/>
        <v>1</v>
      </c>
      <c r="P2959" s="6"/>
      <c r="Q2959" s="138"/>
      <c r="R2959" s="403" t="b">
        <f t="shared" si="1375"/>
        <v>1</v>
      </c>
    </row>
    <row r="2960" spans="1:18" ht="75" x14ac:dyDescent="0.3">
      <c r="A2960" s="903" t="s">
        <v>676</v>
      </c>
      <c r="B2960" s="184" t="s">
        <v>473</v>
      </c>
      <c r="C2960" s="184" t="s">
        <v>172</v>
      </c>
      <c r="D2960" s="185">
        <f>SUM(D2961:D2964)</f>
        <v>150</v>
      </c>
      <c r="E2960" s="185">
        <f>SUM(E2961:E2964)</f>
        <v>150</v>
      </c>
      <c r="F2960" s="185">
        <f>SUM(F2961:F2964)</f>
        <v>0</v>
      </c>
      <c r="G2960" s="81">
        <f t="shared" si="1365"/>
        <v>0</v>
      </c>
      <c r="H2960" s="259">
        <f>F2960</f>
        <v>0</v>
      </c>
      <c r="I2960" s="81">
        <f t="shared" si="1364"/>
        <v>0</v>
      </c>
      <c r="J2960" s="186">
        <f>IF(H2960&gt;0,H2960/F2960,0)</f>
        <v>0</v>
      </c>
      <c r="K2960" s="24">
        <f t="shared" si="1368"/>
        <v>150</v>
      </c>
      <c r="L2960" s="24">
        <f t="shared" si="1370"/>
        <v>0</v>
      </c>
      <c r="M2960" s="47">
        <f t="shared" si="1357"/>
        <v>1</v>
      </c>
      <c r="N2960" s="707" t="s">
        <v>1071</v>
      </c>
      <c r="O2960" s="5" t="b">
        <f t="shared" si="1363"/>
        <v>1</v>
      </c>
      <c r="P2960" s="424"/>
      <c r="Q2960" s="138"/>
      <c r="R2960" s="403" t="b">
        <f t="shared" si="1375"/>
        <v>1</v>
      </c>
    </row>
    <row r="2961" spans="1:18" ht="27" x14ac:dyDescent="0.3">
      <c r="A2961" s="904"/>
      <c r="B2961" s="187" t="s">
        <v>19</v>
      </c>
      <c r="C2961" s="187"/>
      <c r="D2961" s="188"/>
      <c r="E2961" s="188"/>
      <c r="F2961" s="188"/>
      <c r="G2961" s="81" t="e">
        <f t="shared" si="1365"/>
        <v>#DIV/0!</v>
      </c>
      <c r="H2961" s="259">
        <f>F2961</f>
        <v>0</v>
      </c>
      <c r="I2961" s="81" t="e">
        <f t="shared" si="1364"/>
        <v>#DIV/0!</v>
      </c>
      <c r="J2961" s="186">
        <f>IF(H2961&gt;0,H2961/F2961,0)</f>
        <v>0</v>
      </c>
      <c r="K2961" s="24">
        <f t="shared" si="1368"/>
        <v>0</v>
      </c>
      <c r="L2961" s="24">
        <f t="shared" si="1370"/>
        <v>0</v>
      </c>
      <c r="M2961" s="120" t="e">
        <f t="shared" si="1357"/>
        <v>#DIV/0!</v>
      </c>
      <c r="N2961" s="707"/>
      <c r="O2961" s="5" t="b">
        <f t="shared" si="1363"/>
        <v>1</v>
      </c>
      <c r="P2961" s="424"/>
      <c r="Q2961" s="138"/>
      <c r="R2961" s="403" t="b">
        <f t="shared" si="1375"/>
        <v>1</v>
      </c>
    </row>
    <row r="2962" spans="1:18" ht="27" x14ac:dyDescent="0.3">
      <c r="A2962" s="904"/>
      <c r="B2962" s="187" t="s">
        <v>18</v>
      </c>
      <c r="C2962" s="187"/>
      <c r="D2962" s="188"/>
      <c r="E2962" s="188"/>
      <c r="F2962" s="188"/>
      <c r="G2962" s="81" t="e">
        <f t="shared" si="1365"/>
        <v>#DIV/0!</v>
      </c>
      <c r="H2962" s="257">
        <f>F2962</f>
        <v>0</v>
      </c>
      <c r="I2962" s="81" t="e">
        <f t="shared" si="1364"/>
        <v>#DIV/0!</v>
      </c>
      <c r="J2962" s="186">
        <f>IF(H2962&gt;0,H2962/F2962,0)</f>
        <v>0</v>
      </c>
      <c r="K2962" s="24">
        <f t="shared" si="1368"/>
        <v>0</v>
      </c>
      <c r="L2962" s="24">
        <f t="shared" si="1370"/>
        <v>0</v>
      </c>
      <c r="M2962" s="120" t="e">
        <f t="shared" ref="M2962:M2964" si="1377">K2962/E2962</f>
        <v>#DIV/0!</v>
      </c>
      <c r="N2962" s="707"/>
      <c r="O2962" s="5" t="b">
        <f t="shared" si="1363"/>
        <v>1</v>
      </c>
      <c r="P2962" s="424"/>
      <c r="Q2962" s="138"/>
      <c r="R2962" s="403" t="b">
        <f t="shared" si="1375"/>
        <v>1</v>
      </c>
    </row>
    <row r="2963" spans="1:18" ht="27" x14ac:dyDescent="0.3">
      <c r="A2963" s="904"/>
      <c r="B2963" s="187" t="s">
        <v>38</v>
      </c>
      <c r="C2963" s="187"/>
      <c r="D2963" s="188">
        <v>150</v>
      </c>
      <c r="E2963" s="188">
        <f>D2963</f>
        <v>150</v>
      </c>
      <c r="F2963" s="188">
        <v>0</v>
      </c>
      <c r="G2963" s="100">
        <f t="shared" si="1365"/>
        <v>0</v>
      </c>
      <c r="H2963" s="248">
        <f>F2963</f>
        <v>0</v>
      </c>
      <c r="I2963" s="100">
        <f t="shared" si="1364"/>
        <v>0</v>
      </c>
      <c r="J2963" s="186">
        <f>IF(H2963&gt;0,H2963/F2963,0)</f>
        <v>0</v>
      </c>
      <c r="K2963" s="24">
        <f t="shared" si="1368"/>
        <v>150</v>
      </c>
      <c r="L2963" s="24">
        <f t="shared" si="1370"/>
        <v>0</v>
      </c>
      <c r="M2963" s="47">
        <f t="shared" si="1377"/>
        <v>1</v>
      </c>
      <c r="N2963" s="707"/>
      <c r="O2963" s="5" t="b">
        <f t="shared" si="1363"/>
        <v>1</v>
      </c>
      <c r="P2963" s="424"/>
      <c r="Q2963" s="138"/>
      <c r="R2963" s="403" t="b">
        <f t="shared" si="1375"/>
        <v>1</v>
      </c>
    </row>
    <row r="2964" spans="1:18" ht="27" x14ac:dyDescent="0.3">
      <c r="A2964" s="905"/>
      <c r="B2964" s="573" t="s">
        <v>20</v>
      </c>
      <c r="C2964" s="187"/>
      <c r="D2964" s="188"/>
      <c r="E2964" s="253"/>
      <c r="F2964" s="188"/>
      <c r="G2964" s="81" t="e">
        <f t="shared" si="1365"/>
        <v>#DIV/0!</v>
      </c>
      <c r="H2964" s="257">
        <f>F2964</f>
        <v>0</v>
      </c>
      <c r="I2964" s="81" t="e">
        <f t="shared" si="1364"/>
        <v>#DIV/0!</v>
      </c>
      <c r="J2964" s="186">
        <f>IF(H2964&gt;0,H2964/F2964,0)</f>
        <v>0</v>
      </c>
      <c r="K2964" s="24">
        <f t="shared" si="1368"/>
        <v>0</v>
      </c>
      <c r="L2964" s="24">
        <f t="shared" si="1370"/>
        <v>0</v>
      </c>
      <c r="M2964" s="120" t="e">
        <f t="shared" si="1377"/>
        <v>#DIV/0!</v>
      </c>
      <c r="N2964" s="707"/>
      <c r="O2964" s="5" t="b">
        <f t="shared" si="1363"/>
        <v>1</v>
      </c>
      <c r="P2964" s="424"/>
      <c r="Q2964" s="138"/>
      <c r="R2964" s="403" t="b">
        <f t="shared" si="1375"/>
        <v>1</v>
      </c>
    </row>
    <row r="2965" spans="1:18" ht="75" x14ac:dyDescent="0.3">
      <c r="A2965" s="900" t="s">
        <v>507</v>
      </c>
      <c r="B2965" s="327" t="s">
        <v>543</v>
      </c>
      <c r="C2965" s="34" t="s">
        <v>114</v>
      </c>
      <c r="D2965" s="31">
        <f>SUM(D2966:D2969)</f>
        <v>126100.11</v>
      </c>
      <c r="E2965" s="31">
        <f>SUM(E2966:E2969)</f>
        <v>126100.11</v>
      </c>
      <c r="F2965" s="31">
        <f>SUM(F2966:F2969)</f>
        <v>55887.94</v>
      </c>
      <c r="G2965" s="101">
        <f t="shared" ref="G2965:G2982" si="1378">F2965/E2965</f>
        <v>0.443</v>
      </c>
      <c r="H2965" s="31">
        <f>SUM(H2966:H2969)</f>
        <v>55887.94</v>
      </c>
      <c r="I2965" s="101">
        <f t="shared" ref="I2965:I2981" si="1379">H2965/E2965</f>
        <v>0.443</v>
      </c>
      <c r="J2965" s="101">
        <f t="shared" ref="J2965:J2998" si="1380">H2965/F2965</f>
        <v>1</v>
      </c>
      <c r="K2965" s="31">
        <f>SUM(K2966:K2969)</f>
        <v>126077.68</v>
      </c>
      <c r="L2965" s="31">
        <f>SUM(L2966:L2969)</f>
        <v>22.43</v>
      </c>
      <c r="M2965" s="32">
        <f t="shared" ref="M2965:M2981" si="1381">K2965/E2965</f>
        <v>1</v>
      </c>
      <c r="N2965" s="806"/>
      <c r="O2965" s="5" t="b">
        <f t="shared" si="1363"/>
        <v>1</v>
      </c>
      <c r="P2965" s="6"/>
      <c r="Q2965" s="138"/>
      <c r="R2965" s="403" t="b">
        <f t="shared" si="1375"/>
        <v>1</v>
      </c>
    </row>
    <row r="2966" spans="1:18" ht="27" x14ac:dyDescent="0.3">
      <c r="A2966" s="901"/>
      <c r="B2966" s="35" t="s">
        <v>19</v>
      </c>
      <c r="C2966" s="35"/>
      <c r="D2966" s="336">
        <f>D2971+D2986</f>
        <v>0</v>
      </c>
      <c r="E2966" s="336">
        <f t="shared" ref="E2966:L2969" si="1382">E2971+E2986</f>
        <v>0</v>
      </c>
      <c r="F2966" s="336">
        <f t="shared" si="1382"/>
        <v>0</v>
      </c>
      <c r="G2966" s="103" t="e">
        <f t="shared" si="1378"/>
        <v>#DIV/0!</v>
      </c>
      <c r="H2966" s="336">
        <f t="shared" si="1382"/>
        <v>0</v>
      </c>
      <c r="I2966" s="103" t="e">
        <f t="shared" si="1379"/>
        <v>#DIV/0!</v>
      </c>
      <c r="J2966" s="103" t="e">
        <f t="shared" si="1380"/>
        <v>#DIV/0!</v>
      </c>
      <c r="K2966" s="336">
        <f t="shared" si="1382"/>
        <v>0</v>
      </c>
      <c r="L2966" s="336">
        <f t="shared" si="1382"/>
        <v>0</v>
      </c>
      <c r="M2966" s="117" t="e">
        <f t="shared" si="1381"/>
        <v>#DIV/0!</v>
      </c>
      <c r="N2966" s="806"/>
      <c r="O2966" s="5" t="b">
        <f t="shared" si="1363"/>
        <v>1</v>
      </c>
      <c r="P2966" s="6"/>
      <c r="Q2966" s="138"/>
      <c r="R2966" s="403" t="b">
        <f t="shared" si="1375"/>
        <v>1</v>
      </c>
    </row>
    <row r="2967" spans="1:18" ht="27" x14ac:dyDescent="0.3">
      <c r="A2967" s="901"/>
      <c r="B2967" s="35" t="s">
        <v>18</v>
      </c>
      <c r="C2967" s="35"/>
      <c r="D2967" s="336">
        <f t="shared" ref="D2967:F2969" si="1383">D2972+D2987</f>
        <v>111034</v>
      </c>
      <c r="E2967" s="336">
        <f t="shared" si="1383"/>
        <v>111034</v>
      </c>
      <c r="F2967" s="336">
        <f t="shared" si="1383"/>
        <v>49658.64</v>
      </c>
      <c r="G2967" s="104">
        <f t="shared" si="1378"/>
        <v>0.44700000000000001</v>
      </c>
      <c r="H2967" s="336">
        <f t="shared" si="1382"/>
        <v>49658.64</v>
      </c>
      <c r="I2967" s="104">
        <f t="shared" si="1379"/>
        <v>0.44700000000000001</v>
      </c>
      <c r="J2967" s="104">
        <f t="shared" si="1380"/>
        <v>1</v>
      </c>
      <c r="K2967" s="336">
        <f t="shared" si="1382"/>
        <v>111034</v>
      </c>
      <c r="L2967" s="336">
        <f t="shared" si="1382"/>
        <v>0</v>
      </c>
      <c r="M2967" s="116">
        <f t="shared" si="1381"/>
        <v>1</v>
      </c>
      <c r="N2967" s="806"/>
      <c r="O2967" s="5" t="b">
        <f t="shared" si="1363"/>
        <v>1</v>
      </c>
      <c r="P2967" s="6"/>
      <c r="Q2967" s="138"/>
      <c r="R2967" s="403" t="b">
        <f t="shared" si="1375"/>
        <v>1</v>
      </c>
    </row>
    <row r="2968" spans="1:18" ht="27" x14ac:dyDescent="0.3">
      <c r="A2968" s="901"/>
      <c r="B2968" s="35" t="s">
        <v>38</v>
      </c>
      <c r="C2968" s="35"/>
      <c r="D2968" s="336">
        <f t="shared" si="1383"/>
        <v>15066.11</v>
      </c>
      <c r="E2968" s="336">
        <f t="shared" si="1383"/>
        <v>15066.11</v>
      </c>
      <c r="F2968" s="336">
        <f t="shared" si="1383"/>
        <v>6229.3</v>
      </c>
      <c r="G2968" s="104">
        <f t="shared" si="1378"/>
        <v>0.41299999999999998</v>
      </c>
      <c r="H2968" s="336">
        <f t="shared" si="1382"/>
        <v>6229.3</v>
      </c>
      <c r="I2968" s="104">
        <f t="shared" si="1379"/>
        <v>0.41299999999999998</v>
      </c>
      <c r="J2968" s="104">
        <f t="shared" si="1380"/>
        <v>1</v>
      </c>
      <c r="K2968" s="336">
        <f t="shared" si="1382"/>
        <v>15043.68</v>
      </c>
      <c r="L2968" s="336">
        <f t="shared" si="1382"/>
        <v>22.43</v>
      </c>
      <c r="M2968" s="209">
        <f t="shared" si="1381"/>
        <v>1</v>
      </c>
      <c r="N2968" s="806"/>
      <c r="O2968" s="5" t="b">
        <f t="shared" si="1363"/>
        <v>1</v>
      </c>
      <c r="P2968" s="6"/>
      <c r="Q2968" s="138"/>
      <c r="R2968" s="403" t="b">
        <f t="shared" si="1375"/>
        <v>1</v>
      </c>
    </row>
    <row r="2969" spans="1:18" ht="27" x14ac:dyDescent="0.3">
      <c r="A2969" s="902"/>
      <c r="B2969" s="35" t="s">
        <v>20</v>
      </c>
      <c r="C2969" s="337"/>
      <c r="D2969" s="336">
        <f t="shared" si="1383"/>
        <v>0</v>
      </c>
      <c r="E2969" s="336">
        <f t="shared" si="1383"/>
        <v>0</v>
      </c>
      <c r="F2969" s="336">
        <f t="shared" si="1383"/>
        <v>0</v>
      </c>
      <c r="G2969" s="102" t="e">
        <f t="shared" si="1378"/>
        <v>#DIV/0!</v>
      </c>
      <c r="H2969" s="336">
        <f t="shared" si="1382"/>
        <v>0</v>
      </c>
      <c r="I2969" s="103" t="e">
        <f t="shared" si="1379"/>
        <v>#DIV/0!</v>
      </c>
      <c r="J2969" s="102" t="e">
        <f t="shared" si="1380"/>
        <v>#DIV/0!</v>
      </c>
      <c r="K2969" s="336">
        <f t="shared" si="1382"/>
        <v>0</v>
      </c>
      <c r="L2969" s="336">
        <f t="shared" si="1382"/>
        <v>0</v>
      </c>
      <c r="M2969" s="117" t="e">
        <f t="shared" si="1381"/>
        <v>#DIV/0!</v>
      </c>
      <c r="N2969" s="806"/>
      <c r="O2969" s="5" t="b">
        <f t="shared" si="1363"/>
        <v>1</v>
      </c>
      <c r="P2969" s="6"/>
      <c r="Q2969" s="138"/>
      <c r="R2969" s="403" t="b">
        <f t="shared" si="1375"/>
        <v>1</v>
      </c>
    </row>
    <row r="2970" spans="1:18" ht="37.5" x14ac:dyDescent="0.3">
      <c r="A2970" s="591" t="s">
        <v>96</v>
      </c>
      <c r="B2970" s="37" t="s">
        <v>474</v>
      </c>
      <c r="C2970" s="111" t="s">
        <v>172</v>
      </c>
      <c r="D2970" s="51">
        <f>SUM(D2971:D2974)</f>
        <v>1271.53</v>
      </c>
      <c r="E2970" s="51">
        <f>SUM(E2971:E2974)</f>
        <v>1271.53</v>
      </c>
      <c r="F2970" s="51">
        <f>SUM(F2971:F2974)</f>
        <v>711.21</v>
      </c>
      <c r="G2970" s="100">
        <f t="shared" si="1378"/>
        <v>0.55900000000000005</v>
      </c>
      <c r="H2970" s="24">
        <f>SUM(H2971:H2974)</f>
        <v>711.21</v>
      </c>
      <c r="I2970" s="100">
        <f t="shared" si="1379"/>
        <v>0.55900000000000005</v>
      </c>
      <c r="J2970" s="100">
        <f t="shared" si="1380"/>
        <v>1</v>
      </c>
      <c r="K2970" s="24">
        <f>SUM(K2971:K2974)</f>
        <v>1249.0999999999999</v>
      </c>
      <c r="L2970" s="24">
        <f>SUM(L2971:L2974)</f>
        <v>22.43</v>
      </c>
      <c r="M2970" s="47">
        <f t="shared" si="1381"/>
        <v>0.98</v>
      </c>
      <c r="N2970" s="771"/>
      <c r="O2970" s="5" t="b">
        <f t="shared" si="1363"/>
        <v>1</v>
      </c>
      <c r="P2970" s="6"/>
      <c r="Q2970" s="138"/>
      <c r="R2970" s="403" t="b">
        <f t="shared" si="1375"/>
        <v>1</v>
      </c>
    </row>
    <row r="2971" spans="1:18" ht="27" x14ac:dyDescent="0.3">
      <c r="A2971" s="591"/>
      <c r="B2971" s="454" t="s">
        <v>19</v>
      </c>
      <c r="C2971" s="111"/>
      <c r="D2971" s="24">
        <f>D2976+D2981</f>
        <v>0</v>
      </c>
      <c r="E2971" s="24">
        <f t="shared" ref="E2971:L2974" si="1384">E2976+E2981</f>
        <v>0</v>
      </c>
      <c r="F2971" s="24">
        <f t="shared" si="1384"/>
        <v>0</v>
      </c>
      <c r="G2971" s="81" t="e">
        <f t="shared" si="1378"/>
        <v>#DIV/0!</v>
      </c>
      <c r="H2971" s="24">
        <f t="shared" si="1384"/>
        <v>0</v>
      </c>
      <c r="I2971" s="81" t="e">
        <f t="shared" si="1379"/>
        <v>#DIV/0!</v>
      </c>
      <c r="J2971" s="81" t="e">
        <f t="shared" si="1380"/>
        <v>#DIV/0!</v>
      </c>
      <c r="K2971" s="24">
        <f t="shared" si="1384"/>
        <v>0</v>
      </c>
      <c r="L2971" s="24">
        <f t="shared" si="1384"/>
        <v>0</v>
      </c>
      <c r="M2971" s="120" t="e">
        <f t="shared" si="1381"/>
        <v>#DIV/0!</v>
      </c>
      <c r="N2971" s="771"/>
      <c r="O2971" s="5" t="b">
        <f t="shared" si="1363"/>
        <v>1</v>
      </c>
      <c r="P2971" s="6"/>
      <c r="Q2971" s="138"/>
      <c r="R2971" s="403" t="b">
        <f t="shared" si="1375"/>
        <v>1</v>
      </c>
    </row>
    <row r="2972" spans="1:18" ht="27" x14ac:dyDescent="0.3">
      <c r="A2972" s="591"/>
      <c r="B2972" s="454" t="s">
        <v>153</v>
      </c>
      <c r="C2972" s="111"/>
      <c r="D2972" s="24">
        <f t="shared" ref="D2972:F2974" si="1385">D2977+D2982</f>
        <v>0</v>
      </c>
      <c r="E2972" s="24">
        <f t="shared" si="1385"/>
        <v>0</v>
      </c>
      <c r="F2972" s="24">
        <f t="shared" si="1385"/>
        <v>0</v>
      </c>
      <c r="G2972" s="81" t="e">
        <f t="shared" si="1378"/>
        <v>#DIV/0!</v>
      </c>
      <c r="H2972" s="24">
        <f t="shared" si="1384"/>
        <v>0</v>
      </c>
      <c r="I2972" s="81" t="e">
        <f t="shared" si="1379"/>
        <v>#DIV/0!</v>
      </c>
      <c r="J2972" s="81" t="e">
        <f t="shared" si="1380"/>
        <v>#DIV/0!</v>
      </c>
      <c r="K2972" s="24">
        <f t="shared" si="1384"/>
        <v>0</v>
      </c>
      <c r="L2972" s="24">
        <f t="shared" si="1384"/>
        <v>0</v>
      </c>
      <c r="M2972" s="120" t="e">
        <f t="shared" si="1381"/>
        <v>#DIV/0!</v>
      </c>
      <c r="N2972" s="771"/>
      <c r="O2972" s="5" t="b">
        <f t="shared" si="1363"/>
        <v>1</v>
      </c>
      <c r="P2972" s="6"/>
      <c r="Q2972" s="138"/>
      <c r="R2972" s="403" t="b">
        <f t="shared" si="1375"/>
        <v>1</v>
      </c>
    </row>
    <row r="2973" spans="1:18" ht="27" x14ac:dyDescent="0.3">
      <c r="A2973" s="591"/>
      <c r="B2973" s="454" t="s">
        <v>38</v>
      </c>
      <c r="C2973" s="111"/>
      <c r="D2973" s="24">
        <f t="shared" si="1385"/>
        <v>1271.53</v>
      </c>
      <c r="E2973" s="24">
        <f t="shared" si="1385"/>
        <v>1271.53</v>
      </c>
      <c r="F2973" s="24">
        <f t="shared" si="1385"/>
        <v>711.21</v>
      </c>
      <c r="G2973" s="100">
        <f t="shared" si="1378"/>
        <v>0.55900000000000005</v>
      </c>
      <c r="H2973" s="24">
        <f t="shared" si="1384"/>
        <v>711.21</v>
      </c>
      <c r="I2973" s="100">
        <f t="shared" si="1379"/>
        <v>0.55900000000000005</v>
      </c>
      <c r="J2973" s="100">
        <f t="shared" si="1380"/>
        <v>1</v>
      </c>
      <c r="K2973" s="24">
        <f t="shared" si="1384"/>
        <v>1249.0999999999999</v>
      </c>
      <c r="L2973" s="24">
        <f t="shared" si="1384"/>
        <v>22.43</v>
      </c>
      <c r="M2973" s="47">
        <f t="shared" si="1381"/>
        <v>0.98</v>
      </c>
      <c r="N2973" s="771"/>
      <c r="O2973" s="5" t="b">
        <f t="shared" si="1363"/>
        <v>1</v>
      </c>
      <c r="P2973" s="6"/>
      <c r="Q2973" s="138"/>
      <c r="R2973" s="403" t="b">
        <f t="shared" si="1375"/>
        <v>1</v>
      </c>
    </row>
    <row r="2974" spans="1:18" ht="27" x14ac:dyDescent="0.3">
      <c r="A2974" s="591"/>
      <c r="B2974" s="454" t="s">
        <v>20</v>
      </c>
      <c r="C2974" s="111"/>
      <c r="D2974" s="24">
        <f t="shared" si="1385"/>
        <v>0</v>
      </c>
      <c r="E2974" s="24">
        <f t="shared" si="1385"/>
        <v>0</v>
      </c>
      <c r="F2974" s="24">
        <f t="shared" si="1385"/>
        <v>0</v>
      </c>
      <c r="G2974" s="81" t="e">
        <f t="shared" si="1378"/>
        <v>#DIV/0!</v>
      </c>
      <c r="H2974" s="24">
        <f t="shared" si="1384"/>
        <v>0</v>
      </c>
      <c r="I2974" s="81" t="e">
        <f t="shared" si="1379"/>
        <v>#DIV/0!</v>
      </c>
      <c r="J2974" s="81" t="e">
        <f t="shared" si="1380"/>
        <v>#DIV/0!</v>
      </c>
      <c r="K2974" s="24">
        <f t="shared" si="1384"/>
        <v>0</v>
      </c>
      <c r="L2974" s="24">
        <f t="shared" si="1384"/>
        <v>0</v>
      </c>
      <c r="M2974" s="120" t="e">
        <f t="shared" si="1381"/>
        <v>#DIV/0!</v>
      </c>
      <c r="N2974" s="771"/>
      <c r="O2974" s="5" t="b">
        <f t="shared" si="1363"/>
        <v>1</v>
      </c>
      <c r="P2974" s="6"/>
      <c r="Q2974" s="138"/>
      <c r="R2974" s="403" t="b">
        <f t="shared" si="1375"/>
        <v>1</v>
      </c>
    </row>
    <row r="2975" spans="1:18" ht="114.75" customHeight="1" x14ac:dyDescent="0.3">
      <c r="A2975" s="591" t="s">
        <v>1018</v>
      </c>
      <c r="B2975" s="37" t="s">
        <v>1019</v>
      </c>
      <c r="C2975" s="111" t="s">
        <v>521</v>
      </c>
      <c r="D2975" s="24">
        <f>SUM(D2976:D2979)</f>
        <v>511.77</v>
      </c>
      <c r="E2975" s="24">
        <f t="shared" ref="E2975:F2975" si="1386">SUM(E2976:E2979)</f>
        <v>511.77</v>
      </c>
      <c r="F2975" s="24">
        <f t="shared" si="1386"/>
        <v>0.21</v>
      </c>
      <c r="G2975" s="100">
        <f t="shared" si="1378"/>
        <v>0</v>
      </c>
      <c r="H2975" s="24">
        <f>SUM(H2976:H2979)</f>
        <v>0.21</v>
      </c>
      <c r="I2975" s="100">
        <f t="shared" si="1379"/>
        <v>0</v>
      </c>
      <c r="J2975" s="100">
        <f t="shared" si="1380"/>
        <v>1</v>
      </c>
      <c r="K2975" s="24">
        <f>SUM(K2976:K2979)</f>
        <v>511.56</v>
      </c>
      <c r="L2975" s="24">
        <f>SUM(L2976:L2979)</f>
        <v>0.21</v>
      </c>
      <c r="M2975" s="47">
        <f t="shared" si="1381"/>
        <v>1</v>
      </c>
      <c r="N2975" s="691" t="s">
        <v>1509</v>
      </c>
      <c r="O2975" s="5" t="b">
        <f t="shared" si="1363"/>
        <v>1</v>
      </c>
      <c r="P2975" s="6"/>
      <c r="Q2975" s="138"/>
      <c r="R2975" s="403" t="b">
        <f t="shared" si="1375"/>
        <v>1</v>
      </c>
    </row>
    <row r="2976" spans="1:18" ht="27" x14ac:dyDescent="0.3">
      <c r="A2976" s="591"/>
      <c r="B2976" s="454" t="s">
        <v>19</v>
      </c>
      <c r="C2976" s="111"/>
      <c r="D2976" s="24"/>
      <c r="E2976" s="24"/>
      <c r="F2976" s="24"/>
      <c r="G2976" s="81" t="e">
        <f t="shared" si="1378"/>
        <v>#DIV/0!</v>
      </c>
      <c r="H2976" s="24"/>
      <c r="I2976" s="81" t="e">
        <f t="shared" si="1379"/>
        <v>#DIV/0!</v>
      </c>
      <c r="J2976" s="81" t="e">
        <f t="shared" si="1380"/>
        <v>#DIV/0!</v>
      </c>
      <c r="K2976" s="24"/>
      <c r="L2976" s="24"/>
      <c r="M2976" s="120" t="e">
        <f t="shared" si="1381"/>
        <v>#DIV/0!</v>
      </c>
      <c r="N2976" s="692"/>
      <c r="O2976" s="5" t="b">
        <f t="shared" si="1363"/>
        <v>1</v>
      </c>
      <c r="P2976" s="6"/>
      <c r="Q2976" s="138"/>
      <c r="R2976" s="403" t="b">
        <f t="shared" si="1375"/>
        <v>1</v>
      </c>
    </row>
    <row r="2977" spans="1:18" ht="27" x14ac:dyDescent="0.3">
      <c r="A2977" s="591"/>
      <c r="B2977" s="454" t="s">
        <v>153</v>
      </c>
      <c r="C2977" s="111"/>
      <c r="D2977" s="24"/>
      <c r="E2977" s="24"/>
      <c r="F2977" s="24"/>
      <c r="G2977" s="81" t="e">
        <f t="shared" si="1378"/>
        <v>#DIV/0!</v>
      </c>
      <c r="H2977" s="24"/>
      <c r="I2977" s="81" t="e">
        <f t="shared" si="1379"/>
        <v>#DIV/0!</v>
      </c>
      <c r="J2977" s="81" t="e">
        <f t="shared" si="1380"/>
        <v>#DIV/0!</v>
      </c>
      <c r="K2977" s="24"/>
      <c r="L2977" s="24"/>
      <c r="M2977" s="120" t="e">
        <f t="shared" si="1381"/>
        <v>#DIV/0!</v>
      </c>
      <c r="N2977" s="692"/>
      <c r="O2977" s="5" t="b">
        <f t="shared" si="1363"/>
        <v>1</v>
      </c>
      <c r="P2977" s="6"/>
      <c r="Q2977" s="138"/>
      <c r="R2977" s="403" t="b">
        <f t="shared" si="1375"/>
        <v>1</v>
      </c>
    </row>
    <row r="2978" spans="1:18" ht="27" x14ac:dyDescent="0.3">
      <c r="A2978" s="591"/>
      <c r="B2978" s="454" t="s">
        <v>38</v>
      </c>
      <c r="C2978" s="111"/>
      <c r="D2978" s="24">
        <v>511.77</v>
      </c>
      <c r="E2978" s="24">
        <f>D2978</f>
        <v>511.77</v>
      </c>
      <c r="F2978" s="24">
        <v>0.21</v>
      </c>
      <c r="G2978" s="100">
        <f t="shared" si="1378"/>
        <v>0</v>
      </c>
      <c r="H2978" s="24">
        <v>0.21</v>
      </c>
      <c r="I2978" s="100">
        <f t="shared" si="1379"/>
        <v>0</v>
      </c>
      <c r="J2978" s="100">
        <f t="shared" si="1380"/>
        <v>1</v>
      </c>
      <c r="K2978" s="24">
        <v>511.56</v>
      </c>
      <c r="L2978" s="24">
        <f>E2978-K2978</f>
        <v>0.21</v>
      </c>
      <c r="M2978" s="47">
        <f t="shared" si="1381"/>
        <v>1</v>
      </c>
      <c r="N2978" s="692"/>
      <c r="O2978" s="5" t="b">
        <f t="shared" si="1363"/>
        <v>1</v>
      </c>
      <c r="P2978" s="6"/>
      <c r="Q2978" s="138"/>
      <c r="R2978" s="403" t="b">
        <f t="shared" si="1375"/>
        <v>1</v>
      </c>
    </row>
    <row r="2979" spans="1:18" ht="27" x14ac:dyDescent="0.3">
      <c r="A2979" s="591"/>
      <c r="B2979" s="454" t="s">
        <v>20</v>
      </c>
      <c r="C2979" s="111"/>
      <c r="D2979" s="24"/>
      <c r="E2979" s="24"/>
      <c r="F2979" s="24"/>
      <c r="G2979" s="81" t="e">
        <f t="shared" si="1378"/>
        <v>#DIV/0!</v>
      </c>
      <c r="H2979" s="24"/>
      <c r="I2979" s="81" t="e">
        <f t="shared" si="1379"/>
        <v>#DIV/0!</v>
      </c>
      <c r="J2979" s="81" t="e">
        <f t="shared" si="1380"/>
        <v>#DIV/0!</v>
      </c>
      <c r="K2979" s="24"/>
      <c r="L2979" s="24"/>
      <c r="M2979" s="120" t="e">
        <f t="shared" si="1381"/>
        <v>#DIV/0!</v>
      </c>
      <c r="N2979" s="693"/>
      <c r="O2979" s="5" t="b">
        <f t="shared" si="1363"/>
        <v>1</v>
      </c>
      <c r="P2979" s="6"/>
      <c r="Q2979" s="138"/>
      <c r="R2979" s="403" t="b">
        <f t="shared" si="1375"/>
        <v>1</v>
      </c>
    </row>
    <row r="2980" spans="1:18" ht="165.75" customHeight="1" x14ac:dyDescent="0.3">
      <c r="A2980" s="591" t="s">
        <v>99</v>
      </c>
      <c r="B2980" s="37" t="s">
        <v>154</v>
      </c>
      <c r="C2980" s="111" t="s">
        <v>521</v>
      </c>
      <c r="D2980" s="51">
        <f>SUM(D2981:D2984)</f>
        <v>759.76</v>
      </c>
      <c r="E2980" s="51">
        <f>SUM(E2981:E2984)</f>
        <v>759.76</v>
      </c>
      <c r="F2980" s="24">
        <f>SUM(F2981:F2984)</f>
        <v>711</v>
      </c>
      <c r="G2980" s="100">
        <f t="shared" si="1378"/>
        <v>0.93600000000000005</v>
      </c>
      <c r="H2980" s="24">
        <f>SUM(H2981:H2984)</f>
        <v>711</v>
      </c>
      <c r="I2980" s="100">
        <f t="shared" si="1379"/>
        <v>0.93600000000000005</v>
      </c>
      <c r="J2980" s="100">
        <f t="shared" si="1380"/>
        <v>1</v>
      </c>
      <c r="K2980" s="24">
        <f>SUM(K2981:K2984)</f>
        <v>737.54</v>
      </c>
      <c r="L2980" s="24">
        <f>SUM(L2981:L2984)</f>
        <v>22.22</v>
      </c>
      <c r="M2980" s="47">
        <f t="shared" si="1381"/>
        <v>0.97</v>
      </c>
      <c r="N2980" s="597" t="s">
        <v>1613</v>
      </c>
      <c r="O2980" s="5" t="b">
        <f t="shared" si="1363"/>
        <v>1</v>
      </c>
      <c r="P2980" s="6"/>
      <c r="Q2980" s="138"/>
      <c r="R2980" s="403" t="b">
        <f t="shared" si="1375"/>
        <v>1</v>
      </c>
    </row>
    <row r="2981" spans="1:18" ht="27" x14ac:dyDescent="0.3">
      <c r="A2981" s="591"/>
      <c r="B2981" s="454" t="s">
        <v>19</v>
      </c>
      <c r="C2981" s="40"/>
      <c r="D2981" s="24"/>
      <c r="E2981" s="24"/>
      <c r="F2981" s="24"/>
      <c r="G2981" s="81" t="e">
        <f t="shared" si="1378"/>
        <v>#DIV/0!</v>
      </c>
      <c r="H2981" s="24"/>
      <c r="I2981" s="81" t="e">
        <f t="shared" si="1379"/>
        <v>#DIV/0!</v>
      </c>
      <c r="J2981" s="81" t="e">
        <f t="shared" si="1380"/>
        <v>#DIV/0!</v>
      </c>
      <c r="K2981" s="24">
        <f t="shared" ref="K2981:K2999" si="1387">E2981</f>
        <v>0</v>
      </c>
      <c r="L2981" s="24">
        <f t="shared" ref="L2981:L2997" si="1388">E2981-K2981</f>
        <v>0</v>
      </c>
      <c r="M2981" s="120" t="e">
        <f t="shared" si="1381"/>
        <v>#DIV/0!</v>
      </c>
      <c r="N2981" s="597"/>
      <c r="O2981" s="5" t="b">
        <f t="shared" ref="O2981:O3009" si="1389">K2981+L2981=E2981</f>
        <v>1</v>
      </c>
      <c r="P2981" s="6"/>
      <c r="Q2981" s="138"/>
      <c r="R2981" s="403" t="b">
        <f t="shared" si="1375"/>
        <v>1</v>
      </c>
    </row>
    <row r="2982" spans="1:18" ht="27" x14ac:dyDescent="0.3">
      <c r="A2982" s="591"/>
      <c r="B2982" s="454" t="s">
        <v>153</v>
      </c>
      <c r="C2982" s="40"/>
      <c r="D2982" s="24"/>
      <c r="E2982" s="24"/>
      <c r="F2982" s="24"/>
      <c r="G2982" s="81" t="e">
        <f t="shared" si="1378"/>
        <v>#DIV/0!</v>
      </c>
      <c r="H2982" s="24"/>
      <c r="I2982" s="81" t="e">
        <f t="shared" ref="I2982:I2998" si="1390">H2982/E2982</f>
        <v>#DIV/0!</v>
      </c>
      <c r="J2982" s="81" t="e">
        <f t="shared" si="1380"/>
        <v>#DIV/0!</v>
      </c>
      <c r="K2982" s="341"/>
      <c r="L2982" s="24">
        <f t="shared" si="1388"/>
        <v>0</v>
      </c>
      <c r="M2982" s="120" t="e">
        <f t="shared" ref="M2982:M3009" si="1391">K2982/E2982</f>
        <v>#DIV/0!</v>
      </c>
      <c r="N2982" s="597"/>
      <c r="O2982" s="5" t="b">
        <f t="shared" si="1389"/>
        <v>1</v>
      </c>
      <c r="P2982" s="6"/>
      <c r="Q2982" s="138"/>
      <c r="R2982" s="403" t="b">
        <f t="shared" si="1375"/>
        <v>1</v>
      </c>
    </row>
    <row r="2983" spans="1:18" ht="27" x14ac:dyDescent="0.3">
      <c r="A2983" s="591"/>
      <c r="B2983" s="454" t="s">
        <v>38</v>
      </c>
      <c r="C2983" s="40"/>
      <c r="D2983" s="24">
        <v>759.76</v>
      </c>
      <c r="E2983" s="24">
        <v>759.76</v>
      </c>
      <c r="F2983" s="24">
        <v>711</v>
      </c>
      <c r="G2983" s="100">
        <f t="shared" ref="G2983:G2998" si="1392">F2983/E2983</f>
        <v>0.93600000000000005</v>
      </c>
      <c r="H2983" s="24">
        <f>F2983</f>
        <v>711</v>
      </c>
      <c r="I2983" s="100">
        <f t="shared" si="1390"/>
        <v>0.93600000000000005</v>
      </c>
      <c r="J2983" s="100">
        <f t="shared" si="1380"/>
        <v>1</v>
      </c>
      <c r="K2983" s="24">
        <v>737.54</v>
      </c>
      <c r="L2983" s="24">
        <f t="shared" si="1388"/>
        <v>22.22</v>
      </c>
      <c r="M2983" s="47">
        <f t="shared" si="1391"/>
        <v>0.97</v>
      </c>
      <c r="N2983" s="597"/>
      <c r="O2983" s="5" t="b">
        <f t="shared" si="1389"/>
        <v>1</v>
      </c>
      <c r="P2983" s="6"/>
      <c r="Q2983" s="138"/>
      <c r="R2983" s="403" t="b">
        <f t="shared" si="1375"/>
        <v>1</v>
      </c>
    </row>
    <row r="2984" spans="1:18" ht="27" x14ac:dyDescent="0.3">
      <c r="A2984" s="591"/>
      <c r="B2984" s="454" t="s">
        <v>20</v>
      </c>
      <c r="C2984" s="40"/>
      <c r="D2984" s="24"/>
      <c r="E2984" s="24"/>
      <c r="F2984" s="24"/>
      <c r="G2984" s="81" t="e">
        <f t="shared" si="1392"/>
        <v>#DIV/0!</v>
      </c>
      <c r="H2984" s="24"/>
      <c r="I2984" s="81" t="e">
        <f t="shared" si="1390"/>
        <v>#DIV/0!</v>
      </c>
      <c r="J2984" s="81" t="e">
        <f t="shared" si="1380"/>
        <v>#DIV/0!</v>
      </c>
      <c r="K2984" s="24">
        <f t="shared" si="1387"/>
        <v>0</v>
      </c>
      <c r="L2984" s="24">
        <f t="shared" si="1388"/>
        <v>0</v>
      </c>
      <c r="M2984" s="120" t="e">
        <f t="shared" si="1391"/>
        <v>#DIV/0!</v>
      </c>
      <c r="N2984" s="597"/>
      <c r="O2984" s="5" t="b">
        <f t="shared" si="1389"/>
        <v>1</v>
      </c>
      <c r="P2984" s="6"/>
      <c r="Q2984" s="138"/>
      <c r="R2984" s="403" t="b">
        <f t="shared" si="1375"/>
        <v>1</v>
      </c>
    </row>
    <row r="2985" spans="1:18" ht="37.5" x14ac:dyDescent="0.3">
      <c r="A2985" s="591" t="s">
        <v>97</v>
      </c>
      <c r="B2985" s="37" t="s">
        <v>475</v>
      </c>
      <c r="C2985" s="111" t="s">
        <v>172</v>
      </c>
      <c r="D2985" s="51">
        <f>SUM(D2986:D2989)</f>
        <v>124828.58</v>
      </c>
      <c r="E2985" s="51">
        <f>SUM(E2986:E2989)</f>
        <v>124828.58</v>
      </c>
      <c r="F2985" s="24">
        <f>SUM(F2986:F2989)</f>
        <v>55176.73</v>
      </c>
      <c r="G2985" s="141">
        <f t="shared" si="1392"/>
        <v>0.442</v>
      </c>
      <c r="H2985" s="24">
        <f>SUM(H2986:H2989)</f>
        <v>55176.73</v>
      </c>
      <c r="I2985" s="100">
        <f t="shared" si="1390"/>
        <v>0.442</v>
      </c>
      <c r="J2985" s="100">
        <f t="shared" si="1380"/>
        <v>1</v>
      </c>
      <c r="K2985" s="24">
        <f>SUM(K2986:K2989)</f>
        <v>124828.58</v>
      </c>
      <c r="L2985" s="24">
        <f>SUM(L2986:L2989)</f>
        <v>0</v>
      </c>
      <c r="M2985" s="47">
        <f t="shared" si="1391"/>
        <v>1</v>
      </c>
      <c r="N2985" s="771"/>
      <c r="O2985" s="5" t="b">
        <f t="shared" si="1389"/>
        <v>1</v>
      </c>
      <c r="P2985" s="6"/>
      <c r="Q2985" s="138"/>
      <c r="R2985" s="403" t="b">
        <f t="shared" si="1375"/>
        <v>1</v>
      </c>
    </row>
    <row r="2986" spans="1:18" ht="27" x14ac:dyDescent="0.3">
      <c r="A2986" s="591"/>
      <c r="B2986" s="454" t="s">
        <v>19</v>
      </c>
      <c r="C2986" s="40"/>
      <c r="D2986" s="24">
        <f>D2991+D2996+D3001+D3006</f>
        <v>0</v>
      </c>
      <c r="E2986" s="24">
        <f t="shared" ref="E2986:L2989" si="1393">E2991+E2996+E3001+E3006</f>
        <v>0</v>
      </c>
      <c r="F2986" s="24">
        <f t="shared" si="1393"/>
        <v>0</v>
      </c>
      <c r="G2986" s="81" t="e">
        <f t="shared" si="1392"/>
        <v>#DIV/0!</v>
      </c>
      <c r="H2986" s="36">
        <f t="shared" si="1393"/>
        <v>0</v>
      </c>
      <c r="I2986" s="81" t="e">
        <f t="shared" si="1390"/>
        <v>#DIV/0!</v>
      </c>
      <c r="J2986" s="81" t="e">
        <f t="shared" si="1380"/>
        <v>#DIV/0!</v>
      </c>
      <c r="K2986" s="24">
        <f t="shared" si="1393"/>
        <v>0</v>
      </c>
      <c r="L2986" s="24">
        <f t="shared" si="1393"/>
        <v>0</v>
      </c>
      <c r="M2986" s="120" t="e">
        <f t="shared" si="1391"/>
        <v>#DIV/0!</v>
      </c>
      <c r="N2986" s="771"/>
      <c r="O2986" s="5" t="b">
        <f t="shared" si="1389"/>
        <v>1</v>
      </c>
      <c r="P2986" s="6"/>
      <c r="Q2986" s="138"/>
      <c r="R2986" s="403" t="b">
        <f t="shared" si="1375"/>
        <v>1</v>
      </c>
    </row>
    <row r="2987" spans="1:18" ht="27" x14ac:dyDescent="0.3">
      <c r="A2987" s="591"/>
      <c r="B2987" s="454" t="s">
        <v>153</v>
      </c>
      <c r="C2987" s="40"/>
      <c r="D2987" s="24">
        <f t="shared" ref="D2987:F2989" si="1394">D2992+D2997+D3002+D3007</f>
        <v>111034</v>
      </c>
      <c r="E2987" s="24">
        <f t="shared" si="1394"/>
        <v>111034</v>
      </c>
      <c r="F2987" s="24">
        <f t="shared" si="1394"/>
        <v>49658.64</v>
      </c>
      <c r="G2987" s="141">
        <f t="shared" si="1392"/>
        <v>0.44700000000000001</v>
      </c>
      <c r="H2987" s="24">
        <f t="shared" si="1393"/>
        <v>49658.64</v>
      </c>
      <c r="I2987" s="100">
        <f t="shared" si="1390"/>
        <v>0.44700000000000001</v>
      </c>
      <c r="J2987" s="100">
        <f t="shared" si="1380"/>
        <v>1</v>
      </c>
      <c r="K2987" s="24">
        <f t="shared" si="1393"/>
        <v>111034</v>
      </c>
      <c r="L2987" s="24">
        <f t="shared" si="1393"/>
        <v>0</v>
      </c>
      <c r="M2987" s="47">
        <f t="shared" si="1391"/>
        <v>1</v>
      </c>
      <c r="N2987" s="771"/>
      <c r="O2987" s="5" t="b">
        <f t="shared" si="1389"/>
        <v>1</v>
      </c>
      <c r="P2987" s="6"/>
      <c r="Q2987" s="138"/>
      <c r="R2987" s="403" t="b">
        <f t="shared" si="1375"/>
        <v>1</v>
      </c>
    </row>
    <row r="2988" spans="1:18" ht="27" x14ac:dyDescent="0.3">
      <c r="A2988" s="591"/>
      <c r="B2988" s="454" t="s">
        <v>38</v>
      </c>
      <c r="C2988" s="40"/>
      <c r="D2988" s="24">
        <f t="shared" si="1394"/>
        <v>13794.58</v>
      </c>
      <c r="E2988" s="24">
        <f t="shared" si="1394"/>
        <v>13794.58</v>
      </c>
      <c r="F2988" s="24">
        <f t="shared" si="1394"/>
        <v>5518.09</v>
      </c>
      <c r="G2988" s="141">
        <f t="shared" si="1392"/>
        <v>0.4</v>
      </c>
      <c r="H2988" s="24">
        <f t="shared" si="1393"/>
        <v>5518.09</v>
      </c>
      <c r="I2988" s="100">
        <f t="shared" si="1390"/>
        <v>0.4</v>
      </c>
      <c r="J2988" s="100">
        <f t="shared" si="1380"/>
        <v>1</v>
      </c>
      <c r="K2988" s="24">
        <f t="shared" si="1393"/>
        <v>13794.58</v>
      </c>
      <c r="L2988" s="24">
        <f t="shared" si="1393"/>
        <v>0</v>
      </c>
      <c r="M2988" s="47">
        <f t="shared" si="1391"/>
        <v>1</v>
      </c>
      <c r="N2988" s="771"/>
      <c r="O2988" s="5" t="b">
        <f t="shared" si="1389"/>
        <v>1</v>
      </c>
      <c r="P2988" s="6"/>
      <c r="Q2988" s="138"/>
      <c r="R2988" s="403" t="b">
        <f t="shared" si="1375"/>
        <v>1</v>
      </c>
    </row>
    <row r="2989" spans="1:18" ht="27" x14ac:dyDescent="0.3">
      <c r="A2989" s="591"/>
      <c r="B2989" s="454" t="s">
        <v>20</v>
      </c>
      <c r="C2989" s="40"/>
      <c r="D2989" s="24">
        <f t="shared" si="1394"/>
        <v>0</v>
      </c>
      <c r="E2989" s="24">
        <f t="shared" si="1394"/>
        <v>0</v>
      </c>
      <c r="F2989" s="24">
        <f t="shared" si="1394"/>
        <v>0</v>
      </c>
      <c r="G2989" s="81" t="e">
        <f t="shared" si="1392"/>
        <v>#DIV/0!</v>
      </c>
      <c r="H2989" s="36">
        <f t="shared" si="1393"/>
        <v>0</v>
      </c>
      <c r="I2989" s="81" t="e">
        <f t="shared" si="1390"/>
        <v>#DIV/0!</v>
      </c>
      <c r="J2989" s="81" t="e">
        <f t="shared" si="1380"/>
        <v>#DIV/0!</v>
      </c>
      <c r="K2989" s="24">
        <f t="shared" si="1393"/>
        <v>0</v>
      </c>
      <c r="L2989" s="24">
        <f t="shared" si="1393"/>
        <v>0</v>
      </c>
      <c r="M2989" s="120" t="e">
        <f t="shared" si="1391"/>
        <v>#DIV/0!</v>
      </c>
      <c r="N2989" s="771"/>
      <c r="O2989" s="5" t="b">
        <f t="shared" si="1389"/>
        <v>1</v>
      </c>
      <c r="P2989" s="6"/>
      <c r="Q2989" s="138"/>
      <c r="R2989" s="403" t="b">
        <f t="shared" si="1375"/>
        <v>1</v>
      </c>
    </row>
    <row r="2990" spans="1:18" ht="56.25" customHeight="1" x14ac:dyDescent="0.3">
      <c r="A2990" s="591" t="s">
        <v>98</v>
      </c>
      <c r="B2990" s="37" t="s">
        <v>591</v>
      </c>
      <c r="C2990" s="111" t="s">
        <v>521</v>
      </c>
      <c r="D2990" s="51">
        <f>SUM(D2991:D2994)</f>
        <v>40542.69</v>
      </c>
      <c r="E2990" s="51">
        <f>SUM(E2991:E2994)</f>
        <v>40542.69</v>
      </c>
      <c r="F2990" s="24">
        <f>SUM(F2991:F2994)</f>
        <v>40542.69</v>
      </c>
      <c r="G2990" s="100">
        <f t="shared" si="1392"/>
        <v>1</v>
      </c>
      <c r="H2990" s="24">
        <f>SUM(H2991:H2994)</f>
        <v>40542.69</v>
      </c>
      <c r="I2990" s="100">
        <f t="shared" si="1390"/>
        <v>1</v>
      </c>
      <c r="J2990" s="100">
        <f t="shared" si="1380"/>
        <v>1</v>
      </c>
      <c r="K2990" s="24">
        <f>SUM(K2991:K2994)</f>
        <v>40542.69</v>
      </c>
      <c r="L2990" s="24">
        <f>SUM(L2991:L2994)</f>
        <v>0</v>
      </c>
      <c r="M2990" s="47">
        <f t="shared" si="1391"/>
        <v>1</v>
      </c>
      <c r="N2990" s="597" t="s">
        <v>1232</v>
      </c>
      <c r="O2990" s="5" t="b">
        <f t="shared" si="1389"/>
        <v>1</v>
      </c>
      <c r="P2990" s="6"/>
      <c r="Q2990" s="138"/>
      <c r="R2990" s="403" t="b">
        <f t="shared" si="1375"/>
        <v>1</v>
      </c>
    </row>
    <row r="2991" spans="1:18" ht="23.25" customHeight="1" x14ac:dyDescent="0.3">
      <c r="A2991" s="591"/>
      <c r="B2991" s="454" t="s">
        <v>19</v>
      </c>
      <c r="C2991" s="40"/>
      <c r="D2991" s="24"/>
      <c r="E2991" s="24"/>
      <c r="F2991" s="24"/>
      <c r="G2991" s="81" t="e">
        <f t="shared" si="1392"/>
        <v>#DIV/0!</v>
      </c>
      <c r="H2991" s="40"/>
      <c r="I2991" s="81" t="e">
        <f t="shared" si="1390"/>
        <v>#DIV/0!</v>
      </c>
      <c r="J2991" s="81" t="e">
        <f t="shared" si="1380"/>
        <v>#DIV/0!</v>
      </c>
      <c r="K2991" s="24">
        <f t="shared" si="1387"/>
        <v>0</v>
      </c>
      <c r="L2991" s="24">
        <f t="shared" si="1388"/>
        <v>0</v>
      </c>
      <c r="M2991" s="120" t="e">
        <f t="shared" si="1391"/>
        <v>#DIV/0!</v>
      </c>
      <c r="N2991" s="597"/>
      <c r="O2991" s="5" t="b">
        <f t="shared" si="1389"/>
        <v>1</v>
      </c>
      <c r="P2991" s="6"/>
      <c r="Q2991" s="138"/>
      <c r="R2991" s="403" t="b">
        <f t="shared" si="1375"/>
        <v>1</v>
      </c>
    </row>
    <row r="2992" spans="1:18" ht="21.75" customHeight="1" x14ac:dyDescent="0.3">
      <c r="A2992" s="591"/>
      <c r="B2992" s="454" t="s">
        <v>153</v>
      </c>
      <c r="C2992" s="40"/>
      <c r="D2992" s="24">
        <v>36488</v>
      </c>
      <c r="E2992" s="24">
        <v>36488</v>
      </c>
      <c r="F2992" s="24">
        <v>36488</v>
      </c>
      <c r="G2992" s="100">
        <f t="shared" si="1392"/>
        <v>1</v>
      </c>
      <c r="H2992" s="24">
        <v>36488</v>
      </c>
      <c r="I2992" s="100">
        <f t="shared" si="1390"/>
        <v>1</v>
      </c>
      <c r="J2992" s="100">
        <f t="shared" si="1380"/>
        <v>1</v>
      </c>
      <c r="K2992" s="24">
        <v>36488</v>
      </c>
      <c r="L2992" s="24"/>
      <c r="M2992" s="47">
        <f t="shared" si="1391"/>
        <v>1</v>
      </c>
      <c r="N2992" s="597"/>
      <c r="O2992" s="5" t="b">
        <f t="shared" si="1389"/>
        <v>1</v>
      </c>
      <c r="P2992" s="6"/>
      <c r="Q2992" s="138"/>
      <c r="R2992" s="403" t="b">
        <f t="shared" si="1375"/>
        <v>1</v>
      </c>
    </row>
    <row r="2993" spans="1:18" ht="21.75" customHeight="1" x14ac:dyDescent="0.3">
      <c r="A2993" s="591"/>
      <c r="B2993" s="454" t="s">
        <v>38</v>
      </c>
      <c r="C2993" s="40"/>
      <c r="D2993" s="24">
        <v>4054.69</v>
      </c>
      <c r="E2993" s="24">
        <v>4054.69</v>
      </c>
      <c r="F2993" s="24">
        <v>4054.69</v>
      </c>
      <c r="G2993" s="100">
        <f t="shared" si="1392"/>
        <v>1</v>
      </c>
      <c r="H2993" s="24">
        <v>4054.69</v>
      </c>
      <c r="I2993" s="100">
        <f t="shared" si="1390"/>
        <v>1</v>
      </c>
      <c r="J2993" s="100">
        <f t="shared" si="1380"/>
        <v>1</v>
      </c>
      <c r="K2993" s="24">
        <v>4054.69</v>
      </c>
      <c r="L2993" s="24">
        <f t="shared" si="1388"/>
        <v>0</v>
      </c>
      <c r="M2993" s="47">
        <f t="shared" si="1391"/>
        <v>1</v>
      </c>
      <c r="N2993" s="597"/>
      <c r="O2993" s="5" t="b">
        <f t="shared" si="1389"/>
        <v>1</v>
      </c>
      <c r="P2993" s="6"/>
      <c r="Q2993" s="138"/>
      <c r="R2993" s="403" t="b">
        <f t="shared" si="1375"/>
        <v>1</v>
      </c>
    </row>
    <row r="2994" spans="1:18" ht="25.5" customHeight="1" x14ac:dyDescent="0.3">
      <c r="A2994" s="591"/>
      <c r="B2994" s="454" t="s">
        <v>20</v>
      </c>
      <c r="C2994" s="40"/>
      <c r="D2994" s="24"/>
      <c r="E2994" s="24"/>
      <c r="F2994" s="24"/>
      <c r="G2994" s="81" t="e">
        <f t="shared" si="1392"/>
        <v>#DIV/0!</v>
      </c>
      <c r="H2994" s="40"/>
      <c r="I2994" s="81" t="e">
        <f t="shared" si="1390"/>
        <v>#DIV/0!</v>
      </c>
      <c r="J2994" s="81" t="e">
        <f t="shared" si="1380"/>
        <v>#DIV/0!</v>
      </c>
      <c r="K2994" s="24">
        <f t="shared" si="1387"/>
        <v>0</v>
      </c>
      <c r="L2994" s="24">
        <f t="shared" si="1388"/>
        <v>0</v>
      </c>
      <c r="M2994" s="120" t="e">
        <f t="shared" si="1391"/>
        <v>#DIV/0!</v>
      </c>
      <c r="N2994" s="597"/>
      <c r="O2994" s="5" t="b">
        <f t="shared" si="1389"/>
        <v>1</v>
      </c>
      <c r="P2994" s="6"/>
      <c r="Q2994" s="138"/>
      <c r="R2994" s="403" t="b">
        <f t="shared" si="1375"/>
        <v>1</v>
      </c>
    </row>
    <row r="2995" spans="1:18" ht="72.75" customHeight="1" x14ac:dyDescent="0.3">
      <c r="A2995" s="592" t="s">
        <v>1020</v>
      </c>
      <c r="B2995" s="37" t="s">
        <v>535</v>
      </c>
      <c r="C2995" s="111" t="s">
        <v>521</v>
      </c>
      <c r="D2995" s="24">
        <f>SUM(D2996:D2999)</f>
        <v>82829</v>
      </c>
      <c r="E2995" s="24">
        <f>SUM(E2996:E2999)</f>
        <v>82829</v>
      </c>
      <c r="F2995" s="24">
        <f>SUM(F2996:F2999)</f>
        <v>14634.04</v>
      </c>
      <c r="G2995" s="100">
        <f t="shared" si="1392"/>
        <v>0.17699999999999999</v>
      </c>
      <c r="H2995" s="24">
        <f>SUM(H2996:H2999)</f>
        <v>14634.04</v>
      </c>
      <c r="I2995" s="100">
        <f t="shared" si="1390"/>
        <v>0.17699999999999999</v>
      </c>
      <c r="J2995" s="81">
        <f t="shared" si="1380"/>
        <v>1</v>
      </c>
      <c r="K2995" s="24">
        <f>SUM(K2996:K2999)</f>
        <v>82829</v>
      </c>
      <c r="L2995" s="24">
        <f>SUM(L2996:L2999)</f>
        <v>0</v>
      </c>
      <c r="M2995" s="47">
        <f t="shared" si="1391"/>
        <v>1</v>
      </c>
      <c r="N2995" s="593" t="s">
        <v>1510</v>
      </c>
      <c r="O2995" s="5" t="b">
        <f t="shared" si="1389"/>
        <v>1</v>
      </c>
      <c r="P2995" s="6"/>
      <c r="Q2995" s="138"/>
      <c r="R2995" s="403" t="b">
        <f t="shared" si="1375"/>
        <v>1</v>
      </c>
    </row>
    <row r="2996" spans="1:18" ht="27" x14ac:dyDescent="0.3">
      <c r="A2996" s="592"/>
      <c r="B2996" s="454" t="s">
        <v>19</v>
      </c>
      <c r="C2996" s="40"/>
      <c r="D2996" s="24"/>
      <c r="E2996" s="24"/>
      <c r="F2996" s="24"/>
      <c r="G2996" s="81" t="e">
        <f t="shared" si="1392"/>
        <v>#DIV/0!</v>
      </c>
      <c r="H2996" s="24"/>
      <c r="I2996" s="81" t="e">
        <f t="shared" si="1390"/>
        <v>#DIV/0!</v>
      </c>
      <c r="J2996" s="81" t="e">
        <f t="shared" si="1380"/>
        <v>#DIV/0!</v>
      </c>
      <c r="K2996" s="24">
        <f t="shared" si="1387"/>
        <v>0</v>
      </c>
      <c r="L2996" s="24">
        <f t="shared" si="1388"/>
        <v>0</v>
      </c>
      <c r="M2996" s="120" t="e">
        <f t="shared" si="1391"/>
        <v>#DIV/0!</v>
      </c>
      <c r="N2996" s="593"/>
      <c r="O2996" s="5" t="b">
        <f t="shared" si="1389"/>
        <v>1</v>
      </c>
      <c r="P2996" s="6"/>
      <c r="Q2996" s="138"/>
      <c r="R2996" s="403" t="b">
        <f t="shared" si="1375"/>
        <v>1</v>
      </c>
    </row>
    <row r="2997" spans="1:18" ht="27" x14ac:dyDescent="0.3">
      <c r="A2997" s="592"/>
      <c r="B2997" s="454" t="s">
        <v>153</v>
      </c>
      <c r="C2997" s="40"/>
      <c r="D2997" s="24">
        <v>74546</v>
      </c>
      <c r="E2997" s="24">
        <v>74546</v>
      </c>
      <c r="F2997" s="24">
        <v>13170.64</v>
      </c>
      <c r="G2997" s="100">
        <f t="shared" si="1392"/>
        <v>0.17699999999999999</v>
      </c>
      <c r="H2997" s="24">
        <f>F2997</f>
        <v>13170.64</v>
      </c>
      <c r="I2997" s="100">
        <f t="shared" si="1390"/>
        <v>0.17699999999999999</v>
      </c>
      <c r="J2997" s="100">
        <f t="shared" si="1380"/>
        <v>1</v>
      </c>
      <c r="K2997" s="24">
        <v>74546</v>
      </c>
      <c r="L2997" s="24">
        <f t="shared" si="1388"/>
        <v>0</v>
      </c>
      <c r="M2997" s="47">
        <f t="shared" si="1391"/>
        <v>1</v>
      </c>
      <c r="N2997" s="593"/>
      <c r="O2997" s="5" t="b">
        <f t="shared" si="1389"/>
        <v>1</v>
      </c>
      <c r="P2997" s="6"/>
      <c r="Q2997" s="138"/>
      <c r="R2997" s="403" t="b">
        <f t="shared" si="1375"/>
        <v>1</v>
      </c>
    </row>
    <row r="2998" spans="1:18" ht="27" x14ac:dyDescent="0.3">
      <c r="A2998" s="592"/>
      <c r="B2998" s="454" t="s">
        <v>38</v>
      </c>
      <c r="C2998" s="40"/>
      <c r="D2998" s="24">
        <v>8283</v>
      </c>
      <c r="E2998" s="24">
        <v>8283</v>
      </c>
      <c r="F2998" s="24">
        <v>1463.4</v>
      </c>
      <c r="G2998" s="100">
        <f t="shared" si="1392"/>
        <v>0.17699999999999999</v>
      </c>
      <c r="H2998" s="24">
        <f>F2998</f>
        <v>1463.4</v>
      </c>
      <c r="I2998" s="100">
        <f t="shared" si="1390"/>
        <v>0.17699999999999999</v>
      </c>
      <c r="J2998" s="100">
        <f t="shared" si="1380"/>
        <v>1</v>
      </c>
      <c r="K2998" s="24">
        <v>8283</v>
      </c>
      <c r="L2998" s="24">
        <f>E2998-K2998</f>
        <v>0</v>
      </c>
      <c r="M2998" s="47">
        <f t="shared" si="1391"/>
        <v>1</v>
      </c>
      <c r="N2998" s="593"/>
      <c r="O2998" s="5" t="b">
        <f t="shared" si="1389"/>
        <v>1</v>
      </c>
      <c r="P2998" s="6"/>
      <c r="Q2998" s="138"/>
      <c r="R2998" s="403" t="b">
        <f t="shared" si="1375"/>
        <v>1</v>
      </c>
    </row>
    <row r="2999" spans="1:18" ht="27" x14ac:dyDescent="0.3">
      <c r="A2999" s="592"/>
      <c r="B2999" s="454" t="s">
        <v>20</v>
      </c>
      <c r="C2999" s="454"/>
      <c r="D2999" s="442"/>
      <c r="E2999" s="442"/>
      <c r="F2999" s="442"/>
      <c r="G2999" s="81" t="e">
        <f>F2999/E2999</f>
        <v>#DIV/0!</v>
      </c>
      <c r="H2999" s="442"/>
      <c r="I2999" s="81" t="e">
        <f>H2999/E2999</f>
        <v>#DIV/0!</v>
      </c>
      <c r="J2999" s="81" t="e">
        <f>H2999/F2999</f>
        <v>#DIV/0!</v>
      </c>
      <c r="K2999" s="24">
        <f t="shared" si="1387"/>
        <v>0</v>
      </c>
      <c r="L2999" s="24">
        <f>E2999-H2999</f>
        <v>0</v>
      </c>
      <c r="M2999" s="120" t="e">
        <f t="shared" si="1391"/>
        <v>#DIV/0!</v>
      </c>
      <c r="N2999" s="593"/>
      <c r="O2999" s="5" t="b">
        <f t="shared" si="1389"/>
        <v>1</v>
      </c>
      <c r="P2999" s="6"/>
      <c r="Q2999" s="138"/>
      <c r="R2999" s="403" t="b">
        <f t="shared" si="1375"/>
        <v>1</v>
      </c>
    </row>
    <row r="3000" spans="1:18" ht="114.75" customHeight="1" x14ac:dyDescent="0.3">
      <c r="A3000" s="592" t="s">
        <v>1108</v>
      </c>
      <c r="B3000" s="37" t="s">
        <v>1109</v>
      </c>
      <c r="C3000" s="111" t="s">
        <v>521</v>
      </c>
      <c r="D3000" s="51">
        <f>SUM(D3001:D3004)</f>
        <v>702.08</v>
      </c>
      <c r="E3000" s="51">
        <f>SUM(E3001:E3004)</f>
        <v>702.08</v>
      </c>
      <c r="F3000" s="24">
        <f>SUM(F3001:F3004)</f>
        <v>0</v>
      </c>
      <c r="G3000" s="100">
        <f t="shared" ref="G3000:G3008" si="1395">F3000/E3000</f>
        <v>0</v>
      </c>
      <c r="H3000" s="24">
        <f>SUM(H3001:H3004)</f>
        <v>0</v>
      </c>
      <c r="I3000" s="100">
        <f t="shared" ref="I3000:I3008" si="1396">H3000/E3000</f>
        <v>0</v>
      </c>
      <c r="J3000" s="81" t="e">
        <f t="shared" ref="J3000:J3008" si="1397">H3000/F3000</f>
        <v>#DIV/0!</v>
      </c>
      <c r="K3000" s="24">
        <f>SUM(K3001:K3004)</f>
        <v>702.08</v>
      </c>
      <c r="L3000" s="24">
        <f>SUM(L3001:L3004)</f>
        <v>0</v>
      </c>
      <c r="M3000" s="47">
        <f t="shared" si="1391"/>
        <v>1</v>
      </c>
      <c r="N3000" s="593" t="s">
        <v>1511</v>
      </c>
      <c r="O3000" s="5" t="b">
        <f t="shared" si="1389"/>
        <v>1</v>
      </c>
      <c r="R3000" s="403" t="b">
        <f t="shared" si="1375"/>
        <v>1</v>
      </c>
    </row>
    <row r="3001" spans="1:18" ht="27" x14ac:dyDescent="0.3">
      <c r="A3001" s="592"/>
      <c r="B3001" s="454" t="s">
        <v>19</v>
      </c>
      <c r="C3001" s="40"/>
      <c r="D3001" s="24"/>
      <c r="E3001" s="24"/>
      <c r="F3001" s="24"/>
      <c r="G3001" s="81" t="e">
        <f t="shared" si="1395"/>
        <v>#DIV/0!</v>
      </c>
      <c r="H3001" s="40"/>
      <c r="I3001" s="81" t="e">
        <f t="shared" si="1396"/>
        <v>#DIV/0!</v>
      </c>
      <c r="J3001" s="81" t="e">
        <f t="shared" si="1397"/>
        <v>#DIV/0!</v>
      </c>
      <c r="K3001" s="24">
        <f t="shared" ref="K3001" si="1398">E3001</f>
        <v>0</v>
      </c>
      <c r="L3001" s="24">
        <f t="shared" ref="L3001" si="1399">E3001-K3001</f>
        <v>0</v>
      </c>
      <c r="M3001" s="120" t="e">
        <f t="shared" si="1391"/>
        <v>#DIV/0!</v>
      </c>
      <c r="N3001" s="593"/>
      <c r="O3001" s="5" t="b">
        <f t="shared" si="1389"/>
        <v>1</v>
      </c>
      <c r="R3001" s="403" t="b">
        <f t="shared" si="1375"/>
        <v>1</v>
      </c>
    </row>
    <row r="3002" spans="1:18" ht="27" x14ac:dyDescent="0.3">
      <c r="A3002" s="592"/>
      <c r="B3002" s="454" t="s">
        <v>153</v>
      </c>
      <c r="C3002" s="40"/>
      <c r="D3002" s="24"/>
      <c r="E3002" s="24"/>
      <c r="F3002" s="24"/>
      <c r="G3002" s="81" t="e">
        <f t="shared" si="1395"/>
        <v>#DIV/0!</v>
      </c>
      <c r="H3002" s="36"/>
      <c r="I3002" s="81" t="e">
        <f t="shared" si="1396"/>
        <v>#DIV/0!</v>
      </c>
      <c r="J3002" s="81" t="e">
        <f t="shared" si="1397"/>
        <v>#DIV/0!</v>
      </c>
      <c r="K3002" s="36"/>
      <c r="L3002" s="36"/>
      <c r="M3002" s="120" t="e">
        <f t="shared" si="1391"/>
        <v>#DIV/0!</v>
      </c>
      <c r="N3002" s="593"/>
      <c r="O3002" s="5" t="b">
        <f t="shared" si="1389"/>
        <v>1</v>
      </c>
      <c r="R3002" s="403" t="b">
        <f t="shared" si="1375"/>
        <v>1</v>
      </c>
    </row>
    <row r="3003" spans="1:18" ht="27" x14ac:dyDescent="0.3">
      <c r="A3003" s="592"/>
      <c r="B3003" s="454" t="s">
        <v>38</v>
      </c>
      <c r="C3003" s="40"/>
      <c r="D3003" s="24">
        <v>702.08</v>
      </c>
      <c r="E3003" s="24">
        <f>D3003</f>
        <v>702.08</v>
      </c>
      <c r="F3003" s="24"/>
      <c r="G3003" s="100">
        <f t="shared" si="1395"/>
        <v>0</v>
      </c>
      <c r="H3003" s="24"/>
      <c r="I3003" s="100">
        <f t="shared" si="1396"/>
        <v>0</v>
      </c>
      <c r="J3003" s="81" t="e">
        <f t="shared" si="1397"/>
        <v>#DIV/0!</v>
      </c>
      <c r="K3003" s="24">
        <f>E3003</f>
        <v>702.08</v>
      </c>
      <c r="L3003" s="24">
        <f t="shared" ref="L3003:L3004" si="1400">E3003-K3003</f>
        <v>0</v>
      </c>
      <c r="M3003" s="47">
        <f t="shared" si="1391"/>
        <v>1</v>
      </c>
      <c r="N3003" s="593"/>
      <c r="O3003" s="5" t="b">
        <f t="shared" si="1389"/>
        <v>1</v>
      </c>
      <c r="R3003" s="403" t="b">
        <f t="shared" si="1375"/>
        <v>1</v>
      </c>
    </row>
    <row r="3004" spans="1:18" ht="27" x14ac:dyDescent="0.3">
      <c r="A3004" s="592"/>
      <c r="B3004" s="454" t="s">
        <v>20</v>
      </c>
      <c r="C3004" s="40"/>
      <c r="D3004" s="24"/>
      <c r="E3004" s="24"/>
      <c r="F3004" s="24"/>
      <c r="G3004" s="81" t="e">
        <f t="shared" si="1395"/>
        <v>#DIV/0!</v>
      </c>
      <c r="H3004" s="40"/>
      <c r="I3004" s="81" t="e">
        <f t="shared" si="1396"/>
        <v>#DIV/0!</v>
      </c>
      <c r="J3004" s="81" t="e">
        <f t="shared" si="1397"/>
        <v>#DIV/0!</v>
      </c>
      <c r="K3004" s="24">
        <f t="shared" ref="K3004" si="1401">E3004</f>
        <v>0</v>
      </c>
      <c r="L3004" s="24">
        <f t="shared" si="1400"/>
        <v>0</v>
      </c>
      <c r="M3004" s="120" t="e">
        <f t="shared" si="1391"/>
        <v>#DIV/0!</v>
      </c>
      <c r="N3004" s="593"/>
      <c r="O3004" s="5" t="b">
        <f t="shared" si="1389"/>
        <v>1</v>
      </c>
      <c r="R3004" s="403" t="b">
        <f t="shared" si="1375"/>
        <v>1</v>
      </c>
    </row>
    <row r="3005" spans="1:18" ht="84" customHeight="1" x14ac:dyDescent="0.3">
      <c r="A3005" s="594" t="s">
        <v>1110</v>
      </c>
      <c r="B3005" s="438" t="s">
        <v>1111</v>
      </c>
      <c r="C3005" s="439" t="s">
        <v>521</v>
      </c>
      <c r="D3005" s="381">
        <f>SUM(D3006:D3009)</f>
        <v>754.81</v>
      </c>
      <c r="E3005" s="381">
        <f>SUM(E3006:E3009)</f>
        <v>754.81</v>
      </c>
      <c r="F3005" s="381">
        <f>SUM(F3006:F3009)</f>
        <v>0</v>
      </c>
      <c r="G3005" s="382">
        <f t="shared" si="1395"/>
        <v>0</v>
      </c>
      <c r="H3005" s="440">
        <f>SUM(H3006:H3009)</f>
        <v>0</v>
      </c>
      <c r="I3005" s="382">
        <f t="shared" si="1396"/>
        <v>0</v>
      </c>
      <c r="J3005" s="441" t="e">
        <f t="shared" si="1397"/>
        <v>#DIV/0!</v>
      </c>
      <c r="K3005" s="381">
        <f>SUM(K3006:K3009)</f>
        <v>754.81</v>
      </c>
      <c r="L3005" s="381">
        <f>SUM(L3006:L3009)</f>
        <v>0</v>
      </c>
      <c r="M3005" s="383">
        <f t="shared" si="1391"/>
        <v>1</v>
      </c>
      <c r="N3005" s="596" t="s">
        <v>1512</v>
      </c>
      <c r="O3005" s="5" t="b">
        <f t="shared" si="1389"/>
        <v>1</v>
      </c>
      <c r="R3005" s="403" t="b">
        <f t="shared" si="1375"/>
        <v>1</v>
      </c>
    </row>
    <row r="3006" spans="1:18" ht="27" x14ac:dyDescent="0.3">
      <c r="A3006" s="591"/>
      <c r="B3006" s="454" t="s">
        <v>19</v>
      </c>
      <c r="C3006" s="40"/>
      <c r="D3006" s="24"/>
      <c r="E3006" s="24"/>
      <c r="F3006" s="24"/>
      <c r="G3006" s="81" t="e">
        <f t="shared" si="1395"/>
        <v>#DIV/0!</v>
      </c>
      <c r="H3006" s="40"/>
      <c r="I3006" s="81" t="e">
        <f t="shared" si="1396"/>
        <v>#DIV/0!</v>
      </c>
      <c r="J3006" s="81" t="e">
        <f t="shared" si="1397"/>
        <v>#DIV/0!</v>
      </c>
      <c r="K3006" s="24">
        <f t="shared" ref="K3006" si="1402">E3006</f>
        <v>0</v>
      </c>
      <c r="L3006" s="24">
        <f t="shared" ref="L3006:L3007" si="1403">E3006-K3006</f>
        <v>0</v>
      </c>
      <c r="M3006" s="120" t="e">
        <f t="shared" si="1391"/>
        <v>#DIV/0!</v>
      </c>
      <c r="N3006" s="597"/>
      <c r="O3006" s="5" t="b">
        <f t="shared" si="1389"/>
        <v>1</v>
      </c>
      <c r="R3006" s="403" t="b">
        <f t="shared" si="1375"/>
        <v>1</v>
      </c>
    </row>
    <row r="3007" spans="1:18" ht="27" x14ac:dyDescent="0.3">
      <c r="A3007" s="591"/>
      <c r="B3007" s="454" t="s">
        <v>153</v>
      </c>
      <c r="C3007" s="40"/>
      <c r="D3007" s="24"/>
      <c r="E3007" s="24"/>
      <c r="F3007" s="24">
        <v>0</v>
      </c>
      <c r="G3007" s="81" t="e">
        <f t="shared" si="1395"/>
        <v>#DIV/0!</v>
      </c>
      <c r="H3007" s="40">
        <v>0</v>
      </c>
      <c r="I3007" s="81" t="e">
        <f t="shared" si="1396"/>
        <v>#DIV/0!</v>
      </c>
      <c r="J3007" s="81" t="e">
        <f t="shared" si="1397"/>
        <v>#DIV/0!</v>
      </c>
      <c r="K3007" s="24"/>
      <c r="L3007" s="24">
        <f t="shared" si="1403"/>
        <v>0</v>
      </c>
      <c r="M3007" s="120" t="e">
        <f t="shared" si="1391"/>
        <v>#DIV/0!</v>
      </c>
      <c r="N3007" s="597"/>
      <c r="O3007" s="5" t="b">
        <f t="shared" si="1389"/>
        <v>1</v>
      </c>
      <c r="R3007" s="403" t="b">
        <f t="shared" si="1375"/>
        <v>1</v>
      </c>
    </row>
    <row r="3008" spans="1:18" ht="27" x14ac:dyDescent="0.3">
      <c r="A3008" s="591"/>
      <c r="B3008" s="454" t="s">
        <v>38</v>
      </c>
      <c r="C3008" s="40"/>
      <c r="D3008" s="24">
        <v>754.81</v>
      </c>
      <c r="E3008" s="24">
        <f>D3008</f>
        <v>754.81</v>
      </c>
      <c r="F3008" s="24">
        <v>0</v>
      </c>
      <c r="G3008" s="100">
        <f t="shared" si="1395"/>
        <v>0</v>
      </c>
      <c r="H3008" s="40">
        <v>0</v>
      </c>
      <c r="I3008" s="100">
        <f t="shared" si="1396"/>
        <v>0</v>
      </c>
      <c r="J3008" s="81" t="e">
        <f t="shared" si="1397"/>
        <v>#DIV/0!</v>
      </c>
      <c r="K3008" s="24">
        <f>E3008</f>
        <v>754.81</v>
      </c>
      <c r="L3008" s="24">
        <f>E3008-K3008</f>
        <v>0</v>
      </c>
      <c r="M3008" s="47">
        <f t="shared" si="1391"/>
        <v>1</v>
      </c>
      <c r="N3008" s="597"/>
      <c r="O3008" s="5" t="b">
        <f t="shared" si="1389"/>
        <v>1</v>
      </c>
      <c r="R3008" s="403" t="b">
        <f t="shared" si="1375"/>
        <v>1</v>
      </c>
    </row>
    <row r="3009" spans="1:18" thickBot="1" x14ac:dyDescent="0.35">
      <c r="A3009" s="595"/>
      <c r="B3009" s="303" t="s">
        <v>20</v>
      </c>
      <c r="C3009" s="303"/>
      <c r="D3009" s="304"/>
      <c r="E3009" s="304"/>
      <c r="F3009" s="304"/>
      <c r="G3009" s="305" t="e">
        <f>F3009/E3009</f>
        <v>#DIV/0!</v>
      </c>
      <c r="H3009" s="304"/>
      <c r="I3009" s="305" t="e">
        <f>H3009/E3009</f>
        <v>#DIV/0!</v>
      </c>
      <c r="J3009" s="305" t="e">
        <f>H3009/F3009</f>
        <v>#DIV/0!</v>
      </c>
      <c r="K3009" s="306">
        <f t="shared" ref="K3009" si="1404">E3009</f>
        <v>0</v>
      </c>
      <c r="L3009" s="306">
        <f>E3009-H3009</f>
        <v>0</v>
      </c>
      <c r="M3009" s="307" t="e">
        <f t="shared" si="1391"/>
        <v>#DIV/0!</v>
      </c>
      <c r="N3009" s="598"/>
      <c r="O3009" s="5" t="b">
        <f t="shared" si="1389"/>
        <v>1</v>
      </c>
      <c r="R3009" s="403" t="b">
        <f t="shared" si="1375"/>
        <v>1</v>
      </c>
    </row>
  </sheetData>
  <autoFilter ref="A5:CX3009"/>
  <customSheetViews>
    <customSheetView guid="{5102D12C-D1FA-4E52-A3CA-626E5CCFA0A1}" scale="50" showPageBreaks="1" zeroValues="0" fitToPage="1" printArea="1" hiddenRows="1" hiddenColumns="1" view="pageBreakPreview">
      <pane xSplit="2" ySplit="12" topLeftCell="C1011" activePane="bottomRight" state="frozen"/>
      <selection pane="bottomRight" activeCell="E981" sqref="E981"/>
      <pageMargins left="0.86614173228346458" right="0.78740157480314965" top="1.1811023622047245" bottom="0.39370078740157483" header="0" footer="0"/>
      <pageSetup paperSize="8" scale="36" fitToHeight="0" orientation="landscape" r:id="rId1"/>
      <headerFooter>
        <oddFooter>Страница &amp;P</oddFooter>
      </headerFooter>
    </customSheetView>
    <customSheetView guid="{0E64C8DB-6016-4261-834D-5A1E5F34BA3B}" scale="50" showPageBreaks="1" zeroValues="0" fitToPage="1" printArea="1" hiddenRows="1" hiddenColumns="1" view="pageBreakPreview">
      <pane xSplit="2" ySplit="12" topLeftCell="C936" activePane="bottomRight" state="frozen"/>
      <selection pane="bottomRight" activeCell="C943" sqref="C943"/>
      <pageMargins left="0.86614173228346458" right="0.78740157480314965" top="1.1811023622047245" bottom="0.39370078740157483" header="0" footer="0"/>
      <pageSetup paperSize="8" scale="56" fitToHeight="0" orientation="landscape" r:id="rId2"/>
      <headerFooter>
        <oddFooter>Страница &amp;P</oddFooter>
      </headerFooter>
    </customSheetView>
    <customSheetView guid="{87689065-5D36-49C6-A107-57E87F0E8282}" scale="50" showPageBreaks="1" fitToPage="1" printArea="1" hiddenRows="1" hiddenColumns="1" view="pageBreakPreview" topLeftCell="A392">
      <selection activeCell="B1103" sqref="B1103"/>
      <pageMargins left="0.78740157480314965" right="0.78740157480314965" top="1.1811023622047245" bottom="0.39370078740157483" header="0" footer="0"/>
      <pageSetup paperSize="8" scale="39" fitToHeight="0" orientation="landscape" r:id="rId3"/>
      <headerFooter>
        <oddFooter>Страница &amp;P</oddFooter>
      </headerFooter>
    </customSheetView>
    <customSheetView guid="{37F8CE32-8CE8-4D95-9C0E-63112E6EFFE9}" scale="60" showPageBreaks="1" hiddenRows="1" hiddenColumns="1" view="pageBreakPreview" showRuler="0" topLeftCell="A751">
      <selection activeCell="B777" sqref="B777"/>
      <rowBreaks count="22" manualBreakCount="22">
        <brk id="46" max="10" man="1"/>
        <brk id="86" max="10" man="1"/>
        <brk id="126" max="10" man="1"/>
        <brk id="191" max="10" man="1"/>
        <brk id="251" max="10" man="1"/>
        <brk id="323" max="10" man="1"/>
        <brk id="366" max="10" man="1"/>
        <brk id="420" max="10" man="1"/>
        <brk id="509" max="16383" man="1"/>
        <brk id="551" max="16383" man="1"/>
        <brk id="625" max="16383" man="1"/>
        <brk id="666" max="10" man="1"/>
        <brk id="708" max="10" man="1"/>
        <brk id="751" max="10" man="1"/>
        <brk id="793" max="16383" man="1"/>
        <brk id="836" max="10" man="1"/>
        <brk id="881" max="10" man="1"/>
        <brk id="922" max="16383" man="1"/>
        <brk id="964" max="16383" man="1"/>
        <brk id="1006" max="10" man="1"/>
        <brk id="1049" max="10" man="1"/>
        <brk id="1091" max="10" man="1"/>
      </rowBreaks>
      <pageMargins left="0.78740157480314965" right="0.78740157480314965" top="1.1811023622047245" bottom="0.39370078740157483" header="0" footer="0"/>
      <pageSetup paperSize="8" scale="63" fitToHeight="0" orientation="landscape" r:id="rId4"/>
      <headerFooter alignWithMargins="0"/>
    </customSheetView>
    <customSheetView guid="{C8C7D91A-0101-429D-A7C4-25C2A366909A}" scale="50" showPageBreaks="1" zeroValues="0" fitToPage="1" printArea="1" hiddenRows="1" hiddenColumns="1" view="pageBreakPreview" topLeftCell="A907">
      <selection activeCell="K923" sqref="K923"/>
      <pageMargins left="0.78740157480314965" right="0.78740157480314965" top="1.1811023622047245" bottom="0.39370078740157483" header="0" footer="0"/>
      <pageSetup paperSize="8" scale="62" fitToHeight="0" orientation="landscape" r:id="rId5"/>
      <headerFooter>
        <oddFooter>Страница &amp;P</oddFooter>
      </headerFooter>
    </customSheetView>
  </customSheetViews>
  <mergeCells count="1252">
    <mergeCell ref="A2230:A2234"/>
    <mergeCell ref="A1673:A1677"/>
    <mergeCell ref="A1858:A1862"/>
    <mergeCell ref="A1803:A1807"/>
    <mergeCell ref="A1773:A1777"/>
    <mergeCell ref="A1828:A1832"/>
    <mergeCell ref="A1758:A1762"/>
    <mergeCell ref="A1838:A1842"/>
    <mergeCell ref="A1883:A1887"/>
    <mergeCell ref="A1678:A1682"/>
    <mergeCell ref="A1313:A1317"/>
    <mergeCell ref="A1503:A1507"/>
    <mergeCell ref="A1343:A1347"/>
    <mergeCell ref="A1378:A1382"/>
    <mergeCell ref="A1493:A1497"/>
    <mergeCell ref="A1513:A1517"/>
    <mergeCell ref="A1488:A1492"/>
    <mergeCell ref="A1523:A1527"/>
    <mergeCell ref="A1528:A1532"/>
    <mergeCell ref="A1358:A1362"/>
    <mergeCell ref="A1933:A1937"/>
    <mergeCell ref="A2078:A2082"/>
    <mergeCell ref="A2068:A2072"/>
    <mergeCell ref="A2138:A2142"/>
    <mergeCell ref="A1993:A1997"/>
    <mergeCell ref="A1998:A2002"/>
    <mergeCell ref="A2003:A2007"/>
    <mergeCell ref="A2008:A2012"/>
    <mergeCell ref="A2033:A2037"/>
    <mergeCell ref="A2088:A2092"/>
    <mergeCell ref="A1923:A1927"/>
    <mergeCell ref="A1893:A1897"/>
    <mergeCell ref="A2410:A2414"/>
    <mergeCell ref="A2405:A2409"/>
    <mergeCell ref="A1918:A1922"/>
    <mergeCell ref="A1848:A1852"/>
    <mergeCell ref="A1843:A1847"/>
    <mergeCell ref="A1958:A1962"/>
    <mergeCell ref="A1628:A1632"/>
    <mergeCell ref="A1563:A1567"/>
    <mergeCell ref="A2143:A2147"/>
    <mergeCell ref="A2280:A2284"/>
    <mergeCell ref="A2093:A2097"/>
    <mergeCell ref="A1823:A1827"/>
    <mergeCell ref="A1813:A1817"/>
    <mergeCell ref="A1808:A1812"/>
    <mergeCell ref="A1943:A1947"/>
    <mergeCell ref="A1938:A1942"/>
    <mergeCell ref="A1898:A1902"/>
    <mergeCell ref="A2168:A2172"/>
    <mergeCell ref="A2173:A2177"/>
    <mergeCell ref="A2013:A2017"/>
    <mergeCell ref="A2018:A2022"/>
    <mergeCell ref="A1788:A1792"/>
    <mergeCell ref="A1783:A1787"/>
    <mergeCell ref="A1888:A1892"/>
    <mergeCell ref="A2118:A2122"/>
    <mergeCell ref="A2098:A2102"/>
    <mergeCell ref="A2083:A2087"/>
    <mergeCell ref="A1983:A1987"/>
    <mergeCell ref="A1953:A1957"/>
    <mergeCell ref="A1903:A1907"/>
    <mergeCell ref="A2210:A2214"/>
    <mergeCell ref="A1833:A1837"/>
    <mergeCell ref="A1738:A1742"/>
    <mergeCell ref="A1373:A1377"/>
    <mergeCell ref="A1448:A1452"/>
    <mergeCell ref="A1668:A1672"/>
    <mergeCell ref="A1743:A1747"/>
    <mergeCell ref="A1688:A1692"/>
    <mergeCell ref="A1363:A1367"/>
    <mergeCell ref="B1329:C1329"/>
    <mergeCell ref="B1331:C1331"/>
    <mergeCell ref="A1753:A1757"/>
    <mergeCell ref="A1728:A1732"/>
    <mergeCell ref="B1289:C1289"/>
    <mergeCell ref="B1290:C1290"/>
    <mergeCell ref="B1326:C1326"/>
    <mergeCell ref="B1330:C1330"/>
    <mergeCell ref="B1297:C1297"/>
    <mergeCell ref="A1298:A1302"/>
    <mergeCell ref="B1296:C1296"/>
    <mergeCell ref="B1292:C1292"/>
    <mergeCell ref="B1307:C1307"/>
    <mergeCell ref="B1314:C1314"/>
    <mergeCell ref="A1443:A1447"/>
    <mergeCell ref="A1423:A1427"/>
    <mergeCell ref="A1533:A1537"/>
    <mergeCell ref="A1418:A1422"/>
    <mergeCell ref="A1648:A1652"/>
    <mergeCell ref="A1683:A1687"/>
    <mergeCell ref="B1336:C1336"/>
    <mergeCell ref="B1337:C1337"/>
    <mergeCell ref="A1693:A1697"/>
    <mergeCell ref="A1558:A1562"/>
    <mergeCell ref="A1928:A1932"/>
    <mergeCell ref="A2123:A2127"/>
    <mergeCell ref="A2158:A2162"/>
    <mergeCell ref="A1878:A1882"/>
    <mergeCell ref="A1583:A1587"/>
    <mergeCell ref="A1588:A1592"/>
    <mergeCell ref="A1618:A1622"/>
    <mergeCell ref="A1623:A1627"/>
    <mergeCell ref="A1543:A1547"/>
    <mergeCell ref="A1708:A1712"/>
    <mergeCell ref="A1578:A1582"/>
    <mergeCell ref="A1568:A1572"/>
    <mergeCell ref="A1548:A1552"/>
    <mergeCell ref="A1463:A1467"/>
    <mergeCell ref="A1498:A1502"/>
    <mergeCell ref="A1713:A1717"/>
    <mergeCell ref="B1340:C1340"/>
    <mergeCell ref="B1341:C1341"/>
    <mergeCell ref="B1342:C1342"/>
    <mergeCell ref="A1763:A1767"/>
    <mergeCell ref="A1703:A1707"/>
    <mergeCell ref="A1853:A1857"/>
    <mergeCell ref="A1818:A1822"/>
    <mergeCell ref="A1383:A1387"/>
    <mergeCell ref="A1733:A1737"/>
    <mergeCell ref="A1518:A1522"/>
    <mergeCell ref="A1538:A1542"/>
    <mergeCell ref="A1768:A1772"/>
    <mergeCell ref="A1798:A1802"/>
    <mergeCell ref="A1663:A1667"/>
    <mergeCell ref="A1603:A1607"/>
    <mergeCell ref="A1608:A1612"/>
    <mergeCell ref="N417:N421"/>
    <mergeCell ref="A422:A426"/>
    <mergeCell ref="N422:N426"/>
    <mergeCell ref="A427:A431"/>
    <mergeCell ref="N427:N431"/>
    <mergeCell ref="A432:A436"/>
    <mergeCell ref="N432:N436"/>
    <mergeCell ref="A437:A441"/>
    <mergeCell ref="N437:N441"/>
    <mergeCell ref="A442:A446"/>
    <mergeCell ref="N442:N446"/>
    <mergeCell ref="A748:A752"/>
    <mergeCell ref="N1188:N1192"/>
    <mergeCell ref="A843:A847"/>
    <mergeCell ref="A973:A977"/>
    <mergeCell ref="B1284:C1284"/>
    <mergeCell ref="A703:A707"/>
    <mergeCell ref="N703:N707"/>
    <mergeCell ref="A993:A997"/>
    <mergeCell ref="N993:N997"/>
    <mergeCell ref="A1053:A1057"/>
    <mergeCell ref="N1053:N1057"/>
    <mergeCell ref="A948:A952"/>
    <mergeCell ref="N648:N652"/>
    <mergeCell ref="A813:A817"/>
    <mergeCell ref="A898:A902"/>
    <mergeCell ref="A978:A982"/>
    <mergeCell ref="N978:N982"/>
    <mergeCell ref="A983:A987"/>
    <mergeCell ref="N983:N987"/>
    <mergeCell ref="A828:A832"/>
    <mergeCell ref="A1253:A1257"/>
    <mergeCell ref="A1178:A1182"/>
    <mergeCell ref="A923:A927"/>
    <mergeCell ref="A252:A256"/>
    <mergeCell ref="A257:A261"/>
    <mergeCell ref="A262:A266"/>
    <mergeCell ref="A267:A271"/>
    <mergeCell ref="A913:A917"/>
    <mergeCell ref="A1008:A1012"/>
    <mergeCell ref="A1223:A1227"/>
    <mergeCell ref="B1299:C1299"/>
    <mergeCell ref="A1173:A1177"/>
    <mergeCell ref="A1153:A1157"/>
    <mergeCell ref="A1158:A1162"/>
    <mergeCell ref="B1300:C1300"/>
    <mergeCell ref="B1285:C1285"/>
    <mergeCell ref="A1233:A1237"/>
    <mergeCell ref="A1283:A1287"/>
    <mergeCell ref="A485:A489"/>
    <mergeCell ref="A327:A331"/>
    <mergeCell ref="A648:A652"/>
    <mergeCell ref="A332:A336"/>
    <mergeCell ref="A833:A837"/>
    <mergeCell ref="A863:A867"/>
    <mergeCell ref="A1293:A1297"/>
    <mergeCell ref="A858:A862"/>
    <mergeCell ref="A402:A406"/>
    <mergeCell ref="A848:A852"/>
    <mergeCell ref="A998:A1002"/>
    <mergeCell ref="A918:A922"/>
    <mergeCell ref="A1013:A1017"/>
    <mergeCell ref="A938:A942"/>
    <mergeCell ref="A908:A912"/>
    <mergeCell ref="N853:N857"/>
    <mergeCell ref="A1133:A1137"/>
    <mergeCell ref="A543:A547"/>
    <mergeCell ref="A502:A506"/>
    <mergeCell ref="A480:A484"/>
    <mergeCell ref="A873:A877"/>
    <mergeCell ref="A788:A792"/>
    <mergeCell ref="N282:N286"/>
    <mergeCell ref="A282:A286"/>
    <mergeCell ref="N267:N271"/>
    <mergeCell ref="A342:A346"/>
    <mergeCell ref="N277:N281"/>
    <mergeCell ref="N272:N276"/>
    <mergeCell ref="N257:N261"/>
    <mergeCell ref="N262:N266"/>
    <mergeCell ref="A312:A316"/>
    <mergeCell ref="N352:N356"/>
    <mergeCell ref="A347:A351"/>
    <mergeCell ref="A352:A356"/>
    <mergeCell ref="A302:A306"/>
    <mergeCell ref="A357:A361"/>
    <mergeCell ref="A387:A391"/>
    <mergeCell ref="N387:N391"/>
    <mergeCell ref="A377:A381"/>
    <mergeCell ref="A307:A311"/>
    <mergeCell ref="N307:N311"/>
    <mergeCell ref="A372:A376"/>
    <mergeCell ref="N372:N376"/>
    <mergeCell ref="A317:A321"/>
    <mergeCell ref="N317:N321"/>
    <mergeCell ref="A322:A326"/>
    <mergeCell ref="N322:N326"/>
    <mergeCell ref="N332:N336"/>
    <mergeCell ref="A337:A341"/>
    <mergeCell ref="N337:N341"/>
    <mergeCell ref="A147:A151"/>
    <mergeCell ref="N187:N191"/>
    <mergeCell ref="N287:N291"/>
    <mergeCell ref="N292:N296"/>
    <mergeCell ref="N367:N371"/>
    <mergeCell ref="A197:A201"/>
    <mergeCell ref="N217:N221"/>
    <mergeCell ref="A152:A156"/>
    <mergeCell ref="A157:A161"/>
    <mergeCell ref="A187:A191"/>
    <mergeCell ref="A192:A196"/>
    <mergeCell ref="A207:A211"/>
    <mergeCell ref="A212:A216"/>
    <mergeCell ref="A217:A221"/>
    <mergeCell ref="A222:A226"/>
    <mergeCell ref="A182:A186"/>
    <mergeCell ref="A232:A236"/>
    <mergeCell ref="A237:A241"/>
    <mergeCell ref="A162:A166"/>
    <mergeCell ref="N172:N176"/>
    <mergeCell ref="A227:A231"/>
    <mergeCell ref="N207:N211"/>
    <mergeCell ref="N242:N246"/>
    <mergeCell ref="N347:N351"/>
    <mergeCell ref="N302:N306"/>
    <mergeCell ref="A287:A291"/>
    <mergeCell ref="A292:A296"/>
    <mergeCell ref="A242:A246"/>
    <mergeCell ref="A247:A251"/>
    <mergeCell ref="N342:N346"/>
    <mergeCell ref="N202:N206"/>
    <mergeCell ref="A277:A281"/>
    <mergeCell ref="A167:A171"/>
    <mergeCell ref="A172:A176"/>
    <mergeCell ref="N237:N241"/>
    <mergeCell ref="N227:N231"/>
    <mergeCell ref="N212:N216"/>
    <mergeCell ref="A202:A206"/>
    <mergeCell ref="A272:A276"/>
    <mergeCell ref="A297:A301"/>
    <mergeCell ref="A177:A181"/>
    <mergeCell ref="A2048:A2052"/>
    <mergeCell ref="B1316:C1316"/>
    <mergeCell ref="B1304:C1304"/>
    <mergeCell ref="N1828:N1832"/>
    <mergeCell ref="N1818:N1822"/>
    <mergeCell ref="N1913:N1922"/>
    <mergeCell ref="A1863:A1867"/>
    <mergeCell ref="A1968:A1972"/>
    <mergeCell ref="A1458:A1462"/>
    <mergeCell ref="B1317:C1317"/>
    <mergeCell ref="B1324:C1324"/>
    <mergeCell ref="B1319:C1319"/>
    <mergeCell ref="B1320:C1320"/>
    <mergeCell ref="A1913:A1917"/>
    <mergeCell ref="A1908:A1912"/>
    <mergeCell ref="B1334:C1334"/>
    <mergeCell ref="A1388:A1392"/>
    <mergeCell ref="A1393:A1397"/>
    <mergeCell ref="A1398:A1402"/>
    <mergeCell ref="B1310:C1310"/>
    <mergeCell ref="N923:N927"/>
    <mergeCell ref="N1213:N1217"/>
    <mergeCell ref="A491:A495"/>
    <mergeCell ref="A468:A472"/>
    <mergeCell ref="A457:A461"/>
    <mergeCell ref="A463:A467"/>
    <mergeCell ref="A533:A537"/>
    <mergeCell ref="N1228:N1232"/>
    <mergeCell ref="N1233:N1237"/>
    <mergeCell ref="N1238:N1242"/>
    <mergeCell ref="N1253:N1257"/>
    <mergeCell ref="N1258:N1262"/>
    <mergeCell ref="B1291:C1291"/>
    <mergeCell ref="N1218:N1222"/>
    <mergeCell ref="A1248:A1252"/>
    <mergeCell ref="A1263:A1267"/>
    <mergeCell ref="A1268:A1272"/>
    <mergeCell ref="A1273:A1277"/>
    <mergeCell ref="A1213:A1217"/>
    <mergeCell ref="A1143:A1147"/>
    <mergeCell ref="A558:A562"/>
    <mergeCell ref="A598:A602"/>
    <mergeCell ref="A518:A522"/>
    <mergeCell ref="A593:A597"/>
    <mergeCell ref="A548:A552"/>
    <mergeCell ref="A798:A802"/>
    <mergeCell ref="A793:A797"/>
    <mergeCell ref="A878:A882"/>
    <mergeCell ref="A868:A872"/>
    <mergeCell ref="A513:A517"/>
    <mergeCell ref="N1168:N1172"/>
    <mergeCell ref="N1183:N1187"/>
    <mergeCell ref="A1023:A1027"/>
    <mergeCell ref="A1028:A1032"/>
    <mergeCell ref="A1038:A1042"/>
    <mergeCell ref="A883:A887"/>
    <mergeCell ref="A1093:A1097"/>
    <mergeCell ref="A1018:A1022"/>
    <mergeCell ref="A988:A992"/>
    <mergeCell ref="A933:A937"/>
    <mergeCell ref="A1078:A1082"/>
    <mergeCell ref="A1048:A1052"/>
    <mergeCell ref="A1068:A1072"/>
    <mergeCell ref="A953:A957"/>
    <mergeCell ref="A853:A857"/>
    <mergeCell ref="A1073:A1077"/>
    <mergeCell ref="A1058:A1062"/>
    <mergeCell ref="A888:A892"/>
    <mergeCell ref="A903:A907"/>
    <mergeCell ref="A893:A897"/>
    <mergeCell ref="A943:A947"/>
    <mergeCell ref="A958:A962"/>
    <mergeCell ref="A928:A932"/>
    <mergeCell ref="N1048:N1052"/>
    <mergeCell ref="N948:N952"/>
    <mergeCell ref="A412:A416"/>
    <mergeCell ref="N412:N416"/>
    <mergeCell ref="A367:A371"/>
    <mergeCell ref="N452:N456"/>
    <mergeCell ref="N457:N461"/>
    <mergeCell ref="N463:N467"/>
    <mergeCell ref="N468:N472"/>
    <mergeCell ref="N474:N478"/>
    <mergeCell ref="A397:A401"/>
    <mergeCell ref="N397:N401"/>
    <mergeCell ref="A447:A451"/>
    <mergeCell ref="N447:N451"/>
    <mergeCell ref="A452:A456"/>
    <mergeCell ref="A474:A478"/>
    <mergeCell ref="A407:A411"/>
    <mergeCell ref="A803:A807"/>
    <mergeCell ref="A573:A577"/>
    <mergeCell ref="A528:A532"/>
    <mergeCell ref="A653:A657"/>
    <mergeCell ref="A738:A742"/>
    <mergeCell ref="A508:A512"/>
    <mergeCell ref="A497:A501"/>
    <mergeCell ref="A538:A542"/>
    <mergeCell ref="A768:A772"/>
    <mergeCell ref="A808:A812"/>
    <mergeCell ref="A568:A572"/>
    <mergeCell ref="A553:A557"/>
    <mergeCell ref="A773:A777"/>
    <mergeCell ref="A783:A787"/>
    <mergeCell ref="A753:A757"/>
    <mergeCell ref="N357:N361"/>
    <mergeCell ref="A362:A366"/>
    <mergeCell ref="N362:N366"/>
    <mergeCell ref="A382:A386"/>
    <mergeCell ref="N382:N386"/>
    <mergeCell ref="A392:A396"/>
    <mergeCell ref="A417:A421"/>
    <mergeCell ref="A563:A567"/>
    <mergeCell ref="B1295:C1295"/>
    <mergeCell ref="A968:A972"/>
    <mergeCell ref="A963:A967"/>
    <mergeCell ref="A1003:A1007"/>
    <mergeCell ref="A1148:A1152"/>
    <mergeCell ref="A1138:A1142"/>
    <mergeCell ref="A1098:A1102"/>
    <mergeCell ref="A1243:A1247"/>
    <mergeCell ref="A1278:A1282"/>
    <mergeCell ref="A1193:A1197"/>
    <mergeCell ref="A1043:A1047"/>
    <mergeCell ref="A1288:A1292"/>
    <mergeCell ref="A1203:A1207"/>
    <mergeCell ref="A1208:A1212"/>
    <mergeCell ref="A1218:A1222"/>
    <mergeCell ref="B1286:C1286"/>
    <mergeCell ref="B1287:C1287"/>
    <mergeCell ref="A643:A647"/>
    <mergeCell ref="A638:A642"/>
    <mergeCell ref="A728:A732"/>
    <mergeCell ref="A618:A622"/>
    <mergeCell ref="A778:A782"/>
    <mergeCell ref="A758:A762"/>
    <mergeCell ref="A763:A767"/>
    <mergeCell ref="A1198:A1202"/>
    <mergeCell ref="A818:A822"/>
    <mergeCell ref="A823:A827"/>
    <mergeCell ref="A838:A842"/>
    <mergeCell ref="A523:A527"/>
    <mergeCell ref="A683:A687"/>
    <mergeCell ref="A688:A692"/>
    <mergeCell ref="A1033:A1037"/>
    <mergeCell ref="A1303:A1307"/>
    <mergeCell ref="A1258:A1262"/>
    <mergeCell ref="A1113:A1117"/>
    <mergeCell ref="A1118:A1122"/>
    <mergeCell ref="A1408:A1412"/>
    <mergeCell ref="A1478:A1482"/>
    <mergeCell ref="A1473:A1477"/>
    <mergeCell ref="A1428:A1432"/>
    <mergeCell ref="A1433:A1437"/>
    <mergeCell ref="A1468:A1472"/>
    <mergeCell ref="A1083:A1087"/>
    <mergeCell ref="A1238:A1242"/>
    <mergeCell ref="A1063:A1067"/>
    <mergeCell ref="A1328:A1332"/>
    <mergeCell ref="A1413:A1417"/>
    <mergeCell ref="A1368:A1372"/>
    <mergeCell ref="A1088:A1092"/>
    <mergeCell ref="A1323:A1327"/>
    <mergeCell ref="A1163:A1167"/>
    <mergeCell ref="A1438:A1442"/>
    <mergeCell ref="A1108:A1112"/>
    <mergeCell ref="A1228:A1232"/>
    <mergeCell ref="A1128:A1132"/>
    <mergeCell ref="A1103:A1107"/>
    <mergeCell ref="A12:A16"/>
    <mergeCell ref="A17:A21"/>
    <mergeCell ref="A22:A26"/>
    <mergeCell ref="A27:A31"/>
    <mergeCell ref="A32:A36"/>
    <mergeCell ref="A37:A41"/>
    <mergeCell ref="A47:A51"/>
    <mergeCell ref="A52:A56"/>
    <mergeCell ref="A57:A61"/>
    <mergeCell ref="A62:A66"/>
    <mergeCell ref="A67:A71"/>
    <mergeCell ref="A77:A81"/>
    <mergeCell ref="A82:A86"/>
    <mergeCell ref="A87:A91"/>
    <mergeCell ref="A92:A96"/>
    <mergeCell ref="A72:A76"/>
    <mergeCell ref="A142:A146"/>
    <mergeCell ref="A97:A101"/>
    <mergeCell ref="A102:A106"/>
    <mergeCell ref="A107:A111"/>
    <mergeCell ref="A112:A116"/>
    <mergeCell ref="A117:A121"/>
    <mergeCell ref="A122:A126"/>
    <mergeCell ref="A127:A131"/>
    <mergeCell ref="A132:A136"/>
    <mergeCell ref="A137:A141"/>
    <mergeCell ref="A733:A737"/>
    <mergeCell ref="A578:A582"/>
    <mergeCell ref="A708:A712"/>
    <mergeCell ref="A628:A632"/>
    <mergeCell ref="A623:A627"/>
    <mergeCell ref="A603:A607"/>
    <mergeCell ref="A658:A662"/>
    <mergeCell ref="A723:A727"/>
    <mergeCell ref="A743:A747"/>
    <mergeCell ref="A693:A697"/>
    <mergeCell ref="A698:A702"/>
    <mergeCell ref="A663:A667"/>
    <mergeCell ref="A678:A682"/>
    <mergeCell ref="A673:A677"/>
    <mergeCell ref="A633:A637"/>
    <mergeCell ref="A583:A587"/>
    <mergeCell ref="A588:A592"/>
    <mergeCell ref="A613:A617"/>
    <mergeCell ref="A608:A612"/>
    <mergeCell ref="A668:A672"/>
    <mergeCell ref="A718:A722"/>
    <mergeCell ref="A713:A717"/>
    <mergeCell ref="A2420:A2424"/>
    <mergeCell ref="A2340:A2344"/>
    <mergeCell ref="A2335:A2339"/>
    <mergeCell ref="A2395:A2399"/>
    <mergeCell ref="A2390:A2394"/>
    <mergeCell ref="A2385:A2389"/>
    <mergeCell ref="A2550:A2554"/>
    <mergeCell ref="A2545:A2549"/>
    <mergeCell ref="A2540:A2544"/>
    <mergeCell ref="A2470:A2474"/>
    <mergeCell ref="A2375:A2379"/>
    <mergeCell ref="A2370:A2374"/>
    <mergeCell ref="A2330:A2334"/>
    <mergeCell ref="A2365:A2369"/>
    <mergeCell ref="A2178:A2182"/>
    <mergeCell ref="A2215:A2219"/>
    <mergeCell ref="A2320:A2324"/>
    <mergeCell ref="A2415:A2419"/>
    <mergeCell ref="A2205:A2209"/>
    <mergeCell ref="A2183:A2187"/>
    <mergeCell ref="A2188:A2192"/>
    <mergeCell ref="A2235:A2239"/>
    <mergeCell ref="A2290:A2294"/>
    <mergeCell ref="A2270:A2274"/>
    <mergeCell ref="A2255:A2259"/>
    <mergeCell ref="A2285:A2289"/>
    <mergeCell ref="A2480:A2484"/>
    <mergeCell ref="A2485:A2489"/>
    <mergeCell ref="A2460:A2464"/>
    <mergeCell ref="A2193:A2197"/>
    <mergeCell ref="A2250:A2254"/>
    <mergeCell ref="A2275:A2279"/>
    <mergeCell ref="A2620:A2624"/>
    <mergeCell ref="A2605:A2609"/>
    <mergeCell ref="A2810:A2814"/>
    <mergeCell ref="A2630:A2634"/>
    <mergeCell ref="A2610:A2614"/>
    <mergeCell ref="A2615:A2619"/>
    <mergeCell ref="A2640:A2644"/>
    <mergeCell ref="A2685:A2689"/>
    <mergeCell ref="A2895:A2899"/>
    <mergeCell ref="A2890:A2894"/>
    <mergeCell ref="A2885:A2889"/>
    <mergeCell ref="A2735:A2739"/>
    <mergeCell ref="A2435:A2439"/>
    <mergeCell ref="A2505:A2509"/>
    <mergeCell ref="A2490:A2494"/>
    <mergeCell ref="A2580:A2584"/>
    <mergeCell ref="A2655:A2659"/>
    <mergeCell ref="A2660:A2664"/>
    <mergeCell ref="A2590:A2594"/>
    <mergeCell ref="A2665:A2669"/>
    <mergeCell ref="A2670:A2674"/>
    <mergeCell ref="A2570:A2574"/>
    <mergeCell ref="A2535:A2539"/>
    <mergeCell ref="A2530:A2534"/>
    <mergeCell ref="A2510:A2514"/>
    <mergeCell ref="A2585:A2589"/>
    <mergeCell ref="A2625:A2629"/>
    <mergeCell ref="A2515:A2519"/>
    <mergeCell ref="A2440:A2444"/>
    <mergeCell ref="A2500:A2504"/>
    <mergeCell ref="A2560:A2564"/>
    <mergeCell ref="A2995:A2999"/>
    <mergeCell ref="A2990:A2994"/>
    <mergeCell ref="A2985:A2989"/>
    <mergeCell ref="A2980:A2984"/>
    <mergeCell ref="A2730:A2734"/>
    <mergeCell ref="A2725:A2729"/>
    <mergeCell ref="A2720:A2724"/>
    <mergeCell ref="A2715:A2719"/>
    <mergeCell ref="A2785:A2789"/>
    <mergeCell ref="A2830:A2834"/>
    <mergeCell ref="A2825:A2829"/>
    <mergeCell ref="A2760:A2764"/>
    <mergeCell ref="A2710:A2714"/>
    <mergeCell ref="A2705:A2709"/>
    <mergeCell ref="A2650:A2654"/>
    <mergeCell ref="A2745:A2749"/>
    <mergeCell ref="A2740:A2744"/>
    <mergeCell ref="A2960:A2964"/>
    <mergeCell ref="A2940:A2944"/>
    <mergeCell ref="A2935:A2939"/>
    <mergeCell ref="A2930:A2934"/>
    <mergeCell ref="A2925:A2929"/>
    <mergeCell ref="A2920:A2924"/>
    <mergeCell ref="A2900:A2904"/>
    <mergeCell ref="A2835:A2839"/>
    <mergeCell ref="A2680:A2684"/>
    <mergeCell ref="A2820:A2824"/>
    <mergeCell ref="A2245:A2249"/>
    <mergeCell ref="A2260:A2264"/>
    <mergeCell ref="A2350:A2354"/>
    <mergeCell ref="N2985:N2989"/>
    <mergeCell ref="N2990:N2994"/>
    <mergeCell ref="A2880:A2884"/>
    <mergeCell ref="A2970:A2974"/>
    <mergeCell ref="A2855:A2859"/>
    <mergeCell ref="A2965:A2969"/>
    <mergeCell ref="A2955:A2959"/>
    <mergeCell ref="A2950:A2954"/>
    <mergeCell ref="A2945:A2949"/>
    <mergeCell ref="A2840:A2844"/>
    <mergeCell ref="A2850:A2854"/>
    <mergeCell ref="A2845:A2849"/>
    <mergeCell ref="A2805:A2809"/>
    <mergeCell ref="N2830:N2834"/>
    <mergeCell ref="N2805:N2809"/>
    <mergeCell ref="N2835:N2839"/>
    <mergeCell ref="N2840:N2844"/>
    <mergeCell ref="A2905:A2909"/>
    <mergeCell ref="A2875:A2879"/>
    <mergeCell ref="A2870:A2874"/>
    <mergeCell ref="A2865:A2869"/>
    <mergeCell ref="N2960:N2964"/>
    <mergeCell ref="A2400:A2404"/>
    <mergeCell ref="A2475:A2479"/>
    <mergeCell ref="A2355:A2359"/>
    <mergeCell ref="A2265:A2269"/>
    <mergeCell ref="A2360:A2364"/>
    <mergeCell ref="A2430:A2434"/>
    <mergeCell ref="A2465:A2469"/>
    <mergeCell ref="N2860:N2864"/>
    <mergeCell ref="N2865:N2869"/>
    <mergeCell ref="N2870:N2874"/>
    <mergeCell ref="N2875:N2879"/>
    <mergeCell ref="A2775:A2779"/>
    <mergeCell ref="A2770:A2774"/>
    <mergeCell ref="A2765:A2769"/>
    <mergeCell ref="N2980:N2984"/>
    <mergeCell ref="A2795:A2799"/>
    <mergeCell ref="A2635:A2639"/>
    <mergeCell ref="A2755:A2759"/>
    <mergeCell ref="A2675:A2679"/>
    <mergeCell ref="A2645:A2649"/>
    <mergeCell ref="A2750:A2754"/>
    <mergeCell ref="A2800:A2804"/>
    <mergeCell ref="A2695:A2699"/>
    <mergeCell ref="A2690:A2694"/>
    <mergeCell ref="A2780:A2784"/>
    <mergeCell ref="A2700:A2704"/>
    <mergeCell ref="A2790:A2794"/>
    <mergeCell ref="N2965:N2969"/>
    <mergeCell ref="N2970:N2974"/>
    <mergeCell ref="N2825:N2829"/>
    <mergeCell ref="A2815:A2819"/>
    <mergeCell ref="A2915:A2919"/>
    <mergeCell ref="A2910:A2914"/>
    <mergeCell ref="N2955:N2959"/>
    <mergeCell ref="N2795:N2799"/>
    <mergeCell ref="N2800:N2804"/>
    <mergeCell ref="N2675:N2679"/>
    <mergeCell ref="N2775:N2784"/>
    <mergeCell ref="N2735:N2739"/>
    <mergeCell ref="N402:N406"/>
    <mergeCell ref="N177:N181"/>
    <mergeCell ref="N222:N226"/>
    <mergeCell ref="N117:N121"/>
    <mergeCell ref="N2850:N2854"/>
    <mergeCell ref="N2855:N2859"/>
    <mergeCell ref="N2810:N2814"/>
    <mergeCell ref="N2815:N2819"/>
    <mergeCell ref="N2710:N2714"/>
    <mergeCell ref="N2820:N2824"/>
    <mergeCell ref="N2680:N2684"/>
    <mergeCell ref="N2630:N2634"/>
    <mergeCell ref="N2685:N2689"/>
    <mergeCell ref="N1148:N1152"/>
    <mergeCell ref="N1203:N1207"/>
    <mergeCell ref="N1063:N1067"/>
    <mergeCell ref="N377:N381"/>
    <mergeCell ref="N407:N411"/>
    <mergeCell ref="N232:N236"/>
    <mergeCell ref="N618:N622"/>
    <mergeCell ref="N312:N316"/>
    <mergeCell ref="N543:N547"/>
    <mergeCell ref="N823:N827"/>
    <mergeCell ref="N828:N832"/>
    <mergeCell ref="N593:N597"/>
    <mergeCell ref="N480:N484"/>
    <mergeCell ref="N142:N151"/>
    <mergeCell ref="N1073:N1077"/>
    <mergeCell ref="N1773:N1777"/>
    <mergeCell ref="N1798:N1802"/>
    <mergeCell ref="N2088:N2092"/>
    <mergeCell ref="N1588:N1592"/>
    <mergeCell ref="N2335:N2339"/>
    <mergeCell ref="N1098:N1102"/>
    <mergeCell ref="N1713:N1717"/>
    <mergeCell ref="N1838:N1842"/>
    <mergeCell ref="N1143:N1147"/>
    <mergeCell ref="N1113:N1117"/>
    <mergeCell ref="N1118:N1122"/>
    <mergeCell ref="N1163:N1167"/>
    <mergeCell ref="N1173:N1177"/>
    <mergeCell ref="N2275:N2279"/>
    <mergeCell ref="N2210:N2214"/>
    <mergeCell ref="N1103:N1107"/>
    <mergeCell ref="N2183:N2187"/>
    <mergeCell ref="N2198:N2203"/>
    <mergeCell ref="N2280:N2284"/>
    <mergeCell ref="N2103:N2107"/>
    <mergeCell ref="N2240:N2244"/>
    <mergeCell ref="N2204:N2209"/>
    <mergeCell ref="N2285:N2289"/>
    <mergeCell ref="N2225:N2229"/>
    <mergeCell ref="N1193:N1197"/>
    <mergeCell ref="N1328:N1332"/>
    <mergeCell ref="N1313:N1317"/>
    <mergeCell ref="N1528:N1532"/>
    <mergeCell ref="N1533:N1537"/>
    <mergeCell ref="N1683:N1687"/>
    <mergeCell ref="N1538:N1542"/>
    <mergeCell ref="N1543:N1547"/>
    <mergeCell ref="N1898:N1907"/>
    <mergeCell ref="N1768:N1772"/>
    <mergeCell ref="N1653:N1657"/>
    <mergeCell ref="N1733:N1737"/>
    <mergeCell ref="N327:N331"/>
    <mergeCell ref="N1348:N1352"/>
    <mergeCell ref="N1243:N1247"/>
    <mergeCell ref="N1033:N1037"/>
    <mergeCell ref="A2345:A2349"/>
    <mergeCell ref="A2525:A2529"/>
    <mergeCell ref="A2600:A2604"/>
    <mergeCell ref="A2450:A2454"/>
    <mergeCell ref="A2445:A2449"/>
    <mergeCell ref="N2600:N2604"/>
    <mergeCell ref="N2545:N2549"/>
    <mergeCell ref="N2550:N2554"/>
    <mergeCell ref="A2595:A2599"/>
    <mergeCell ref="A2325:A2329"/>
    <mergeCell ref="N2785:N2789"/>
    <mergeCell ref="N1848:N1852"/>
    <mergeCell ref="N1893:N1897"/>
    <mergeCell ref="N2365:N2369"/>
    <mergeCell ref="N2425:N2429"/>
    <mergeCell ref="N2270:N2274"/>
    <mergeCell ref="N2605:N2609"/>
    <mergeCell ref="N2610:N2614"/>
    <mergeCell ref="A2300:A2304"/>
    <mergeCell ref="A2455:A2459"/>
    <mergeCell ref="A2038:A2042"/>
    <mergeCell ref="A2153:A2157"/>
    <mergeCell ref="A2103:A2107"/>
    <mergeCell ref="A2133:A2137"/>
    <mergeCell ref="A2240:A2244"/>
    <mergeCell ref="A2108:A2112"/>
    <mergeCell ref="A2555:A2559"/>
    <mergeCell ref="A2225:A2229"/>
    <mergeCell ref="A2380:A2384"/>
    <mergeCell ref="N182:N186"/>
    <mergeCell ref="A2495:A2499"/>
    <mergeCell ref="A2565:A2569"/>
    <mergeCell ref="N2380:N2384"/>
    <mergeCell ref="A2520:A2524"/>
    <mergeCell ref="A2295:A2299"/>
    <mergeCell ref="A2575:A2579"/>
    <mergeCell ref="N603:N607"/>
    <mergeCell ref="N1803:N1807"/>
    <mergeCell ref="N1658:N1662"/>
    <mergeCell ref="N1123:N1127"/>
    <mergeCell ref="N112:N116"/>
    <mergeCell ref="N252:N256"/>
    <mergeCell ref="N523:N527"/>
    <mergeCell ref="N518:N522"/>
    <mergeCell ref="A2425:A2429"/>
    <mergeCell ref="A2305:A2309"/>
    <mergeCell ref="N2370:N2374"/>
    <mergeCell ref="A2310:A2314"/>
    <mergeCell ref="A2315:A2319"/>
    <mergeCell ref="N2345:N2349"/>
    <mergeCell ref="N2555:N2559"/>
    <mergeCell ref="N2340:N2344"/>
    <mergeCell ref="N2415:N2419"/>
    <mergeCell ref="N2565:N2569"/>
    <mergeCell ref="N2510:N2514"/>
    <mergeCell ref="N2515:N2519"/>
    <mergeCell ref="N1023:N1027"/>
    <mergeCell ref="N973:N977"/>
    <mergeCell ref="N953:N957"/>
    <mergeCell ref="N1208:N1212"/>
    <mergeCell ref="N72:N76"/>
    <mergeCell ref="N92:N96"/>
    <mergeCell ref="N688:N692"/>
    <mergeCell ref="N728:N732"/>
    <mergeCell ref="N708:N712"/>
    <mergeCell ref="N297:N301"/>
    <mergeCell ref="N102:N106"/>
    <mergeCell ref="N137:N141"/>
    <mergeCell ref="N152:N156"/>
    <mergeCell ref="N843:N847"/>
    <mergeCell ref="N633:N637"/>
    <mergeCell ref="N658:N662"/>
    <mergeCell ref="N608:N612"/>
    <mergeCell ref="N613:N617"/>
    <mergeCell ref="N157:N161"/>
    <mergeCell ref="N132:N136"/>
    <mergeCell ref="N638:N642"/>
    <mergeCell ref="N598:N602"/>
    <mergeCell ref="N768:N772"/>
    <mergeCell ref="N247:N251"/>
    <mergeCell ref="N818:N822"/>
    <mergeCell ref="N763:N767"/>
    <mergeCell ref="N683:N687"/>
    <mergeCell ref="N392:N396"/>
    <mergeCell ref="N628:N632"/>
    <mergeCell ref="N497:N501"/>
    <mergeCell ref="N502:N506"/>
    <mergeCell ref="N653:N657"/>
    <mergeCell ref="N793:N797"/>
    <mergeCell ref="N167:N171"/>
    <mergeCell ref="N197:N201"/>
    <mergeCell ref="N107:N111"/>
    <mergeCell ref="N528:N532"/>
    <mergeCell ref="N2770:N2774"/>
    <mergeCell ref="N2745:N2749"/>
    <mergeCell ref="N2750:N2754"/>
    <mergeCell ref="N2765:N2769"/>
    <mergeCell ref="N2530:N2534"/>
    <mergeCell ref="N2570:N2574"/>
    <mergeCell ref="N2395:N2399"/>
    <mergeCell ref="N2475:N2479"/>
    <mergeCell ref="N2535:N2539"/>
    <mergeCell ref="N2255:N2259"/>
    <mergeCell ref="N2178:N2182"/>
    <mergeCell ref="N1908:N1912"/>
    <mergeCell ref="N1853:N1857"/>
    <mergeCell ref="N1963:N1967"/>
    <mergeCell ref="N2300:N2304"/>
    <mergeCell ref="N2028:N2032"/>
    <mergeCell ref="N1453:N1457"/>
    <mergeCell ref="N1483:N1487"/>
    <mergeCell ref="N1473:N1477"/>
    <mergeCell ref="N2153:N2157"/>
    <mergeCell ref="N2033:N2037"/>
    <mergeCell ref="N1813:N1817"/>
    <mergeCell ref="N1888:N1892"/>
    <mergeCell ref="N1843:N1847"/>
    <mergeCell ref="N2260:N2264"/>
    <mergeCell ref="N2173:N2177"/>
    <mergeCell ref="N2725:N2729"/>
    <mergeCell ref="N1178:N1182"/>
    <mergeCell ref="N2700:N2704"/>
    <mergeCell ref="N998:N1002"/>
    <mergeCell ref="N1128:N1132"/>
    <mergeCell ref="N485:N489"/>
    <mergeCell ref="N491:N495"/>
    <mergeCell ref="N2705:N2709"/>
    <mergeCell ref="N2465:N2469"/>
    <mergeCell ref="N2405:N2409"/>
    <mergeCell ref="N2410:N2414"/>
    <mergeCell ref="N2520:N2524"/>
    <mergeCell ref="N2505:N2509"/>
    <mergeCell ref="N2620:N2624"/>
    <mergeCell ref="N2400:N2404"/>
    <mergeCell ref="N2635:N2639"/>
    <mergeCell ref="N2595:N2599"/>
    <mergeCell ref="N2615:N2619"/>
    <mergeCell ref="N2450:N2454"/>
    <mergeCell ref="N2445:N2449"/>
    <mergeCell ref="N2660:N2664"/>
    <mergeCell ref="N2695:N2699"/>
    <mergeCell ref="N2470:N2474"/>
    <mergeCell ref="N2525:N2529"/>
    <mergeCell ref="N2645:N2649"/>
    <mergeCell ref="N2650:N2654"/>
    <mergeCell ref="N2655:N2659"/>
    <mergeCell ref="N2560:N2564"/>
    <mergeCell ref="N1003:N1007"/>
    <mergeCell ref="N1323:N1327"/>
    <mergeCell ref="N1303:N1307"/>
    <mergeCell ref="N1223:N1227"/>
    <mergeCell ref="N1248:N1252"/>
    <mergeCell ref="N1263:N1267"/>
    <mergeCell ref="N1268:N1272"/>
    <mergeCell ref="N1273:N1277"/>
    <mergeCell ref="N1318:N1322"/>
    <mergeCell ref="N2995:N2999"/>
    <mergeCell ref="N2975:N2979"/>
    <mergeCell ref="N2885:N2889"/>
    <mergeCell ref="A2199:A2203"/>
    <mergeCell ref="A2975:A2979"/>
    <mergeCell ref="N2945:N2949"/>
    <mergeCell ref="N2895:N2899"/>
    <mergeCell ref="N2900:N2904"/>
    <mergeCell ref="N2905:N2909"/>
    <mergeCell ref="N2915:N2919"/>
    <mergeCell ref="N2920:N2924"/>
    <mergeCell ref="N2925:N2929"/>
    <mergeCell ref="N2930:N2934"/>
    <mergeCell ref="N2935:N2939"/>
    <mergeCell ref="N2940:N2944"/>
    <mergeCell ref="N2880:N2884"/>
    <mergeCell ref="N2910:N2914"/>
    <mergeCell ref="N2740:N2744"/>
    <mergeCell ref="N2690:N2694"/>
    <mergeCell ref="N2640:N2644"/>
    <mergeCell ref="A2220:A2224"/>
    <mergeCell ref="N2790:N2794"/>
    <mergeCell ref="N2420:N2424"/>
    <mergeCell ref="N2360:N2364"/>
    <mergeCell ref="N2295:N2299"/>
    <mergeCell ref="N2490:N2494"/>
    <mergeCell ref="N2440:N2444"/>
    <mergeCell ref="N2730:N2734"/>
    <mergeCell ref="N2720:N2724"/>
    <mergeCell ref="N2355:N2359"/>
    <mergeCell ref="N2290:N2294"/>
    <mergeCell ref="N2385:N2389"/>
    <mergeCell ref="N1133:N1137"/>
    <mergeCell ref="N1028:N1032"/>
    <mergeCell ref="N1158:N1162"/>
    <mergeCell ref="N1138:N1142"/>
    <mergeCell ref="N1278:N1282"/>
    <mergeCell ref="N1283:N1287"/>
    <mergeCell ref="N1108:N1112"/>
    <mergeCell ref="N1153:N1157"/>
    <mergeCell ref="N2310:N2314"/>
    <mergeCell ref="N2325:N2329"/>
    <mergeCell ref="N2220:N2224"/>
    <mergeCell ref="N2143:N2147"/>
    <mergeCell ref="N2083:N2087"/>
    <mergeCell ref="N1008:N1012"/>
    <mergeCell ref="N1013:N1017"/>
    <mergeCell ref="N1478:N1482"/>
    <mergeCell ref="N1503:N1507"/>
    <mergeCell ref="N1078:N1082"/>
    <mergeCell ref="N1418:N1422"/>
    <mergeCell ref="N2163:N2167"/>
    <mergeCell ref="N2118:N2122"/>
    <mergeCell ref="N1878:N1882"/>
    <mergeCell ref="N1808:N1812"/>
    <mergeCell ref="N1448:N1452"/>
    <mergeCell ref="N1763:N1767"/>
    <mergeCell ref="N1753:N1757"/>
    <mergeCell ref="N1833:N1837"/>
    <mergeCell ref="N1298:N1302"/>
    <mergeCell ref="N1293:N1297"/>
    <mergeCell ref="N1953:N1957"/>
    <mergeCell ref="N1958:N1962"/>
    <mergeCell ref="N1423:N1427"/>
    <mergeCell ref="N2950:N2954"/>
    <mergeCell ref="A2860:A2864"/>
    <mergeCell ref="N2845:N2849"/>
    <mergeCell ref="N2715:N2719"/>
    <mergeCell ref="N2890:N2894"/>
    <mergeCell ref="N2048:N2052"/>
    <mergeCell ref="N1613:N1617"/>
    <mergeCell ref="A1748:A1752"/>
    <mergeCell ref="A1698:A1702"/>
    <mergeCell ref="A1653:A1657"/>
    <mergeCell ref="A1793:A1797"/>
    <mergeCell ref="A1778:A1782"/>
    <mergeCell ref="A1403:A1407"/>
    <mergeCell ref="A1593:A1597"/>
    <mergeCell ref="A1718:A1722"/>
    <mergeCell ref="A1723:A1727"/>
    <mergeCell ref="A1633:A1637"/>
    <mergeCell ref="A1613:A1617"/>
    <mergeCell ref="A1573:A1577"/>
    <mergeCell ref="N1468:N1472"/>
    <mergeCell ref="A1643:A1647"/>
    <mergeCell ref="A1598:A1602"/>
    <mergeCell ref="N1738:N1742"/>
    <mergeCell ref="N1693:N1697"/>
    <mergeCell ref="N1723:N1727"/>
    <mergeCell ref="N1858:N1862"/>
    <mergeCell ref="N1583:N1587"/>
    <mergeCell ref="N2158:N2162"/>
    <mergeCell ref="N2390:N2394"/>
    <mergeCell ref="N2755:N2759"/>
    <mergeCell ref="N2760:N2764"/>
    <mergeCell ref="N2580:N2584"/>
    <mergeCell ref="N2670:N2674"/>
    <mergeCell ref="N2665:N2669"/>
    <mergeCell ref="N2430:N2434"/>
    <mergeCell ref="N2265:N2269"/>
    <mergeCell ref="N1663:N1667"/>
    <mergeCell ref="N1708:N1712"/>
    <mergeCell ref="N1383:N1387"/>
    <mergeCell ref="N1408:N1412"/>
    <mergeCell ref="N1643:N1647"/>
    <mergeCell ref="N2375:N2379"/>
    <mergeCell ref="N2235:N2239"/>
    <mergeCell ref="N2305:N2309"/>
    <mergeCell ref="N1698:N1702"/>
    <mergeCell ref="N1728:N1732"/>
    <mergeCell ref="N1748:N1752"/>
    <mergeCell ref="N1428:N1432"/>
    <mergeCell ref="N1783:N1787"/>
    <mergeCell ref="N1788:N1792"/>
    <mergeCell ref="N1793:N1797"/>
    <mergeCell ref="N1718:N1722"/>
    <mergeCell ref="N1523:N1527"/>
    <mergeCell ref="N1438:N1442"/>
    <mergeCell ref="N1403:N1407"/>
    <mergeCell ref="N2480:N2484"/>
    <mergeCell ref="N2485:N2489"/>
    <mergeCell ref="N2455:N2459"/>
    <mergeCell ref="N2460:N2464"/>
    <mergeCell ref="N1823:N1827"/>
    <mergeCell ref="N1623:N1627"/>
    <mergeCell ref="N1563:N1567"/>
    <mergeCell ref="N1493:N1497"/>
    <mergeCell ref="N1548:N1552"/>
    <mergeCell ref="N127:N131"/>
    <mergeCell ref="N162:N166"/>
    <mergeCell ref="N2215:N2219"/>
    <mergeCell ref="N2625:N2629"/>
    <mergeCell ref="N2540:N2544"/>
    <mergeCell ref="N2575:N2579"/>
    <mergeCell ref="N2435:N2439"/>
    <mergeCell ref="N2315:N2319"/>
    <mergeCell ref="N2320:N2324"/>
    <mergeCell ref="N2585:N2589"/>
    <mergeCell ref="N2590:N2594"/>
    <mergeCell ref="N1758:N1762"/>
    <mergeCell ref="N2003:N2007"/>
    <mergeCell ref="N588:N592"/>
    <mergeCell ref="N578:N582"/>
    <mergeCell ref="N743:N747"/>
    <mergeCell ref="N808:N812"/>
    <mergeCell ref="N798:N802"/>
    <mergeCell ref="N538:N542"/>
    <mergeCell ref="N553:N557"/>
    <mergeCell ref="N563:N567"/>
    <mergeCell ref="N548:N552"/>
    <mergeCell ref="N888:N892"/>
    <mergeCell ref="N673:N677"/>
    <mergeCell ref="N783:N787"/>
    <mergeCell ref="N933:N937"/>
    <mergeCell ref="N938:N942"/>
    <mergeCell ref="N943:N947"/>
    <mergeCell ref="N958:N962"/>
    <mergeCell ref="N738:N742"/>
    <mergeCell ref="N813:N817"/>
    <mergeCell ref="N833:N837"/>
    <mergeCell ref="N42:N46"/>
    <mergeCell ref="N903:N907"/>
    <mergeCell ref="N918:N922"/>
    <mergeCell ref="N1018:N1022"/>
    <mergeCell ref="N1038:N1042"/>
    <mergeCell ref="N1083:N1087"/>
    <mergeCell ref="N1308:N1312"/>
    <mergeCell ref="N1673:N1677"/>
    <mergeCell ref="N1373:N1377"/>
    <mergeCell ref="N1678:N1682"/>
    <mergeCell ref="N1378:N1382"/>
    <mergeCell ref="N77:N81"/>
    <mergeCell ref="N82:N86"/>
    <mergeCell ref="N97:N101"/>
    <mergeCell ref="N713:N717"/>
    <mergeCell ref="N718:N722"/>
    <mergeCell ref="N723:N727"/>
    <mergeCell ref="N733:N737"/>
    <mergeCell ref="N928:N932"/>
    <mergeCell ref="N898:N902"/>
    <mergeCell ref="N883:N887"/>
    <mergeCell ref="N693:N697"/>
    <mergeCell ref="N698:N702"/>
    <mergeCell ref="N908:N912"/>
    <mergeCell ref="N508:N512"/>
    <mergeCell ref="N513:N517"/>
    <mergeCell ref="N778:N782"/>
    <mergeCell ref="N758:N762"/>
    <mergeCell ref="N773:N777"/>
    <mergeCell ref="N863:N867"/>
    <mergeCell ref="N573:N577"/>
    <mergeCell ref="N583:N587"/>
    <mergeCell ref="A1:N1"/>
    <mergeCell ref="B7:B11"/>
    <mergeCell ref="L3:L5"/>
    <mergeCell ref="H4:J4"/>
    <mergeCell ref="F4:G4"/>
    <mergeCell ref="E4:E5"/>
    <mergeCell ref="N3:N5"/>
    <mergeCell ref="M3:M5"/>
    <mergeCell ref="K3:K5"/>
    <mergeCell ref="A2:D2"/>
    <mergeCell ref="F3:J3"/>
    <mergeCell ref="D4:D5"/>
    <mergeCell ref="D3:E3"/>
    <mergeCell ref="C3:C5"/>
    <mergeCell ref="B3:B5"/>
    <mergeCell ref="A3:A5"/>
    <mergeCell ref="N7:N11"/>
    <mergeCell ref="A7:A11"/>
    <mergeCell ref="N12:N16"/>
    <mergeCell ref="N17:N21"/>
    <mergeCell ref="N32:N36"/>
    <mergeCell ref="N27:N31"/>
    <mergeCell ref="N22:N26"/>
    <mergeCell ref="A42:A46"/>
    <mergeCell ref="N87:N91"/>
    <mergeCell ref="N57:N61"/>
    <mergeCell ref="N62:N66"/>
    <mergeCell ref="N37:N41"/>
    <mergeCell ref="N47:N51"/>
    <mergeCell ref="N52:N56"/>
    <mergeCell ref="N122:N126"/>
    <mergeCell ref="N67:N71"/>
    <mergeCell ref="N968:N972"/>
    <mergeCell ref="N753:N757"/>
    <mergeCell ref="N748:N752"/>
    <mergeCell ref="N623:N627"/>
    <mergeCell ref="N558:N562"/>
    <mergeCell ref="N803:N807"/>
    <mergeCell ref="N568:N572"/>
    <mergeCell ref="N838:N842"/>
    <mergeCell ref="N788:N792"/>
    <mergeCell ref="N848:N852"/>
    <mergeCell ref="N878:N882"/>
    <mergeCell ref="N913:N917"/>
    <mergeCell ref="N663:N667"/>
    <mergeCell ref="N668:N672"/>
    <mergeCell ref="N533:N537"/>
    <mergeCell ref="N858:N862"/>
    <mergeCell ref="N868:N872"/>
    <mergeCell ref="N873:N877"/>
    <mergeCell ref="N678:N682"/>
    <mergeCell ref="N192:N196"/>
    <mergeCell ref="N643:N647"/>
    <mergeCell ref="N893:N897"/>
    <mergeCell ref="N1043:N1047"/>
    <mergeCell ref="N963:N967"/>
    <mergeCell ref="N1363:N1367"/>
    <mergeCell ref="N1358:N1362"/>
    <mergeCell ref="N1353:N1357"/>
    <mergeCell ref="N1198:N1202"/>
    <mergeCell ref="N1648:N1652"/>
    <mergeCell ref="N1093:N1097"/>
    <mergeCell ref="N1368:N1372"/>
    <mergeCell ref="N1463:N1467"/>
    <mergeCell ref="N1388:N1392"/>
    <mergeCell ref="N1568:N1572"/>
    <mergeCell ref="A1508:A1512"/>
    <mergeCell ref="N1413:N1417"/>
    <mergeCell ref="N1058:N1062"/>
    <mergeCell ref="N1068:N1072"/>
    <mergeCell ref="N988:N992"/>
    <mergeCell ref="B1305:C1305"/>
    <mergeCell ref="A1308:A1312"/>
    <mergeCell ref="A1348:A1352"/>
    <mergeCell ref="B1332:C1332"/>
    <mergeCell ref="B1306:C1306"/>
    <mergeCell ref="A1168:A1172"/>
    <mergeCell ref="A1183:A1187"/>
    <mergeCell ref="A1188:A1192"/>
    <mergeCell ref="A1123:A1127"/>
    <mergeCell ref="N1393:N1397"/>
    <mergeCell ref="N1398:N1402"/>
    <mergeCell ref="N1743:N1747"/>
    <mergeCell ref="N1778:N1782"/>
    <mergeCell ref="N1868:N1872"/>
    <mergeCell ref="N1923:N1927"/>
    <mergeCell ref="N2128:N2132"/>
    <mergeCell ref="N2053:N2057"/>
    <mergeCell ref="N1343:N1347"/>
    <mergeCell ref="N1498:N1502"/>
    <mergeCell ref="N1993:N1997"/>
    <mergeCell ref="N1998:N2002"/>
    <mergeCell ref="N1518:N1522"/>
    <mergeCell ref="N1578:N1582"/>
    <mergeCell ref="N1553:N1557"/>
    <mergeCell ref="N1633:N1637"/>
    <mergeCell ref="N1703:N1707"/>
    <mergeCell ref="N1983:N1987"/>
    <mergeCell ref="N1938:N1942"/>
    <mergeCell ref="N1883:N1887"/>
    <mergeCell ref="N2113:N2117"/>
    <mergeCell ref="N2123:N2127"/>
    <mergeCell ref="N1688:N1692"/>
    <mergeCell ref="N2073:N2077"/>
    <mergeCell ref="N1933:N1937"/>
    <mergeCell ref="N1928:N1932"/>
    <mergeCell ref="N1288:N1292"/>
    <mergeCell ref="N1628:N1632"/>
    <mergeCell ref="N1573:N1577"/>
    <mergeCell ref="N1333:N1337"/>
    <mergeCell ref="N1458:N1462"/>
    <mergeCell ref="N1513:N1517"/>
    <mergeCell ref="N1488:N1492"/>
    <mergeCell ref="N1618:N1622"/>
    <mergeCell ref="N1668:N1672"/>
    <mergeCell ref="N1433:N1437"/>
    <mergeCell ref="N1338:N1342"/>
    <mergeCell ref="N1443:N1447"/>
    <mergeCell ref="N1558:N1562"/>
    <mergeCell ref="B1294:C1294"/>
    <mergeCell ref="A1333:A1337"/>
    <mergeCell ref="A1338:A1342"/>
    <mergeCell ref="A1553:A1557"/>
    <mergeCell ref="B1302:C1302"/>
    <mergeCell ref="B1301:C1301"/>
    <mergeCell ref="A1353:A1357"/>
    <mergeCell ref="B1312:C1312"/>
    <mergeCell ref="B1309:C1309"/>
    <mergeCell ref="B1315:C1315"/>
    <mergeCell ref="B1311:C1311"/>
    <mergeCell ref="B1325:C1325"/>
    <mergeCell ref="A1318:A1322"/>
    <mergeCell ref="B1339:C1339"/>
    <mergeCell ref="B1327:C1327"/>
    <mergeCell ref="A1658:A1662"/>
    <mergeCell ref="B1335:C1335"/>
    <mergeCell ref="N2148:N2152"/>
    <mergeCell ref="N1943:N1947"/>
    <mergeCell ref="N1948:N1952"/>
    <mergeCell ref="N2038:N2042"/>
    <mergeCell ref="N2168:N2172"/>
    <mergeCell ref="A2113:A2117"/>
    <mergeCell ref="N2008:N2017"/>
    <mergeCell ref="N2043:N2047"/>
    <mergeCell ref="N2058:N2062"/>
    <mergeCell ref="N2063:N2067"/>
    <mergeCell ref="N2068:N2072"/>
    <mergeCell ref="N2108:N2112"/>
    <mergeCell ref="N2098:N2102"/>
    <mergeCell ref="N2093:N2097"/>
    <mergeCell ref="A1973:A1977"/>
    <mergeCell ref="N1968:N1972"/>
    <mergeCell ref="N2023:N2027"/>
    <mergeCell ref="N2018:N2022"/>
    <mergeCell ref="N2138:N2142"/>
    <mergeCell ref="N2078:N2082"/>
    <mergeCell ref="A1948:A1952"/>
    <mergeCell ref="A2023:A2027"/>
    <mergeCell ref="A2028:A2032"/>
    <mergeCell ref="N1988:N1992"/>
    <mergeCell ref="A2128:A2132"/>
    <mergeCell ref="A1988:A1992"/>
    <mergeCell ref="A2073:A2077"/>
    <mergeCell ref="A1963:A1967"/>
    <mergeCell ref="A1978:A1982"/>
    <mergeCell ref="A2063:A2067"/>
    <mergeCell ref="N2193:N2197"/>
    <mergeCell ref="N1973:N1982"/>
    <mergeCell ref="A2058:A2062"/>
    <mergeCell ref="A3000:A3004"/>
    <mergeCell ref="N3000:N3004"/>
    <mergeCell ref="A3005:A3009"/>
    <mergeCell ref="N3005:N3009"/>
    <mergeCell ref="B1321:C1321"/>
    <mergeCell ref="B1322:C1322"/>
    <mergeCell ref="A1868:A1872"/>
    <mergeCell ref="N2330:N2334"/>
    <mergeCell ref="N2350:N2354"/>
    <mergeCell ref="N2133:N2137"/>
    <mergeCell ref="N2245:N2249"/>
    <mergeCell ref="N2250:N2254"/>
    <mergeCell ref="N2230:N2234"/>
    <mergeCell ref="A2163:A2167"/>
    <mergeCell ref="A2148:A2152"/>
    <mergeCell ref="N2495:N2499"/>
    <mergeCell ref="N2500:N2504"/>
    <mergeCell ref="A1873:A1877"/>
    <mergeCell ref="A1638:A1642"/>
    <mergeCell ref="N1638:N1642"/>
    <mergeCell ref="N1593:N1597"/>
    <mergeCell ref="N1598:N1602"/>
    <mergeCell ref="N1603:N1607"/>
    <mergeCell ref="N1608:N1612"/>
    <mergeCell ref="A1483:A1487"/>
    <mergeCell ref="A1453:A1457"/>
    <mergeCell ref="A2053:A2057"/>
    <mergeCell ref="A2043:A2047"/>
    <mergeCell ref="N2188:N2192"/>
  </mergeCells>
  <phoneticPr fontId="5" type="noConversion"/>
  <pageMargins left="0.23622047244094491" right="0.23622047244094491" top="0.74803149606299213" bottom="0.35433070866141736" header="0.31496062992125984" footer="0.15748031496062992"/>
  <pageSetup paperSize="9" scale="10" fitToHeight="8" orientation="landscape" r:id="rId6"/>
  <headerFooter>
    <oddFooter>Страница &amp;P</oddFooter>
  </headerFooter>
  <rowBreaks count="2" manualBreakCount="2">
    <brk id="501" max="13" man="1"/>
    <brk id="807" max="13" man="1"/>
  </rowBreaks>
  <ignoredErrors>
    <ignoredError sqref="G2975" formula="1"/>
  </ignoredErrors>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01.12.15</vt:lpstr>
      <vt:lpstr>'на 01.12.15'!Заголовки_для_печати</vt:lpstr>
      <vt:lpstr>'на 01.12.15'!Область_печати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User</cp:lastModifiedBy>
  <cp:lastPrinted>2015-12-10T11:48:47Z</cp:lastPrinted>
  <dcterms:created xsi:type="dcterms:W3CDTF">2011-12-13T05:34:09Z</dcterms:created>
  <dcterms:modified xsi:type="dcterms:W3CDTF">2015-12-11T05:54:15Z</dcterms:modified>
</cp:coreProperties>
</file>