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22.205\df\Documents\Размещение информации на портале АГ (ЗАНОСИМ СЮДА)\к размещению на портале\ОСС\"/>
    </mc:Choice>
  </mc:AlternateContent>
  <bookViews>
    <workbookView xWindow="0" yWindow="0" windowWidth="28800" windowHeight="12000" tabRatio="440"/>
  </bookViews>
  <sheets>
    <sheet name="на 01.06.2019" sheetId="1" r:id="rId1"/>
  </sheets>
  <definedNames>
    <definedName name="_xlnm._FilterDatabase" localSheetId="0" hidden="1">'на 01.06.2019'!$A$7:$J$399</definedName>
    <definedName name="Z_0005951B_56A8_4F75_9731_3C8A24CD1AB5_.wvu.FilterData" localSheetId="0" hidden="1">'на 01.06.2019'!$A$7:$J$399</definedName>
    <definedName name="Z_00EBC834_CC04_4600_ADF0_5EC4AEDA5595_.wvu.FilterData" localSheetId="0" hidden="1">'на 01.06.2019'!$A$7:$J$399</definedName>
    <definedName name="Z_01D4DC8C_5FD8_4E22_9898_A6D2EE840F42_.wvu.FilterData" localSheetId="0" hidden="1">'на 01.06.2019'!$A$7:$J$399</definedName>
    <definedName name="Z_0217F586_7BE2_4803_B88F_1646729DF76E_.wvu.FilterData" localSheetId="0" hidden="1">'на 01.06.2019'!$A$7:$J$399</definedName>
    <definedName name="Z_02D2F435_66DA_468E_987B_F2AECDDD4E3B_.wvu.FilterData" localSheetId="0" hidden="1">'на 01.06.2019'!$A$7:$J$399</definedName>
    <definedName name="Z_036F0B1A_A4C3_4ACE_90F0_C92FA4824CCC_.wvu.FilterData" localSheetId="0" hidden="1">'на 01.06.2019'!$A$7:$J$399</definedName>
    <definedName name="Z_040F7A53_882C_426B_A971_3BA4E7F819F6_.wvu.FilterData" localSheetId="0" hidden="1">'на 01.06.2019'!$A$7:$H$146</definedName>
    <definedName name="Z_056CFCF2_1D67_47C0_BE8C_D1F7ABB1120B_.wvu.FilterData" localSheetId="0" hidden="1">'на 01.06.2019'!$A$7:$J$399</definedName>
    <definedName name="Z_05716ABD_418C_4DA4_AC8A_C2D9BFCD057A_.wvu.FilterData" localSheetId="0" hidden="1">'на 01.06.2019'!$A$7:$J$399</definedName>
    <definedName name="Z_05917B93_2768_415F_AFD9_F6B5D0EF275E_.wvu.FilterData" localSheetId="0" hidden="1">'на 01.06.2019'!$A$7:$J$399</definedName>
    <definedName name="Z_05C1E2BB_B583_44DD_A8AC_FBF87A053735_.wvu.FilterData" localSheetId="0" hidden="1">'на 01.06.2019'!$A$7:$H$146</definedName>
    <definedName name="Z_05C9DD0B_EBEE_40E7_A642_8B2CDCC810BA_.wvu.FilterData" localSheetId="0" hidden="1">'на 01.06.2019'!$A$7:$H$146</definedName>
    <definedName name="Z_0623BA59_06E0_47C4_A9E0_EFF8949456C2_.wvu.FilterData" localSheetId="0" hidden="1">'на 01.06.2019'!$A$7:$H$146</definedName>
    <definedName name="Z_0644E522_2545_474C_824A_2ED6C2798897_.wvu.FilterData" localSheetId="0" hidden="1">'на 01.06.2019'!$A$7:$J$399</definedName>
    <definedName name="Z_06CAE47A_6EDD_4FE2_8E3A_333266247E42_.wvu.FilterData" localSheetId="0" hidden="1">'на 01.06.2019'!$A$7:$J$399</definedName>
    <definedName name="Z_06E8A760_77DE_44B7_B51E_7A5411604938_.wvu.FilterData" localSheetId="0" hidden="1">'на 01.06.2019'!$A$7:$J$399</definedName>
    <definedName name="Z_06ECB70F_782C_4925_AAED_43BDE49D6216_.wvu.FilterData" localSheetId="0" hidden="1">'на 01.06.2019'!$A$7:$J$399</definedName>
    <definedName name="Z_071188D9_4773_41E2_8227_482316F94E22_.wvu.FilterData" localSheetId="0" hidden="1">'на 01.06.2019'!$A$7:$J$399</definedName>
    <definedName name="Z_076157D9_97A7_4D47_8780_D3B408E54324_.wvu.FilterData" localSheetId="0" hidden="1">'на 01.06.2019'!$A$7:$J$399</definedName>
    <definedName name="Z_079216EF_F396_45DE_93AA_DF26C49F532F_.wvu.FilterData" localSheetId="0" hidden="1">'на 01.06.2019'!$A$7:$H$146</definedName>
    <definedName name="Z_0796BB39_B763_4CFE_9C89_197614BDD8D2_.wvu.FilterData" localSheetId="0" hidden="1">'на 01.06.2019'!$A$7:$J$399</definedName>
    <definedName name="Z_081D092E_BCFD_434D_99DD_F262EBF81A7D_.wvu.FilterData" localSheetId="0" hidden="1">'на 01.06.2019'!$A$7:$H$146</definedName>
    <definedName name="Z_081D1E71_FAB1_490F_8347_4363E467A6B8_.wvu.FilterData" localSheetId="0" hidden="1">'на 01.06.2019'!$A$7:$J$399</definedName>
    <definedName name="Z_094B4134_1EAA_4AE3_8904_2CA55A37A0CD_.wvu.FilterData" localSheetId="0" hidden="1">'на 01.06.2019'!$A$7:$J$399</definedName>
    <definedName name="Z_09665491_2447_4ACE_847B_4452B60F2DF2_.wvu.FilterData" localSheetId="0" hidden="1">'на 01.06.2019'!$A$7:$J$399</definedName>
    <definedName name="Z_09EDEF91_2CA5_4F56_B67B_9D290C461670_.wvu.FilterData" localSheetId="0" hidden="1">'на 01.06.2019'!$A$7:$H$146</definedName>
    <definedName name="Z_09F9F792_37D5_476B_BEEE_67E9106F48F0_.wvu.FilterData" localSheetId="0" hidden="1">'на 01.06.2019'!$A$7:$J$399</definedName>
    <definedName name="Z_0A10B2C2_8811_4514_A02D_EDC7436B6D07_.wvu.FilterData" localSheetId="0" hidden="1">'на 01.06.2019'!$A$7:$J$399</definedName>
    <definedName name="Z_0AA70BDA_573F_4BEC_A548_CA5C4475BFE7_.wvu.FilterData" localSheetId="0" hidden="1">'на 01.06.2019'!$A$7:$J$399</definedName>
    <definedName name="Z_0AC3FA68_E0C8_4657_AD81_AF6345EA501C_.wvu.FilterData" localSheetId="0" hidden="1">'на 01.06.2019'!$A$7:$H$146</definedName>
    <definedName name="Z_0B579593_C56D_4394_91C1_F024BBE56EB1_.wvu.FilterData" localSheetId="0" hidden="1">'на 01.06.2019'!$A$7:$H$146</definedName>
    <definedName name="Z_0BC55D76_817D_4871_ADFD_780685E85798_.wvu.FilterData" localSheetId="0" hidden="1">'на 01.06.2019'!$A$7:$J$399</definedName>
    <definedName name="Z_0C6B39CB_8BE2_4437_B7EF_2B863FB64A7A_.wvu.FilterData" localSheetId="0" hidden="1">'на 01.06.2019'!$A$7:$H$146</definedName>
    <definedName name="Z_0C80C604_218C_428E_8C68_64D1AFDB22E0_.wvu.FilterData" localSheetId="0" hidden="1">'на 01.06.2019'!$A$7:$J$399</definedName>
    <definedName name="Z_0C81132D_0EFB_424B_A2C0_D694846C9416_.wvu.FilterData" localSheetId="0" hidden="1">'на 01.06.2019'!$A$7:$J$399</definedName>
    <definedName name="Z_0C8C20D3_1DCE_4FE1_95B1_F35D8D398254_.wvu.FilterData" localSheetId="0" hidden="1">'на 01.06.2019'!$A$7:$H$146</definedName>
    <definedName name="Z_0CC48B05_D738_4589_9F69_B44D9887E2C7_.wvu.FilterData" localSheetId="0" hidden="1">'на 01.06.2019'!$A$7:$J$399</definedName>
    <definedName name="Z_0CC9441C_88E9_46D0_951D_A49C84EDA8CE_.wvu.FilterData" localSheetId="0" hidden="1">'на 01.06.2019'!$A$7:$J$399</definedName>
    <definedName name="Z_0CCCFAED_79CE_4449_BC23_D60C794B65C2_.wvu.FilterData" localSheetId="0" hidden="1">'на 01.06.2019'!$A$7:$J$399</definedName>
    <definedName name="Z_0CCCFAED_79CE_4449_BC23_D60C794B65C2_.wvu.PrintArea" localSheetId="0" hidden="1">'на 01.06.2019'!$A$1:$J$183</definedName>
    <definedName name="Z_0CCCFAED_79CE_4449_BC23_D60C794B65C2_.wvu.PrintTitles" localSheetId="0" hidden="1">'на 01.06.2019'!$5:$8</definedName>
    <definedName name="Z_0CF3E93E_60F6_45C8_AD33_C2CE08831546_.wvu.FilterData" localSheetId="0" hidden="1">'на 01.06.2019'!$A$7:$H$146</definedName>
    <definedName name="Z_0D69C398_7947_4D78_B1FE_A2A25AB79E10_.wvu.FilterData" localSheetId="0" hidden="1">'на 01.06.2019'!$A$7:$J$399</definedName>
    <definedName name="Z_0D7F5190_D20E_42FD_AD77_53CB309C7272_.wvu.FilterData" localSheetId="0" hidden="1">'на 01.06.2019'!$A$7:$H$146</definedName>
    <definedName name="Z_0DBB7EB7_A885_4D4A_A4F3_1AB3A0FE5EB1_.wvu.FilterData" localSheetId="0" hidden="1">'на 01.06.2019'!$A$7:$J$399</definedName>
    <definedName name="Z_0E67843B_6B59_48DA_8F29_8BAD133298E1_.wvu.FilterData" localSheetId="0" hidden="1">'на 01.06.2019'!$A$7:$J$399</definedName>
    <definedName name="Z_0E6786D8_AC3A_48D5_9AD7_4E7485DB6D9C_.wvu.FilterData" localSheetId="0" hidden="1">'на 01.06.2019'!$A$7:$H$146</definedName>
    <definedName name="Z_0EBE1707_975C_4649_91D3_2E9B46A60B44_.wvu.FilterData" localSheetId="0" hidden="1">'на 01.06.2019'!$A$7:$J$399</definedName>
    <definedName name="Z_101FC8DD_6A10_4029_AD34_21DB4CDC5FDB_.wvu.FilterData" localSheetId="0" hidden="1">'на 01.06.2019'!$A$7:$J$399</definedName>
    <definedName name="Z_105D23B5_3830_4B2C_A4D4_FBFBD3BEFB9C_.wvu.FilterData" localSheetId="0" hidden="1">'на 01.06.2019'!$A$7:$H$146</definedName>
    <definedName name="Z_113A0779_204C_451B_8401_73E507046130_.wvu.FilterData" localSheetId="0" hidden="1">'на 01.06.2019'!$A$7:$J$399</definedName>
    <definedName name="Z_119EECA6_2DA1_40F6_BD98_65D18CFC0359_.wvu.FilterData" localSheetId="0" hidden="1">'на 01.06.2019'!$A$7:$J$399</definedName>
    <definedName name="Z_11B0FA8E_E0BF_44A4_A141_D0892BF4BA78_.wvu.FilterData" localSheetId="0" hidden="1">'на 01.06.2019'!$A$7:$J$399</definedName>
    <definedName name="Z_11EBBD1F_0821_4763_A781_80F95B559C64_.wvu.FilterData" localSheetId="0" hidden="1">'на 01.06.2019'!$A$7:$J$399</definedName>
    <definedName name="Z_12397037_6208_4B36_BC95_11438284A9DE_.wvu.FilterData" localSheetId="0" hidden="1">'на 01.06.2019'!$A$7:$H$146</definedName>
    <definedName name="Z_12C2408D_275D_4295_8823_146036CCAF72_.wvu.FilterData" localSheetId="0" hidden="1">'на 01.06.2019'!$A$7:$J$399</definedName>
    <definedName name="Z_130C16AD_E930_4810_BDF0_A6DD3A87B8D5_.wvu.FilterData" localSheetId="0" hidden="1">'на 01.06.2019'!$A$7:$J$399</definedName>
    <definedName name="Z_1315266B_953C_4E7F_B538_74B6DF400647_.wvu.FilterData" localSheetId="0" hidden="1">'на 01.06.2019'!$A$7:$H$146</definedName>
    <definedName name="Z_132984D2_035C_4C6F_8087_28C1188A76E6_.wvu.FilterData" localSheetId="0" hidden="1">'на 01.06.2019'!$A$7:$J$399</definedName>
    <definedName name="Z_13A75724_7658_4A80_9239_F37E0BC75B64_.wvu.FilterData" localSheetId="0" hidden="1">'на 01.06.2019'!$A$7:$J$399</definedName>
    <definedName name="Z_13BE7114_35DF_4699_8779_61985C68F6C3_.wvu.FilterData" localSheetId="0" hidden="1">'на 01.06.2019'!$A$7:$J$399</definedName>
    <definedName name="Z_13BE7114_35DF_4699_8779_61985C68F6C3_.wvu.PrintArea" localSheetId="0" hidden="1">'на 01.06.2019'!$A$1:$J$199</definedName>
    <definedName name="Z_13BE7114_35DF_4699_8779_61985C68F6C3_.wvu.PrintTitles" localSheetId="0" hidden="1">'на 01.06.2019'!$5:$8</definedName>
    <definedName name="Z_13E7ADA2_058C_4412_9AEA_31547694DD5C_.wvu.FilterData" localSheetId="0" hidden="1">'на 01.06.2019'!$A$7:$H$146</definedName>
    <definedName name="Z_1474826F_81A7_45CE_9E32_539008BC6006_.wvu.FilterData" localSheetId="0" hidden="1">'на 01.06.2019'!$A$7:$J$399</definedName>
    <definedName name="Z_148D8FAA_3DC1_4430_9D42_1AFD9B8B331B_.wvu.FilterData" localSheetId="0" hidden="1">'на 01.06.2019'!$A$7:$J$399</definedName>
    <definedName name="Z_14901D06_6751_467D_A640_08BD51FC6A24_.wvu.FilterData" localSheetId="0" hidden="1">'на 01.06.2019'!$A$7:$J$399</definedName>
    <definedName name="Z_1539101F_31E9_4994_A34D_436B2BB1B73C_.wvu.FilterData" localSheetId="0" hidden="1">'на 01.06.2019'!$A$7:$J$399</definedName>
    <definedName name="Z_158130B9_9537_4E7D_AC4C_ED389C9B13A6_.wvu.FilterData" localSheetId="0" hidden="1">'на 01.06.2019'!$A$7:$J$399</definedName>
    <definedName name="Z_15AF9AFF_36E4_41C3_A9EA_A83C0A87FA00_.wvu.FilterData" localSheetId="0" hidden="1">'на 01.06.2019'!$A$7:$J$399</definedName>
    <definedName name="Z_1611C1BA_C4E2_40AE_8F45_3BEDE164E518_.wvu.FilterData" localSheetId="0" hidden="1">'на 01.06.2019'!$A$7:$J$399</definedName>
    <definedName name="Z_16533C21_4A9A_450C_8A94_553B88C3A9CF_.wvu.FilterData" localSheetId="0" hidden="1">'на 01.06.2019'!$A$7:$H$146</definedName>
    <definedName name="Z_1682CF4C_6BE2_4E45_A613_382D117E51BF_.wvu.FilterData" localSheetId="0" hidden="1">'на 01.06.2019'!$A$7:$J$399</definedName>
    <definedName name="Z_168FD5D4_D13B_47B9_8E56_61C627E3620F_.wvu.FilterData" localSheetId="0" hidden="1">'на 01.06.2019'!$A$7:$H$146</definedName>
    <definedName name="Z_169B516E_654F_469D_A8A0_69AB59FA498D_.wvu.FilterData" localSheetId="0" hidden="1">'на 01.06.2019'!$A$7:$J$399</definedName>
    <definedName name="Z_176FBEC7_B2AF_4702_A894_382F81F9ECF6_.wvu.FilterData" localSheetId="0" hidden="1">'на 01.06.2019'!$A$7:$H$146</definedName>
    <definedName name="Z_17AC66D0_E8BD_44BA_92AB_131AEC3E5A62_.wvu.FilterData" localSheetId="0" hidden="1">'на 01.06.2019'!$A$7:$J$399</definedName>
    <definedName name="Z_17AEC02B_67B1_483A_97D2_C1C6DFD21518_.wvu.FilterData" localSheetId="0" hidden="1">'на 01.06.2019'!$A$7:$J$399</definedName>
    <definedName name="Z_1902C2E4_C521_44EB_B934_0EBD6E871DD8_.wvu.FilterData" localSheetId="0" hidden="1">'на 01.06.2019'!$A$7:$J$399</definedName>
    <definedName name="Z_191D2631_8F19_4FC0_96A1_F397D331A068_.wvu.FilterData" localSheetId="0" hidden="1">'на 01.06.2019'!$A$7:$J$399</definedName>
    <definedName name="Z_1922598D_45C0_4DFB_A9E9_4D22AFD5603E_.wvu.FilterData" localSheetId="0" hidden="1">'на 01.06.2019'!$A$7:$J$399</definedName>
    <definedName name="Z_19497421_00C1_4657_A11B_18FB2BAAE62A_.wvu.FilterData" localSheetId="0" hidden="1">'на 01.06.2019'!$A$7:$J$399</definedName>
    <definedName name="Z_19510E6E_7565_4AC2_BCB4_A345501456B6_.wvu.FilterData" localSheetId="0" hidden="1">'на 01.06.2019'!$A$7:$H$146</definedName>
    <definedName name="Z_197DC433_2311_4239_A28E_8D90CD4AEB73_.wvu.FilterData" localSheetId="0" hidden="1">'на 01.06.2019'!$A$7:$J$399</definedName>
    <definedName name="Z_19944AB6_3B70_4B1C_8696_B2E3AC2ED125_.wvu.FilterData" localSheetId="0" hidden="1">'на 01.06.2019'!$A$7:$J$399</definedName>
    <definedName name="Z_19A4AADC_FDEE_45BB_8FEE_0F5508EFB8E2_.wvu.FilterData" localSheetId="0" hidden="1">'на 01.06.2019'!$A$7:$J$399</definedName>
    <definedName name="Z_19B34FC3_E683_4280_90EE_7791220AE682_.wvu.FilterData" localSheetId="0" hidden="1">'на 01.06.2019'!$A$7:$J$399</definedName>
    <definedName name="Z_19E5B318_3123_4687_A10B_72F3BDA9A599_.wvu.FilterData" localSheetId="0" hidden="1">'на 01.06.2019'!$A$7:$J$399</definedName>
    <definedName name="Z_1ADD4354_436F_41C7_AFD6_B73FA2D9BC20_.wvu.FilterData" localSheetId="0" hidden="1">'на 01.06.2019'!$A$7:$J$399</definedName>
    <definedName name="Z_1B413C41_F5DB_4793_803B_D278F6A0BE2C_.wvu.FilterData" localSheetId="0" hidden="1">'на 01.06.2019'!$A$7:$J$399</definedName>
    <definedName name="Z_1B943BCB_9609_428B_963E_E25F01748D7C_.wvu.FilterData" localSheetId="0" hidden="1">'на 01.06.2019'!$A$7:$J$399</definedName>
    <definedName name="Z_1BA0A829_1467_4894_A294_9BFD1EA8F94D_.wvu.FilterData" localSheetId="0" hidden="1">'на 01.06.2019'!$A$7:$J$399</definedName>
    <definedName name="Z_1C384A54_E3F0_4C1E_862E_6CD9154B364F_.wvu.FilterData" localSheetId="0" hidden="1">'на 01.06.2019'!$A$7:$J$399</definedName>
    <definedName name="Z_1C3DA4EF_3676_4683_84F0_1C41D26FFC16_.wvu.FilterData" localSheetId="0" hidden="1">'на 01.06.2019'!$A$7:$J$399</definedName>
    <definedName name="Z_1C3DF549_BEC3_47F7_8F0B_A96D42597ECF_.wvu.FilterData" localSheetId="0" hidden="1">'на 01.06.2019'!$A$7:$H$146</definedName>
    <definedName name="Z_1C681B2A_8932_44D9_BF50_EA5DBCC10436_.wvu.FilterData" localSheetId="0" hidden="1">'на 01.06.2019'!$A$7:$H$146</definedName>
    <definedName name="Z_1CB0764B_554D_4C09_98DC_8DED9FC27F03_.wvu.FilterData" localSheetId="0" hidden="1">'на 01.06.2019'!$A$7:$J$399</definedName>
    <definedName name="Z_1CB0CE3F_75F2_462B_8FE5_E94B0D7D6C1F_.wvu.FilterData" localSheetId="0" hidden="1">'на 01.06.2019'!$A$7:$J$399</definedName>
    <definedName name="Z_1CB5C523_AFA5_43A8_9C28_9F12CFE5BE65_.wvu.FilterData" localSheetId="0" hidden="1">'на 01.06.2019'!$A$7:$J$399</definedName>
    <definedName name="Z_1CEF9102_6C60_416B_8820_19DA6CA2FF8F_.wvu.FilterData" localSheetId="0" hidden="1">'на 01.06.2019'!$A$7:$J$399</definedName>
    <definedName name="Z_1D2C2901_70D8_494F_B885_AA5F7F9A1D2E_.wvu.FilterData" localSheetId="0" hidden="1">'на 01.06.2019'!$A$7:$J$399</definedName>
    <definedName name="Z_1D546444_6D70_47F2_86F2_EDA85896BE29_.wvu.FilterData" localSheetId="0" hidden="1">'на 01.06.2019'!$A$7:$J$399</definedName>
    <definedName name="Z_1D797472_1425_44E0_B821_543CF555289A_.wvu.FilterData" localSheetId="0" hidden="1">'на 01.06.2019'!$A$7:$J$399</definedName>
    <definedName name="Z_1E88DC95_DDEB_4EE8_8544_5724B1E6FA94_.wvu.FilterData" localSheetId="0" hidden="1">'на 01.06.2019'!$A$7:$J$399</definedName>
    <definedName name="Z_1F274A4D_4DCC_44CA_A1BD_90B7EE180486_.wvu.FilterData" localSheetId="0" hidden="1">'на 01.06.2019'!$A$7:$H$146</definedName>
    <definedName name="Z_1F6B5B08_FAE9_43CF_A27B_EE7ACD6D4DF6_.wvu.FilterData" localSheetId="0" hidden="1">'на 01.06.2019'!$A$7:$J$399</definedName>
    <definedName name="Z_1F6FF066_5CAF_4FE9_9ABD_85517853573D_.wvu.FilterData" localSheetId="0" hidden="1">'на 01.06.2019'!$A$7:$J$399</definedName>
    <definedName name="Z_1F885BC0_FA2D_45E9_BC66_C7BA68F6529B_.wvu.FilterData" localSheetId="0" hidden="1">'на 01.06.2019'!$A$7:$J$399</definedName>
    <definedName name="Z_1FD02FF0_4DBF_48AF_BE48_54893718170B_.wvu.FilterData" localSheetId="0" hidden="1">'на 01.06.2019'!$A$7:$J$399</definedName>
    <definedName name="Z_1FF678B1_7F2B_4362_81E7_D3C79ED64B95_.wvu.FilterData" localSheetId="0" hidden="1">'на 01.06.2019'!$A$7:$H$146</definedName>
    <definedName name="Z_202A973C_D681_42B4_9905_A37D128193B3_.wvu.FilterData" localSheetId="0" hidden="1">'на 01.06.2019'!$A$7:$J$399</definedName>
    <definedName name="Z_20461DED_BCEE_4284_A6DA_6F07C40C8239_.wvu.FilterData" localSheetId="0" hidden="1">'на 01.06.2019'!$A$7:$J$399</definedName>
    <definedName name="Z_20A3EB12_07C5_4317_9D11_7C0131FF1F02_.wvu.FilterData" localSheetId="0" hidden="1">'на 01.06.2019'!$A$7:$J$399</definedName>
    <definedName name="Z_215E0AF3_2FB9_4AD2_85EB_5BB3A76EA017_.wvu.FilterData" localSheetId="0" hidden="1">'на 01.06.2019'!$A$7:$J$399</definedName>
    <definedName name="Z_216AEA56_C079_4104_83C7_B22F3C2C4895_.wvu.FilterData" localSheetId="0" hidden="1">'на 01.06.2019'!$A$7:$H$146</definedName>
    <definedName name="Z_2181C7D4_AA52_40AC_A808_5D532F9A4DB9_.wvu.FilterData" localSheetId="0" hidden="1">'на 01.06.2019'!$A$7:$H$146</definedName>
    <definedName name="Z_222CB208_6EE7_4ACF_9056_A80606B8DEAE_.wvu.FilterData" localSheetId="0" hidden="1">'на 01.06.2019'!$A$7:$J$399</definedName>
    <definedName name="Z_22A3361C_6866_4206_B8FA_E848438D95B8_.wvu.FilterData" localSheetId="0" hidden="1">'на 01.06.2019'!$A$7:$H$146</definedName>
    <definedName name="Z_23D71F5A_A534_4F07_942A_44ED3D76C570_.wvu.FilterData" localSheetId="0" hidden="1">'на 01.06.2019'!$A$7:$J$399</definedName>
    <definedName name="Z_246D425F_E7DE_4F74_93E1_1CA6487BB7AF_.wvu.FilterData" localSheetId="0" hidden="1">'на 01.06.2019'!$A$7:$J$399</definedName>
    <definedName name="Z_24860D1B_9CB0_4DBB_9F9A_A7B23A9FBD9E_.wvu.FilterData" localSheetId="0" hidden="1">'на 01.06.2019'!$A$7:$J$399</definedName>
    <definedName name="Z_24D1D1DF_90B3_41D1_82E1_05DE887CC58D_.wvu.FilterData" localSheetId="0" hidden="1">'на 01.06.2019'!$A$7:$H$146</definedName>
    <definedName name="Z_24E5C1BC_322C_4FEF_B964_F0DCC04482C1_.wvu.Cols" localSheetId="0" hidden="1">'на 01.06.2019'!#REF!,'на 01.06.2019'!#REF!</definedName>
    <definedName name="Z_24E5C1BC_322C_4FEF_B964_F0DCC04482C1_.wvu.FilterData" localSheetId="0" hidden="1">'на 01.06.2019'!$A$7:$H$146</definedName>
    <definedName name="Z_24E5C1BC_322C_4FEF_B964_F0DCC04482C1_.wvu.Rows" localSheetId="0" hidden="1">'на 01.06.2019'!#REF!</definedName>
    <definedName name="Z_25997FFA_90F9_4B4A_8C73_3E119DFE9BDB_.wvu.FilterData" localSheetId="0" hidden="1">'на 01.06.2019'!$A$7:$J$399</definedName>
    <definedName name="Z_25DD804F_4FCB_49C0_B290_F226E6C8FC4D_.wvu.FilterData" localSheetId="0" hidden="1">'на 01.06.2019'!$A$7:$J$399</definedName>
    <definedName name="Z_25F305AA_6420_44FE_A658_6597DFDEDA7F_.wvu.FilterData" localSheetId="0" hidden="1">'на 01.06.2019'!$A$7:$J$399</definedName>
    <definedName name="Z_26390C63_E690_4CD6_B911_4F7F9CCE06AD_.wvu.FilterData" localSheetId="0" hidden="1">'на 01.06.2019'!$A$7:$J$399</definedName>
    <definedName name="Z_2647282E_5B25_4148_AAD9_72AB0A3F24C4_.wvu.FilterData" localSheetId="0" hidden="1">'на 01.06.2019'!$A$3:$K$183</definedName>
    <definedName name="Z_26E7CD7D_71FD_4075_B268_E6444384CE7D_.wvu.FilterData" localSheetId="0" hidden="1">'на 01.06.2019'!$A$7:$H$146</definedName>
    <definedName name="Z_271A6422_0558_45A4_90D0_4FBBFA0C466A_.wvu.FilterData" localSheetId="0" hidden="1">'на 01.06.2019'!$A$7:$J$399</definedName>
    <definedName name="Z_2751B79E_F60F_449F_9B1A_ED01F0EE4A3F_.wvu.FilterData" localSheetId="0" hidden="1">'на 01.06.2019'!$A$7:$J$399</definedName>
    <definedName name="Z_28008BE5_0693_468D_890E_2AE562EDDFCA_.wvu.FilterData" localSheetId="0" hidden="1">'на 01.06.2019'!$A$7:$H$146</definedName>
    <definedName name="Z_282F013D_E5B1_4C17_8727_7949891CEFC8_.wvu.FilterData" localSheetId="0" hidden="1">'на 01.06.2019'!$A$7:$J$399</definedName>
    <definedName name="Z_28E41E88_388C_4DFB_9AF5_1D40B3E9E104_.wvu.FilterData" localSheetId="0" hidden="1">'на 01.06.2019'!$A$7:$J$399</definedName>
    <definedName name="Z_28E4EEA1_2ECD_4F92_886B_4623628382D4_.wvu.FilterData" localSheetId="0" hidden="1">'на 01.06.2019'!$A$7:$J$399</definedName>
    <definedName name="Z_2932A736_9A81_4C2B_931E_457899534006_.wvu.FilterData" localSheetId="0" hidden="1">'на 01.06.2019'!$A$7:$J$399</definedName>
    <definedName name="Z_29A3F31E_AA0E_4520_83F3_6EDE69E47FB4_.wvu.FilterData" localSheetId="0" hidden="1">'на 01.06.2019'!$A$7:$J$399</definedName>
    <definedName name="Z_29D1C55E_0AE0_4CA9_A4C9_F358DEE7E9AD_.wvu.FilterData" localSheetId="0" hidden="1">'на 01.06.2019'!$A$7:$J$399</definedName>
    <definedName name="Z_29D71C82_2577_4FF3_9305_7EF7756DC376_.wvu.FilterData" localSheetId="0" hidden="1">'на 01.06.2019'!$A$7:$J$399</definedName>
    <definedName name="Z_2A075779_EE89_4995_9517_DAD5135FF513_.wvu.FilterData" localSheetId="0" hidden="1">'на 01.06.2019'!$A$7:$J$399</definedName>
    <definedName name="Z_2A1C394E_EC37_4AB7_9E3A_0759931D8CFD_.wvu.FilterData" localSheetId="0" hidden="1">'на 01.06.2019'!$A$7:$J$399</definedName>
    <definedName name="Z_2A567982_7892_4F86_A16D_3A26E4C78607_.wvu.FilterData" localSheetId="0" hidden="1">'на 01.06.2019'!$A$7:$J$399</definedName>
    <definedName name="Z_2A9D3288_FE38_46DD_A0BD_6FD4437B54BF_.wvu.FilterData" localSheetId="0" hidden="1">'на 01.06.2019'!$A$7:$J$399</definedName>
    <definedName name="Z_2B4EF399_1F78_4650_9196_70339D27DB54_.wvu.FilterData" localSheetId="0" hidden="1">'на 01.06.2019'!$A$7:$J$399</definedName>
    <definedName name="Z_2B67E997_66AF_4883_9EE5_9876648FDDE9_.wvu.FilterData" localSheetId="0" hidden="1">'на 01.06.2019'!$A$7:$J$399</definedName>
    <definedName name="Z_2B6BAC9D_8ECF_4B5C_AEA7_CCE1C0524E55_.wvu.FilterData" localSheetId="0" hidden="1">'на 01.06.2019'!$A$7:$J$399</definedName>
    <definedName name="Z_2C029299_5EEC_4151_A9E2_241D31E08692_.wvu.FilterData" localSheetId="0" hidden="1">'на 01.06.2019'!$A$7:$J$399</definedName>
    <definedName name="Z_2C43A648_766E_499E_95B2_EA6F7EA791D4_.wvu.FilterData" localSheetId="0" hidden="1">'на 01.06.2019'!$A$7:$J$399</definedName>
    <definedName name="Z_2C47EAD7_6B0B_40AB_9599_0BF3302E35F1_.wvu.FilterData" localSheetId="0" hidden="1">'на 01.06.2019'!$A$7:$H$146</definedName>
    <definedName name="Z_2C83C5CF_2113_4A26_AC8F_B29994F8C20B_.wvu.FilterData" localSheetId="0" hidden="1">'на 01.06.2019'!$A$7:$J$399</definedName>
    <definedName name="Z_2CA13149_FCDD_4675_859E_83B5251A0804_.wvu.FilterData" localSheetId="0" hidden="1">'на 01.06.2019'!$A$7:$J$399</definedName>
    <definedName name="Z_2CD18B03_71F5_4B8A_8C6C_592F5A66335B_.wvu.FilterData" localSheetId="0" hidden="1">'на 01.06.2019'!$A$7:$J$399</definedName>
    <definedName name="Z_2D011736_53B8_48A8_8C2E_71DD995F6546_.wvu.FilterData" localSheetId="0" hidden="1">'на 01.06.2019'!$A$7:$J$399</definedName>
    <definedName name="Z_2D540280_F40F_4530_A32A_1FF2E78E7147_.wvu.FilterData" localSheetId="0" hidden="1">'на 01.06.2019'!$A$7:$J$399</definedName>
    <definedName name="Z_2D918A37_6905_4BEF_BC3A_DA45E968DAC3_.wvu.FilterData" localSheetId="0" hidden="1">'на 01.06.2019'!$A$7:$H$146</definedName>
    <definedName name="Z_2D97755C_B099_4001_9C5F_12A88788A461_.wvu.FilterData" localSheetId="0" hidden="1">'на 01.06.2019'!$A$7:$J$399</definedName>
    <definedName name="Z_2DCF6207_B24B_43F5_B844_6C1E92F9CADA_.wvu.FilterData" localSheetId="0" hidden="1">'на 01.06.2019'!$A$7:$J$399</definedName>
    <definedName name="Z_2DF88C31_E5A0_4DFE_877D_5A31D3992603_.wvu.Rows" localSheetId="0" hidden="1">'на 01.06.2019'!#REF!,'на 01.06.2019'!#REF!,'на 01.06.2019'!#REF!,'на 01.06.2019'!#REF!,'на 01.06.2019'!#REF!,'на 01.06.2019'!#REF!,'на 01.06.2019'!#REF!,'на 01.06.2019'!#REF!,'на 01.06.2019'!#REF!,'на 01.06.2019'!#REF!,'на 01.06.2019'!#REF!</definedName>
    <definedName name="Z_2F3BAFC5_8792_4BC0_833F_5CB9ACB14A14_.wvu.FilterData" localSheetId="0" hidden="1">'на 01.06.2019'!$A$7:$H$146</definedName>
    <definedName name="Z_2F3DE7DB_1DEA_4A0C_88EC_B05C9EEC768F_.wvu.FilterData" localSheetId="0" hidden="1">'на 01.06.2019'!$A$7:$J$399</definedName>
    <definedName name="Z_2F72C4E3_E946_4870_A59B_C47D17A3E8B0_.wvu.FilterData" localSheetId="0" hidden="1">'на 01.06.2019'!$A$7:$J$399</definedName>
    <definedName name="Z_2F7AC811_CA37_46E3_866E_6E10DF43054A_.wvu.FilterData" localSheetId="0" hidden="1">'на 01.06.2019'!$A$7:$J$399</definedName>
    <definedName name="Z_2FAB8F10_5F5A_4B70_9158_E79B14A6565A_.wvu.FilterData" localSheetId="0" hidden="1">'на 01.06.2019'!$A$7:$J$399</definedName>
    <definedName name="Z_300D3722_BC5B_4EFC_A306_CB3461E96075_.wvu.FilterData" localSheetId="0" hidden="1">'на 01.06.2019'!$A$7:$J$399</definedName>
    <definedName name="Z_30325303_BF31_42D5_AC1B_F6902B32CA33_.wvu.FilterData" localSheetId="0" hidden="1">'на 01.06.2019'!$A$7:$J$399</definedName>
    <definedName name="Z_308AF0B3_EE19_4841_BBC0_915C9A7203E9_.wvu.FilterData" localSheetId="0" hidden="1">'на 01.06.2019'!$A$7:$J$399</definedName>
    <definedName name="Z_30F94082_E7C8_4DE7_AE26_19B3A4317363_.wvu.FilterData" localSheetId="0" hidden="1">'на 01.06.2019'!$A$7:$J$399</definedName>
    <definedName name="Z_315B3829_E75D_48BB_A407_88A96C0D6A4B_.wvu.FilterData" localSheetId="0" hidden="1">'на 01.06.2019'!$A$7:$J$399</definedName>
    <definedName name="Z_3169E1B8_6971_4325_933B_3FDE2BEB6DA0_.wvu.FilterData" localSheetId="0" hidden="1">'на 01.06.2019'!$A$7:$J$399</definedName>
    <definedName name="Z_316B9C14_7546_49E5_A384_4190EC7682DE_.wvu.FilterData" localSheetId="0" hidden="1">'на 01.06.2019'!$A$7:$J$399</definedName>
    <definedName name="Z_31985263_3556_4B71_A26F_62706F49B320_.wvu.FilterData" localSheetId="0" hidden="1">'на 01.06.2019'!$A$7:$H$146</definedName>
    <definedName name="Z_31C5283F_7633_4B8A_ADD5_7EB245AE899F_.wvu.FilterData" localSheetId="0" hidden="1">'на 01.06.2019'!$A$7:$J$399</definedName>
    <definedName name="Z_31EABA3C_DD8D_46BF_85B1_09527EF8E816_.wvu.FilterData" localSheetId="0" hidden="1">'на 01.06.2019'!$A$7:$H$146</definedName>
    <definedName name="Z_320B1B6B_1198_44A6_8D72_260589D02390_.wvu.FilterData" localSheetId="0" hidden="1">'на 01.06.2019'!$A$7:$J$399</definedName>
    <definedName name="Z_328B1FBD_B9E0_4F8C_AA1F_438ED0F19823_.wvu.FilterData" localSheetId="0" hidden="1">'на 01.06.2019'!$A$7:$J$399</definedName>
    <definedName name="Z_32F81156_0F3B_49A8_B56D_9A01AA7C97FE_.wvu.FilterData" localSheetId="0" hidden="1">'на 01.06.2019'!$A$7:$J$399</definedName>
    <definedName name="Z_33081AFE_875F_4448_8DBB_C2288E582829_.wvu.FilterData" localSheetId="0" hidden="1">'на 01.06.2019'!$A$7:$J$399</definedName>
    <definedName name="Z_33725023_9491_4856_AC32_391D3DCA1E13_.wvu.FilterData" localSheetId="0" hidden="1">'на 01.06.2019'!$A$7:$J$399</definedName>
    <definedName name="Z_33995DBE_E7D5_4BC5_96C4_CB599185238D_.wvu.FilterData" localSheetId="0" hidden="1">'на 01.06.2019'!$A$7:$J$399</definedName>
    <definedName name="Z_33F06620_89E2_4BA8_BAB0_6A7070FEBD8A_.wvu.FilterData" localSheetId="0" hidden="1">'на 01.06.2019'!$A$7:$J$399</definedName>
    <definedName name="Z_34587A22_A707_48EC_A6D8_8CA0D443CB5A_.wvu.FilterData" localSheetId="0" hidden="1">'на 01.06.2019'!$A$7:$J$399</definedName>
    <definedName name="Z_349EEACA_C7A1_441E_BFE3_096E57329F7C_.wvu.FilterData" localSheetId="0" hidden="1">'на 01.06.2019'!$A$7:$J$399</definedName>
    <definedName name="Z_34E97F8E_B808_4C29_AFA8_24160BA8B576_.wvu.FilterData" localSheetId="0" hidden="1">'на 01.06.2019'!$A$7:$H$146</definedName>
    <definedName name="Z_354643EC_374D_4252_A3BA_624B9338CCF6_.wvu.FilterData" localSheetId="0" hidden="1">'на 01.06.2019'!$A$7:$J$399</definedName>
    <definedName name="Z_356902C5_CBA1_407E_849C_39B6CAAFCD34_.wvu.FilterData" localSheetId="0" hidden="1">'на 01.06.2019'!$A$7:$J$399</definedName>
    <definedName name="Z_356FBDD5_3775_4781_9E0A_901095CE6157_.wvu.FilterData" localSheetId="0" hidden="1">'на 01.06.2019'!$A$7:$J$399</definedName>
    <definedName name="Z_3597F15D_13FB_47E4_B2D7_0713796F1B32_.wvu.FilterData" localSheetId="0" hidden="1">'на 01.06.2019'!$A$7:$H$146</definedName>
    <definedName name="Z_35A82584_BCCD_413D_BF58_739C849379E3_.wvu.FilterData" localSheetId="0" hidden="1">'на 01.06.2019'!$A$7:$J$399</definedName>
    <definedName name="Z_36279478_DEDD_46A7_8B6D_9500CB65A35C_.wvu.FilterData" localSheetId="0" hidden="1">'на 01.06.2019'!$A$7:$H$146</definedName>
    <definedName name="Z_36282042_958F_4D98_9515_9E9271F26AA2_.wvu.FilterData" localSheetId="0" hidden="1">'на 01.06.2019'!$A$7:$H$146</definedName>
    <definedName name="Z_36483E9A_03E9_431F_B24B_73C77EA6547E_.wvu.FilterData" localSheetId="0" hidden="1">'на 01.06.2019'!$A$7:$J$399</definedName>
    <definedName name="Z_368728BB_F981_4DE3_8F4E_C77C2580C6B3_.wvu.FilterData" localSheetId="0" hidden="1">'на 01.06.2019'!$A$7:$J$399</definedName>
    <definedName name="Z_36AEB3FF_FCBC_4E21_8EFE_F20781816ED3_.wvu.FilterData" localSheetId="0" hidden="1">'на 01.06.2019'!$A$7:$H$146</definedName>
    <definedName name="Z_371CA4AD_891B_4B1D_9403_45AB26546607_.wvu.FilterData" localSheetId="0" hidden="1">'на 01.06.2019'!$A$7:$J$399</definedName>
    <definedName name="Z_375FD1ED_0F0C_4C78_AE3D_1D583BC74E47_.wvu.FilterData" localSheetId="0" hidden="1">'на 01.06.2019'!$A$7:$J$399</definedName>
    <definedName name="Z_3780FC5F_184E_406C_B40E_6BE29406408E_.wvu.FilterData" localSheetId="0" hidden="1">'на 01.06.2019'!$A$7:$J$399</definedName>
    <definedName name="Z_3789C719_2C4D_4FFB_B9EF_5AA095975824_.wvu.FilterData" localSheetId="0" hidden="1">'на 01.06.2019'!$A$7:$J$399</definedName>
    <definedName name="Z_37F8CE32_8CE8_4D95_9C0E_63112E6EFFE9_.wvu.Cols" localSheetId="0" hidden="1">'на 01.06.2019'!#REF!</definedName>
    <definedName name="Z_37F8CE32_8CE8_4D95_9C0E_63112E6EFFE9_.wvu.FilterData" localSheetId="0" hidden="1">'на 01.06.2019'!$A$7:$H$146</definedName>
    <definedName name="Z_37F8CE32_8CE8_4D95_9C0E_63112E6EFFE9_.wvu.PrintArea" localSheetId="0" hidden="1">'на 01.06.2019'!$A$1:$J$146</definedName>
    <definedName name="Z_37F8CE32_8CE8_4D95_9C0E_63112E6EFFE9_.wvu.PrintTitles" localSheetId="0" hidden="1">'на 01.06.2019'!$5:$8</definedName>
    <definedName name="Z_37F8CE32_8CE8_4D95_9C0E_63112E6EFFE9_.wvu.Rows" localSheetId="0" hidden="1">'на 01.06.2019'!#REF!,'на 01.06.2019'!#REF!,'на 01.06.2019'!#REF!,'на 01.06.2019'!#REF!,'на 01.06.2019'!#REF!,'на 01.06.2019'!#REF!,'на 01.06.2019'!#REF!,'на 01.06.2019'!#REF!,'на 01.06.2019'!#REF!,'на 01.06.2019'!#REF!,'на 01.06.2019'!#REF!,'на 01.06.2019'!#REF!,'на 01.06.2019'!#REF!,'на 01.06.2019'!#REF!,'на 01.06.2019'!#REF!,'на 01.06.2019'!#REF!,'на 01.06.2019'!#REF!</definedName>
    <definedName name="Z_386EE007_6994_4AA6_8824_D461BF01F1EA_.wvu.FilterData" localSheetId="0" hidden="1">'на 01.06.2019'!$A$7:$J$399</definedName>
    <definedName name="Z_394FB935_0201_44F8_9182_26C511D48F51_.wvu.FilterData" localSheetId="0" hidden="1">'на 01.06.2019'!$A$7:$J$399</definedName>
    <definedName name="Z_39897EE2_53F6_432A_9A7F_7DBB2FBB08E4_.wvu.FilterData" localSheetId="0" hidden="1">'на 01.06.2019'!$A$7:$J$399</definedName>
    <definedName name="Z_39BDB0EB_9BA4_409E_B505_137EC009426F_.wvu.FilterData" localSheetId="0" hidden="1">'на 01.06.2019'!$A$7:$J$399</definedName>
    <definedName name="Z_39C96D4E_1C4D_4F18_8517_A4E3C24B1712_.wvu.FilterData" localSheetId="0" hidden="1">'на 01.06.2019'!$A$7:$J$399</definedName>
    <definedName name="Z_3A08D49D_7322_4FD5_90D4_F8436B9BCFE3_.wvu.FilterData" localSheetId="0" hidden="1">'на 01.06.2019'!$A$7:$J$399</definedName>
    <definedName name="Z_3A152827_EFCD_4FCD_A4F0_81C604FF3F88_.wvu.FilterData" localSheetId="0" hidden="1">'на 01.06.2019'!$A$7:$J$399</definedName>
    <definedName name="Z_3A3C36BB_10E7_4C1E_B0B9_7B6ED7A3EB3A_.wvu.FilterData" localSheetId="0" hidden="1">'на 01.06.2019'!$A$7:$J$399</definedName>
    <definedName name="Z_3A3DB971_386F_40FA_8DD4_4A74AFE3B4C9_.wvu.FilterData" localSheetId="0" hidden="1">'на 01.06.2019'!$A$7:$J$399</definedName>
    <definedName name="Z_3AAEA08B_779A_471D_BFA0_0D98BF9A4FAD_.wvu.FilterData" localSheetId="0" hidden="1">'на 01.06.2019'!$A$7:$H$146</definedName>
    <definedName name="Z_3ABBA6B1_F69F_4AC7_8A6D_97A73D7030DF_.wvu.FilterData" localSheetId="0" hidden="1">'на 01.06.2019'!$A$7:$J$399</definedName>
    <definedName name="Z_3B9A8A09_51D3_4E7C_A285_7AC18DD1651A_.wvu.FilterData" localSheetId="0" hidden="1">'на 01.06.2019'!$A$7:$J$399</definedName>
    <definedName name="Z_3C664174_3E98_4762_A560_3810A313981F_.wvu.FilterData" localSheetId="0" hidden="1">'на 01.06.2019'!$A$7:$J$399</definedName>
    <definedName name="Z_3C9F72CF_10C2_48CF_BBB6_A2B9A1393F37_.wvu.FilterData" localSheetId="0" hidden="1">'на 01.06.2019'!$A$7:$H$146</definedName>
    <definedName name="Z_3CBCA6B7_5D7C_44A4_844A_26E2A61FDE86_.wvu.FilterData" localSheetId="0" hidden="1">'на 01.06.2019'!$A$7:$J$399</definedName>
    <definedName name="Z_3CF5067B_C0BF_4885_AAB9_F758BBB164A0_.wvu.FilterData" localSheetId="0" hidden="1">'на 01.06.2019'!$A$7:$J$399</definedName>
    <definedName name="Z_3D1280C8_646B_4BB2_862F_8A8207220C6A_.wvu.FilterData" localSheetId="0" hidden="1">'на 01.06.2019'!$A$7:$H$146</definedName>
    <definedName name="Z_3D221415_9606_4173_A756_975B19400305_.wvu.FilterData" localSheetId="0" hidden="1">'на 01.06.2019'!$A$7:$J$399</definedName>
    <definedName name="Z_3D4245D9_9AB3_43FE_97D0_205A6EA7E6E4_.wvu.FilterData" localSheetId="0" hidden="1">'на 01.06.2019'!$A$7:$J$399</definedName>
    <definedName name="Z_3D5A28D4_CB7B_405C_9FFF_EB22C14AB77F_.wvu.FilterData" localSheetId="0" hidden="1">'на 01.06.2019'!$A$7:$J$399</definedName>
    <definedName name="Z_3D6E136A_63AE_4912_A965_BD438229D989_.wvu.FilterData" localSheetId="0" hidden="1">'на 01.06.2019'!$A$7:$J$399</definedName>
    <definedName name="Z_3DB4F6FC_CE58_4083_A6ED_88DCB901BB99_.wvu.FilterData" localSheetId="0" hidden="1">'на 01.06.2019'!$A$7:$H$146</definedName>
    <definedName name="Z_3E14FD86_95B1_4D0E_A8F6_A4FFDE0E3FF0_.wvu.FilterData" localSheetId="0" hidden="1">'на 01.06.2019'!$A$7:$J$399</definedName>
    <definedName name="Z_3E7BBA27_FCB5_4D66_864C_8656009B9E88_.wvu.FilterData" localSheetId="0" hidden="1">'на 01.06.2019'!$A$3:$K$183</definedName>
    <definedName name="Z_3EEA7E1A_5F2B_4408_A34C_1F0223B5B245_.wvu.FilterData" localSheetId="0" hidden="1">'на 01.06.2019'!$A$7:$J$399</definedName>
    <definedName name="Z_3F0F098D_D998_48FD_BB26_7A5537CB4DC9_.wvu.FilterData" localSheetId="0" hidden="1">'на 01.06.2019'!$A$7:$J$399</definedName>
    <definedName name="Z_3F4E18FA_E0CE_43C2_A7F4_5CAE036892ED_.wvu.FilterData" localSheetId="0" hidden="1">'на 01.06.2019'!$A$7:$J$399</definedName>
    <definedName name="Z_3F7954D6_04C1_4B23_AE36_0FF9609A2280_.wvu.FilterData" localSheetId="0" hidden="1">'на 01.06.2019'!$A$7:$J$399</definedName>
    <definedName name="Z_3F839701_87D5_496C_AD9C_2B5AE5742513_.wvu.FilterData" localSheetId="0" hidden="1">'на 01.06.2019'!$A$7:$J$399</definedName>
    <definedName name="Z_3FE8ACF3_2097_4BA9_8230_2DBD30F09632_.wvu.FilterData" localSheetId="0" hidden="1">'на 01.06.2019'!$A$7:$J$399</definedName>
    <definedName name="Z_3FEA0B99_83A0_4934_91F1_66BC8E596ABB_.wvu.FilterData" localSheetId="0" hidden="1">'на 01.06.2019'!$A$7:$J$399</definedName>
    <definedName name="Z_3FEDCFF8_5450_469D_9A9E_38AB8819A083_.wvu.FilterData" localSheetId="0" hidden="1">'на 01.06.2019'!$A$7:$J$399</definedName>
    <definedName name="Z_402DFE3F_A5E1_41E8_BB4F_E3062FAE22D8_.wvu.FilterData" localSheetId="0" hidden="1">'на 01.06.2019'!$A$7:$J$399</definedName>
    <definedName name="Z_403313B7_B74E_4D03_8AB9_B2A52A5BA330_.wvu.FilterData" localSheetId="0" hidden="1">'на 01.06.2019'!$A$7:$H$146</definedName>
    <definedName name="Z_4055661A_C391_44E3_B71B_DF824D593415_.wvu.FilterData" localSheetId="0" hidden="1">'на 01.06.2019'!$A$7:$H$146</definedName>
    <definedName name="Z_413E8ADC_60FE_4AEB_A365_51405ED7DAEF_.wvu.FilterData" localSheetId="0" hidden="1">'на 01.06.2019'!$A$7:$J$399</definedName>
    <definedName name="Z_415B8653_FE9C_472E_85AE_9CFA9B00FD5E_.wvu.FilterData" localSheetId="0" hidden="1">'на 01.06.2019'!$A$7:$H$146</definedName>
    <definedName name="Z_418F9F46_9018_4AFC_A504_8CA60A905B83_.wvu.FilterData" localSheetId="0" hidden="1">'на 01.06.2019'!$A$7:$J$399</definedName>
    <definedName name="Z_41A2847A_411A_4D8D_8669_7A8FD6A7F9E8_.wvu.FilterData" localSheetId="0" hidden="1">'на 01.06.2019'!$A$7:$J$399</definedName>
    <definedName name="Z_41C6EAF5_F389_4A73_A5DF_3E2ABACB9DC1_.wvu.FilterData" localSheetId="0" hidden="1">'на 01.06.2019'!$A$7:$J$399</definedName>
    <definedName name="Z_422AF1DB_ADD9_4056_90D1_EF57FA0619FA_.wvu.FilterData" localSheetId="0" hidden="1">'на 01.06.2019'!$A$7:$J$399</definedName>
    <definedName name="Z_423AE2BD_6FE7_4E39_8400_BD8A00496896_.wvu.FilterData" localSheetId="0" hidden="1">'на 01.06.2019'!$A$7:$J$399</definedName>
    <definedName name="Z_42BF13A9_20A4_4030_912B_F63923E11DBF_.wvu.FilterData" localSheetId="0" hidden="1">'на 01.06.2019'!$A$7:$J$399</definedName>
    <definedName name="Z_4388DD05_A74C_4C1C_A344_6EEDB2F4B1B0_.wvu.FilterData" localSheetId="0" hidden="1">'на 01.06.2019'!$A$7:$H$146</definedName>
    <definedName name="Z_43F7D742_5383_4CCE_A058_3A12F3676DF6_.wvu.FilterData" localSheetId="0" hidden="1">'на 01.06.2019'!$A$7:$J$399</definedName>
    <definedName name="Z_445590C0_7350_4A17_AB85_F8DCF9494ECC_.wvu.FilterData" localSheetId="0" hidden="1">'на 01.06.2019'!$A$7:$H$146</definedName>
    <definedName name="Z_448249C8_AE56_4244_9A71_332B9BB563B1_.wvu.FilterData" localSheetId="0" hidden="1">'на 01.06.2019'!$A$7:$J$399</definedName>
    <definedName name="Z_4500807F_0E0F_40C0_A6A6_F5F607F7BCF2_.wvu.FilterData" localSheetId="0" hidden="1">'на 01.06.2019'!$A$7:$J$399</definedName>
    <definedName name="Z_4518508D_B738_485B_8F09_2B48028E59D4_.wvu.FilterData" localSheetId="0" hidden="1">'на 01.06.2019'!$A$7:$J$399</definedName>
    <definedName name="Z_45D27932_FD3D_46DE_B431_4E5606457D7F_.wvu.FilterData" localSheetId="0" hidden="1">'на 01.06.2019'!$A$7:$H$146</definedName>
    <definedName name="Z_45DE1976_7F07_4EB4_8A9C_FB72D060BEFA_.wvu.FilterData" localSheetId="0" hidden="1">'на 01.06.2019'!$A$7:$J$399</definedName>
    <definedName name="Z_45DE1976_7F07_4EB4_8A9C_FB72D060BEFA_.wvu.PrintArea" localSheetId="0" hidden="1">'на 01.06.2019'!$A$1:$J$184</definedName>
    <definedName name="Z_45DE1976_7F07_4EB4_8A9C_FB72D060BEFA_.wvu.PrintTitles" localSheetId="0" hidden="1">'на 01.06.2019'!$5:$8</definedName>
    <definedName name="Z_463F3E4B_81D6_4261_A251_5FB4227E67B1_.wvu.FilterData" localSheetId="0" hidden="1">'на 01.06.2019'!$A$7:$J$399</definedName>
    <definedName name="Z_4646AC6A_1AED_414D_9F5A_8C20F4393FAC_.wvu.FilterData" localSheetId="0" hidden="1">'на 01.06.2019'!$A$7:$J$399</definedName>
    <definedName name="Z_464A6675_A54C_47A6_87B3_7B4DF2961434_.wvu.FilterData" localSheetId="0" hidden="1">'на 01.06.2019'!$A$7:$J$399</definedName>
    <definedName name="Z_46710F25_253B_4E24_937C_29641ECA4F50_.wvu.FilterData" localSheetId="0" hidden="1">'на 01.06.2019'!$A$7:$J$399</definedName>
    <definedName name="Z_46EDADFA_EC35_46D3_9137_2B694BF910BA_.wvu.FilterData" localSheetId="0" hidden="1">'на 01.06.2019'!$A$7:$J$399</definedName>
    <definedName name="Z_474B57ED_4959_4C17_9ED5_42840CC1EF1F_.wvu.FilterData" localSheetId="0" hidden="1">'на 01.06.2019'!$A$7:$J$399</definedName>
    <definedName name="Z_4765959C_9F0B_44DF_B00A_10C6BB8CF204_.wvu.FilterData" localSheetId="0" hidden="1">'на 01.06.2019'!$A$7:$J$399</definedName>
    <definedName name="Z_476DBA6E_91D1_4913_8987_DE65424E41FC_.wvu.FilterData" localSheetId="0" hidden="1">'на 01.06.2019'!$A$7:$J$399</definedName>
    <definedName name="Z_477D6B5D_325A_45EE_9C5E_7F9C11D6E1EF_.wvu.FilterData" localSheetId="0" hidden="1">'на 01.06.2019'!$A$7:$J$399</definedName>
    <definedName name="Z_47A8A680_8C4D_4709_925D_1B1D9945DCD8_.wvu.FilterData" localSheetId="0" hidden="1">'на 01.06.2019'!$A$7:$J$399</definedName>
    <definedName name="Z_47BCB1EA_366A_4F56_B866_A7D2D6FB6413_.wvu.FilterData" localSheetId="0" hidden="1">'на 01.06.2019'!$A$7:$J$399</definedName>
    <definedName name="Z_47CE02E9_7BC4_47FC_9B44_1B5CC8466C98_.wvu.FilterData" localSheetId="0" hidden="1">'на 01.06.2019'!$A$7:$J$399</definedName>
    <definedName name="Z_47DE35B6_B347_4C65_8E49_C2008CA773EB_.wvu.FilterData" localSheetId="0" hidden="1">'на 01.06.2019'!$A$7:$H$146</definedName>
    <definedName name="Z_47E54F1A_929E_4350_846F_D427E0D466DD_.wvu.FilterData" localSheetId="0" hidden="1">'на 01.06.2019'!$A$7:$J$399</definedName>
    <definedName name="Z_486156AC_4370_4C02_BA8A_CB9B49D1A8EC_.wvu.FilterData" localSheetId="0" hidden="1">'на 01.06.2019'!$A$7:$J$399</definedName>
    <definedName name="Z_4861CA5D_AAF5_4F79_B1FC_28136A948C67_.wvu.FilterData" localSheetId="0" hidden="1">'на 01.06.2019'!$A$7:$J$399</definedName>
    <definedName name="Z_490A2F1C_31D3_46A4_90C2_4FE00A2A3110_.wvu.FilterData" localSheetId="0" hidden="1">'на 01.06.2019'!$A$7:$J$399</definedName>
    <definedName name="Z_494248FA_238D_478D_A4F9_307A931FFEE2_.wvu.FilterData" localSheetId="0" hidden="1">'на 01.06.2019'!$A$7:$J$399</definedName>
    <definedName name="Z_495CB41C_9D74_45FB_9A3C_30411D304A3A_.wvu.FilterData" localSheetId="0" hidden="1">'на 01.06.2019'!$A$7:$J$399</definedName>
    <definedName name="Z_49C7329D_3247_4713_BC9A_64F0EE2B0B3C_.wvu.FilterData" localSheetId="0" hidden="1">'на 01.06.2019'!$A$7:$J$399</definedName>
    <definedName name="Z_49E10B09_97E3_41C9_892E_7D9C5DFF5740_.wvu.FilterData" localSheetId="0" hidden="1">'на 01.06.2019'!$A$7:$J$399</definedName>
    <definedName name="Z_49F2D403_965E_4EAD_9917_761D5083F09E_.wvu.FilterData" localSheetId="0" hidden="1">'на 01.06.2019'!$A$7:$J$399</definedName>
    <definedName name="Z_4A659025_264B_4535_9CC0_B58EAC1CFB45_.wvu.FilterData" localSheetId="0" hidden="1">'на 01.06.2019'!$A$7:$J$399</definedName>
    <definedName name="Z_4A8D74AF_6B6C_4239_9EC3_301119213646_.wvu.FilterData" localSheetId="0" hidden="1">'на 01.06.2019'!$A$7:$J$399</definedName>
    <definedName name="Z_4AE61192_90D6_4C2B_9424_00320246C826_.wvu.FilterData" localSheetId="0" hidden="1">'на 01.06.2019'!$A$7:$J$399</definedName>
    <definedName name="Z_4AF0FF7E_D940_4246_AB71_AC8FEDA2EF24_.wvu.FilterData" localSheetId="0" hidden="1">'на 01.06.2019'!$A$7:$J$399</definedName>
    <definedName name="Z_4BB7905C_0E11_42F1_848D_90186131796A_.wvu.FilterData" localSheetId="0" hidden="1">'на 01.06.2019'!$A$7:$H$146</definedName>
    <definedName name="Z_4BE15B2D_077F_41A8_A21C_AB77D19D57D3_.wvu.FilterData" localSheetId="0" hidden="1">'на 01.06.2019'!$A$7:$J$399</definedName>
    <definedName name="Z_4C1FE39D_945F_4F14_94DF_F69B283DCD9F_.wvu.FilterData" localSheetId="0" hidden="1">'на 01.06.2019'!$A$7:$H$146</definedName>
    <definedName name="Z_4CA010EE_9FB5_4C7E_A14E_34EFE4C7E4F1_.wvu.FilterData" localSheetId="0" hidden="1">'на 01.06.2019'!$A$7:$J$399</definedName>
    <definedName name="Z_4CEB490B_58FB_4CA0_AAF2_63178FECD849_.wvu.FilterData" localSheetId="0" hidden="1">'на 01.06.2019'!$A$7:$J$399</definedName>
    <definedName name="Z_4DBA5214_E42E_4E7C_B43C_190A2BF79ACC_.wvu.FilterData" localSheetId="0" hidden="1">'на 01.06.2019'!$A$7:$J$399</definedName>
    <definedName name="Z_4DC9D79A_8761_4284_BFE5_DFE7738AB4F8_.wvu.FilterData" localSheetId="0" hidden="1">'на 01.06.2019'!$A$7:$J$399</definedName>
    <definedName name="Z_4DF21929_63B0_45D6_9063_EE3D75E46DF0_.wvu.FilterData" localSheetId="0" hidden="1">'на 01.06.2019'!$A$7:$J$399</definedName>
    <definedName name="Z_4E70B456_53A6_4A9B_B0D8_E54D21A50BAA_.wvu.FilterData" localSheetId="0" hidden="1">'на 01.06.2019'!$A$7:$J$399</definedName>
    <definedName name="Z_4EB9A2EB_6EC6_4AFE_AFFA_537868B4F130_.wvu.FilterData" localSheetId="0" hidden="1">'на 01.06.2019'!$A$7:$J$399</definedName>
    <definedName name="Z_4EF3C623_C372_46C1_AA60_4AC85C37C9F2_.wvu.FilterData" localSheetId="0" hidden="1">'на 01.06.2019'!$A$7:$J$399</definedName>
    <definedName name="Z_4F08029A_B8F0_4DA4_87B0_16FDC76C4FA3_.wvu.FilterData" localSheetId="0" hidden="1">'на 01.06.2019'!$A$7:$J$399</definedName>
    <definedName name="Z_4FA4A69A_6589_44A8_8710_9041295BCBA3_.wvu.FilterData" localSheetId="0" hidden="1">'на 01.06.2019'!$A$7:$J$399</definedName>
    <definedName name="Z_4FE18469_4F1B_4C4F_94F8_2337C288BBDA_.wvu.FilterData" localSheetId="0" hidden="1">'на 01.06.2019'!$A$7:$J$399</definedName>
    <definedName name="Z_5039ACE2_215B_49F3_AC23_F5E171EB2E04_.wvu.FilterData" localSheetId="0" hidden="1">'на 01.06.2019'!$A$7:$J$399</definedName>
    <definedName name="Z_50C7EE06_D3E5_466A_B02E_784815AC69C9_.wvu.FilterData" localSheetId="0" hidden="1">'на 01.06.2019'!$A$7:$J$399</definedName>
    <definedName name="Z_50F270BE_8CE5_4CA8_ACB0_0FE221C0502F_.wvu.FilterData" localSheetId="0" hidden="1">'на 01.06.2019'!$A$7:$J$399</definedName>
    <definedName name="Z_512708F0_FC6D_4404_BE68_DA23201791B7_.wvu.FilterData" localSheetId="0" hidden="1">'на 01.06.2019'!$A$7:$J$399</definedName>
    <definedName name="Z_51637613_0EB8_43CA_A073_E9BDD29429FF_.wvu.FilterData" localSheetId="0" hidden="1">'на 01.06.2019'!$A$7:$J$399</definedName>
    <definedName name="Z_51BD5A76_12FD_4D74_BB88_134070337907_.wvu.FilterData" localSheetId="0" hidden="1">'на 01.06.2019'!$A$7:$J$399</definedName>
    <definedName name="Z_5211D146_D07B_4B5D_8712_916865134037_.wvu.FilterData" localSheetId="0" hidden="1">'на 01.06.2019'!$A$7:$J$399</definedName>
    <definedName name="Z_5253E1E1_F351_4BC1_B2DF_DE6F6B57B558_.wvu.FilterData" localSheetId="0" hidden="1">'на 01.06.2019'!$A$7:$J$399</definedName>
    <definedName name="Z_529A9D10_2BB0_46A7_944D_8ECDFA0395B8_.wvu.FilterData" localSheetId="0" hidden="1">'на 01.06.2019'!$A$7:$J$399</definedName>
    <definedName name="Z_52ACD1DE_5C8C_419B_897D_A938C2151D22_.wvu.FilterData" localSheetId="0" hidden="1">'на 01.06.2019'!$A$7:$J$399</definedName>
    <definedName name="Z_52C40832_4D48_45A4_B802_95C62DCB5A61_.wvu.FilterData" localSheetId="0" hidden="1">'на 01.06.2019'!$A$7:$H$146</definedName>
    <definedName name="Z_53011515_95F3_4C88_88B6_C1D6475FC303_.wvu.FilterData" localSheetId="0" hidden="1">'на 01.06.2019'!$A$7:$J$399</definedName>
    <definedName name="Z_539CB3DF_9B66_4BE7_9074_8CE0405EB8A6_.wvu.Cols" localSheetId="0" hidden="1">'на 01.06.2019'!#REF!,'на 01.06.2019'!#REF!</definedName>
    <definedName name="Z_539CB3DF_9B66_4BE7_9074_8CE0405EB8A6_.wvu.FilterData" localSheetId="0" hidden="1">'на 01.06.2019'!$A$7:$J$399</definedName>
    <definedName name="Z_539CB3DF_9B66_4BE7_9074_8CE0405EB8A6_.wvu.PrintArea" localSheetId="0" hidden="1">'на 01.06.2019'!$A$1:$J$178</definedName>
    <definedName name="Z_539CB3DF_9B66_4BE7_9074_8CE0405EB8A6_.wvu.PrintTitles" localSheetId="0" hidden="1">'на 01.06.2019'!$5:$8</definedName>
    <definedName name="Z_543FDC9E_DC95_4C7A_84E4_76AA766A82EF_.wvu.FilterData" localSheetId="0" hidden="1">'на 01.06.2019'!$A$7:$J$399</definedName>
    <definedName name="Z_54703B32_BADE_4A70_9C97_888CD74744A0_.wvu.FilterData" localSheetId="0" hidden="1">'на 01.06.2019'!$A$7:$J$399</definedName>
    <definedName name="Z_54998E4E_243D_4810_826F_6D61E2FD7B80_.wvu.FilterData" localSheetId="0" hidden="1">'на 01.06.2019'!$A$7:$J$399</definedName>
    <definedName name="Z_54BA7F95_777A_45AD_95C4_BDBF7D83E6C8_.wvu.FilterData" localSheetId="0" hidden="1">'на 01.06.2019'!$A$7:$J$399</definedName>
    <definedName name="Z_55266A36_B6A9_42E1_8467_17D14F12BABD_.wvu.FilterData" localSheetId="0" hidden="1">'на 01.06.2019'!$A$7:$H$146</definedName>
    <definedName name="Z_55F24CBB_212F_42F4_BB98_92561BDA95C3_.wvu.FilterData" localSheetId="0" hidden="1">'на 01.06.2019'!$A$7:$J$399</definedName>
    <definedName name="Z_564F82E8_8306_4799_B1F9_06B1FD1FB16E_.wvu.FilterData" localSheetId="0" hidden="1">'на 01.06.2019'!$A$3:$K$183</definedName>
    <definedName name="Z_565A1A16_6A4F_4794_B3C1_1808DC7E86C0_.wvu.FilterData" localSheetId="0" hidden="1">'на 01.06.2019'!$A$7:$H$146</definedName>
    <definedName name="Z_568C3823_FEE7_49C8_B4CF_3D48541DA65C_.wvu.FilterData" localSheetId="0" hidden="1">'на 01.06.2019'!$A$7:$H$146</definedName>
    <definedName name="Z_5696C387_34DF_4BED_BB60_2D85436D9DA8_.wvu.FilterData" localSheetId="0" hidden="1">'на 01.06.2019'!$A$7:$J$399</definedName>
    <definedName name="Z_56C18D87_C587_43F7_9147_D7827AADF66D_.wvu.FilterData" localSheetId="0" hidden="1">'на 01.06.2019'!$A$7:$H$146</definedName>
    <definedName name="Z_5729DC83_8713_4B21_9D2C_8A74D021747E_.wvu.FilterData" localSheetId="0" hidden="1">'на 01.06.2019'!$A$7:$H$146</definedName>
    <definedName name="Z_5730431A_42FA_4886_8F76_DA9C1179F65B_.wvu.FilterData" localSheetId="0" hidden="1">'на 01.06.2019'!$A$7:$J$399</definedName>
    <definedName name="Z_58270B81_2C5A_44D4_84D8_B29B6BA03243_.wvu.FilterData" localSheetId="0" hidden="1">'на 01.06.2019'!$A$7:$H$146</definedName>
    <definedName name="Z_5834E280_FA37_4F43_B5D8_B8D5A97A4524_.wvu.FilterData" localSheetId="0" hidden="1">'на 01.06.2019'!$A$7:$J$399</definedName>
    <definedName name="Z_58A2BFA9_7803_4AA8_99E8_85AF5847A611_.wvu.FilterData" localSheetId="0" hidden="1">'на 01.06.2019'!$A$7:$J$399</definedName>
    <definedName name="Z_58BFA8D4_CF88_4C84_B35F_981C21093C49_.wvu.FilterData" localSheetId="0" hidden="1">'на 01.06.2019'!$A$7:$J$399</definedName>
    <definedName name="Z_58EAD7A7_C312_4E53_9D90_6DB268F00AAE_.wvu.FilterData" localSheetId="0" hidden="1">'на 01.06.2019'!$A$7:$J$399</definedName>
    <definedName name="Z_59074C03_1A19_4344_8FE1_916D5A98CD29_.wvu.FilterData" localSheetId="0" hidden="1">'на 01.06.2019'!$A$7:$J$399</definedName>
    <definedName name="Z_593FC661_D3C9_4D5B_9F7F_4FD8BB281A5E_.wvu.FilterData" localSheetId="0" hidden="1">'на 01.06.2019'!$A$7:$J$399</definedName>
    <definedName name="Z_59F91900_CAE9_4608_97BE_FBC0993C389F_.wvu.FilterData" localSheetId="0" hidden="1">'на 01.06.2019'!$A$7:$H$146</definedName>
    <definedName name="Z_5A0826D2_48E8_4049_87EB_8011A792B32A_.wvu.FilterData" localSheetId="0" hidden="1">'на 01.06.2019'!$A$7:$J$399</definedName>
    <definedName name="Z_5AC843E8_BE7D_4B69_82E5_622B40389D76_.wvu.FilterData" localSheetId="0" hidden="1">'на 01.06.2019'!$A$7:$J$399</definedName>
    <definedName name="Z_5AED1EEB_F2BD_4EA8_B85A_ECC7CA9EB0BB_.wvu.FilterData" localSheetId="0" hidden="1">'на 01.06.2019'!$A$7:$J$399</definedName>
    <definedName name="Z_5B201F9D_0EC3_499C_A33C_1C4C3BFDAC63_.wvu.FilterData" localSheetId="0" hidden="1">'на 01.06.2019'!$A$7:$J$399</definedName>
    <definedName name="Z_5B530939_3820_4F41_B6AF_D342046937E2_.wvu.FilterData" localSheetId="0" hidden="1">'на 01.06.2019'!$A$7:$J$399</definedName>
    <definedName name="Z_5B6D98E6_8929_4747_9889_173EDC254AC0_.wvu.FilterData" localSheetId="0" hidden="1">'на 01.06.2019'!$A$7:$J$399</definedName>
    <definedName name="Z_5B8F35C7_BACE_46B7_A289_D37993E37EE6_.wvu.FilterData" localSheetId="0" hidden="1">'на 01.06.2019'!$A$7:$J$399</definedName>
    <definedName name="Z_5C13A1A0_C535_4639_90BE_9B5D72B8AEDB_.wvu.FilterData" localSheetId="0" hidden="1">'на 01.06.2019'!$A$7:$H$146</definedName>
    <definedName name="Z_5C253E80_F3BD_4FE4_AB93_2FEE92134E33_.wvu.FilterData" localSheetId="0" hidden="1">'на 01.06.2019'!$A$7:$J$399</definedName>
    <definedName name="Z_5C519772_2A20_4B5B_841B_37C4DE3DF25F_.wvu.FilterData" localSheetId="0" hidden="1">'на 01.06.2019'!$A$7:$J$399</definedName>
    <definedName name="Z_5CDE7466_9008_4EE8_8F19_E26D937B15F6_.wvu.FilterData" localSheetId="0" hidden="1">'на 01.06.2019'!$A$7:$H$146</definedName>
    <definedName name="Z_5D02AC07_9DDA_4DED_8BC0_7F56C2780A3D_.wvu.FilterData" localSheetId="0" hidden="1">'на 01.06.2019'!$A$7:$J$399</definedName>
    <definedName name="Z_5D1A8E24_0858_4B4C_9A88_78819F5A1F0E_.wvu.FilterData" localSheetId="0" hidden="1">'на 01.06.2019'!$A$7:$J$399</definedName>
    <definedName name="Z_5E8319AA_70BE_4A15_908D_5BB7BC61D3F7_.wvu.FilterData" localSheetId="0" hidden="1">'на 01.06.2019'!$A$7:$J$399</definedName>
    <definedName name="Z_5EB104F4_627D_44E7_960F_6C67063C7D09_.wvu.FilterData" localSheetId="0" hidden="1">'на 01.06.2019'!$A$7:$J$399</definedName>
    <definedName name="Z_5EB1B5BB_79BE_4318_9140_3FA31802D519_.wvu.FilterData" localSheetId="0" hidden="1">'на 01.06.2019'!$A$7:$J$399</definedName>
    <definedName name="Z_5EB1B5BB_79BE_4318_9140_3FA31802D519_.wvu.PrintArea" localSheetId="0" hidden="1">'на 01.06.2019'!$A$1:$J$178</definedName>
    <definedName name="Z_5EB1B5BB_79BE_4318_9140_3FA31802D519_.wvu.PrintTitles" localSheetId="0" hidden="1">'на 01.06.2019'!$5:$8</definedName>
    <definedName name="Z_5FB953A5_71FF_4056_AF98_C9D06FF0EDF3_.wvu.Cols" localSheetId="0" hidden="1">'на 01.06.2019'!#REF!,'на 01.06.2019'!#REF!</definedName>
    <definedName name="Z_5FB953A5_71FF_4056_AF98_C9D06FF0EDF3_.wvu.FilterData" localSheetId="0" hidden="1">'на 01.06.2019'!$A$7:$J$399</definedName>
    <definedName name="Z_5FB953A5_71FF_4056_AF98_C9D06FF0EDF3_.wvu.PrintArea" localSheetId="0" hidden="1">'на 01.06.2019'!$A$1:$J$178</definedName>
    <definedName name="Z_5FB953A5_71FF_4056_AF98_C9D06FF0EDF3_.wvu.PrintTitles" localSheetId="0" hidden="1">'на 01.06.2019'!$5:$8</definedName>
    <definedName name="Z_6011A554_E1A4_465F_9A01_E0469A86D44D_.wvu.FilterData" localSheetId="0" hidden="1">'на 01.06.2019'!$A$7:$J$399</definedName>
    <definedName name="Z_60155C64_695E_458C_BBFE_B89C53118803_.wvu.FilterData" localSheetId="0" hidden="1">'на 01.06.2019'!$A$7:$J$399</definedName>
    <definedName name="Z_60657231_C99E_4191_A90E_C546FB588843_.wvu.FilterData" localSheetId="0" hidden="1">'на 01.06.2019'!$A$7:$H$146</definedName>
    <definedName name="Z_6068C3FF_17AA_48A5_A88B_2523CBAC39AE_.wvu.FilterData" localSheetId="0" hidden="1">'на 01.06.2019'!$A$7:$J$399</definedName>
    <definedName name="Z_6068C3FF_17AA_48A5_A88B_2523CBAC39AE_.wvu.PrintArea" localSheetId="0" hidden="1">'на 01.06.2019'!$A$1:$J$184</definedName>
    <definedName name="Z_6068C3FF_17AA_48A5_A88B_2523CBAC39AE_.wvu.PrintTitles" localSheetId="0" hidden="1">'на 01.06.2019'!$5:$8</definedName>
    <definedName name="Z_6096DF59_5639_431F_ACAA_6E74367471D4_.wvu.FilterData" localSheetId="0" hidden="1">'на 01.06.2019'!$A$7:$J$399</definedName>
    <definedName name="Z_60B33E92_3815_4061_91AA_8E38B8895054_.wvu.FilterData" localSheetId="0" hidden="1">'на 01.06.2019'!$A$7:$H$146</definedName>
    <definedName name="Z_61D3C2BE_E5C3_4670_8A8C_5EA015D7BE13_.wvu.FilterData" localSheetId="0" hidden="1">'на 01.06.2019'!$A$7:$J$399</definedName>
    <definedName name="Z_61FEE2C2_8D13_4755_8517_9B75B80FA4B1_.wvu.FilterData" localSheetId="0" hidden="1">'на 01.06.2019'!$A$7:$J$399</definedName>
    <definedName name="Z_6246324E_D224_4FAC_8C67_F9370E7D77EB_.wvu.FilterData" localSheetId="0" hidden="1">'на 01.06.2019'!$A$7:$J$399</definedName>
    <definedName name="Z_62534477_13C5_437C_87A9_3525FC60CE4D_.wvu.FilterData" localSheetId="0" hidden="1">'на 01.06.2019'!$A$7:$J$399</definedName>
    <definedName name="Z_62691467_BD46_47AE_A6DF_52CBD0D9817B_.wvu.FilterData" localSheetId="0" hidden="1">'на 01.06.2019'!$A$7:$H$146</definedName>
    <definedName name="Z_62C4D5B7_88F6_4885_99F7_CBFA0AACC2D9_.wvu.FilterData" localSheetId="0" hidden="1">'на 01.06.2019'!$A$7:$J$399</definedName>
    <definedName name="Z_62E7809F_D5DF_4BC1_AEFF_718779E2F7F6_.wvu.FilterData" localSheetId="0" hidden="1">'на 01.06.2019'!$A$7:$J$399</definedName>
    <definedName name="Z_62F28655_B8A8_45AE_A142_E93FF8C032BD_.wvu.FilterData" localSheetId="0" hidden="1">'на 01.06.2019'!$A$7:$J$399</definedName>
    <definedName name="Z_62F2B5AA_C3D1_4669_A4A0_184285923B8F_.wvu.FilterData" localSheetId="0" hidden="1">'на 01.06.2019'!$A$7:$J$399</definedName>
    <definedName name="Z_63720CAA_47FE_4977_B082_29E1534276C7_.wvu.FilterData" localSheetId="0" hidden="1">'на 01.06.2019'!$A$7:$J$399</definedName>
    <definedName name="Z_638AAAE8_8FF2_44D0_A160_BB2A9AEB5B72_.wvu.FilterData" localSheetId="0" hidden="1">'на 01.06.2019'!$A$7:$H$146</definedName>
    <definedName name="Z_63D45DC6_0D62_438A_9069_0A4378090381_.wvu.FilterData" localSheetId="0" hidden="1">'на 01.06.2019'!$A$7:$H$146</definedName>
    <definedName name="Z_647EE6A0_6C8D_4FBF_BCF1_907D60975A5A_.wvu.FilterData" localSheetId="0" hidden="1">'на 01.06.2019'!$A$7:$J$399</definedName>
    <definedName name="Z_648AB040_BD0E_49A1_BA40_87D3D9C0BA55_.wvu.FilterData" localSheetId="0" hidden="1">'на 01.06.2019'!$A$7:$J$399</definedName>
    <definedName name="Z_649E5CE3_4976_49D9_83DA_4E57FFC714BF_.wvu.Cols" localSheetId="0" hidden="1">'на 01.06.2019'!#REF!</definedName>
    <definedName name="Z_649E5CE3_4976_49D9_83DA_4E57FFC714BF_.wvu.FilterData" localSheetId="0" hidden="1">'на 01.06.2019'!$A$7:$J$399</definedName>
    <definedName name="Z_649E5CE3_4976_49D9_83DA_4E57FFC714BF_.wvu.PrintArea" localSheetId="0" hidden="1">'на 01.06.2019'!$A$1:$J$182</definedName>
    <definedName name="Z_649E5CE3_4976_49D9_83DA_4E57FFC714BF_.wvu.PrintTitles" localSheetId="0" hidden="1">'на 01.06.2019'!$5:$8</definedName>
    <definedName name="Z_64C01F03_E840_4B6E_960F_5E13E0981676_.wvu.FilterData" localSheetId="0" hidden="1">'на 01.06.2019'!$A$7:$J$399</definedName>
    <definedName name="Z_65F8B16B_220F_4FC8_86A4_6BDB56CB5C59_.wvu.FilterData" localSheetId="0" hidden="1">'на 01.06.2019'!$A$3:$K$183</definedName>
    <definedName name="Z_6654CD2E_14AE_4299_8801_306919BA9D32_.wvu.FilterData" localSheetId="0" hidden="1">'на 01.06.2019'!$A$7:$J$399</definedName>
    <definedName name="Z_66550ABE_0FE4_4071_B1FA_6163FA599414_.wvu.FilterData" localSheetId="0" hidden="1">'на 01.06.2019'!$A$7:$J$399</definedName>
    <definedName name="Z_6656F77C_55F8_4E1C_A222_2E884838D2F2_.wvu.FilterData" localSheetId="0" hidden="1">'на 01.06.2019'!$A$7:$J$399</definedName>
    <definedName name="Z_66EE8E68_84F1_44B5_B60B_7ED67214A421_.wvu.FilterData" localSheetId="0" hidden="1">'на 01.06.2019'!$A$7:$J$399</definedName>
    <definedName name="Z_67A1158E_8E10_4053_B044_B8AB7C784C01_.wvu.FilterData" localSheetId="0" hidden="1">'на 01.06.2019'!$A$7:$J$399</definedName>
    <definedName name="Z_67ADFAE6_A9AF_44D7_8539_93CD0F6B7849_.wvu.FilterData" localSheetId="0" hidden="1">'на 01.06.2019'!$A$7:$J$399</definedName>
    <definedName name="Z_67ADFAE6_A9AF_44D7_8539_93CD0F6B7849_.wvu.PrintArea" localSheetId="0" hidden="1">'на 01.06.2019'!$A$1:$J$198</definedName>
    <definedName name="Z_67ADFAE6_A9AF_44D7_8539_93CD0F6B7849_.wvu.PrintTitles" localSheetId="0" hidden="1">'на 01.06.2019'!$5:$8</definedName>
    <definedName name="Z_67ADFAE6_A9AF_44D7_8539_93CD0F6B7849_.wvu.Rows" localSheetId="0" hidden="1">'на 01.06.2019'!$92:$92</definedName>
    <definedName name="Z_68543727_5837_47F3_A17E_A06AE03143F0_.wvu.FilterData" localSheetId="0" hidden="1">'на 01.06.2019'!$A$7:$J$399</definedName>
    <definedName name="Z_6901CD30_42B7_4EC1_AF54_8AB710BFE495_.wvu.FilterData" localSheetId="0" hidden="1">'на 01.06.2019'!$A$7:$J$399</definedName>
    <definedName name="Z_69321B6F_CF2A_4DAB_82CF_8CAAD629F257_.wvu.FilterData" localSheetId="0" hidden="1">'на 01.06.2019'!$A$7:$J$399</definedName>
    <definedName name="Z_6A19F32A_B160_4483_91DD_03217B777DF3_.wvu.FilterData" localSheetId="0" hidden="1">'на 01.06.2019'!$A$7:$J$399</definedName>
    <definedName name="Z_6A3BD144_0140_4ADD_AD88_B274AA069B37_.wvu.FilterData" localSheetId="0" hidden="1">'на 01.06.2019'!$A$7:$J$399</definedName>
    <definedName name="Z_6B30174D_06F6_400C_8FE4_A489A229C982_.wvu.FilterData" localSheetId="0" hidden="1">'на 01.06.2019'!$A$7:$J$399</definedName>
    <definedName name="Z_6B9F1A4E_485B_421D_A44C_0AAE5901E28D_.wvu.FilterData" localSheetId="0" hidden="1">'на 01.06.2019'!$A$7:$J$399</definedName>
    <definedName name="Z_6BE4E62B_4F97_4F96_9638_8ADCE8F932B1_.wvu.FilterData" localSheetId="0" hidden="1">'на 01.06.2019'!$A$7:$H$146</definedName>
    <definedName name="Z_6BE735CC_AF2E_4F67_B22D_A8AB001D3353_.wvu.FilterData" localSheetId="0" hidden="1">'на 01.06.2019'!$A$7:$H$146</definedName>
    <definedName name="Z_6C574B3A_CBDC_4063_B039_06E2BE768645_.wvu.FilterData" localSheetId="0" hidden="1">'на 01.06.2019'!$A$7:$J$399</definedName>
    <definedName name="Z_6CF84B0C_144A_4CF4_A34E_B9147B738037_.wvu.FilterData" localSheetId="0" hidden="1">'на 01.06.2019'!$A$7:$H$146</definedName>
    <definedName name="Z_6D091BF8_3118_4C66_BFCF_A396B92963B0_.wvu.FilterData" localSheetId="0" hidden="1">'на 01.06.2019'!$A$7:$J$399</definedName>
    <definedName name="Z_6D692D1F_2186_4B62_878B_AABF13F25116_.wvu.FilterData" localSheetId="0" hidden="1">'на 01.06.2019'!$A$7:$J$399</definedName>
    <definedName name="Z_6D7CFBF1_75D3_41F3_8694_AE4E45FE6F72_.wvu.FilterData" localSheetId="0" hidden="1">'на 01.06.2019'!$A$7:$J$399</definedName>
    <definedName name="Z_6DC5357A_CB08_43BF_90C5_44CA067A2BB4_.wvu.FilterData" localSheetId="0" hidden="1">'на 01.06.2019'!$A$7:$J$399</definedName>
    <definedName name="Z_6E1926CF_4906_4A55_811C_617ED8BB98BA_.wvu.FilterData" localSheetId="0" hidden="1">'на 01.06.2019'!$A$7:$J$399</definedName>
    <definedName name="Z_6E2D6686_B9FD_4BBA_8CD4_95C6386F5509_.wvu.FilterData" localSheetId="0" hidden="1">'на 01.06.2019'!$A$7:$H$146</definedName>
    <definedName name="Z_6E4A7295_8CE0_4D28_ABEF_D38EBAE7C204_.wvu.FilterData" localSheetId="0" hidden="1">'на 01.06.2019'!$A$7:$J$399</definedName>
    <definedName name="Z_6E4A7295_8CE0_4D28_ABEF_D38EBAE7C204_.wvu.PrintArea" localSheetId="0" hidden="1">'на 01.06.2019'!$A$1:$J$199</definedName>
    <definedName name="Z_6E4A7295_8CE0_4D28_ABEF_D38EBAE7C204_.wvu.PrintTitles" localSheetId="0" hidden="1">'на 01.06.2019'!$5:$8</definedName>
    <definedName name="Z_6ECBF068_1C02_4E6C_B4E6_EB2B6EC464BD_.wvu.FilterData" localSheetId="0" hidden="1">'на 01.06.2019'!$A$7:$J$399</definedName>
    <definedName name="Z_6F1223ED_6D7E_4BDC_97BD_57C6B16DF50B_.wvu.FilterData" localSheetId="0" hidden="1">'на 01.06.2019'!$A$7:$J$399</definedName>
    <definedName name="Z_6F188E27_E72B_48C9_888E_3A4AAF082D5A_.wvu.FilterData" localSheetId="0" hidden="1">'на 01.06.2019'!$A$7:$J$399</definedName>
    <definedName name="Z_6F60BF81_D1A9_4E04_93E7_3EE7124B8D23_.wvu.FilterData" localSheetId="0" hidden="1">'на 01.06.2019'!$A$7:$H$146</definedName>
    <definedName name="Z_6FA95ECB_A72C_44B0_B29D_BED71D2AC5FA_.wvu.FilterData" localSheetId="0" hidden="1">'на 01.06.2019'!$A$7:$J$399</definedName>
    <definedName name="Z_701E5EC3_E633_4389_A70E_4DD82E713CE4_.wvu.FilterData" localSheetId="0" hidden="1">'на 01.06.2019'!$A$7:$J$399</definedName>
    <definedName name="Z_70563E19_BB5A_4FAB_8E42_6308F4D97788_.wvu.FilterData" localSheetId="0" hidden="1">'на 01.06.2019'!$A$7:$J$399</definedName>
    <definedName name="Z_70567FCD_AD22_4F19_9380_E5332B152F74_.wvu.FilterData" localSheetId="0" hidden="1">'на 01.06.2019'!$A$7:$J$399</definedName>
    <definedName name="Z_706D67E7_3361_40B2_829D_8844AB8060E2_.wvu.FilterData" localSheetId="0" hidden="1">'на 01.06.2019'!$A$7:$H$146</definedName>
    <definedName name="Z_70E4543C_ADDB_4019_BDB2_F36D27861FA5_.wvu.FilterData" localSheetId="0" hidden="1">'на 01.06.2019'!$A$7:$J$399</definedName>
    <definedName name="Z_70F1B7E8_7988_4C81_9922_ABE1AE06A197_.wvu.FilterData" localSheetId="0" hidden="1">'на 01.06.2019'!$A$7:$J$399</definedName>
    <definedName name="Z_71392A7E_0652_42FB_9A5C_35A0D8CFF7F9_.wvu.FilterData" localSheetId="0" hidden="1">'на 01.06.2019'!$A$7:$J$399</definedName>
    <definedName name="Z_7246383F_5A7C_4469_ABE5_F3DE99D7B98C_.wvu.FilterData" localSheetId="0" hidden="1">'на 01.06.2019'!$A$7:$H$146</definedName>
    <definedName name="Z_727CF329_C3C3_4900_8882_0105D9B87052_.wvu.FilterData" localSheetId="0" hidden="1">'на 01.06.2019'!$A$7:$J$399</definedName>
    <definedName name="Z_728B417D_5E48_46CF_86FE_9C0FFD136F19_.wvu.FilterData" localSheetId="0" hidden="1">'на 01.06.2019'!$A$7:$J$399</definedName>
    <definedName name="Z_72971C39_5C91_4008_BD77_2DC24FDFDCB6_.wvu.FilterData" localSheetId="0" hidden="1">'на 01.06.2019'!$A$7:$J$399</definedName>
    <definedName name="Z_72BCCF18_7B1D_4731_977C_FF5C187A4C82_.wvu.FilterData" localSheetId="0" hidden="1">'на 01.06.2019'!$A$7:$J$399</definedName>
    <definedName name="Z_72C0943B_A5D5_4B80_AD54_166C5CDC74DE_.wvu.FilterData" localSheetId="0" hidden="1">'на 01.06.2019'!$A$3:$K$183</definedName>
    <definedName name="Z_72C0943B_A5D5_4B80_AD54_166C5CDC74DE_.wvu.PrintArea" localSheetId="0" hidden="1">'на 01.06.2019'!$A$1:$J$198</definedName>
    <definedName name="Z_72C0943B_A5D5_4B80_AD54_166C5CDC74DE_.wvu.PrintTitles" localSheetId="0" hidden="1">'на 01.06.2019'!$5:$8</definedName>
    <definedName name="Z_7351B774_7780_442A_903E_647131A150ED_.wvu.FilterData" localSheetId="0" hidden="1">'на 01.06.2019'!$A$7:$J$399</definedName>
    <definedName name="Z_7376FA42_13A1_4710_BABC_A35C9B40426F_.wvu.FilterData" localSheetId="0" hidden="1">'на 01.06.2019'!$A$7:$J$399</definedName>
    <definedName name="Z_73DD0BF4_420B_48CB_9B9B_8A8636EFB6F5_.wvu.FilterData" localSheetId="0" hidden="1">'на 01.06.2019'!$A$7:$J$399</definedName>
    <definedName name="Z_741C3AAD_37E5_4231_B8F1_6F6ABAB5BA70_.wvu.FilterData" localSheetId="0" hidden="1">'на 01.06.2019'!$A$3:$K$183</definedName>
    <definedName name="Z_742C8CE1_B323_4B6C_901C_E2B713ADDB04_.wvu.FilterData" localSheetId="0" hidden="1">'на 01.06.2019'!$A$7:$H$146</definedName>
    <definedName name="Z_748F9DE0_4D4D_45B7_B0A6_8E38A8FAC9E9_.wvu.FilterData" localSheetId="0" hidden="1">'на 01.06.2019'!$A$7:$J$399</definedName>
    <definedName name="Z_74E76C1B_437A_4F95_A676_022F5E1C8D67_.wvu.FilterData" localSheetId="0" hidden="1">'на 01.06.2019'!$A$7:$J$399</definedName>
    <definedName name="Z_74F25527_9FBE_45D8_B38D_2B215FE8DD1E_.wvu.FilterData" localSheetId="0" hidden="1">'на 01.06.2019'!$A$7:$J$399</definedName>
    <definedName name="Z_762066AC_D656_4392_845D_8C6157B76764_.wvu.FilterData" localSheetId="0" hidden="1">'на 01.06.2019'!$A$7:$H$146</definedName>
    <definedName name="Z_7654DBDC_86A8_4903_B5DC_30516E94F2C0_.wvu.FilterData" localSheetId="0" hidden="1">'на 01.06.2019'!$A$7:$J$399</definedName>
    <definedName name="Z_77081AB2_288F_4D22_9FAD_2429DAF1E510_.wvu.FilterData" localSheetId="0" hidden="1">'на 01.06.2019'!$A$7:$J$399</definedName>
    <definedName name="Z_777611BF_FE54_48A9_A8A8_0C82A3AE3A94_.wvu.FilterData" localSheetId="0" hidden="1">'на 01.06.2019'!$A$7:$J$399</definedName>
    <definedName name="Z_784E79C4_44EE_4A5F_B5EE_E1C5DC2A73F5_.wvu.FilterData" localSheetId="0" hidden="1">'на 01.06.2019'!$A$7:$J$399</definedName>
    <definedName name="Z_793C7B2D_7F2B_48EC_8A47_D2709381137D_.wvu.FilterData" localSheetId="0" hidden="1">'на 01.06.2019'!$A$7:$J$399</definedName>
    <definedName name="Z_799DB00F_141C_483B_A462_359C05A36D93_.wvu.FilterData" localSheetId="0" hidden="1">'на 01.06.2019'!$A$7:$H$146</definedName>
    <definedName name="Z_79E4D554_5B2C_41A7_B934_B430838AA03E_.wvu.FilterData" localSheetId="0" hidden="1">'на 01.06.2019'!$A$7:$J$399</definedName>
    <definedName name="Z_7A01CF94_90AE_4821_93EE_D3FE8D12D8D5_.wvu.FilterData" localSheetId="0" hidden="1">'на 01.06.2019'!$A$7:$J$399</definedName>
    <definedName name="Z_7A09065A_45D5_4C53_B9DD_121DF6719D64_.wvu.FilterData" localSheetId="0" hidden="1">'на 01.06.2019'!$A$7:$H$146</definedName>
    <definedName name="Z_7A71A7FF_8800_4D00_AEC1_1B599D526CDE_.wvu.FilterData" localSheetId="0" hidden="1">'на 01.06.2019'!$A$7:$J$399</definedName>
    <definedName name="Z_7AE14342_BF53_4FA2_8C85_1038D8BA9596_.wvu.FilterData" localSheetId="0" hidden="1">'на 01.06.2019'!$A$7:$H$146</definedName>
    <definedName name="Z_7B245AB0_C2AF_4822_BFC4_2399F85856C1_.wvu.Cols" localSheetId="0" hidden="1">'на 01.06.2019'!#REF!,'на 01.06.2019'!#REF!</definedName>
    <definedName name="Z_7B245AB0_C2AF_4822_BFC4_2399F85856C1_.wvu.FilterData" localSheetId="0" hidden="1">'на 01.06.2019'!$A$7:$J$399</definedName>
    <definedName name="Z_7B245AB0_C2AF_4822_BFC4_2399F85856C1_.wvu.PrintArea" localSheetId="0" hidden="1">'на 01.06.2019'!$A$1:$J$178</definedName>
    <definedName name="Z_7B245AB0_C2AF_4822_BFC4_2399F85856C1_.wvu.PrintTitles" localSheetId="0" hidden="1">'на 01.06.2019'!$5:$8</definedName>
    <definedName name="Z_7B77AEA7_9EB0_430F_94C7_6393A69B0369_.wvu.FilterData" localSheetId="0" hidden="1">'на 01.06.2019'!$A$7:$J$399</definedName>
    <definedName name="Z_7BA445E6_50A0_4F67_81F2_B2945A5BFD3F_.wvu.FilterData" localSheetId="0" hidden="1">'на 01.06.2019'!$A$7:$J$399</definedName>
    <definedName name="Z_7BC27702_AD83_4B6E_860E_D694439F877D_.wvu.FilterData" localSheetId="0" hidden="1">'на 01.06.2019'!$A$7:$H$146</definedName>
    <definedName name="Z_7C23B52F_243B_4908_ACCE_2C6A732F4CE2_.wvu.FilterData" localSheetId="0" hidden="1">'на 01.06.2019'!$A$7:$J$399</definedName>
    <definedName name="Z_7C5735B6_B983_4E14_B7E4_71C183F79239_.wvu.FilterData" localSheetId="0" hidden="1">'на 01.06.2019'!$A$7:$J$399</definedName>
    <definedName name="Z_7CB2D520_A8A5_4D6C_BE39_64C505DBAE2C_.wvu.FilterData" localSheetId="0" hidden="1">'на 01.06.2019'!$A$7:$J$399</definedName>
    <definedName name="Z_7CB9D1CB_80BA_40B4_9A94_7ED38A1B10BF_.wvu.FilterData" localSheetId="0" hidden="1">'на 01.06.2019'!$A$7:$J$399</definedName>
    <definedName name="Z_7D3CF40D_731A_458F_92D4_5239AC179A47_.wvu.FilterData" localSheetId="0" hidden="1">'на 01.06.2019'!$A$7:$J$399</definedName>
    <definedName name="Z_7D748AFA_A668_4029_AD67_E233DAE0B748_.wvu.FilterData" localSheetId="0" hidden="1">'на 01.06.2019'!$A$7:$J$399</definedName>
    <definedName name="Z_7DB24378_D193_4D04_9739_831C8625EEAE_.wvu.FilterData" localSheetId="0" hidden="1">'на 01.06.2019'!$A$7:$J$60</definedName>
    <definedName name="Z_7DE2C6BB_5F23_4345_9D0D_B5B4BA992A74_.wvu.FilterData" localSheetId="0" hidden="1">'на 01.06.2019'!$A$7:$J$399</definedName>
    <definedName name="Z_7E10B4A2_86C5_49FE_B735_A2A4A6EBA352_.wvu.FilterData" localSheetId="0" hidden="1">'на 01.06.2019'!$A$7:$J$399</definedName>
    <definedName name="Z_7E77AE50_A8E9_48E1_BD6F_0651484E1DB4_.wvu.FilterData" localSheetId="0" hidden="1">'на 01.06.2019'!$A$7:$J$399</definedName>
    <definedName name="Z_7EA33A1B_0947_4DD9_ACB5_FE84B029B96C_.wvu.FilterData" localSheetId="0" hidden="1">'на 01.06.2019'!$A$7:$J$399</definedName>
    <definedName name="Z_8007FFF7_F225_4D07_B648_0021B9FE9E8A_.wvu.FilterData" localSheetId="0" hidden="1">'на 01.06.2019'!$A$7:$J$399</definedName>
    <definedName name="Z_80140D8B_E635_4A57_8CFB_A0D49EB42D6A_.wvu.FilterData" localSheetId="0" hidden="1">'на 01.06.2019'!$A$7:$J$399</definedName>
    <definedName name="Z_8031C64D_1C21_4159_B071_D2328195B6C4_.wvu.FilterData" localSheetId="0" hidden="1">'на 01.06.2019'!$A$7:$J$399</definedName>
    <definedName name="Z_80D84490_9B2F_4196_9FDE_6B9221814592_.wvu.FilterData" localSheetId="0" hidden="1">'на 01.06.2019'!$A$7:$J$399</definedName>
    <definedName name="Z_81403331_C5EB_4760_B273_D3D9C8D43951_.wvu.FilterData" localSheetId="0" hidden="1">'на 01.06.2019'!$A$7:$H$146</definedName>
    <definedName name="Z_81649847_CB5B_4966_A3DA_C8770A46509B_.wvu.FilterData" localSheetId="0" hidden="1">'на 01.06.2019'!$A$7:$J$399</definedName>
    <definedName name="Z_81BE03B7_DE2F_4E82_8496_CAF917D1CC3F_.wvu.FilterData" localSheetId="0" hidden="1">'на 01.06.2019'!$A$7:$J$399</definedName>
    <definedName name="Z_8220CA38_66F1_4F9F_A7AE_CF3DF89B0B66_.wvu.FilterData" localSheetId="0" hidden="1">'на 01.06.2019'!$A$7:$J$399</definedName>
    <definedName name="Z_8280D1E0_5055_49CD_A383_D6B2F2EBD512_.wvu.FilterData" localSheetId="0" hidden="1">'на 01.06.2019'!$A$7:$H$146</definedName>
    <definedName name="Z_829F5F3F_AACC_4AF4_A7EF_0FD75747C358_.wvu.FilterData" localSheetId="0" hidden="1">'на 01.06.2019'!$A$7:$J$399</definedName>
    <definedName name="Z_82EF6439_1F2C_48B0_83F0_00AD9D43623A_.wvu.FilterData" localSheetId="0" hidden="1">'на 01.06.2019'!$A$7:$J$399</definedName>
    <definedName name="Z_837CFD4A_C906_4267_9AF6_CD5874FBB89E_.wvu.FilterData" localSheetId="0" hidden="1">'на 01.06.2019'!$A$7:$J$399</definedName>
    <definedName name="Z_83894FAF_831A_4268_8B2F_EACBEA69E5F1_.wvu.FilterData" localSheetId="0" hidden="1">'на 01.06.2019'!$A$7:$J$399</definedName>
    <definedName name="Z_840133FA_9546_4ED0_AA3E_E87F8F80931F_.wvu.FilterData" localSheetId="0" hidden="1">'на 01.06.2019'!$A$7:$J$399</definedName>
    <definedName name="Z_8462E4B7_FF49_4401_9CB1_027D70C3D86B_.wvu.FilterData" localSheetId="0" hidden="1">'на 01.06.2019'!$A$7:$H$146</definedName>
    <definedName name="Z_8518C130_335F_4917_99A5_712FA6AC79A6_.wvu.FilterData" localSheetId="0" hidden="1">'на 01.06.2019'!$A$7:$J$399</definedName>
    <definedName name="Z_8518EF96_21CF_4CEA_B17C_8AA8E48B82CF_.wvu.FilterData" localSheetId="0" hidden="1">'на 01.06.2019'!$A$7:$J$399</definedName>
    <definedName name="Z_85336449_1C25_4AF7_89BA_281D7385CDF9_.wvu.FilterData" localSheetId="0" hidden="1">'на 01.06.2019'!$A$7:$J$399</definedName>
    <definedName name="Z_85610BEE_6BD4_4AC9_9284_0AD9E6A15466_.wvu.FilterData" localSheetId="0" hidden="1">'на 01.06.2019'!$A$7:$J$399</definedName>
    <definedName name="Z_85621B9F_ABEF_4928_B406_5F6003CD3FC1_.wvu.FilterData" localSheetId="0" hidden="1">'на 01.06.2019'!$A$7:$J$399</definedName>
    <definedName name="Z_856E1644_43B0_4A35_AD05_C3FB0553F633_.wvu.FilterData" localSheetId="0" hidden="1">'на 01.06.2019'!$A$7:$J$399</definedName>
    <definedName name="Z_85941411_C589_4588_ABE6_705DAC8DCC3D_.wvu.FilterData" localSheetId="0" hidden="1">'на 01.06.2019'!$A$7:$J$399</definedName>
    <definedName name="Z_85EC44C9_3155_42D3_A129_8E0E8C37A7B0_.wvu.FilterData" localSheetId="0" hidden="1">'на 01.06.2019'!$A$7:$J$399</definedName>
    <definedName name="Z_8608FEAB_BF57_4E40_9AFB_AA087E242421_.wvu.FilterData" localSheetId="0" hidden="1">'на 01.06.2019'!$A$7:$J$399</definedName>
    <definedName name="Z_8649CC96_F63A_4F83_8C89_AA8F47AC05F3_.wvu.FilterData" localSheetId="0" hidden="1">'на 01.06.2019'!$A$7:$H$146</definedName>
    <definedName name="Z_865E39A3_4E09_45FF_A763_447E1E4F2C56_.wvu.FilterData" localSheetId="0" hidden="1">'на 01.06.2019'!$A$7:$J$399</definedName>
    <definedName name="Z_866666B3_A778_4059_8EF6_136684A0F698_.wvu.FilterData" localSheetId="0" hidden="1">'на 01.06.2019'!$A$7:$J$399</definedName>
    <definedName name="Z_868403B4_F60C_4700_B312_EDA79B4B2FC0_.wvu.FilterData" localSheetId="0" hidden="1">'на 01.06.2019'!$A$7:$J$399</definedName>
    <definedName name="Z_871DCBA4_4473_4C58_85F8_F17781E7BAB8_.wvu.FilterData" localSheetId="0" hidden="1">'на 01.06.2019'!$A$7:$J$399</definedName>
    <definedName name="Z_8789C1A0_51C5_46EF_B1F1_B319BE008AC1_.wvu.FilterData" localSheetId="0" hidden="1">'на 01.06.2019'!$A$7:$J$399</definedName>
    <definedName name="Z_87AE545F_036F_4E8B_9D04_AE59AB8BAC14_.wvu.FilterData" localSheetId="0" hidden="1">'на 01.06.2019'!$A$7:$H$146</definedName>
    <definedName name="Z_87D86486_B5EF_4463_9350_9D1E042A42DF_.wvu.FilterData" localSheetId="0" hidden="1">'на 01.06.2019'!$A$7:$J$399</definedName>
    <definedName name="Z_883D51B0_0A2B_40BD_A4BD_D3780EBDA8D9_.wvu.FilterData" localSheetId="0" hidden="1">'на 01.06.2019'!$A$7:$J$399</definedName>
    <definedName name="Z_8878B53B_0E8A_4A11_8A26_C2AC9BB8A4A9_.wvu.FilterData" localSheetId="0" hidden="1">'на 01.06.2019'!$A$7:$H$146</definedName>
    <definedName name="Z_888B8943_9277_42CB_A862_699801009D7B_.wvu.FilterData" localSheetId="0" hidden="1">'на 01.06.2019'!$A$7:$J$399</definedName>
    <definedName name="Z_88A0F5C8_F1C4_4816_99C8_59CB44BCE491_.wvu.FilterData" localSheetId="0" hidden="1">'на 01.06.2019'!$A$7:$J$399</definedName>
    <definedName name="Z_895608B2_F053_445E_BD6A_E885E9D4FE51_.wvu.FilterData" localSheetId="0" hidden="1">'на 01.06.2019'!$A$7:$J$399</definedName>
    <definedName name="Z_898FFEFC_C4FC_44BB_BE63_00FC13DD2042_.wvu.FilterData" localSheetId="0" hidden="1">'на 01.06.2019'!$A$7:$J$399</definedName>
    <definedName name="Z_89C6A5BF_E8A5_4A6F_A481_15B2F7A6D4E2_.wvu.FilterData" localSheetId="0" hidden="1">'на 01.06.2019'!$A$7:$J$399</definedName>
    <definedName name="Z_89F2DB1B_0F19_4230_A501_8A6666788E86_.wvu.FilterData" localSheetId="0" hidden="1">'на 01.06.2019'!$A$7:$J$399</definedName>
    <definedName name="Z_8A4ABF0A_262D_4454_86FE_CA0ADCDF3E94_.wvu.FilterData" localSheetId="0" hidden="1">'на 01.06.2019'!$A$7:$J$399</definedName>
    <definedName name="Z_8AEDF337_2CA8_4768_B777_87BA785EB7CF_.wvu.FilterData" localSheetId="0" hidden="1">'на 01.06.2019'!$A$7:$J$399</definedName>
    <definedName name="Z_8BA7C340_DD6D_4BDE_939B_41C98A02B423_.wvu.FilterData" localSheetId="0" hidden="1">'на 01.06.2019'!$A$7:$J$399</definedName>
    <definedName name="Z_8BB118EA_41BC_4E46_8EA1_4268AA5B6DB1_.wvu.FilterData" localSheetId="0" hidden="1">'на 01.06.2019'!$A$7:$J$399</definedName>
    <definedName name="Z_8C04CD6E_A1CC_4EF8_8DD5_B859F52073A0_.wvu.FilterData" localSheetId="0" hidden="1">'на 01.06.2019'!$A$7:$J$399</definedName>
    <definedName name="Z_8C654415_86D2_479D_A511_8A4B3774E375_.wvu.FilterData" localSheetId="0" hidden="1">'на 01.06.2019'!$A$7:$H$146</definedName>
    <definedName name="Z_8CAD663B_CD5E_4846_B4FD_69BCB6D1EB12_.wvu.FilterData" localSheetId="0" hidden="1">'на 01.06.2019'!$A$7:$H$146</definedName>
    <definedName name="Z_8CB267BE_E783_4914_8FFF_50D79F1D75CF_.wvu.FilterData" localSheetId="0" hidden="1">'на 01.06.2019'!$A$7:$H$146</definedName>
    <definedName name="Z_8D0153EB_A3EC_4213_A12B_74D6D827770F_.wvu.FilterData" localSheetId="0" hidden="1">'на 01.06.2019'!$A$7:$J$399</definedName>
    <definedName name="Z_8D165CA5_5C34_4274_A8CC_4FBD8A8EE6D4_.wvu.FilterData" localSheetId="0" hidden="1">'на 01.06.2019'!$A$7:$J$399</definedName>
    <definedName name="Z_8D7BE686_9FAF_4C26_8FD5_5395E55E0797_.wvu.FilterData" localSheetId="0" hidden="1">'на 01.06.2019'!$A$7:$H$146</definedName>
    <definedName name="Z_8D7C2311_E9FE_48F6_9665_BB17829B147C_.wvu.FilterData" localSheetId="0" hidden="1">'на 01.06.2019'!$A$7:$J$399</definedName>
    <definedName name="Z_8D8D2F4C_3B7E_4C1F_A367_4BA418733E1A_.wvu.FilterData" localSheetId="0" hidden="1">'на 01.06.2019'!$A$7:$H$146</definedName>
    <definedName name="Z_8DFDD887_4859_4275_91A7_634544543F21_.wvu.FilterData" localSheetId="0" hidden="1">'на 01.06.2019'!$A$7:$J$399</definedName>
    <definedName name="Z_8E62A2BE_7CE7_496E_AC79_F133ABDC98BF_.wvu.FilterData" localSheetId="0" hidden="1">'на 01.06.2019'!$A$7:$H$146</definedName>
    <definedName name="Z_8EEB3EFB_2D0D_474D_A904_853356F13984_.wvu.FilterData" localSheetId="0" hidden="1">'на 01.06.2019'!$A$7:$J$399</definedName>
    <definedName name="Z_8F2A8A22_72A2_4B00_8248_255CA52D5828_.wvu.FilterData" localSheetId="0" hidden="1">'на 01.06.2019'!$A$7:$J$399</definedName>
    <definedName name="Z_8F77D1FA_0A19_42EE_8A6C_A8B882128C49_.wvu.FilterData" localSheetId="0" hidden="1">'на 01.06.2019'!$A$7:$J$399</definedName>
    <definedName name="Z_90067115_7038_486C_B585_B48F5820801A_.wvu.FilterData" localSheetId="0" hidden="1">'на 01.06.2019'!$A$7:$J$399</definedName>
    <definedName name="Z_9044C5A5_1D21_4DB7_B551_B82CFEBFBFBE_.wvu.FilterData" localSheetId="0" hidden="1">'на 01.06.2019'!$A$7:$J$399</definedName>
    <definedName name="Z_9089CAE7_C9D5_4B44_BF40_622C1D4BEC1A_.wvu.FilterData" localSheetId="0" hidden="1">'на 01.06.2019'!$A$7:$J$399</definedName>
    <definedName name="Z_90B62036_E8E2_47F2_BA67_9490969E5E89_.wvu.FilterData" localSheetId="0" hidden="1">'на 01.06.2019'!$A$7:$J$399</definedName>
    <definedName name="Z_91482E4A_EB85_41D6_AA9F_21521D0F577E_.wvu.FilterData" localSheetId="0" hidden="1">'на 01.06.2019'!$A$7:$J$399</definedName>
    <definedName name="Z_91A44DD7_EFA1_45BC_BF8A_C6EBAED142C3_.wvu.FilterData" localSheetId="0" hidden="1">'на 01.06.2019'!$A$7:$J$399</definedName>
    <definedName name="Z_920FBB9C_08EB_4E34_86D0_F557F6CFABB8_.wvu.FilterData" localSheetId="0" hidden="1">'на 01.06.2019'!$A$7:$J$399</definedName>
    <definedName name="Z_92A69ACC_08E1_4049_9A4E_909BE09E8D3F_.wvu.FilterData" localSheetId="0" hidden="1">'на 01.06.2019'!$A$7:$J$399</definedName>
    <definedName name="Z_92A7494D_B642_4D2E_8A98_FA3ADD190BCE_.wvu.FilterData" localSheetId="0" hidden="1">'на 01.06.2019'!$A$7:$J$399</definedName>
    <definedName name="Z_92A89EF4_8A4E_4790_B0CC_01892B6039EB_.wvu.FilterData" localSheetId="0" hidden="1">'на 01.06.2019'!$A$7:$J$399</definedName>
    <definedName name="Z_92B14807_1A18_49A7_BCF6_3D45DEFE0E47_.wvu.FilterData" localSheetId="0" hidden="1">'на 01.06.2019'!$A$7:$J$399</definedName>
    <definedName name="Z_92E38377_38CC_496E_BBD8_5394F7550FE3_.wvu.FilterData" localSheetId="0" hidden="1">'на 01.06.2019'!$A$7:$J$399</definedName>
    <definedName name="Z_93030161_EBD2_4C55_BB01_67290B2149A7_.wvu.FilterData" localSheetId="0" hidden="1">'на 01.06.2019'!$A$7:$J$399</definedName>
    <definedName name="Z_935DFEC4_8817_4BB5_A846_9674D5A05EE9_.wvu.FilterData" localSheetId="0" hidden="1">'на 01.06.2019'!$A$7:$H$146</definedName>
    <definedName name="Z_938F43B0_CEED_4632_948B_C835F76DFE4A_.wvu.FilterData" localSheetId="0" hidden="1">'на 01.06.2019'!$A$7:$J$399</definedName>
    <definedName name="Z_93997AAE_3E78_48E8_AE0E_38B78085663A_.wvu.FilterData" localSheetId="0" hidden="1">'на 01.06.2019'!$A$7:$J$399</definedName>
    <definedName name="Z_944D1186_FA84_48E6_9A44_19022D55084A_.wvu.FilterData" localSheetId="0" hidden="1">'на 01.06.2019'!$A$7:$J$399</definedName>
    <definedName name="Z_94851B80_49A7_4207_A790_443843F85060_.wvu.FilterData" localSheetId="0" hidden="1">'на 01.06.2019'!$A$7:$J$399</definedName>
    <definedName name="Z_94E3B816_367C_44F4_94FC_13D42F694C13_.wvu.FilterData" localSheetId="0" hidden="1">'на 01.06.2019'!$A$7:$J$399</definedName>
    <definedName name="Z_95B26847_5719_44C4_809A_1AA433F7B4DC_.wvu.FilterData" localSheetId="0" hidden="1">'на 01.06.2019'!$A$7:$J$399</definedName>
    <definedName name="Z_95B5A563_A81C_425C_AC80_18232E0FA0F2_.wvu.FilterData" localSheetId="0" hidden="1">'на 01.06.2019'!$A$7:$H$146</definedName>
    <definedName name="Z_95DCDA71_E71C_4701_B168_34A55CC7547D_.wvu.FilterData" localSheetId="0" hidden="1">'на 01.06.2019'!$A$7:$J$399</definedName>
    <definedName name="Z_95E04D27_058D_4765_8CB6_B789CC5A15B9_.wvu.FilterData" localSheetId="0" hidden="1">'на 01.06.2019'!$A$7:$J$399</definedName>
    <definedName name="Z_96167660_EA8B_4F7D_87A1_785E97B459B3_.wvu.FilterData" localSheetId="0" hidden="1">'на 01.06.2019'!$A$7:$H$146</definedName>
    <definedName name="Z_96879477_4713_4ABC_982A_7EB1C07B4DED_.wvu.FilterData" localSheetId="0" hidden="1">'на 01.06.2019'!$A$7:$H$146</definedName>
    <definedName name="Z_969E164A_AA47_4A3D_AECC_F3C5A8BBA40A_.wvu.FilterData" localSheetId="0" hidden="1">'на 01.06.2019'!$A$7:$J$399</definedName>
    <definedName name="Z_96C46F49_6CFA_47C5_9713_424D77847057_.wvu.FilterData" localSheetId="0" hidden="1">'на 01.06.2019'!$A$7:$J$399</definedName>
    <definedName name="Z_9780079B_2369_4362_9878_DE63286783A8_.wvu.FilterData" localSheetId="0" hidden="1">'на 01.06.2019'!$A$7:$J$399</definedName>
    <definedName name="Z_97B55429_A18E_43B5_9AF8_FE73FCDE4BBB_.wvu.FilterData" localSheetId="0" hidden="1">'на 01.06.2019'!$A$7:$J$399</definedName>
    <definedName name="Z_97E2C09C_6040_4BDA_B6A0_AF60F993AC48_.wvu.FilterData" localSheetId="0" hidden="1">'на 01.06.2019'!$A$7:$J$399</definedName>
    <definedName name="Z_97F74FDF_2C27_4D85_A3A7_1EF51A8A2DFF_.wvu.FilterData" localSheetId="0" hidden="1">'на 01.06.2019'!$A$7:$H$146</definedName>
    <definedName name="Z_98620FAB_A12D_44CF_95E4_17A962FCE777_.wvu.FilterData" localSheetId="0" hidden="1">'на 01.06.2019'!$A$7:$J$399</definedName>
    <definedName name="Z_987C1B6D_28A7_49CB_BBF0_6C3FFB9FC1C5_.wvu.FilterData" localSheetId="0" hidden="1">'на 01.06.2019'!$A$7:$J$399</definedName>
    <definedName name="Z_98AE7DDA_90CE_4E15_AD8D_6630EEDB042C_.wvu.FilterData" localSheetId="0" hidden="1">'на 01.06.2019'!$A$7:$J$399</definedName>
    <definedName name="Z_98BF881C_EB9C_4397_B787_F3FB50ED2890_.wvu.FilterData" localSheetId="0" hidden="1">'на 01.06.2019'!$A$7:$J$399</definedName>
    <definedName name="Z_98E168F2_55D9_4CA5_BFC7_4762AF11FD48_.wvu.FilterData" localSheetId="0" hidden="1">'на 01.06.2019'!$A$7:$J$399</definedName>
    <definedName name="Z_998B8119_4FF3_4A16_838D_539C6AE34D55_.wvu.Cols" localSheetId="0" hidden="1">'на 01.06.2019'!#REF!,'на 01.06.2019'!#REF!</definedName>
    <definedName name="Z_998B8119_4FF3_4A16_838D_539C6AE34D55_.wvu.FilterData" localSheetId="0" hidden="1">'на 01.06.2019'!$A$7:$J$399</definedName>
    <definedName name="Z_998B8119_4FF3_4A16_838D_539C6AE34D55_.wvu.PrintArea" localSheetId="0" hidden="1">'на 01.06.2019'!$A$1:$J$178</definedName>
    <definedName name="Z_998B8119_4FF3_4A16_838D_539C6AE34D55_.wvu.PrintTitles" localSheetId="0" hidden="1">'на 01.06.2019'!$5:$8</definedName>
    <definedName name="Z_998B8119_4FF3_4A16_838D_539C6AE34D55_.wvu.Rows" localSheetId="0" hidden="1">'на 01.06.2019'!#REF!</definedName>
    <definedName name="Z_99950613_28E7_4EC2_B918_559A2757B0A9_.wvu.FilterData" localSheetId="0" hidden="1">'на 01.06.2019'!$A$7:$J$399</definedName>
    <definedName name="Z_99950613_28E7_4EC2_B918_559A2757B0A9_.wvu.PrintArea" localSheetId="0" hidden="1">'на 01.06.2019'!$A$1:$J$184</definedName>
    <definedName name="Z_99950613_28E7_4EC2_B918_559A2757B0A9_.wvu.PrintTitles" localSheetId="0" hidden="1">'на 01.06.2019'!$5:$8</definedName>
    <definedName name="Z_9A28E7E9_55CD_40D9_9E29_E07B8DD3C238_.wvu.FilterData" localSheetId="0" hidden="1">'на 01.06.2019'!$A$7:$J$399</definedName>
    <definedName name="Z_9A769443_7DFA_43D5_AB26_6F2EEF53DAF1_.wvu.FilterData" localSheetId="0" hidden="1">'на 01.06.2019'!$A$7:$H$146</definedName>
    <definedName name="Z_9A8CADCF_85D0_4D32_80F2_6CE3DE83CA66_.wvu.FilterData" localSheetId="0" hidden="1">'на 01.06.2019'!$A$7:$J$399</definedName>
    <definedName name="Z_9B640DD4_FBFD_444A_B4D5_4A34ED79B9BC_.wvu.FilterData" localSheetId="0" hidden="1">'на 01.06.2019'!$A$7:$J$399</definedName>
    <definedName name="Z_9C310551_EC8B_4B87_B5AF_39FC532C6FE3_.wvu.FilterData" localSheetId="0" hidden="1">'на 01.06.2019'!$A$7:$H$146</definedName>
    <definedName name="Z_9C38FBC7_6E93_40A5_BD30_7720FC92D0D4_.wvu.FilterData" localSheetId="0" hidden="1">'на 01.06.2019'!$A$7:$J$399</definedName>
    <definedName name="Z_9CB26755_9CF3_42C9_A567_6FF9CCE0F397_.wvu.FilterData" localSheetId="0" hidden="1">'на 01.06.2019'!$A$7:$J$399</definedName>
    <definedName name="Z_9CE1F91A_5326_41A6_9CA7_C24ACCBE2F48_.wvu.FilterData" localSheetId="0" hidden="1">'на 01.06.2019'!$A$7:$J$399</definedName>
    <definedName name="Z_9D24C81C_5B18_4B40_BF88_7236C9CAE366_.wvu.FilterData" localSheetId="0" hidden="1">'на 01.06.2019'!$A$7:$H$146</definedName>
    <definedName name="Z_9DE7839B_6B77_48C9_B008_4D6E417DD85D_.wvu.FilterData" localSheetId="0" hidden="1">'на 01.06.2019'!$A$7:$J$399</definedName>
    <definedName name="Z_9E1D944D_E62F_4660_B928_F956F86CCB3D_.wvu.FilterData" localSheetId="0" hidden="1">'на 01.06.2019'!$A$7:$J$399</definedName>
    <definedName name="Z_9E720D93_31F0_4636_BA00_6CE6F83F3651_.wvu.FilterData" localSheetId="0" hidden="1">'на 01.06.2019'!$A$7:$J$399</definedName>
    <definedName name="Z_9E943B7D_D4C7_443F_BC4C_8AB90546D8A5_.wvu.Cols" localSheetId="0" hidden="1">'на 01.06.2019'!#REF!,'на 01.06.2019'!#REF!</definedName>
    <definedName name="Z_9E943B7D_D4C7_443F_BC4C_8AB90546D8A5_.wvu.FilterData" localSheetId="0" hidden="1">'на 01.06.2019'!$A$3:$J$60</definedName>
    <definedName name="Z_9E943B7D_D4C7_443F_BC4C_8AB90546D8A5_.wvu.PrintTitles" localSheetId="0" hidden="1">'на 01.06.2019'!$5:$8</definedName>
    <definedName name="Z_9E943B7D_D4C7_443F_BC4C_8AB90546D8A5_.wvu.Rows" localSheetId="0" hidden="1">'на 01.06.2019'!#REF!,'на 01.06.2019'!#REF!,'на 01.06.2019'!#REF!,'на 01.06.2019'!#REF!,'на 01.06.2019'!#REF!,'на 01.06.2019'!#REF!,'на 01.06.2019'!#REF!,'на 01.06.2019'!#REF!,'на 01.06.2019'!#REF!,'на 01.06.2019'!#REF!,'на 01.06.2019'!#REF!,'на 01.06.2019'!#REF!,'на 01.06.2019'!#REF!,'на 01.06.2019'!#REF!,'на 01.06.2019'!#REF!,'на 01.06.2019'!#REF!,'на 01.06.2019'!#REF!,'на 01.06.2019'!#REF!,'на 01.06.2019'!#REF!,'на 01.06.2019'!#REF!</definedName>
    <definedName name="Z_9EC99D85_9CBB_4D41_A0AC_5A782960B43C_.wvu.FilterData" localSheetId="0" hidden="1">'на 01.06.2019'!$A$7:$H$146</definedName>
    <definedName name="Z_9F469FEB_94D1_4BA9_BDF6_0A94C53541EA_.wvu.FilterData" localSheetId="0" hidden="1">'на 01.06.2019'!$A$7:$J$399</definedName>
    <definedName name="Z_9FA29541_62F4_4CED_BF33_19F6BA57578F_.wvu.Cols" localSheetId="0" hidden="1">'на 01.06.2019'!#REF!,'на 01.06.2019'!#REF!</definedName>
    <definedName name="Z_9FA29541_62F4_4CED_BF33_19F6BA57578F_.wvu.FilterData" localSheetId="0" hidden="1">'на 01.06.2019'!$A$7:$J$399</definedName>
    <definedName name="Z_9FA29541_62F4_4CED_BF33_19F6BA57578F_.wvu.PrintArea" localSheetId="0" hidden="1">'на 01.06.2019'!$A$1:$J$178</definedName>
    <definedName name="Z_9FA29541_62F4_4CED_BF33_19F6BA57578F_.wvu.PrintTitles" localSheetId="0" hidden="1">'на 01.06.2019'!$5:$8</definedName>
    <definedName name="Z_9FDAEEB9_7434_4701_B9D3_AEFADA35D37B_.wvu.FilterData" localSheetId="0" hidden="1">'на 01.06.2019'!$A$7:$J$399</definedName>
    <definedName name="Z_A076AA26_B89C_401B_BFC1_DBB6CC9D6D95_.wvu.FilterData" localSheetId="0" hidden="1">'на 01.06.2019'!$A$7:$J$399</definedName>
    <definedName name="Z_A08B7B60_BE09_484D_B75E_15D9DE206B17_.wvu.FilterData" localSheetId="0" hidden="1">'на 01.06.2019'!$A$7:$J$399</definedName>
    <definedName name="Z_A0963EEC_5578_46DF_B7B0_2B9F8CADC5B9_.wvu.FilterData" localSheetId="0" hidden="1">'на 01.06.2019'!$A$7:$J$399</definedName>
    <definedName name="Z_A0A3CD9B_2436_40D7_91DB_589A95FBBF00_.wvu.FilterData" localSheetId="0" hidden="1">'на 01.06.2019'!$A$7:$J$399</definedName>
    <definedName name="Z_A0A3CD9B_2436_40D7_91DB_589A95FBBF00_.wvu.PrintArea" localSheetId="0" hidden="1">'на 01.06.2019'!$A$1:$J$198</definedName>
    <definedName name="Z_A0A3CD9B_2436_40D7_91DB_589A95FBBF00_.wvu.PrintTitles" localSheetId="0" hidden="1">'на 01.06.2019'!$5:$8</definedName>
    <definedName name="Z_A0EB0A04_1124_498B_8C4B_C1E25B53C1A8_.wvu.FilterData" localSheetId="0" hidden="1">'на 01.06.2019'!$A$7:$H$146</definedName>
    <definedName name="Z_A0F76A4B_6862_4C98_8A93_2EBAEE1B6BB0_.wvu.FilterData" localSheetId="0" hidden="1">'на 01.06.2019'!$A$7:$J$399</definedName>
    <definedName name="Z_A113B19A_DB2C_4585_AED7_B7EF9F05E57E_.wvu.FilterData" localSheetId="0" hidden="1">'на 01.06.2019'!$A$7:$J$399</definedName>
    <definedName name="Z_A1252AD3_62A9_4B5D_B0FA_98A0DCCDEFC0_.wvu.FilterData" localSheetId="0" hidden="1">'на 01.06.2019'!$A$7:$J$399</definedName>
    <definedName name="Z_A21CB1BD_5236_485F_8FCB_D43C0EB079B8_.wvu.FilterData" localSheetId="0" hidden="1">'на 01.06.2019'!$A$7:$J$399</definedName>
    <definedName name="Z_A2611F3A_C06C_4662_B39E_6F08BA7C9B14_.wvu.FilterData" localSheetId="0" hidden="1">'на 01.06.2019'!$A$7:$H$146</definedName>
    <definedName name="Z_A28DA500_33FC_4913_B21A_3E2D7ED7A130_.wvu.FilterData" localSheetId="0" hidden="1">'на 01.06.2019'!$A$7:$H$146</definedName>
    <definedName name="Z_A38250FB_559C_49CE_918A_6673F9586B86_.wvu.FilterData" localSheetId="0" hidden="1">'на 01.06.2019'!$A$7:$J$399</definedName>
    <definedName name="Z_A5169FE8_9D26_44E6_A6EA_F78B40E1DE01_.wvu.FilterData" localSheetId="0" hidden="1">'на 01.06.2019'!$A$7:$J$399</definedName>
    <definedName name="Z_A57C42F9_18B1_4AA0_97AE_4F8F0C3D5B4A_.wvu.FilterData" localSheetId="0" hidden="1">'на 01.06.2019'!$A$7:$J$399</definedName>
    <definedName name="Z_A62258B9_7768_4C4F_AFFC_537782E81CFF_.wvu.FilterData" localSheetId="0" hidden="1">'на 01.06.2019'!$A$7:$H$146</definedName>
    <definedName name="Z_A65D4FF6_26A1_47FE_AF98_41E05002FB1E_.wvu.FilterData" localSheetId="0" hidden="1">'на 01.06.2019'!$A$7:$H$146</definedName>
    <definedName name="Z_A6816A2A_A381_4629_A196_A2D2CBED046E_.wvu.FilterData" localSheetId="0" hidden="1">'на 01.06.2019'!$A$7:$J$399</definedName>
    <definedName name="Z_A6B98527_7CBF_4E4D_BDEA_9334A3EB779F_.wvu.Cols" localSheetId="0" hidden="1">'на 01.06.2019'!#REF!,'на 01.06.2019'!#REF!,'на 01.06.2019'!$K:$BN</definedName>
    <definedName name="Z_A6B98527_7CBF_4E4D_BDEA_9334A3EB779F_.wvu.FilterData" localSheetId="0" hidden="1">'на 01.06.2019'!$A$7:$J$399</definedName>
    <definedName name="Z_A6B98527_7CBF_4E4D_BDEA_9334A3EB779F_.wvu.PrintArea" localSheetId="0" hidden="1">'на 01.06.2019'!$A$1:$BN$178</definedName>
    <definedName name="Z_A6B98527_7CBF_4E4D_BDEA_9334A3EB779F_.wvu.PrintTitles" localSheetId="0" hidden="1">'на 01.06.2019'!$5:$7</definedName>
    <definedName name="Z_A80309A3_DC3C_4005_B42B_D4917A972961_.wvu.FilterData" localSheetId="0" hidden="1">'на 01.06.2019'!$A$7:$J$399</definedName>
    <definedName name="Z_A8EFE8CB_4B40_4A53_8B7A_29439E2B50D7_.wvu.FilterData" localSheetId="0" hidden="1">'на 01.06.2019'!$A$7:$J$399</definedName>
    <definedName name="Z_A98C96B5_CE3A_4FF9_B3E5_0DBB66ADC5BB_.wvu.FilterData" localSheetId="0" hidden="1">'на 01.06.2019'!$A$7:$H$146</definedName>
    <definedName name="Z_A9BB2943_E4B1_4809_A926_69F8C50E1CF2_.wvu.FilterData" localSheetId="0" hidden="1">'на 01.06.2019'!$A$7:$J$399</definedName>
    <definedName name="Z_AA4C7BF5_07E0_4095_B165_D2AF600190FA_.wvu.FilterData" localSheetId="0" hidden="1">'на 01.06.2019'!$A$7:$H$146</definedName>
    <definedName name="Z_AAC4B5AB_1913_4D9C_A1FF_BD9345E009EB_.wvu.FilterData" localSheetId="0" hidden="1">'на 01.06.2019'!$A$7:$H$146</definedName>
    <definedName name="Z_AB20AEF7_931C_411F_91E6_F461408B5AE6_.wvu.FilterData" localSheetId="0" hidden="1">'на 01.06.2019'!$A$7:$J$399</definedName>
    <definedName name="Z_ABA75302_0F6D_4886_9D81_1818E8870CAA_.wvu.FilterData" localSheetId="0" hidden="1">'на 01.06.2019'!$A$3:$K$183</definedName>
    <definedName name="Z_ABAF42E6_6CD6_46B1_A0C6_0099C207BC1C_.wvu.FilterData" localSheetId="0" hidden="1">'на 01.06.2019'!$A$7:$J$399</definedName>
    <definedName name="Z_ABF07E15_3FB5_46FA_8B18_72FA32E3F1DA_.wvu.FilterData" localSheetId="0" hidden="1">'на 01.06.2019'!$A$7:$J$399</definedName>
    <definedName name="Z_ACFE2E5A_B4BC_4793_B103_05F97C227772_.wvu.FilterData" localSheetId="0" hidden="1">'на 01.06.2019'!$A$7:$J$399</definedName>
    <definedName name="Z_AD079EA2_4E18_46EE_8E20_0C7923C917D2_.wvu.FilterData" localSheetId="0" hidden="1">'на 01.06.2019'!$A$7:$J$399</definedName>
    <definedName name="Z_AD5FD28B_B163_4E28_9CF1_4D777A9C7F23_.wvu.FilterData" localSheetId="0" hidden="1">'на 01.06.2019'!$A$7:$J$399</definedName>
    <definedName name="Z_ADE318A0_9CB5_431A_AF2B_D561B19631D9_.wvu.FilterData" localSheetId="0" hidden="1">'на 01.06.2019'!$A$7:$J$399</definedName>
    <definedName name="Z_ADF53E9B_9172_4E3F_AC45_4FF59160C1DB_.wvu.FilterData" localSheetId="0" hidden="1">'на 01.06.2019'!$A$7:$J$399</definedName>
    <definedName name="Z_AF01D870_77CB_46A2_A95B_3A27FF42EAA8_.wvu.FilterData" localSheetId="0" hidden="1">'на 01.06.2019'!$A$7:$H$146</definedName>
    <definedName name="Z_AF1AEFF5_9892_4FCB_BD3E_6CF1CEE1B71B_.wvu.FilterData" localSheetId="0" hidden="1">'на 01.06.2019'!$A$7:$J$399</definedName>
    <definedName name="Z_AF578863_5150_4761_94CC_531A4DF22DCE_.wvu.FilterData" localSheetId="0" hidden="1">'на 01.06.2019'!$A$7:$J$399</definedName>
    <definedName name="Z_AFABF6AA_2F6E_48B0_98F8_213EA30990B1_.wvu.FilterData" localSheetId="0" hidden="1">'на 01.06.2019'!$A$7:$J$399</definedName>
    <definedName name="Z_AFC26506_1EE1_430F_B247_3257CE41958A_.wvu.FilterData" localSheetId="0" hidden="1">'на 01.06.2019'!$A$7:$J$399</definedName>
    <definedName name="Z_B00B4D71_156E_4DD9_93CC_1F392CBA035F_.wvu.FilterData" localSheetId="0" hidden="1">'на 01.06.2019'!$A$7:$J$399</definedName>
    <definedName name="Z_B0B61858_D248_4F0B_95EB_A53482FBF19B_.wvu.FilterData" localSheetId="0" hidden="1">'на 01.06.2019'!$A$7:$J$399</definedName>
    <definedName name="Z_B0BB7BD4_E507_4D19_A9BF_6595068A89B5_.wvu.FilterData" localSheetId="0" hidden="1">'на 01.06.2019'!$A$7:$J$399</definedName>
    <definedName name="Z_B180D137_9F25_4AD4_9057_37928F1867A8_.wvu.FilterData" localSheetId="0" hidden="1">'на 01.06.2019'!$A$7:$H$146</definedName>
    <definedName name="Z_B1FA2CF0_321B_4787_93E8_EB6D5C78D6B5_.wvu.FilterData" localSheetId="0" hidden="1">'на 01.06.2019'!$A$7:$J$399</definedName>
    <definedName name="Z_B246A3A0_6AE0_4610_AE7A_F7490C26DBCA_.wvu.FilterData" localSheetId="0" hidden="1">'на 01.06.2019'!$A$7:$J$399</definedName>
    <definedName name="Z_B2D38EAC_E767_43A7_B7A2_621639FE347D_.wvu.FilterData" localSheetId="0" hidden="1">'на 01.06.2019'!$A$7:$H$146</definedName>
    <definedName name="Z_B2E9D1B9_C3FE_4F75_89F4_46F3E34C24E4_.wvu.FilterData" localSheetId="0" hidden="1">'на 01.06.2019'!$A$7:$J$399</definedName>
    <definedName name="Z_B30FEF93_CDBE_4AC5_9298_7B65E13C3F79_.wvu.FilterData" localSheetId="0" hidden="1">'на 01.06.2019'!$A$7:$J$399</definedName>
    <definedName name="Z_B3114865_FFF9_40B7_B9E6_C3642102DCF9_.wvu.FilterData" localSheetId="0" hidden="1">'на 01.06.2019'!$A$7:$J$399</definedName>
    <definedName name="Z_B3339176_D3D0_4D7A_8AAB_C0B71F942A93_.wvu.FilterData" localSheetId="0" hidden="1">'на 01.06.2019'!$A$7:$H$146</definedName>
    <definedName name="Z_B350A9CC_C225_45B2_AEE1_E6A61C6949F5_.wvu.FilterData" localSheetId="0" hidden="1">'на 01.06.2019'!$A$7:$J$399</definedName>
    <definedName name="Z_B3655F0F_A78B_43E5_BFD5_814C66A7690F_.wvu.FilterData" localSheetId="0" hidden="1">'на 01.06.2019'!$A$7:$J$399</definedName>
    <definedName name="Z_B45FAC42_679D_43AB_B511_9E5492CAC2DB_.wvu.FilterData" localSheetId="0" hidden="1">'на 01.06.2019'!$A$7:$H$146</definedName>
    <definedName name="Z_B47A0A9E_665F_4B62_A9A6_650B391D5D49_.wvu.FilterData" localSheetId="0" hidden="1">'на 01.06.2019'!$A$7:$J$399</definedName>
    <definedName name="Z_B499C08D_A2E7_417F_A9B7_BFCE2B66534F_.wvu.FilterData" localSheetId="0" hidden="1">'на 01.06.2019'!$A$7:$J$399</definedName>
    <definedName name="Z_B4E448FF_1059_48E0_93CC_976057024FF4_.wvu.FilterData" localSheetId="0" hidden="1">'на 01.06.2019'!$A$7:$J$399</definedName>
    <definedName name="Z_B509A51A_98E0_4D86_A1E4_A5AB9AE9E52F_.wvu.FilterData" localSheetId="0" hidden="1">'на 01.06.2019'!$A$7:$J$399</definedName>
    <definedName name="Z_B543C7D0_E350_4DA4_A835_ADCB64A4D66D_.wvu.FilterData" localSheetId="0" hidden="1">'на 01.06.2019'!$A$7:$J$399</definedName>
    <definedName name="Z_B5533D56_E1AE_4DE7_8436_EF9CA55A4943_.wvu.FilterData" localSheetId="0" hidden="1">'на 01.06.2019'!$A$7:$J$399</definedName>
    <definedName name="Z_B56BEF44_39DC_4F5B_A5E5_157C237832AF_.wvu.FilterData" localSheetId="0" hidden="1">'на 01.06.2019'!$A$7:$H$146</definedName>
    <definedName name="Z_B5A6FE62_B66C_45B1_AF17_B7686B0B3A3F_.wvu.FilterData" localSheetId="0" hidden="1">'на 01.06.2019'!$A$7:$J$399</definedName>
    <definedName name="Z_B603D180_E09A_4B9C_810F_9423EBA4A0EA_.wvu.FilterData" localSheetId="0" hidden="1">'на 01.06.2019'!$A$7:$J$399</definedName>
    <definedName name="Z_B666AFF1_6658_457A_A768_4BF1349F009A_.wvu.FilterData" localSheetId="0" hidden="1">'на 01.06.2019'!$A$7:$J$399</definedName>
    <definedName name="Z_B698776A_6A96_445D_9813_F5440DD90495_.wvu.FilterData" localSheetId="0" hidden="1">'на 01.06.2019'!$A$7:$J$399</definedName>
    <definedName name="Z_B6D72401_10F2_4D08_9A2D_EC1E2043D946_.wvu.FilterData" localSheetId="0" hidden="1">'на 01.06.2019'!$A$7:$J$399</definedName>
    <definedName name="Z_B6F11AB1_40C8_4880_BE42_1C35664CF325_.wvu.FilterData" localSheetId="0" hidden="1">'на 01.06.2019'!$A$7:$J$399</definedName>
    <definedName name="Z_B736B334_F8CF_4A1D_A747_B2B8CF3F3731_.wvu.FilterData" localSheetId="0" hidden="1">'на 01.06.2019'!$A$7:$J$399</definedName>
    <definedName name="Z_B7A22467_168B_475A_AC6B_F744F4990F6A_.wvu.FilterData" localSheetId="0" hidden="1">'на 01.06.2019'!$A$7:$J$399</definedName>
    <definedName name="Z_B7A4DC29_6CA3_48BD_BD2B_5EA61D250392_.wvu.FilterData" localSheetId="0" hidden="1">'на 01.06.2019'!$A$7:$H$146</definedName>
    <definedName name="Z_B7D9DE91_6329_4AB9_BB45_131E306E53B9_.wvu.FilterData" localSheetId="0" hidden="1">'на 01.06.2019'!$A$7:$J$399</definedName>
    <definedName name="Z_B7F67755_3086_43A6_86E7_370F80E61BD0_.wvu.FilterData" localSheetId="0" hidden="1">'на 01.06.2019'!$A$7:$H$146</definedName>
    <definedName name="Z_B8283716_285A_45D5_8283_DCA7A3C9CFC7_.wvu.FilterData" localSheetId="0" hidden="1">'на 01.06.2019'!$A$7:$J$399</definedName>
    <definedName name="Z_B858041A_E0C9_4C5A_A736_A0DA4684B712_.wvu.FilterData" localSheetId="0" hidden="1">'на 01.06.2019'!$A$7:$J$399</definedName>
    <definedName name="Z_B8EDA240_D337_4165_927F_4408D011F4B1_.wvu.FilterData" localSheetId="0" hidden="1">'на 01.06.2019'!$A$7:$J$399</definedName>
    <definedName name="Z_B94999B0_3597_431C_9F36_97A338C842BB_.wvu.FilterData" localSheetId="0" hidden="1">'на 01.06.2019'!$A$7:$J$399</definedName>
    <definedName name="Z_B9A29D57_1D84_4BB4_A72C_EF14D2D8DD4E_.wvu.FilterData" localSheetId="0" hidden="1">'на 01.06.2019'!$A$7:$J$399</definedName>
    <definedName name="Z_B9FDB936_DEDC_405B_AC55_3262523808BE_.wvu.FilterData" localSheetId="0" hidden="1">'на 01.06.2019'!$A$7:$J$399</definedName>
    <definedName name="Z_BAB4825B_2E54_4A6C_A72D_1F8E7B4FEFFB_.wvu.FilterData" localSheetId="0" hidden="1">'на 01.06.2019'!$A$7:$J$399</definedName>
    <definedName name="Z_BAFB3A8F_5ACD_4C4A_A33C_831C754D88C0_.wvu.FilterData" localSheetId="0" hidden="1">'на 01.06.2019'!$A$7:$J$399</definedName>
    <definedName name="Z_BBED0997_5705_4C3C_95F1_5444E893BE19_.wvu.FilterData" localSheetId="0" hidden="1">'на 01.06.2019'!$A$7:$J$399</definedName>
    <definedName name="Z_BC09D690_D177_4FC8_AE1F_8F0F0D5C6ECD_.wvu.FilterData" localSheetId="0" hidden="1">'на 01.06.2019'!$A$7:$J$399</definedName>
    <definedName name="Z_BC202F3F_4E55_462F_AFE4_24E3BB6517B3_.wvu.FilterData" localSheetId="0" hidden="1">'на 01.06.2019'!$A$7:$J$399</definedName>
    <definedName name="Z_BC6910FC_42F8_457B_8F8D_9BC0111CE283_.wvu.FilterData" localSheetId="0" hidden="1">'на 01.06.2019'!$A$7:$J$399</definedName>
    <definedName name="Z_BD690439_1CC5_4E37_A0E9_1B65A930CD21_.wvu.FilterData" localSheetId="0" hidden="1">'на 01.06.2019'!$A$7:$J$399</definedName>
    <definedName name="Z_BD707806_8F10_492F_81AE_A7900A187828_.wvu.FilterData" localSheetId="0" hidden="1">'на 01.06.2019'!$A$3:$K$183</definedName>
    <definedName name="Z_BD822A95_4AA3_4CF6_94E8_04D2B9283308_.wvu.FilterData" localSheetId="0" hidden="1">'на 01.06.2019'!$A$7:$J$399</definedName>
    <definedName name="Z_BDD573CF_BFE0_4002_B5F7_E438A5DAD635_.wvu.FilterData" localSheetId="0" hidden="1">'на 01.06.2019'!$A$7:$J$399</definedName>
    <definedName name="Z_BE3F7214_4B0C_40FA_B4F7_B0F38416BCEF_.wvu.FilterData" localSheetId="0" hidden="1">'на 01.06.2019'!$A$7:$J$399</definedName>
    <definedName name="Z_BE442298_736F_47F5_9592_76FFCCDA59DB_.wvu.FilterData" localSheetId="0" hidden="1">'на 01.06.2019'!$A$7:$H$146</definedName>
    <definedName name="Z_BE842559_6B14_41AC_A92A_4E50A6CE8B79_.wvu.FilterData" localSheetId="0" hidden="1">'на 01.06.2019'!$A$7:$J$399</definedName>
    <definedName name="Z_BE97AC31_BFEB_4520_BC44_68B0C987C70A_.wvu.FilterData" localSheetId="0" hidden="1">'на 01.06.2019'!$A$7:$J$399</definedName>
    <definedName name="Z_BEA0FDBA_BB07_4C19_8BBD_5E57EE395C09_.wvu.FilterData" localSheetId="0" hidden="1">'на 01.06.2019'!$A$7:$J$399</definedName>
    <definedName name="Z_BEA0FDBA_BB07_4C19_8BBD_5E57EE395C09_.wvu.PrintArea" localSheetId="0" hidden="1">'на 01.06.2019'!$A$1:$J$198</definedName>
    <definedName name="Z_BEA0FDBA_BB07_4C19_8BBD_5E57EE395C09_.wvu.PrintTitles" localSheetId="0" hidden="1">'на 01.06.2019'!$5:$8</definedName>
    <definedName name="Z_BF22223F_B516_45E8_9C4B_DD4CB4CE2C48_.wvu.FilterData" localSheetId="0" hidden="1">'на 01.06.2019'!$A$7:$J$399</definedName>
    <definedName name="Z_BF65F093_304D_44F0_BF26_E5F8F9093CF5_.wvu.FilterData" localSheetId="0" hidden="1">'на 01.06.2019'!$A$7:$J$60</definedName>
    <definedName name="Z_C02D2AC3_00AB_4B4C_8299_349FC338B994_.wvu.FilterData" localSheetId="0" hidden="1">'на 01.06.2019'!$A$7:$J$399</definedName>
    <definedName name="Z_C0E14968_138D_48A2_9D67_80D62DD131B4_.wvu.FilterData" localSheetId="0" hidden="1">'на 01.06.2019'!$A$7:$J$399</definedName>
    <definedName name="Z_C0ED18A2_48B4_4C82_979B_4B80DB79BC08_.wvu.FilterData" localSheetId="0" hidden="1">'на 01.06.2019'!$A$7:$J$399</definedName>
    <definedName name="Z_C106F923_AD55_472E_86A3_2C4C13F084E8_.wvu.FilterData" localSheetId="0" hidden="1">'на 01.06.2019'!$A$7:$J$399</definedName>
    <definedName name="Z_C140C6EF_B272_4886_8555_3A3DB8A6C4A0_.wvu.FilterData" localSheetId="0" hidden="1">'на 01.06.2019'!$A$7:$J$399</definedName>
    <definedName name="Z_C14C28B9_3A8B_4F55_AC1E_B6D3DA6398D5_.wvu.FilterData" localSheetId="0" hidden="1">'на 01.06.2019'!$A$7:$J$399</definedName>
    <definedName name="Z_C276A679_E43E_444B_B0E9_B307A301A03A_.wvu.FilterData" localSheetId="0" hidden="1">'на 01.06.2019'!$A$7:$J$399</definedName>
    <definedName name="Z_C27BA0A8_746D_45AD_B889_823A6BAE07E3_.wvu.FilterData" localSheetId="0" hidden="1">'на 01.06.2019'!$A$7:$J$399</definedName>
    <definedName name="Z_C2E7FF11_4F7B_4EA9_AD45_A8385AC4BC24_.wvu.FilterData" localSheetId="0" hidden="1">'на 01.06.2019'!$A$7:$H$146</definedName>
    <definedName name="Z_C35C56D1_B129_4866_84BA_2C2957BC8254_.wvu.FilterData" localSheetId="0" hidden="1">'на 01.06.2019'!$A$7:$J$399</definedName>
    <definedName name="Z_C3E7B974_7E68_49C9_8A66_DEBBC3D71CB8_.wvu.FilterData" localSheetId="0" hidden="1">'на 01.06.2019'!$A$7:$H$146</definedName>
    <definedName name="Z_C3E97E4D_03A9_422E_8E65_116E90E7DE0A_.wvu.FilterData" localSheetId="0" hidden="1">'на 01.06.2019'!$A$7:$J$399</definedName>
    <definedName name="Z_C47D5376_4107_461D_B353_0F0CCA5A27B8_.wvu.FilterData" localSheetId="0" hidden="1">'на 01.06.2019'!$A$7:$H$146</definedName>
    <definedName name="Z_C4A81194_E272_4927_9E06_D47C43E50753_.wvu.FilterData" localSheetId="0" hidden="1">'на 01.06.2019'!$A$7:$J$399</definedName>
    <definedName name="Z_C4E388F3_F33E_45AF_8E75_3BD450853C20_.wvu.FilterData" localSheetId="0" hidden="1">'на 01.06.2019'!$A$7:$J$399</definedName>
    <definedName name="Z_C55D9313_9108_41CA_AD0E_FE2F7292C638_.wvu.FilterData" localSheetId="0" hidden="1">'на 01.06.2019'!$A$7:$H$146</definedName>
    <definedName name="Z_C5A38A18_427F_40C3_A14B_55DA8E81FB09_.wvu.FilterData" localSheetId="0" hidden="1">'на 01.06.2019'!$A$7:$J$399</definedName>
    <definedName name="Z_C5D84F85_3611_4C2A_903D_ECFF3A3DA3D9_.wvu.FilterData" localSheetId="0" hidden="1">'на 01.06.2019'!$A$7:$H$146</definedName>
    <definedName name="Z_C636DE0B_BC5D_45AA_89BD_B628CA1FE119_.wvu.FilterData" localSheetId="0" hidden="1">'на 01.06.2019'!$A$7:$J$399</definedName>
    <definedName name="Z_C70C85CF_5ADB_4631_87C7_BA23E9BE3196_.wvu.FilterData" localSheetId="0" hidden="1">'на 01.06.2019'!$A$7:$J$399</definedName>
    <definedName name="Z_C74598AC_1D4B_466D_8455_294C1A2E69BB_.wvu.FilterData" localSheetId="0" hidden="1">'на 01.06.2019'!$A$7:$H$146</definedName>
    <definedName name="Z_C745CD1F_9AA3_43D8_A7DA_ABDAF8508B62_.wvu.FilterData" localSheetId="0" hidden="1">'на 01.06.2019'!$A$7:$J$399</definedName>
    <definedName name="Z_C77795A2_6414_4CC8_AA0C_59805D660811_.wvu.FilterData" localSheetId="0" hidden="1">'на 01.06.2019'!$A$7:$J$399</definedName>
    <definedName name="Z_C7B45388_19BF_40B6_BABC_45E74244A2D0_.wvu.FilterData" localSheetId="0" hidden="1">'на 01.06.2019'!$A$7:$J$399</definedName>
    <definedName name="Z_C7DB809B_EB90_4CA8_929B_8A5AA3E83B84_.wvu.FilterData" localSheetId="0" hidden="1">'на 01.06.2019'!$A$7:$J$399</definedName>
    <definedName name="Z_C8579552_11B1_4140_9659_E1DA02EF9DD1_.wvu.FilterData" localSheetId="0" hidden="1">'на 01.06.2019'!$A$7:$J$399</definedName>
    <definedName name="Z_C8C7D91A_0101_429D_A7C4_25C2A366909A_.wvu.Cols" localSheetId="0" hidden="1">'на 01.06.2019'!#REF!,'на 01.06.2019'!#REF!</definedName>
    <definedName name="Z_C8C7D91A_0101_429D_A7C4_25C2A366909A_.wvu.FilterData" localSheetId="0" hidden="1">'на 01.06.2019'!$A$7:$J$60</definedName>
    <definedName name="Z_C8C7D91A_0101_429D_A7C4_25C2A366909A_.wvu.Rows" localSheetId="0" hidden="1">'на 01.06.2019'!#REF!,'на 01.06.2019'!#REF!,'на 01.06.2019'!#REF!,'на 01.06.2019'!#REF!,'на 01.06.2019'!#REF!,'на 01.06.2019'!#REF!,'на 01.06.2019'!#REF!,'на 01.06.2019'!#REF!,'на 01.06.2019'!#REF!,'на 01.06.2019'!#REF!</definedName>
    <definedName name="Z_C9081176_529C_43E8_8E20_8AC24E7C2D35_.wvu.FilterData" localSheetId="0" hidden="1">'на 01.06.2019'!$A$7:$J$399</definedName>
    <definedName name="Z_C94FB5D5_E515_4327_B4DC_AC3D7C1A6363_.wvu.FilterData" localSheetId="0" hidden="1">'на 01.06.2019'!$A$7:$J$399</definedName>
    <definedName name="Z_C97ACF3E_ACD3_4C9D_94FA_EA6F3D46505E_.wvu.FilterData" localSheetId="0" hidden="1">'на 01.06.2019'!$A$7:$J$399</definedName>
    <definedName name="Z_C98B4A4E_FC1F_45B3_ABB0_7DC9BD4B8057_.wvu.FilterData" localSheetId="0" hidden="1">'на 01.06.2019'!$A$7:$H$146</definedName>
    <definedName name="Z_C9A5AE8B_0A38_4D54_B36F_AFD2A577F3EF_.wvu.FilterData" localSheetId="0" hidden="1">'на 01.06.2019'!$A$7:$J$399</definedName>
    <definedName name="Z_CA384592_0CFD_4322_A4EB_34EC04693944_.wvu.FilterData" localSheetId="0" hidden="1">'на 01.06.2019'!$A$7:$J$399</definedName>
    <definedName name="Z_CA384592_0CFD_4322_A4EB_34EC04693944_.wvu.PrintArea" localSheetId="0" hidden="1">'на 01.06.2019'!$A$1:$J$198</definedName>
    <definedName name="Z_CA384592_0CFD_4322_A4EB_34EC04693944_.wvu.PrintTitles" localSheetId="0" hidden="1">'на 01.06.2019'!$5:$8</definedName>
    <definedName name="Z_CAABA8F8_73A9_4D5F_A949_7D5636830179_.wvu.FilterData" localSheetId="0" hidden="1">'на 01.06.2019'!$A$7:$J$399</definedName>
    <definedName name="Z_CAAD7F8A_A328_4C0A_9ECF_2AD83A08D699_.wvu.FilterData" localSheetId="0" hidden="1">'на 01.06.2019'!$A$7:$H$146</definedName>
    <definedName name="Z_CB1A56DC_A135_41E6_8A02_AE4E518C879F_.wvu.FilterData" localSheetId="0" hidden="1">'на 01.06.2019'!$A$7:$J$399</definedName>
    <definedName name="Z_CB37E750_1F35_4C0A_B3BA_F688CA9C8186_.wvu.FilterData" localSheetId="0" hidden="1">'на 01.06.2019'!$A$7:$J$399</definedName>
    <definedName name="Z_CB4880DD_CE83_4DFC_BBA7_70687256D5A4_.wvu.FilterData" localSheetId="0" hidden="1">'на 01.06.2019'!$A$7:$H$146</definedName>
    <definedName name="Z_CBDBA949_FA00_4560_8001_BD00E63FCCA4_.wvu.FilterData" localSheetId="0" hidden="1">'на 01.06.2019'!$A$7:$J$399</definedName>
    <definedName name="Z_CBE0F0AD_DD6D_4940_A07E_F4A48D085109_.wvu.FilterData" localSheetId="0" hidden="1">'на 01.06.2019'!$A$7:$J$399</definedName>
    <definedName name="Z_CBF12BD1_A071_4448_8003_32E74F40E3E3_.wvu.FilterData" localSheetId="0" hidden="1">'на 01.06.2019'!$A$7:$H$146</definedName>
    <definedName name="Z_CBF9D894_3FD2_4B68_BAC8_643DB23851C0_.wvu.FilterData" localSheetId="0" hidden="1">'на 01.06.2019'!$A$7:$H$146</definedName>
    <definedName name="Z_CBF9D894_3FD2_4B68_BAC8_643DB23851C0_.wvu.Rows" localSheetId="0" hidden="1">'на 01.06.2019'!#REF!,'на 01.06.2019'!#REF!,'на 01.06.2019'!#REF!,'на 01.06.2019'!#REF!</definedName>
    <definedName name="Z_CCC17219_B1A3_4C6B_B903_0E4550432FD0_.wvu.FilterData" localSheetId="0" hidden="1">'на 01.06.2019'!$A$7:$H$146</definedName>
    <definedName name="Z_CCF533A2_322B_40E2_88B2_065E6D1D35B4_.wvu.FilterData" localSheetId="0" hidden="1">'на 01.06.2019'!$A$7:$J$399</definedName>
    <definedName name="Z_CCF533A2_322B_40E2_88B2_065E6D1D35B4_.wvu.PrintArea" localSheetId="0" hidden="1">'на 01.06.2019'!$A$1:$J$198</definedName>
    <definedName name="Z_CCF533A2_322B_40E2_88B2_065E6D1D35B4_.wvu.PrintTitles" localSheetId="0" hidden="1">'на 01.06.2019'!$5:$8</definedName>
    <definedName name="Z_CD10AFE5_EACD_43E3_B0AD_1FCFF7EEADC3_.wvu.FilterData" localSheetId="0" hidden="1">'на 01.06.2019'!$A$7:$J$399</definedName>
    <definedName name="Z_CDABDA6A_CEAA_4779_9390_A07E787E5F1B_.wvu.FilterData" localSheetId="0" hidden="1">'на 01.06.2019'!$A$7:$J$399</definedName>
    <definedName name="Z_CDBBEB40_4DC8_4F8A_B0B0_EE0E987A2098_.wvu.FilterData" localSheetId="0" hidden="1">'на 01.06.2019'!$A$7:$J$399</definedName>
    <definedName name="Z_CDFBC319_A453_4828_B4DA_A1FF8333C207_.wvu.FilterData" localSheetId="0" hidden="1">'на 01.06.2019'!$A$7:$J$399</definedName>
    <definedName name="Z_CEF22FD3_C3E9_4C31_B864_568CAC74A486_.wvu.FilterData" localSheetId="0" hidden="1">'на 01.06.2019'!$A$7:$J$399</definedName>
    <definedName name="Z_CFEB7053_3C1D_451D_9A86_5940DFCF964A_.wvu.FilterData" localSheetId="0" hidden="1">'на 01.06.2019'!$A$7:$J$399</definedName>
    <definedName name="Z_D165341F_496A_48CE_829A_555B16787041_.wvu.FilterData" localSheetId="0" hidden="1">'на 01.06.2019'!$A$7:$J$399</definedName>
    <definedName name="Z_D20DFCFE_63F9_4265_B37B_4F36C46DF159_.wvu.Cols" localSheetId="0" hidden="1">'на 01.06.2019'!#REF!,'на 01.06.2019'!#REF!</definedName>
    <definedName name="Z_D20DFCFE_63F9_4265_B37B_4F36C46DF159_.wvu.FilterData" localSheetId="0" hidden="1">'на 01.06.2019'!$A$7:$J$399</definedName>
    <definedName name="Z_D20DFCFE_63F9_4265_B37B_4F36C46DF159_.wvu.PrintArea" localSheetId="0" hidden="1">'на 01.06.2019'!$A$1:$J$178</definedName>
    <definedName name="Z_D20DFCFE_63F9_4265_B37B_4F36C46DF159_.wvu.PrintTitles" localSheetId="0" hidden="1">'на 01.06.2019'!$5:$8</definedName>
    <definedName name="Z_D20DFCFE_63F9_4265_B37B_4F36C46DF159_.wvu.Rows" localSheetId="0" hidden="1">'на 01.06.2019'!#REF!,'на 01.06.2019'!#REF!,'на 01.06.2019'!#REF!,'на 01.06.2019'!#REF!,'на 01.06.2019'!#REF!</definedName>
    <definedName name="Z_D2422493_0DF6_4923_AFF9_1CE532FC9E0E_.wvu.FilterData" localSheetId="0" hidden="1">'на 01.06.2019'!$A$7:$J$399</definedName>
    <definedName name="Z_D26EAC32_42CC_46AF_8D27_8094727B2B8E_.wvu.FilterData" localSheetId="0" hidden="1">'на 01.06.2019'!$A$7:$J$399</definedName>
    <definedName name="Z_D298563F_7459_410D_A6E1_6B1CDFA6DAA7_.wvu.FilterData" localSheetId="0" hidden="1">'на 01.06.2019'!$A$7:$J$399</definedName>
    <definedName name="Z_D2D627FD_8F1D_4B0C_A4A1_1A515A2831A8_.wvu.FilterData" localSheetId="0" hidden="1">'на 01.06.2019'!$A$7:$J$399</definedName>
    <definedName name="Z_D343F548_3DE6_4716_9B8B_0FF1DF1B1DE3_.wvu.FilterData" localSheetId="0" hidden="1">'на 01.06.2019'!$A$7:$H$146</definedName>
    <definedName name="Z_D3607008_88A4_4735_BF9B_0D60A732D98C_.wvu.FilterData" localSheetId="0" hidden="1">'на 01.06.2019'!$A$7:$J$399</definedName>
    <definedName name="Z_D3C3EFC2_493C_4B9B_BC16_8147B08F8F65_.wvu.FilterData" localSheetId="0" hidden="1">'на 01.06.2019'!$A$7:$H$146</definedName>
    <definedName name="Z_D3D848E7_EB88_4E73_985E_C45B9AE68145_.wvu.FilterData" localSheetId="0" hidden="1">'на 01.06.2019'!$A$7:$J$399</definedName>
    <definedName name="Z_D3E86F4B_12A8_47CC_AEBE_74534991E315_.wvu.FilterData" localSheetId="0" hidden="1">'на 01.06.2019'!$A$7:$J$399</definedName>
    <definedName name="Z_D3F31BC4_4CDA_431B_BA5F_ADE76A923760_.wvu.FilterData" localSheetId="0" hidden="1">'на 01.06.2019'!$A$7:$H$146</definedName>
    <definedName name="Z_D41FF341_5913_4A9E_9CE5_B058CA00C0C7_.wvu.FilterData" localSheetId="0" hidden="1">'на 01.06.2019'!$A$7:$J$399</definedName>
    <definedName name="Z_D45ABB34_16CC_462D_8459_2034D47F465D_.wvu.FilterData" localSheetId="0" hidden="1">'на 01.06.2019'!$A$7:$H$146</definedName>
    <definedName name="Z_D479007E_A9E8_4307_A3E8_18A2BB5C55F2_.wvu.FilterData" localSheetId="0" hidden="1">'на 01.06.2019'!$A$7:$J$399</definedName>
    <definedName name="Z_D489BEDD_3BCD_49DF_9648_48FD6162F1E7_.wvu.FilterData" localSheetId="0" hidden="1">'на 01.06.2019'!$A$7:$J$399</definedName>
    <definedName name="Z_D48CEF89_B01B_4E1D_92B4_235EA4A40F11_.wvu.FilterData" localSheetId="0" hidden="1">'на 01.06.2019'!$A$7:$J$399</definedName>
    <definedName name="Z_D4B24D18_8D1D_47A1_AE9B_21E3F9EF98EE_.wvu.FilterData" localSheetId="0" hidden="1">'на 01.06.2019'!$A$7:$J$399</definedName>
    <definedName name="Z_D4C26987_0F4D_4A17_91A3_C1C154DC81B2_.wvu.FilterData" localSheetId="0" hidden="1">'на 01.06.2019'!$A$7:$J$399</definedName>
    <definedName name="Z_D4D3E883_F6A4_4364_94CA_00BA6BEEBB0B_.wvu.FilterData" localSheetId="0" hidden="1">'на 01.06.2019'!$A$7:$J$399</definedName>
    <definedName name="Z_D4E20E73_FD07_4BE4_B8FA_FE6B214643C4_.wvu.FilterData" localSheetId="0" hidden="1">'на 01.06.2019'!$A$7:$J$399</definedName>
    <definedName name="Z_D5317C3A_3EDA_404B_818D_EAF558810951_.wvu.FilterData" localSheetId="0" hidden="1">'на 01.06.2019'!$A$7:$H$146</definedName>
    <definedName name="Z_D537FB3B_712D_486A_BA32_4F73BEB2AA19_.wvu.FilterData" localSheetId="0" hidden="1">'на 01.06.2019'!$A$7:$H$146</definedName>
    <definedName name="Z_D6730C21_0555_4F4D_B589_9DE5CFF9C442_.wvu.FilterData" localSheetId="0" hidden="1">'на 01.06.2019'!$A$7:$H$146</definedName>
    <definedName name="Z_D692A203_B3F4_405F_AE1A_37385B86A714_.wvu.FilterData" localSheetId="0" hidden="1">'на 01.06.2019'!$A$7:$J$399</definedName>
    <definedName name="Z_D6D7FE80_F340_4943_9CA8_381604446690_.wvu.FilterData" localSheetId="0" hidden="1">'на 01.06.2019'!$A$7:$J$399</definedName>
    <definedName name="Z_D7104B72_13BA_47A2_BD7D_6C7C814EB74F_.wvu.FilterData" localSheetId="0" hidden="1">'на 01.06.2019'!$A$7:$J$399</definedName>
    <definedName name="Z_D74587C8_09B2_428F_ACC0_4DEF87F264B1_.wvu.FilterData" localSheetId="0" hidden="1">'на 01.06.2019'!$A$7:$J$399</definedName>
    <definedName name="Z_D7BC8E82_4392_4806_9DAE_D94253790B9C_.wvu.Cols" localSheetId="0" hidden="1">'на 01.06.2019'!#REF!,'на 01.06.2019'!#REF!,'на 01.06.2019'!$K:$BN</definedName>
    <definedName name="Z_D7BC8E82_4392_4806_9DAE_D94253790B9C_.wvu.FilterData" localSheetId="0" hidden="1">'на 01.06.2019'!$A$7:$J$399</definedName>
    <definedName name="Z_D7BC8E82_4392_4806_9DAE_D94253790B9C_.wvu.PrintArea" localSheetId="0" hidden="1">'на 01.06.2019'!$A$1:$BN$178</definedName>
    <definedName name="Z_D7BC8E82_4392_4806_9DAE_D94253790B9C_.wvu.PrintTitles" localSheetId="0" hidden="1">'на 01.06.2019'!$5:$7</definedName>
    <definedName name="Z_D7DA24ED_ABB7_4D6E_ACD6_4B88F5184AF8_.wvu.FilterData" localSheetId="0" hidden="1">'на 01.06.2019'!$A$7:$J$399</definedName>
    <definedName name="Z_D8418465_ECB6_40A4_8538_9D6D02B4E5CE_.wvu.FilterData" localSheetId="0" hidden="1">'на 01.06.2019'!$A$7:$H$146</definedName>
    <definedName name="Z_D84FBB24_1F53_4A51_B9A3_672EE24CBBBB_.wvu.FilterData" localSheetId="0" hidden="1">'на 01.06.2019'!$A$7:$J$399</definedName>
    <definedName name="Z_D8836A46_4276_4875_86A1_BB0E2B53006C_.wvu.FilterData" localSheetId="0" hidden="1">'на 01.06.2019'!$A$7:$H$146</definedName>
    <definedName name="Z_D8EBE17E_7A1A_4392_901C_A4C8DD4BAF28_.wvu.FilterData" localSheetId="0" hidden="1">'на 01.06.2019'!$A$7:$H$146</definedName>
    <definedName name="Z_D917D9C8_DA24_43F6_B702_2D065DC4F3EA_.wvu.FilterData" localSheetId="0" hidden="1">'на 01.06.2019'!$A$7:$J$399</definedName>
    <definedName name="Z_D921BCFE_106A_48C3_8051_F877509D5A90_.wvu.FilterData" localSheetId="0" hidden="1">'на 01.06.2019'!$A$7:$J$399</definedName>
    <definedName name="Z_D930048B_C8C6_498D_B7FD_C4CFAF447C25_.wvu.FilterData" localSheetId="0" hidden="1">'на 01.06.2019'!$A$7:$J$399</definedName>
    <definedName name="Z_D93C7415_B321_4E66_84AD_0490D011FDE7_.wvu.FilterData" localSheetId="0" hidden="1">'на 01.06.2019'!$A$7:$J$399</definedName>
    <definedName name="Z_D952F92C_16FA_49C0_ACE1_EEFE2012130A_.wvu.FilterData" localSheetId="0" hidden="1">'на 01.06.2019'!$A$7:$J$399</definedName>
    <definedName name="Z_D954D534_B88D_4A21_85D6_C0757B597D1E_.wvu.FilterData" localSheetId="0" hidden="1">'на 01.06.2019'!$A$7:$J$399</definedName>
    <definedName name="Z_D95852A1_B0FC_4AC5_B62B_5CCBE05B0D15_.wvu.FilterData" localSheetId="0" hidden="1">'на 01.06.2019'!$A$7:$J$399</definedName>
    <definedName name="Z_D97BC9A1_860C_45CB_8FAD_B69CEE39193C_.wvu.FilterData" localSheetId="0" hidden="1">'на 01.06.2019'!$A$7:$H$146</definedName>
    <definedName name="Z_D981844C_3450_4227_997A_DB8016618FC0_.wvu.FilterData" localSheetId="0" hidden="1">'на 01.06.2019'!$A$7:$J$399</definedName>
    <definedName name="Z_D9E7CF58_1888_4559_99D1_C71D21E76828_.wvu.FilterData" localSheetId="0" hidden="1">'на 01.06.2019'!$A$7:$J$399</definedName>
    <definedName name="Z_DA244080_1388_426A_A939_BCE866427DCE_.wvu.FilterData" localSheetId="0" hidden="1">'на 01.06.2019'!$A$7:$J$399</definedName>
    <definedName name="Z_DA3033F1_502F_4BCA_B468_CBA3E20E7254_.wvu.FilterData" localSheetId="0" hidden="1">'на 01.06.2019'!$A$7:$J$399</definedName>
    <definedName name="Z_DA5DFA2D_C1AA_42F5_8828_D1905F1C9BD0_.wvu.FilterData" localSheetId="0" hidden="1">'на 01.06.2019'!$A$7:$J$399</definedName>
    <definedName name="Z_DAB9487C_F291_4A20_8CE8_A04CF6419B39_.wvu.FilterData" localSheetId="0" hidden="1">'на 01.06.2019'!$A$7:$J$399</definedName>
    <definedName name="Z_DB55315D_56C8_4F2C_9317_AA25AA5EAC9E_.wvu.FilterData" localSheetId="0" hidden="1">'на 01.06.2019'!$A$7:$J$399</definedName>
    <definedName name="Z_DBB88EE7_5C30_443C_A427_07BA2C7C58DA_.wvu.FilterData" localSheetId="0" hidden="1">'на 01.06.2019'!$A$7:$J$399</definedName>
    <definedName name="Z_DBF40914_927D_466F_8B6B_F333D1AFC9B0_.wvu.FilterData" localSheetId="0" hidden="1">'на 01.06.2019'!$A$7:$J$399</definedName>
    <definedName name="Z_DC263B7F_7E05_4E66_AE9F_05D6DDE635B1_.wvu.FilterData" localSheetId="0" hidden="1">'на 01.06.2019'!$A$7:$H$146</definedName>
    <definedName name="Z_DC796824_ECED_4590_A3E8_8D5A3534C637_.wvu.FilterData" localSheetId="0" hidden="1">'на 01.06.2019'!$A$7:$H$146</definedName>
    <definedName name="Z_DCC1B134_1BA2_418E_B1D0_0938D8743370_.wvu.FilterData" localSheetId="0" hidden="1">'на 01.06.2019'!$A$7:$H$146</definedName>
    <definedName name="Z_DCC98630_5CE8_4EB8_B53F_29063CBFDB7B_.wvu.FilterData" localSheetId="0" hidden="1">'на 01.06.2019'!$A$7:$J$399</definedName>
    <definedName name="Z_DCF0AAEF_DCCD_45D0_96BB_43A3455DEADB_.wvu.FilterData" localSheetId="0" hidden="1">'на 01.06.2019'!$A$7:$J$399</definedName>
    <definedName name="Z_DD479BCC_48E3_497E_81BC_9A58CD7AC8EF_.wvu.FilterData" localSheetId="0" hidden="1">'на 01.06.2019'!$A$7:$J$399</definedName>
    <definedName name="Z_DDA68DE5_EF86_4A52_97CD_589088C5FE7A_.wvu.FilterData" localSheetId="0" hidden="1">'на 01.06.2019'!$A$7:$H$146</definedName>
    <definedName name="Z_DE210091_3D77_4964_B6B2_443A728CBE9E_.wvu.FilterData" localSheetId="0" hidden="1">'на 01.06.2019'!$A$7:$J$399</definedName>
    <definedName name="Z_DE2C3999_6F3E_4D24_86CF_8803BF5FAA48_.wvu.FilterData" localSheetId="0" hidden="1">'на 01.06.2019'!$A$7:$J$60</definedName>
    <definedName name="Z_DEA6EDB2_F27D_4C8F_B061_FD80BEC5543F_.wvu.FilterData" localSheetId="0" hidden="1">'на 01.06.2019'!$A$7:$H$146</definedName>
    <definedName name="Z_DEC0916C_F395_445D_ABBE_41FCE4F7A20B_.wvu.FilterData" localSheetId="0" hidden="1">'на 01.06.2019'!$A$7:$J$399</definedName>
    <definedName name="Z_DECE3245_1BE4_4A3F_B644_E8DE80612C1E_.wvu.FilterData" localSheetId="0" hidden="1">'на 01.06.2019'!$A$7:$J$399</definedName>
    <definedName name="Z_DF6B7D46_D8DB_447A_83A4_53EE18358CF2_.wvu.FilterData" localSheetId="0" hidden="1">'на 01.06.2019'!$A$7:$J$399</definedName>
    <definedName name="Z_DFB08918_D5A4_4224_AEA5_63620C0D53DD_.wvu.FilterData" localSheetId="0" hidden="1">'на 01.06.2019'!$A$7:$J$399</definedName>
    <definedName name="Z_DFFC57A9_AC13_44A1_9304_B04C6A69A49C_.wvu.FilterData" localSheetId="0" hidden="1">'на 01.06.2019'!$A$7:$J$399</definedName>
    <definedName name="Z_E0178566_B0D6_4A04_941F_723DE4642B4A_.wvu.FilterData" localSheetId="0" hidden="1">'на 01.06.2019'!$A$7:$J$399</definedName>
    <definedName name="Z_E0415026_A3A4_4408_93D6_8180A1256A98_.wvu.FilterData" localSheetId="0" hidden="1">'на 01.06.2019'!$A$7:$J$399</definedName>
    <definedName name="Z_E06FEE19_D4C1_4288_ADA7_5CB65BBBB4B6_.wvu.FilterData" localSheetId="0" hidden="1">'на 01.06.2019'!$A$7:$J$399</definedName>
    <definedName name="Z_E08AFE05_9FC9_4440_8CA6_890648C8FE48_.wvu.FilterData" localSheetId="0" hidden="1">'на 01.06.2019'!$A$7:$J$399</definedName>
    <definedName name="Z_E0B34E03_0754_4713_9A98_5ACEE69C9E71_.wvu.FilterData" localSheetId="0" hidden="1">'на 01.06.2019'!$A$7:$H$146</definedName>
    <definedName name="Z_E1E7843B_3EC3_4FFF_9B1C_53E7DE6A4004_.wvu.FilterData" localSheetId="0" hidden="1">'на 01.06.2019'!$A$7:$H$146</definedName>
    <definedName name="Z_E25FE844_1AD8_4E16_B2DB_9033A702F13A_.wvu.FilterData" localSheetId="0" hidden="1">'на 01.06.2019'!$A$7:$H$146</definedName>
    <definedName name="Z_E2861A4E_263A_4BE6_9223_2DA352B0AD2D_.wvu.FilterData" localSheetId="0" hidden="1">'на 01.06.2019'!$A$7:$H$146</definedName>
    <definedName name="Z_E2FB76DF_1C94_4620_8087_FEE12FDAA3D2_.wvu.FilterData" localSheetId="0" hidden="1">'на 01.06.2019'!$A$7:$H$146</definedName>
    <definedName name="Z_E32A8700_E851_4315_A889_932E30063272_.wvu.FilterData" localSheetId="0" hidden="1">'на 01.06.2019'!$A$7:$J$399</definedName>
    <definedName name="Z_E3C6ECC1_0F12_435D_9B36_B23F6133337F_.wvu.FilterData" localSheetId="0" hidden="1">'на 01.06.2019'!$A$7:$H$146</definedName>
    <definedName name="Z_E437F2F2_3B79_49F0_9901_D31498A163D7_.wvu.FilterData" localSheetId="0" hidden="1">'на 01.06.2019'!$A$7:$J$399</definedName>
    <definedName name="Z_E531BAEE_E556_4AEF_B35B_C675BD99939C_.wvu.FilterData" localSheetId="0" hidden="1">'на 01.06.2019'!$A$7:$J$399</definedName>
    <definedName name="Z_E563A17B_3B3B_4B28_89D6_A5FC82DB33C2_.wvu.FilterData" localSheetId="0" hidden="1">'на 01.06.2019'!$A$7:$J$399</definedName>
    <definedName name="Z_E5EC7523_F88D_4AD4_9A8D_84C16AB7BFC1_.wvu.FilterData" localSheetId="0" hidden="1">'на 01.06.2019'!$A$7:$J$399</definedName>
    <definedName name="Z_E6B0F607_AC37_4539_B427_EA5DBDA71490_.wvu.FilterData" localSheetId="0" hidden="1">'на 01.06.2019'!$A$7:$J$399</definedName>
    <definedName name="Z_E6BEB68E_1813_43FA_83CB_AD563380E01C_.wvu.FilterData" localSheetId="0" hidden="1">'на 01.06.2019'!$A$7:$J$399</definedName>
    <definedName name="Z_E6F2229B_648C_45EB_AFDD_48E1933E9057_.wvu.FilterData" localSheetId="0" hidden="1">'на 01.06.2019'!$A$7:$J$399</definedName>
    <definedName name="Z_E79ABD49_719F_4887_A43D_3DE66BF8AD95_.wvu.FilterData" localSheetId="0" hidden="1">'на 01.06.2019'!$A$7:$J$399</definedName>
    <definedName name="Z_E7E34260_E3FF_494E_BB4E_1D372EA1276B_.wvu.FilterData" localSheetId="0" hidden="1">'на 01.06.2019'!$A$7:$J$399</definedName>
    <definedName name="Z_E818C85D_F563_4BCC_9747_0856B0207D9A_.wvu.FilterData" localSheetId="0" hidden="1">'на 01.06.2019'!$A$7:$J$399</definedName>
    <definedName name="Z_E85A9955_A3DD_46D7_A4A3_9B67A0E2B00C_.wvu.FilterData" localSheetId="0" hidden="1">'на 01.06.2019'!$A$7:$J$399</definedName>
    <definedName name="Z_E85CF805_B7EC_4B8E_BF6B_2D35F453C813_.wvu.FilterData" localSheetId="0" hidden="1">'на 01.06.2019'!$A$7:$J$399</definedName>
    <definedName name="Z_E8619C4F_9D0C_40CF_8636_CF30BDB53D78_.wvu.FilterData" localSheetId="0" hidden="1">'на 01.06.2019'!$A$7:$J$399</definedName>
    <definedName name="Z_E86B59AB_8419_4B63_BADC_4C4DB9795CAA_.wvu.FilterData" localSheetId="0" hidden="1">'на 01.06.2019'!$A$7:$J$399</definedName>
    <definedName name="Z_E88E1D11_18C0_4724_9D4F_2C85DDF57564_.wvu.FilterData" localSheetId="0" hidden="1">'на 01.06.2019'!$A$7:$H$146</definedName>
    <definedName name="Z_E8E447B7_386A_4449_A267_EA8A8ED2E9DF_.wvu.FilterData" localSheetId="0" hidden="1">'на 01.06.2019'!$A$7:$J$399</definedName>
    <definedName name="Z_E952215A_EF2B_4724_A091_1F77A330F7A6_.wvu.FilterData" localSheetId="0" hidden="1">'на 01.06.2019'!$A$7:$J$399</definedName>
    <definedName name="Z_E9A4F66F_BB40_4C19_8750_6E61AF1D74A1_.wvu.FilterData" localSheetId="0" hidden="1">'на 01.06.2019'!$A$7:$J$399</definedName>
    <definedName name="Z_EA16B1A6_A575_4BB9_B51E_98E088646246_.wvu.FilterData" localSheetId="0" hidden="1">'на 01.06.2019'!$A$7:$J$399</definedName>
    <definedName name="Z_EA234825_5817_4C50_AC45_83D70F061045_.wvu.FilterData" localSheetId="0" hidden="1">'на 01.06.2019'!$A$7:$J$399</definedName>
    <definedName name="Z_EA26BD39_D295_43F0_9554_645E38E73803_.wvu.FilterData" localSheetId="0" hidden="1">'на 01.06.2019'!$A$7:$J$399</definedName>
    <definedName name="Z_EA769D6D_3269_481D_9974_BC10C6C55FF6_.wvu.FilterData" localSheetId="0" hidden="1">'на 01.06.2019'!$A$7:$H$146</definedName>
    <definedName name="Z_EA7BB06C_40E6_4375_9BE4_353C118D0D8A_.wvu.FilterData" localSheetId="0" hidden="1">'на 01.06.2019'!$A$7:$J$399</definedName>
    <definedName name="Z_EAEC0497_D454_492F_A78A_948CBC8B7349_.wvu.FilterData" localSheetId="0" hidden="1">'на 01.06.2019'!$A$7:$J$399</definedName>
    <definedName name="Z_EB2D8BE6_72BC_4D23_BEC7_DBF109493B0C_.wvu.FilterData" localSheetId="0" hidden="1">'на 01.06.2019'!$A$7:$J$399</definedName>
    <definedName name="Z_EBCDBD63_50FE_4D52_B280_2A723FA77236_.wvu.FilterData" localSheetId="0" hidden="1">'на 01.06.2019'!$A$7:$H$146</definedName>
    <definedName name="Z_EBE6EB5A_28BA_42FD_8E13_84A84E5CEFFA_.wvu.FilterData" localSheetId="0" hidden="1">'на 01.06.2019'!$A$7:$J$399</definedName>
    <definedName name="Z_EC6B58CC_C695_4EAF_B026_DA7CE6279D7A_.wvu.FilterData" localSheetId="0" hidden="1">'на 01.06.2019'!$A$7:$J$399</definedName>
    <definedName name="Z_EC741CE0_C720_481D_9CFE_596247B0CF36_.wvu.FilterData" localSheetId="0" hidden="1">'на 01.06.2019'!$A$7:$J$399</definedName>
    <definedName name="Z_EC7DFC56_670B_4634_9C36_1A0E9779A8AB_.wvu.FilterData" localSheetId="0" hidden="1">'на 01.06.2019'!$A$7:$J$399</definedName>
    <definedName name="Z_EC7EDFF4_8717_443E_A482_A625A9C4247F_.wvu.FilterData" localSheetId="0" hidden="1">'на 01.06.2019'!$A$7:$J$399</definedName>
    <definedName name="Z_ECDB9DF1_6EBE_4872_A4EA_C132DB4F17D1_.wvu.FilterData" localSheetId="0" hidden="1">'на 01.06.2019'!$A$7:$J$399</definedName>
    <definedName name="Z_ED74FBD3_DF35_4798_8C2A_7ADA46D140AA_.wvu.FilterData" localSheetId="0" hidden="1">'на 01.06.2019'!$A$7:$H$146</definedName>
    <definedName name="Z_EF1610FE_843B_4864_9DAD_05F697DD47DC_.wvu.FilterData" localSheetId="0" hidden="1">'на 01.06.2019'!$A$7:$J$399</definedName>
    <definedName name="Z_EFFADE78_6F23_4B5D_AE74_3E82BA29B398_.wvu.FilterData" localSheetId="0" hidden="1">'на 01.06.2019'!$A$7:$H$146</definedName>
    <definedName name="Z_F05EFB87_3BE7_41AF_8465_1EA73F5E8818_.wvu.FilterData" localSheetId="0" hidden="1">'на 01.06.2019'!$A$7:$J$399</definedName>
    <definedName name="Z_F0EB967D_F079_4FD4_AD5F_5BA84E405B49_.wvu.FilterData" localSheetId="0" hidden="1">'на 01.06.2019'!$A$7:$J$399</definedName>
    <definedName name="Z_F140A98E_30AA_4FD0_8B93_08F8951EDE5E_.wvu.FilterData" localSheetId="0" hidden="1">'на 01.06.2019'!$A$7:$H$146</definedName>
    <definedName name="Z_F1D58EA3_233E_4B2C_907F_20FB7B32BCEB_.wvu.FilterData" localSheetId="0" hidden="1">'на 01.06.2019'!$A$7:$J$399</definedName>
    <definedName name="Z_F2110B0B_AAE7_42F0_B553_C360E9249AD4_.wvu.Cols" localSheetId="0" hidden="1">'на 01.06.2019'!#REF!,'на 01.06.2019'!#REF!,'на 01.06.2019'!$K:$BN</definedName>
    <definedName name="Z_F2110B0B_AAE7_42F0_B553_C360E9249AD4_.wvu.FilterData" localSheetId="0" hidden="1">'на 01.06.2019'!$A$7:$J$399</definedName>
    <definedName name="Z_F2110B0B_AAE7_42F0_B553_C360E9249AD4_.wvu.PrintArea" localSheetId="0" hidden="1">'на 01.06.2019'!$A$1:$BN$178</definedName>
    <definedName name="Z_F2110B0B_AAE7_42F0_B553_C360E9249AD4_.wvu.PrintTitles" localSheetId="0" hidden="1">'на 01.06.2019'!$5:$7</definedName>
    <definedName name="Z_F24FF7CE_BEE9_4D69_9CC9_1D573409219A_.wvu.FilterData" localSheetId="0" hidden="1">'на 01.06.2019'!$A$7:$J$399</definedName>
    <definedName name="Z_F2B210B3_A608_46A5_94E1_E525F8F6A2C4_.wvu.FilterData" localSheetId="0" hidden="1">'на 01.06.2019'!$A$7:$J$399</definedName>
    <definedName name="Z_F30FADD4_07E9_4B4F_B53A_86E542EF0570_.wvu.FilterData" localSheetId="0" hidden="1">'на 01.06.2019'!$A$7:$J$399</definedName>
    <definedName name="Z_F31E06D7_BB46_4306_AC80_7D867336978C_.wvu.FilterData" localSheetId="0" hidden="1">'на 01.06.2019'!$A$7:$J$399</definedName>
    <definedName name="Z_F338BCFF_FE37_4512_82DE_8C10862CD583_.wvu.FilterData" localSheetId="0" hidden="1">'на 01.06.2019'!$A$7:$J$399</definedName>
    <definedName name="Z_F34EC6B1_390D_4B75_852C_F8775ACC3B29_.wvu.FilterData" localSheetId="0" hidden="1">'на 01.06.2019'!$A$7:$J$399</definedName>
    <definedName name="Z_F3E148B1_ED1B_4330_84E7_EFC4722C807A_.wvu.FilterData" localSheetId="0" hidden="1">'на 01.06.2019'!$A$7:$J$399</definedName>
    <definedName name="Z_F3EB4276_07ED_4C3D_8305_EFD9881E26ED_.wvu.FilterData" localSheetId="0" hidden="1">'на 01.06.2019'!$A$7:$J$399</definedName>
    <definedName name="Z_F3F1BB49_52AF_48BB_95BC_060170851629_.wvu.FilterData" localSheetId="0" hidden="1">'на 01.06.2019'!$A$7:$J$399</definedName>
    <definedName name="Z_F413BB5D_EA53_42FB_84EF_A630DFA6E3CE_.wvu.FilterData" localSheetId="0" hidden="1">'на 01.06.2019'!$A$7:$J$399</definedName>
    <definedName name="Z_F424C8EB_1FD1_4B7C_BB16_C87F07FB1A66_.wvu.FilterData" localSheetId="0" hidden="1">'на 01.06.2019'!$A$7:$J$399</definedName>
    <definedName name="Z_F48552A9_1F3B_415E_B25A_3A35D2E6EB46_.wvu.FilterData" localSheetId="0" hidden="1">'на 01.06.2019'!$A$7:$J$399</definedName>
    <definedName name="Z_F4D51502_0CCD_4E1C_8387_D94D30666E39_.wvu.FilterData" localSheetId="0" hidden="1">'на 01.06.2019'!$A$7:$J$399</definedName>
    <definedName name="Z_F52002B9_A233_461F_9C02_2195A969869E_.wvu.FilterData" localSheetId="0" hidden="1">'на 01.06.2019'!$A$7:$J$399</definedName>
    <definedName name="Z_F5904F57_BE1E_4C1A_B9F2_3334C6090028_.wvu.FilterData" localSheetId="0" hidden="1">'на 01.06.2019'!$A$7:$J$399</definedName>
    <definedName name="Z_F5F50589_1DF0_4A91_A5AE_A081904AF6B0_.wvu.FilterData" localSheetId="0" hidden="1">'на 01.06.2019'!$A$7:$J$399</definedName>
    <definedName name="Z_F66AFAC6_2D91_47B3_B144_43AE4E90F02F_.wvu.FilterData" localSheetId="0" hidden="1">'на 01.06.2019'!$A$7:$J$399</definedName>
    <definedName name="Z_F675BEC0_5D51_42CD_8359_31DF2F226166_.wvu.FilterData" localSheetId="0" hidden="1">'на 01.06.2019'!$A$7:$J$399</definedName>
    <definedName name="Z_F6F4D1CA_4991_462D_A51D_FD0D91822706_.wvu.FilterData" localSheetId="0" hidden="1">'на 01.06.2019'!$A$7:$J$399</definedName>
    <definedName name="Z_F7FC106B_79FE_40D3_AA43_206A7284AC4B_.wvu.FilterData" localSheetId="0" hidden="1">'на 01.06.2019'!$A$7:$J$399</definedName>
    <definedName name="Z_F8CD48ED_A67F_492E_A417_09D352E93E12_.wvu.FilterData" localSheetId="0" hidden="1">'на 01.06.2019'!$A$7:$H$146</definedName>
    <definedName name="Z_F8E4304E_2CC4_4F73_A08A_BA6FE8EB77EF_.wvu.FilterData" localSheetId="0" hidden="1">'на 01.06.2019'!$A$7:$J$399</definedName>
    <definedName name="Z_F9AF50D2_05C8_4D13_9F15_43FAA7F1CB7A_.wvu.FilterData" localSheetId="0" hidden="1">'на 01.06.2019'!$A$7:$J$399</definedName>
    <definedName name="Z_F9F96D65_7E5D_4EDB_B47B_CD800EE8793F_.wvu.FilterData" localSheetId="0" hidden="1">'на 01.06.2019'!$A$7:$H$146</definedName>
    <definedName name="Z_FA263ADC_F7F9_4F21_8D0A_B162CFE58321_.wvu.FilterData" localSheetId="0" hidden="1">'на 01.06.2019'!$A$7:$J$399</definedName>
    <definedName name="Z_FA270880_5E39_4EAA_BE02_BDB906770A67_.wvu.FilterData" localSheetId="0" hidden="1">'на 01.06.2019'!$A$7:$J$399</definedName>
    <definedName name="Z_FA47CA05_CCF1_4EDC_AAF6_26967695B1D8_.wvu.FilterData" localSheetId="0" hidden="1">'на 01.06.2019'!$A$7:$J$399</definedName>
    <definedName name="Z_FA687933_7694_4C0F_8982_34C11239740C_.wvu.FilterData" localSheetId="0" hidden="1">'на 01.06.2019'!$A$7:$J$399</definedName>
    <definedName name="Z_FA9FECB8_BA16_47CC_97A5_FF0276B7BA2A_.wvu.FilterData" localSheetId="0" hidden="1">'на 01.06.2019'!$A$7:$J$399</definedName>
    <definedName name="Z_FADBBBF4_A5FD_47EA_87AF_F3DC2DF00CA8_.wvu.FilterData" localSheetId="0" hidden="1">'на 01.06.2019'!$A$7:$J$399</definedName>
    <definedName name="Z_FAEA1540_FB92_4A7F_8E18_381E2C6FAF74_.wvu.FilterData" localSheetId="0" hidden="1">'на 01.06.2019'!$A$7:$H$146</definedName>
    <definedName name="Z_FB2B2898_07E8_4F64_9660_A5CFE0C3B2A1_.wvu.FilterData" localSheetId="0" hidden="1">'на 01.06.2019'!$A$7:$J$399</definedName>
    <definedName name="Z_FB35B37B_2F7F_4D23_B40F_380D683C704C_.wvu.FilterData" localSheetId="0" hidden="1">'на 01.06.2019'!$A$7:$J$399</definedName>
    <definedName name="Z_FBEEEF36_B47B_4551_8D8A_904E9E1222D4_.wvu.FilterData" localSheetId="0" hidden="1">'на 01.06.2019'!$A$7:$H$146</definedName>
    <definedName name="Z_FC5D3D29_E6B6_4724_B01C_EFC5C58D36F7_.wvu.FilterData" localSheetId="0" hidden="1">'на 01.06.2019'!$A$7:$J$399</definedName>
    <definedName name="Z_FC921717_EFFF_4C5F_AE15_5DB48A6B2DDC_.wvu.FilterData" localSheetId="0" hidden="1">'на 01.06.2019'!$A$7:$J$399</definedName>
    <definedName name="Z_FCFEE462_86B3_4D22_A291_C53135F468F2_.wvu.FilterData" localSheetId="0" hidden="1">'на 01.06.2019'!$A$7:$J$399</definedName>
    <definedName name="Z_FD01F790_1BBF_4238_916B_FA56833C331E_.wvu.FilterData" localSheetId="0" hidden="1">'на 01.06.2019'!$A$7:$J$399</definedName>
    <definedName name="Z_FD0E1B66_1ED2_4768_AEAA_4813773FCD1B_.wvu.FilterData" localSheetId="0" hidden="1">'на 01.06.2019'!$A$7:$H$146</definedName>
    <definedName name="Z_FD3BE8C9_37F8_4B3C_B2C7_E77CF8E04BFB_.wvu.FilterData" localSheetId="0" hidden="1">'на 01.06.2019'!$A$7:$J$399</definedName>
    <definedName name="Z_FD5CEF9A_4499_4018_A32D_B5C5AF11D935_.wvu.FilterData" localSheetId="0" hidden="1">'на 01.06.2019'!$A$7:$J$399</definedName>
    <definedName name="Z_FD66CF31_1A62_4649_ABF8_67009C9EEFA8_.wvu.FilterData" localSheetId="0" hidden="1">'на 01.06.2019'!$A$7:$J$399</definedName>
    <definedName name="Z_FDDB310B_7AE0_49CB_BE16_F49E6EF78E5F_.wvu.FilterData" localSheetId="0" hidden="1">'на 01.06.2019'!$A$7:$J$399</definedName>
    <definedName name="Z_FDE37E7A_0D62_48F6_B80B_D6356ECC791B_.wvu.FilterData" localSheetId="0" hidden="1">'на 01.06.2019'!$A$7:$J$399</definedName>
    <definedName name="Z_FE9D531A_F987_4486_AC6F_37568587E0CC_.wvu.FilterData" localSheetId="0" hidden="1">'на 01.06.2019'!$A$7:$J$399</definedName>
    <definedName name="Z_FEE18FC2_E5D2_4C59_B7D0_FDF82F2008D4_.wvu.FilterData" localSheetId="0" hidden="1">'на 01.06.2019'!$A$7:$J$399</definedName>
    <definedName name="Z_FEF0FD9C_0AF1_4157_A391_071CD507BEBA_.wvu.FilterData" localSheetId="0" hidden="1">'на 01.06.2019'!$A$7:$J$399</definedName>
    <definedName name="Z_FEFFCD5F_F237_4316_B50A_6C71D0FF3363_.wvu.FilterData" localSheetId="0" hidden="1">'на 01.06.2019'!$A$7:$J$399</definedName>
    <definedName name="Z_FF7CC20D_CA9E_46D2_A113_9EB09E8A7DF6_.wvu.FilterData" localSheetId="0" hidden="1">'на 01.06.2019'!$A$7:$H$146</definedName>
    <definedName name="Z_FF7F531F_28CE_4C28_BA81_DE242DB82E03_.wvu.FilterData" localSheetId="0" hidden="1">'на 01.06.2019'!$A$7:$J$399</definedName>
    <definedName name="Z_FF9EFDBE_F5FD_432E_96BA_C22D4E9B91D4_.wvu.FilterData" localSheetId="0" hidden="1">'на 01.06.2019'!$A$7:$J$399</definedName>
    <definedName name="Z_FFBF84C0_8EC1_41E5_A130_1EB26E22D86E_.wvu.FilterData" localSheetId="0" hidden="1">'на 01.06.2019'!$A$7:$J$399</definedName>
    <definedName name="_xlnm.Print_Titles" localSheetId="0">'на 01.06.2019'!$5:$8</definedName>
    <definedName name="_xlnm.Print_Area" localSheetId="0">'на 01.06.2019'!$A$1:$J$199</definedName>
  </definedNames>
  <calcPr calcId="162913" fullPrecision="0"/>
  <customWorkbookViews>
    <customWorkbookView name="Залецкая Ольга Генадьевна - Личное представление" guid="{6E4A7295-8CE0-4D28-ABEF-D38EBAE7C204}" mergeInterval="0" personalView="1" maximized="1" xWindow="-8" yWindow="-8" windowWidth="1936" windowHeight="1056" tabRatio="440" activeSheetId="1"/>
    <customWorkbookView name="Перевощикова Анна Васильевна - Личное представление" guid="{CCF533A2-322B-40E2-88B2-065E6D1D35B4}" mergeInterval="0" personalView="1" maximized="1" xWindow="-8" yWindow="-8" windowWidth="1936" windowHeight="1056" tabRatio="518" activeSheetId="1"/>
    <customWorkbookView name="Астахова Анна Владимировна - Личное представление" guid="{13BE7114-35DF-4699-8779-61985C68F6C3}" mergeInterval="0" personalView="1" maximized="1" xWindow="-8" yWindow="-8" windowWidth="1296" windowHeight="1000" tabRatio="440" activeSheetId="1" showComments="commIndAndComment"/>
    <customWorkbookView name="Шулепова Ольга Анатольевна - Личное представление" guid="{67ADFAE6-A9AF-44D7-8539-93CD0F6B7849}" mergeInterval="0" personalView="1" maximized="1" xWindow="-8" yWindow="-8" windowWidth="1936" windowHeight="1056" tabRatio="518" activeSheetId="1"/>
    <customWorkbookView name="Вершинина Мария Игоревна - Личное представление" guid="{A0A3CD9B-2436-40D7-91DB-589A95FBBF00}" mergeInterval="0" personalView="1" maximized="1" windowWidth="1276" windowHeight="799" tabRatio="522" activeSheetId="1"/>
    <customWorkbookView name="Маслова Алина Рамазановна - Личное представление" guid="{99950613-28E7-4EC2-B918-559A2757B0A9}" mergeInterval="0" personalView="1" maximized="1" xWindow="-8" yWindow="-8" windowWidth="1936" windowHeight="1056" tabRatio="355" activeSheetId="1"/>
    <customWorkbookView name="Залецкая Ольга Геннадьевна - Личное представление" guid="{D95852A1-B0FC-4AC5-B62B-5CCBE05B0D15}" mergeInterval="0" personalView="1" maximized="1" windowWidth="1916" windowHeight="855" tabRatio="518" activeSheetId="1"/>
    <customWorkbookView name="Сырвачева Виктория Алексеевна - Личное представление" guid="{72C0943B-A5D5-4B80-AD54-166C5CDC74DE}" mergeInterval="0" personalView="1" maximized="1" xWindow="-8" yWindow="-8" windowWidth="1296" windowHeight="1000"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 name="Корунова Олеся Юрьевна - Личное представление" guid="{5EB1B5BB-79BE-4318-9140-3FA31802D519}" mergeInterval="0" personalView="1" maximized="1" xWindow="-8" yWindow="-8" windowWidth="1296" windowHeight="1000"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Денисова Евгения Юрьевна - Личное представление" guid="{9FA29541-62F4-4CED-BF33-19F6BA57578F}" mergeInterval="0" personalView="1" maximized="1" windowWidth="1276" windowHeight="759" tabRatio="518" activeSheetId="1"/>
    <customWorkbookView name="kou - Личное представление" guid="{998B8119-4FF3-4A16-838D-539C6AE34D55}" mergeInterval="0" personalView="1" maximized="1" windowWidth="1148" windowHeight="645" tabRatio="518" activeSheetId="1"/>
    <customWorkbookView name="pav - Личное представление" guid="{539CB3DF-9B66-4BE7-9074-8CE0405EB8A6}" mergeInterval="0" personalView="1" maximized="1" xWindow="1" yWindow="1" windowWidth="1276" windowHeight="794" tabRatio="518" activeSheetId="1"/>
    <customWorkbookView name="User - Личное представление" guid="{D20DFCFE-63F9-4265-B37B-4F36C46DF159}" mergeInterval="0" personalView="1" maximized="1" xWindow="-8" yWindow="-8" windowWidth="1296" windowHeight="1000" tabRatio="518" activeSheetId="1"/>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Анастасия Вячеславовна - Личное представление" guid="{F2110B0B-AAE7-42F0-B553-C360E9249AD4}" mergeInterval="0" personalView="1" maximized="1" windowWidth="1276" windowHeight="779" tabRatio="501"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Admin - Личное представление" guid="{2DF88C31-E5A0-4DFE-877D-5A31D3992603}" mergeInterval="0" personalView="1" maximized="1" windowWidth="1276" windowHeight="719" tabRatio="772" activeSheetId="1"/>
    <customWorkbookView name="Елена - Личное представление" guid="{24E5C1BC-322C-4FEF-B964-F0DCC04482C1}" mergeInterval="0" personalView="1" maximized="1" xWindow="1" yWindow="1" windowWidth="1024" windowHeight="547" tabRatio="896" activeSheetId="1"/>
    <customWorkbookView name="BLACKGIRL - Личное представление" guid="{37F8CE32-8CE8-4D95-9C0E-63112E6EFFE9}" mergeInterval="0" personalView="1" maximized="1" windowWidth="1020" windowHeight="576" tabRatio="441" activeSheetId="3"/>
    <customWorkbookView name="1 - Личное представление" guid="{CBF9D894-3FD2-4B68-BAC8-643DB23851C0}" mergeInterval="0" personalView="1" maximized="1" xWindow="1" yWindow="1" windowWidth="1733" windowHeight="798" tabRatio="772" activeSheetId="1"/>
    <customWorkbookView name="Пользователь - Личное представление" guid="{C8C7D91A-0101-429D-A7C4-25C2A366909A}" mergeInterval="0" personalView="1" maximized="1" windowWidth="1264" windowHeight="759" tabRatio="51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Коптеева Елена Анатольевна - Личное представление" guid="{2F7AC811-CA37-46E3-866E-6E10DF43054A}" mergeInterval="0" personalView="1" maximized="1" windowWidth="1276" windowHeight="799" tabRatio="698" activeSheetId="1"/>
    <customWorkbookView name="kaa - Личное представление" guid="{7B245AB0-C2AF-4822-BFC4-2399F85856C1}" mergeInterval="0" personalView="1" maximized="1" xWindow="1" yWindow="1" windowWidth="1280" windowHeight="803" tabRatio="518" activeSheetId="1"/>
    <customWorkbookView name="Козлова Анастасия Сергеевна - Личное представление" guid="{0CCCFAED-79CE-4449-BC23-D60C794B65C2}" mergeInterval="0" personalView="1" maximized="1" windowWidth="1276" windowHeight="719" tabRatio="518" activeSheetId="1"/>
    <customWorkbookView name="Минакова Оксана Сергеевна - Личное представление" guid="{45DE1976-7F07-4EB4-8A9C-FB72D060BEFA}" mergeInterval="0" personalView="1" maximized="1" xWindow="-8" yWindow="-8" windowWidth="1936" windowHeight="1056" tabRatio="518" activeSheetId="1"/>
    <customWorkbookView name="Фесик Светлана Викторовна - Личное представление" guid="{6068C3FF-17AA-48A5-A88B-2523CBAC39AE}" mergeInterval="0" personalView="1" maximized="1" xWindow="-8" yWindow="-8" windowWidth="1296" windowHeight="1000" tabRatio="518" activeSheetId="1"/>
    <customWorkbookView name="Маганёва Екатерина Николаевна - Личное представление" guid="{CA384592-0CFD-4322-A4EB-34EC04693944}" mergeInterval="0" personalView="1" maximized="1" xWindow="-8" yWindow="-8" windowWidth="1296" windowHeight="1000" tabRatio="518" activeSheetId="1"/>
    <customWorkbookView name="Крыжановская Анна Александровна - Личное представление" guid="{3EEA7E1A-5F2B-4408-A34C-1F0223B5B245}" mergeInterval="0" personalView="1" maximized="1" xWindow="-8" yWindow="-8" windowWidth="1296" windowHeight="1000" tabRatio="518" activeSheetId="1"/>
    <customWorkbookView name="Рогожина Ольга Сергеевна - Личное представление" guid="{BEA0FDBA-BB07-4C19-8BBD-5E57EE395C09}" mergeInterval="0" personalView="1" maximized="1" windowWidth="1276" windowHeight="823" tabRatio="518" activeSheetId="1"/>
  </customWorkbookViews>
  <fileRecoveryPr autoRecover="0"/>
</workbook>
</file>

<file path=xl/calcChain.xml><?xml version="1.0" encoding="utf-8"?>
<calcChain xmlns="http://schemas.openxmlformats.org/spreadsheetml/2006/main">
  <c r="I26" i="1" l="1"/>
  <c r="C136" i="1" l="1"/>
  <c r="E119" i="1" l="1"/>
  <c r="D170" i="1" l="1"/>
  <c r="I170" i="1" s="1"/>
  <c r="I169" i="1"/>
  <c r="I171" i="1"/>
  <c r="I137" i="1"/>
  <c r="E171" i="1"/>
  <c r="E151" i="1"/>
  <c r="I32" i="1" l="1"/>
  <c r="D32" i="1"/>
  <c r="E26" i="1"/>
  <c r="H137" i="1"/>
  <c r="F137" i="1"/>
  <c r="I57" i="1" l="1"/>
  <c r="E147" i="1" l="1"/>
  <c r="G84" i="1" l="1"/>
  <c r="G78" i="1" s="1"/>
  <c r="G83" i="1"/>
  <c r="G77" i="1" s="1"/>
  <c r="I78" i="1"/>
  <c r="I77" i="1"/>
  <c r="E77" i="1"/>
  <c r="E78" i="1"/>
  <c r="H96" i="1"/>
  <c r="F96" i="1"/>
  <c r="I93" i="1"/>
  <c r="H95" i="1"/>
  <c r="F95" i="1"/>
  <c r="G93" i="1"/>
  <c r="E93" i="1"/>
  <c r="D93" i="1"/>
  <c r="D101" i="1"/>
  <c r="C101" i="1"/>
  <c r="D102" i="1"/>
  <c r="C102" i="1"/>
  <c r="D84" i="1"/>
  <c r="C84" i="1"/>
  <c r="C78" i="1" s="1"/>
  <c r="C83" i="1"/>
  <c r="C77" i="1" s="1"/>
  <c r="I75" i="1" l="1"/>
  <c r="G75" i="1"/>
  <c r="E75" i="1"/>
  <c r="D78" i="1"/>
  <c r="H93" i="1"/>
  <c r="F93" i="1"/>
  <c r="E190" i="1"/>
  <c r="E164" i="1"/>
  <c r="D136" i="1" l="1"/>
  <c r="I136" i="1" s="1"/>
  <c r="D135" i="1" l="1"/>
  <c r="I149" i="1" l="1"/>
  <c r="I51" i="1" l="1"/>
  <c r="I50" i="1"/>
  <c r="I25" i="1" l="1"/>
  <c r="I21" i="1" l="1"/>
  <c r="D83" i="1" l="1"/>
  <c r="D77" i="1" l="1"/>
  <c r="G14" i="1"/>
  <c r="G13" i="1"/>
  <c r="I46" i="1" l="1"/>
  <c r="I45" i="1"/>
  <c r="I44" i="1"/>
  <c r="I40" i="1"/>
  <c r="I39" i="1"/>
  <c r="I38" i="1"/>
  <c r="I196" i="1"/>
  <c r="I195" i="1"/>
  <c r="I122" i="1" l="1"/>
  <c r="I121" i="1"/>
  <c r="G122" i="1"/>
  <c r="G121" i="1"/>
  <c r="G120" i="1"/>
  <c r="G119" i="1"/>
  <c r="G118" i="1"/>
  <c r="E118" i="1"/>
  <c r="E120" i="1"/>
  <c r="E121" i="1"/>
  <c r="E122" i="1"/>
  <c r="D119" i="1"/>
  <c r="D120" i="1"/>
  <c r="D121" i="1"/>
  <c r="D122" i="1"/>
  <c r="C119" i="1"/>
  <c r="C120" i="1"/>
  <c r="C121" i="1"/>
  <c r="C122" i="1"/>
  <c r="G117" i="1" l="1"/>
  <c r="D118" i="1" l="1"/>
  <c r="C118" i="1"/>
  <c r="I114" i="1"/>
  <c r="H114" i="1"/>
  <c r="F114" i="1"/>
  <c r="I113" i="1"/>
  <c r="H113" i="1"/>
  <c r="F113" i="1"/>
  <c r="G111" i="1"/>
  <c r="E111" i="1"/>
  <c r="D111" i="1"/>
  <c r="C111" i="1"/>
  <c r="I102" i="1" l="1"/>
  <c r="I101" i="1"/>
  <c r="F111" i="1"/>
  <c r="I111" i="1"/>
  <c r="H111" i="1"/>
  <c r="I180" i="1"/>
  <c r="I181" i="1"/>
  <c r="I179" i="1"/>
  <c r="I164" i="1"/>
  <c r="I165" i="1"/>
  <c r="I163" i="1"/>
  <c r="I197" i="1"/>
  <c r="H196" i="1"/>
  <c r="H195" i="1"/>
  <c r="F195" i="1"/>
  <c r="G193" i="1"/>
  <c r="D193" i="1"/>
  <c r="C193" i="1"/>
  <c r="I190" i="1"/>
  <c r="I191" i="1"/>
  <c r="I188" i="1"/>
  <c r="I189" i="1"/>
  <c r="F189" i="1"/>
  <c r="F196" i="1" l="1"/>
  <c r="E193" i="1"/>
  <c r="I193" i="1"/>
  <c r="H193" i="1"/>
  <c r="F193" i="1" l="1"/>
  <c r="I17" i="1"/>
  <c r="H170" i="1" l="1"/>
  <c r="I126" i="1" l="1"/>
  <c r="I125" i="1"/>
  <c r="I120" i="1" l="1"/>
  <c r="G147" i="1"/>
  <c r="D147" i="1"/>
  <c r="C147" i="1"/>
  <c r="G168" i="1"/>
  <c r="F170" i="1"/>
  <c r="C168" i="1"/>
  <c r="I157" i="1"/>
  <c r="G55" i="1"/>
  <c r="D55" i="1"/>
  <c r="C55" i="1"/>
  <c r="I55" i="1"/>
  <c r="D168" i="1" l="1"/>
  <c r="H171" i="1"/>
  <c r="H55" i="1"/>
  <c r="I168" i="1"/>
  <c r="H147" i="1"/>
  <c r="F171" i="1"/>
  <c r="E168" i="1"/>
  <c r="H168" i="1" l="1"/>
  <c r="F168" i="1"/>
  <c r="I131" i="1"/>
  <c r="I124" i="1"/>
  <c r="C29" i="1"/>
  <c r="I119" i="1" l="1"/>
  <c r="I161" i="1"/>
  <c r="I123" i="1"/>
  <c r="I47" i="1"/>
  <c r="I135" i="1" l="1"/>
  <c r="I118" i="1"/>
  <c r="H78" i="1"/>
  <c r="H77" i="1"/>
  <c r="F78" i="1"/>
  <c r="F77" i="1"/>
  <c r="F107" i="1"/>
  <c r="I117" i="1" l="1"/>
  <c r="H89" i="1"/>
  <c r="H90" i="1"/>
  <c r="F90" i="1"/>
  <c r="E46" i="1" l="1"/>
  <c r="E43" i="1" l="1"/>
  <c r="F26" i="1" l="1"/>
  <c r="E165" i="1"/>
  <c r="E191" i="1" l="1"/>
  <c r="I81" i="1" l="1"/>
  <c r="G129" i="1" l="1"/>
  <c r="H151" i="1" l="1"/>
  <c r="G21" i="1" l="1"/>
  <c r="F131" i="1" l="1"/>
  <c r="E40" i="1" l="1"/>
  <c r="D72" i="1" l="1"/>
  <c r="H157" i="1" l="1"/>
  <c r="C49" i="1" l="1"/>
  <c r="E181" i="1"/>
  <c r="H84" i="1" l="1"/>
  <c r="F84" i="1"/>
  <c r="H83" i="1"/>
  <c r="F83" i="1"/>
  <c r="G81" i="1"/>
  <c r="E81" i="1"/>
  <c r="D81" i="1"/>
  <c r="C81" i="1"/>
  <c r="F81" i="1" l="1"/>
  <c r="H81" i="1"/>
  <c r="D87" i="1" l="1"/>
  <c r="F89" i="1"/>
  <c r="I87" i="1"/>
  <c r="G87" i="1"/>
  <c r="E87" i="1"/>
  <c r="H87" i="1" l="1"/>
  <c r="F87" i="1"/>
  <c r="I185" i="1" l="1"/>
  <c r="H164" i="1"/>
  <c r="H188" i="1" l="1"/>
  <c r="F188" i="1"/>
  <c r="E178" i="1" l="1"/>
  <c r="G102" i="1" l="1"/>
  <c r="E102" i="1"/>
  <c r="I71" i="1"/>
  <c r="G101" i="1"/>
  <c r="E101" i="1"/>
  <c r="D71" i="1" l="1"/>
  <c r="C178" i="1" l="1"/>
  <c r="D178" i="1" l="1"/>
  <c r="H32" i="1" l="1"/>
  <c r="F40" i="1" l="1"/>
  <c r="C21" i="1" l="1"/>
  <c r="I70" i="1" l="1"/>
  <c r="H70" i="1"/>
  <c r="G70" i="1"/>
  <c r="F70" i="1"/>
  <c r="I74" i="1"/>
  <c r="H74" i="1"/>
  <c r="G74" i="1"/>
  <c r="F74" i="1"/>
  <c r="H40" i="1"/>
  <c r="G37" i="1" l="1"/>
  <c r="H38" i="1" l="1"/>
  <c r="F38" i="1"/>
  <c r="E37" i="1"/>
  <c r="D75" i="1" l="1"/>
  <c r="C75" i="1"/>
  <c r="F75" i="1" l="1"/>
  <c r="H75" i="1"/>
  <c r="F149" i="1" l="1"/>
  <c r="E33" i="1" l="1"/>
  <c r="F125" i="1" l="1"/>
  <c r="F124" i="1"/>
  <c r="H125" i="1"/>
  <c r="H124" i="1"/>
  <c r="F157" i="1" l="1"/>
  <c r="H149" i="1" l="1"/>
  <c r="H150" i="1"/>
  <c r="C37" i="1" l="1"/>
  <c r="F151" i="1" l="1"/>
  <c r="D37" i="1"/>
  <c r="F147" i="1" l="1"/>
  <c r="I147" i="1"/>
  <c r="C43" i="1"/>
  <c r="H180" i="1" l="1"/>
  <c r="H179" i="1"/>
  <c r="F179" i="1"/>
  <c r="F45" i="1" l="1"/>
  <c r="I65" i="1" l="1"/>
  <c r="I11" i="1" s="1"/>
  <c r="D161" i="1" l="1"/>
  <c r="I141" i="1" l="1"/>
  <c r="I178" i="1" l="1"/>
  <c r="G178" i="1"/>
  <c r="F180" i="1"/>
  <c r="H178" i="1" l="1"/>
  <c r="F178" i="1"/>
  <c r="H126" i="1" l="1"/>
  <c r="I37" i="1" l="1"/>
  <c r="H45" i="1"/>
  <c r="H46" i="1"/>
  <c r="E34" i="1" l="1"/>
  <c r="D155" i="1"/>
  <c r="E155" i="1"/>
  <c r="G155" i="1"/>
  <c r="I155" i="1"/>
  <c r="C155" i="1"/>
  <c r="H155" i="1" l="1"/>
  <c r="E29" i="1"/>
  <c r="F155" i="1"/>
  <c r="D43" i="1" l="1"/>
  <c r="G135" i="1"/>
  <c r="C135" i="1"/>
  <c r="H108" i="1" l="1"/>
  <c r="F108" i="1"/>
  <c r="H107" i="1"/>
  <c r="I105" i="1"/>
  <c r="G105" i="1"/>
  <c r="E105" i="1"/>
  <c r="D105" i="1"/>
  <c r="C105" i="1"/>
  <c r="E104" i="1"/>
  <c r="D104" i="1"/>
  <c r="C104" i="1"/>
  <c r="C74" i="1" s="1"/>
  <c r="I103" i="1"/>
  <c r="G103" i="1"/>
  <c r="E103" i="1"/>
  <c r="D103" i="1"/>
  <c r="C103" i="1"/>
  <c r="I72" i="1"/>
  <c r="G72" i="1"/>
  <c r="E72" i="1"/>
  <c r="C72" i="1"/>
  <c r="E71" i="1"/>
  <c r="E65" i="1" s="1"/>
  <c r="E100" i="1"/>
  <c r="D100" i="1"/>
  <c r="C100" i="1"/>
  <c r="C70" i="1" s="1"/>
  <c r="I68" i="1"/>
  <c r="I14" i="1" s="1"/>
  <c r="I69" i="1" l="1"/>
  <c r="E74" i="1"/>
  <c r="E70" i="1"/>
  <c r="C71" i="1"/>
  <c r="C65" i="1" s="1"/>
  <c r="C11" i="1" s="1"/>
  <c r="D70" i="1"/>
  <c r="D74" i="1"/>
  <c r="H26" i="1"/>
  <c r="I99" i="1"/>
  <c r="D99" i="1"/>
  <c r="E99" i="1"/>
  <c r="C99" i="1"/>
  <c r="F101" i="1"/>
  <c r="F71" i="1" s="1"/>
  <c r="F102" i="1"/>
  <c r="F72" i="1" s="1"/>
  <c r="H102" i="1"/>
  <c r="H72" i="1" s="1"/>
  <c r="G71" i="1"/>
  <c r="F105" i="1"/>
  <c r="H105" i="1"/>
  <c r="E69" i="1" l="1"/>
  <c r="C64" i="1"/>
  <c r="C10" i="1" s="1"/>
  <c r="C69" i="1"/>
  <c r="E66" i="1"/>
  <c r="I67" i="1"/>
  <c r="I13" i="1" s="1"/>
  <c r="D69" i="1"/>
  <c r="F99" i="1"/>
  <c r="H101" i="1"/>
  <c r="H71" i="1" s="1"/>
  <c r="G99" i="1"/>
  <c r="H99" i="1" s="1"/>
  <c r="F69" i="1" l="1"/>
  <c r="G69" i="1"/>
  <c r="H69" i="1" s="1"/>
  <c r="F32" i="1" l="1"/>
  <c r="G64" i="1"/>
  <c r="G10" i="1" s="1"/>
  <c r="G123" i="1" l="1"/>
  <c r="I43" i="1" l="1"/>
  <c r="D21" i="1" l="1"/>
  <c r="H163" i="1"/>
  <c r="F163" i="1"/>
  <c r="H21" i="1" l="1"/>
  <c r="F164" i="1" l="1"/>
  <c r="C185" i="1" l="1"/>
  <c r="G43" i="1" l="1"/>
  <c r="F46" i="1"/>
  <c r="E58" i="1" l="1"/>
  <c r="E12" i="1" l="1"/>
  <c r="E55" i="1"/>
  <c r="E21" i="1"/>
  <c r="F21" i="1" l="1"/>
  <c r="F55" i="1"/>
  <c r="I49" i="1"/>
  <c r="G161" i="1" l="1"/>
  <c r="I66" i="1" l="1"/>
  <c r="I12" i="1" s="1"/>
  <c r="I64" i="1"/>
  <c r="I10" i="1" s="1"/>
  <c r="I9" i="1" s="1"/>
  <c r="I62" i="1" l="1"/>
  <c r="H39" i="1" l="1"/>
  <c r="F39" i="1"/>
  <c r="I129" i="1"/>
  <c r="H51" i="1"/>
  <c r="G49" i="1"/>
  <c r="D49" i="1"/>
  <c r="F51" i="1"/>
  <c r="E49" i="1" l="1"/>
  <c r="F37" i="1"/>
  <c r="H37" i="1"/>
  <c r="H49" i="1"/>
  <c r="F49" i="1" l="1"/>
  <c r="F43" i="1"/>
  <c r="H43" i="1"/>
  <c r="H25" i="1"/>
  <c r="H153" i="1"/>
  <c r="F153" i="1"/>
  <c r="F190" i="1"/>
  <c r="H190" i="1"/>
  <c r="H189" i="1"/>
  <c r="G185" i="1"/>
  <c r="E185" i="1"/>
  <c r="D185" i="1"/>
  <c r="F25" i="1"/>
  <c r="H185" i="1" l="1"/>
  <c r="F185" i="1"/>
  <c r="D29" i="1"/>
  <c r="I29" i="1" l="1"/>
  <c r="H29" i="1"/>
  <c r="F29" i="1"/>
  <c r="E161" i="1" l="1"/>
  <c r="C161" i="1"/>
  <c r="H161" i="1" l="1"/>
  <c r="F161" i="1"/>
  <c r="F150" i="1" l="1"/>
  <c r="G141" i="1"/>
  <c r="E141" i="1"/>
  <c r="D141" i="1"/>
  <c r="C141" i="1"/>
  <c r="H136" i="1"/>
  <c r="F136" i="1"/>
  <c r="E135" i="1"/>
  <c r="H131" i="1"/>
  <c r="D129" i="1"/>
  <c r="C129" i="1"/>
  <c r="F126" i="1"/>
  <c r="E123" i="1"/>
  <c r="D123" i="1"/>
  <c r="C123" i="1"/>
  <c r="C68" i="1"/>
  <c r="C14" i="1" s="1"/>
  <c r="C67" i="1"/>
  <c r="C13" i="1" s="1"/>
  <c r="G66" i="1"/>
  <c r="C66" i="1"/>
  <c r="C12" i="1" s="1"/>
  <c r="G65" i="1"/>
  <c r="G11" i="1" s="1"/>
  <c r="G12" i="1" l="1"/>
  <c r="C9" i="1"/>
  <c r="D65" i="1"/>
  <c r="D66" i="1"/>
  <c r="D64" i="1"/>
  <c r="E68" i="1"/>
  <c r="E67" i="1"/>
  <c r="F118" i="1"/>
  <c r="D68" i="1"/>
  <c r="D67" i="1"/>
  <c r="C62" i="1"/>
  <c r="C117" i="1"/>
  <c r="F123" i="1"/>
  <c r="F135" i="1"/>
  <c r="H120" i="1"/>
  <c r="D117" i="1"/>
  <c r="H119" i="1"/>
  <c r="F120" i="1"/>
  <c r="H123" i="1"/>
  <c r="H118" i="1"/>
  <c r="H129" i="1"/>
  <c r="H135" i="1"/>
  <c r="E14" i="1" l="1"/>
  <c r="E13" i="1"/>
  <c r="D12" i="1"/>
  <c r="D10" i="1"/>
  <c r="D11" i="1"/>
  <c r="D14" i="1"/>
  <c r="D13" i="1"/>
  <c r="D62" i="1"/>
  <c r="E117" i="1"/>
  <c r="E64" i="1"/>
  <c r="F119" i="1"/>
  <c r="H117" i="1"/>
  <c r="E10" i="1" l="1"/>
  <c r="F10" i="1" s="1"/>
  <c r="F117" i="1"/>
  <c r="E11" i="1"/>
  <c r="F11" i="1" s="1"/>
  <c r="H10" i="1"/>
  <c r="H11" i="1"/>
  <c r="H14" i="1"/>
  <c r="F14" i="1"/>
  <c r="H12" i="1"/>
  <c r="F12" i="1"/>
  <c r="D9" i="1"/>
  <c r="E62" i="1"/>
  <c r="F65" i="1"/>
  <c r="F64" i="1"/>
  <c r="H64" i="1"/>
  <c r="G62" i="1"/>
  <c r="H62" i="1" s="1"/>
  <c r="H65" i="1"/>
  <c r="G9" i="1"/>
  <c r="H66" i="1"/>
  <c r="F66" i="1"/>
  <c r="F62" i="1" l="1"/>
  <c r="H9" i="1"/>
  <c r="E9" i="1"/>
  <c r="F9" i="1" s="1"/>
  <c r="H57" i="1" l="1"/>
  <c r="F57" i="1"/>
  <c r="H17" i="1"/>
  <c r="I15" i="1"/>
  <c r="G15" i="1"/>
  <c r="D15" i="1"/>
  <c r="E15" i="1"/>
  <c r="C15" i="1"/>
  <c r="F17" i="1"/>
  <c r="H15" i="1" l="1"/>
  <c r="F15" i="1"/>
</calcChain>
</file>

<file path=xl/sharedStrings.xml><?xml version="1.0" encoding="utf-8"?>
<sst xmlns="http://schemas.openxmlformats.org/spreadsheetml/2006/main" count="272" uniqueCount="129">
  <si>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</si>
  <si>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</si>
  <si>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</si>
  <si>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</si>
  <si>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</si>
  <si>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</si>
  <si>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</si>
  <si>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</si>
  <si>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</si>
  <si>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</si>
  <si>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6.</t>
  </si>
  <si>
    <t xml:space="preserve">бюджет МО </t>
  </si>
  <si>
    <t>% к уточненному плану</t>
  </si>
  <si>
    <t>бюджет МО сверх соглашения</t>
  </si>
  <si>
    <t>2.</t>
  </si>
  <si>
    <t>3.</t>
  </si>
  <si>
    <t>бюджет ХМАО-Югры</t>
  </si>
  <si>
    <t>8.</t>
  </si>
  <si>
    <t>10.</t>
  </si>
  <si>
    <t>11.</t>
  </si>
  <si>
    <t>12.</t>
  </si>
  <si>
    <t>14.</t>
  </si>
  <si>
    <t>15.</t>
  </si>
  <si>
    <t>16.</t>
  </si>
  <si>
    <t>17.</t>
  </si>
  <si>
    <t>18.</t>
  </si>
  <si>
    <t>19.</t>
  </si>
  <si>
    <t>22.</t>
  </si>
  <si>
    <t>21.</t>
  </si>
  <si>
    <t>20.</t>
  </si>
  <si>
    <t>Всего по программам 
Ханты-Мансийского автономного округа - Югры</t>
  </si>
  <si>
    <t>(тыс. руб.)</t>
  </si>
  <si>
    <t>1.</t>
  </si>
  <si>
    <t>4.</t>
  </si>
  <si>
    <t xml:space="preserve">7. </t>
  </si>
  <si>
    <t>Реализация мероприятий не запланирована</t>
  </si>
  <si>
    <t>бюджет ХМАО - Югры</t>
  </si>
  <si>
    <t>бюджет МО</t>
  </si>
  <si>
    <t>11.1.</t>
  </si>
  <si>
    <t>11.1.1.</t>
  </si>
  <si>
    <t>11.2.</t>
  </si>
  <si>
    <t>11.2.1.</t>
  </si>
  <si>
    <t>11.2.2.</t>
  </si>
  <si>
    <t>11.2.3.</t>
  </si>
  <si>
    <t>11.2.4.</t>
  </si>
  <si>
    <t>Пояснения, ожидаемые результаты, планируемые сроки выполнения работ, оказания услуг, причины неисполнения и так далее</t>
  </si>
  <si>
    <t xml:space="preserve">                                                                                                                                                                             </t>
  </si>
  <si>
    <t xml:space="preserve">бюджет ХМАО - Югры </t>
  </si>
  <si>
    <t xml:space="preserve">бюджет ХМАО-Югры </t>
  </si>
  <si>
    <t xml:space="preserve">федеральный бюджет </t>
  </si>
  <si>
    <t>Улица Киртбая от  ул. 1 "З" до ул. 3 "З"(ДАиГ)</t>
  </si>
  <si>
    <t>26.</t>
  </si>
  <si>
    <t>11.1.2.</t>
  </si>
  <si>
    <t>11.1.2.1.</t>
  </si>
  <si>
    <t>27.</t>
  </si>
  <si>
    <t>28.</t>
  </si>
  <si>
    <t>11.1.1.1</t>
  </si>
  <si>
    <t>11.1.1.2</t>
  </si>
  <si>
    <t xml:space="preserve"> </t>
  </si>
  <si>
    <r>
      <t xml:space="preserve">Финансовые затраты на реализацию программы в </t>
    </r>
    <r>
      <rPr>
        <u/>
        <sz val="18"/>
        <rFont val="Times New Roman"/>
        <family val="2"/>
        <charset val="204"/>
      </rPr>
      <t>2019</t>
    </r>
    <r>
      <rPr>
        <sz val="18"/>
        <rFont val="Times New Roman"/>
        <family val="2"/>
        <charset val="204"/>
      </rPr>
      <t xml:space="preserve"> году  </t>
    </r>
  </si>
  <si>
    <t xml:space="preserve">Утвержденный план 
на 2019 год </t>
  </si>
  <si>
    <t xml:space="preserve">Уточненный план 
на 2019 год </t>
  </si>
  <si>
    <t>Ожидаемое исполнение на 01.01.2020</t>
  </si>
  <si>
    <t>29.</t>
  </si>
  <si>
    <t>11.1.2.2.</t>
  </si>
  <si>
    <t>Улица Маяковского на участке от  ул. 30 лет Победы до ул. Университетской (ДАиГ)</t>
  </si>
  <si>
    <t>Субвенции на реализацию полномочий, указанных в пунктах 3.1, 3.2 статьи 2 Закона Ханты-Мансийского автономного округа - Югры от 31 марта 2009 года N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(ХЭУ)</t>
  </si>
  <si>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 ДАиГ)</t>
  </si>
  <si>
    <t>Обеспечение жильем граждан, уволенных с военной службы, и приравненных к ним лиц (УУиРЖ)</t>
  </si>
  <si>
    <t>Предоставление субсидий из бюджета автономного округа бюджетам муниципальных образований автономного округа для реализации полномочий на переселение граждан из непригодного для проживания жилищного фонда и создание наемных домов социального использования (ДАиГ)</t>
  </si>
  <si>
    <t xml:space="preserve">В связи с отсутствием на 01.01.2019 участников подпрограммы, средства федерального бюджета до муниципального образования не доводились. </t>
  </si>
  <si>
    <t>Приобретение жилья в целях реализации полномочий в области жилищных отношений, установленных законодательством Российской Федерации (ДАиГ)</t>
  </si>
  <si>
    <t xml:space="preserve">Строительство систем инженерной инфраструктуры в целях обеспечения инженерной подготовки земельных участков, предназначенных для жилищного строительства (ДАиГ)
</t>
  </si>
  <si>
    <t xml:space="preserve">Подпрограмма  4 "Обеспечение мерами государственной поддержки по улучшению жилищных условий отдельных категорий граждан"
</t>
  </si>
  <si>
    <t>Подпрограмма 2 "Содействие развитию жилищного строительства"</t>
  </si>
  <si>
    <t>"Обеспечение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(УУиРЖ)</t>
  </si>
  <si>
    <t>В 2019 году из средств окружного бюджета предусмотрены расходы на приобретение конвертов и бумаги. Закупки проводятся в соответствии с планом-графиком.</t>
  </si>
  <si>
    <t xml:space="preserve">Государственная программа «Доступная среда» </t>
  </si>
  <si>
    <t>Государственная программа "Устойчивое развитие коренных малочисленных народов Севера"</t>
  </si>
  <si>
    <t>Государственная программа "Безопасность жизнедеятельности"</t>
  </si>
  <si>
    <t>Государственная программа "Цифровое развитие Ханты-Мансийского автономного округа – Югры"</t>
  </si>
  <si>
    <t xml:space="preserve">Государственная программа «Управление государственными финансами» </t>
  </si>
  <si>
    <t>Государственная программа "Создание условий для эффективного управления муниципальными финансами"</t>
  </si>
  <si>
    <t>Государственная программа "Развитие гражданского общества"</t>
  </si>
  <si>
    <t>Государственная программа "Управление государственным имуществом"</t>
  </si>
  <si>
    <t>Государственная программа "Воспроизводство и использование природных ресурсов"</t>
  </si>
  <si>
    <t>Государственная программа "Развитие промышленности и туризма"</t>
  </si>
  <si>
    <t>30.</t>
  </si>
  <si>
    <t>Выполнение работ по определению границ зон затопления, подтопления на территории муниципального образования (ДАиГ)</t>
  </si>
  <si>
    <t>11.1.1.3</t>
  </si>
  <si>
    <t>Проект планировки и проект межевания территории ЗПЛ2 (Северный жилой район), предусматривающей индивидуальное жилое строительство в городе Сургуте (ДАиГ)</t>
  </si>
  <si>
    <t>Размещение закупки на выполнение проектно-изыскательских работ по разработке проекта планировки и проект межевания территории 3ПЛ2, предусматривающий индивидуальное жилое строительство в городе Сургуте, запланировано на май 2019 года</t>
  </si>
  <si>
    <t>Размещение закупок на приобретение жилых помещений для участников программы запланировано на июнь 2019 года. Произведена оплата по муниципальному контракту №166/2018 от 21.12.2018 на приобретение жилых помещений, заключенному в 2018 году.</t>
  </si>
  <si>
    <t>Извещение на выполнение работ по завершению строительства объекта было размещено 13.11.2018 года. Однако  закупка отменена 25.12.2018 на основании жалобы, поданной в ФАС ХМАО-Югры. При повторном размещение закупки в марте 2019 года, электронный аукцион был признан несостоявшимся по причине отсутствия заявок. Очередное размещение закупки состоялось 30.04.2019 года. В настоящее время ведется работа по заключению муниципального контракта со сроком выполнения работ 31.10.2019 года</t>
  </si>
  <si>
    <t>Заключен муниципальный контракт №26/2018  на выполнение проектно-изыскательских работ по определению границ зон затопления, подтопления на территории муниципального образования городской округ город Сургут от 29.10.2018  со сроком выполнения работ 31.12.2019. Сумма по контракту 43 100 тыс.руб., в т.ч. 12 139,1 тыс.руб. на 2018 год</t>
  </si>
  <si>
    <t>Заключен  МК № 08/2017 от 25.10.2017 с ООО СК "ЮВиС"  на выполнение работ по строительству объекта "Улица Киртбая от  ул. 1 "З" до ул. 3 "З". Цена контракта - 678 069,2 тыс.руб., в т.ч. стоимость строительства сетей - 324 341,5 тыс.руб. Срок выполнения работ - 30 июня 2019 года. Ориентировочный срок ввода объекта в эксплуатацию - июль 2019 года. Общая готовность  по объекту - 83%, по сетям  - 94,2%.
Остаток средств в размере 7 866 тыс. руб. - экономия по результатам проведенной закупки и заключения муниципального контракта</t>
  </si>
  <si>
    <t xml:space="preserve">   На 29.05.2019 участниками мероприятия числится 52 молодые семьи. Между Департаментом строительства ХМАО - Югры и Администрацией города заключено соглашение о предоставлении в 2019 году субсидии из бюджета Ханты-Мансийского автономного округа - Югры бюджету муниципального образования ХМАО-Югры город Сургут на софинансирование расходных обязательств муниципального образования ХМАО-Югры город Сургут на предоставление социальных выплат молодым семьям. Согласно выписке из Приказа Департамента строительства ХМАО-Югры от 20.12.2018 № 401-п, в список молодых семей-претендентов на получение социальных выплат в 2019 году включено 4 семьи. 
По состоянию на 29.05.2019:
- 4 молодым семьям выдано свидетельство о праве на получение социальной выплаты;
- 1 молодая семья приобрела жилое помещение. Перечисление будет произведено после поступления заявки из банка. 
</t>
  </si>
  <si>
    <r>
      <t xml:space="preserve">Государственная программа "Современное здравоохранение"
</t>
    </r>
    <r>
      <rPr>
        <sz val="16"/>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</si>
  <si>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r>
      <t>Государственная программа "Развитие агропромышленного комплекса"</t>
    </r>
    <r>
      <rPr>
        <sz val="16"/>
        <rFont val="Times New Roman"/>
        <family val="2"/>
        <charset val="204"/>
      </rPr>
      <t xml:space="preserve">
(1. Субвенции на повышение эффективности использования и развитие ресурсного потенциала рыбохозяйственного комплекса;
 2. Субвенции на проведение мероприятий по предупреждению и ликвидации болезней животных, их лечению, защите населения от болезней, общих для человека и животных;
3. Субвенции на поддержку животноводства, переработку и реализацию продукции животноводства) </t>
    </r>
  </si>
  <si>
    <r>
      <t xml:space="preserve">Государственная программа «Жилищно-коммунальный комплекс и городская среда» 
</t>
    </r>
    <r>
      <rPr>
        <sz val="16"/>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 Субсидии на реализацию программ формирования современной городской среды;
3.Субсидии на реализацию полномочий в сфере жилищно-коммунального комплекса)
</t>
    </r>
  </si>
  <si>
    <r>
      <t xml:space="preserve">Государственная программа "Развитие образования"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дошкольных образовательных организаций и (или) общеобразовательных организаций;
9.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
10. Субсидии на создание дополнительных мест для детей в возрасте от 1,5 до 3 лет в образовательных организациях, осуществляющих образовательную деятельность.</t>
    </r>
  </si>
  <si>
    <r>
      <rPr>
        <b/>
        <sz val="16"/>
        <rFont val="Times New Roman"/>
        <family val="2"/>
        <charset val="204"/>
      </rPr>
      <t>Государственная программа "Культурное пространство"</t>
    </r>
    <r>
      <rPr>
        <sz val="16"/>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государственную поддержку отрасли культуры;
4. Судсидии на поддержку творческой деятельности и техническое оснащение детских и кукольных театров.
</t>
    </r>
  </si>
  <si>
    <r>
      <t>Государственная программа "Развитие физической культуры и спорта"
(</t>
    </r>
    <r>
      <rPr>
        <sz val="16"/>
        <rFont val="Times New Roman"/>
        <family val="2"/>
        <charset val="204"/>
      </rPr>
      <t>1</t>
    </r>
    <r>
      <rPr>
        <b/>
        <sz val="16"/>
        <rFont val="Times New Roman"/>
        <family val="2"/>
        <charset val="204"/>
      </rPr>
      <t xml:space="preserve">. </t>
    </r>
    <r>
      <rPr>
        <sz val="16"/>
        <rFont val="Times New Roman"/>
        <family val="2"/>
        <charset val="204"/>
      </rPr>
      <t xml:space="preserve">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2. Субсидии на государственную поддержку спортивных организаций, осуществляющих подготовку спортивного резерва для сборных команд Российской Федерации).
</t>
    </r>
  </si>
  <si>
    <r>
      <t xml:space="preserve">Государственная программа "Экологическая безопасность"
</t>
    </r>
    <r>
      <rPr>
        <sz val="16"/>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</si>
  <si>
    <r>
      <t xml:space="preserve">Государственная программа "Поддержка занятости населения"
</t>
    </r>
    <r>
      <rPr>
        <sz val="16"/>
        <rFont val="Times New Roman"/>
        <family val="2"/>
        <charset val="204"/>
      </rPr>
      <t>1.</t>
    </r>
    <r>
      <rPr>
        <b/>
        <sz val="16"/>
        <rFont val="Times New Roman"/>
        <family val="2"/>
        <charset val="204"/>
      </rPr>
      <t xml:space="preserve"> </t>
    </r>
    <r>
      <rPr>
        <sz val="16"/>
        <rFont val="Times New Roman"/>
        <family val="2"/>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                                                                                                                                     3. Иные межбюджетные трансферты на организацию профессионального обучения и дополнительного профессионального образования лиц предпенсионного возраста.                                                                       </t>
    </r>
  </si>
  <si>
    <r>
      <t xml:space="preserve">Государственная программа "Современная транспортная система"
</t>
    </r>
    <r>
      <rPr>
        <sz val="16"/>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на аварийно-опасных участках автомобильных дорог местного значения систем видеонаблюдения для фиксации нарушений правил дорожного движения и рассылку постановлений органов государственного контроля (надзора);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t>
    </r>
  </si>
  <si>
    <r>
      <t xml:space="preserve">Государственная программа "Реализация государственной национальной политики и профилактика экстремизма"
</t>
    </r>
    <r>
      <rPr>
        <sz val="16"/>
        <rFont val="Times New Roman"/>
        <family val="2"/>
        <charset val="204"/>
      </rPr>
      <t>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r>
  </si>
  <si>
    <r>
      <t>Государственная программа "Социальное и демографическое развитие"
(</t>
    </r>
    <r>
      <rPr>
        <sz val="16"/>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Субвенции на осуществление деятельности по опеке и попечительству;
5. Субвенции на обеспечение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t>
    </r>
  </si>
  <si>
    <r>
      <rPr>
        <u/>
        <sz val="16"/>
        <rFont val="Times New Roman"/>
        <family val="1"/>
        <charset val="204"/>
      </rPr>
      <t>ДАиГ:</t>
    </r>
    <r>
      <rPr>
        <sz val="16"/>
        <rFont val="Times New Roman"/>
        <family val="1"/>
        <charset val="204"/>
      </rPr>
      <t xml:space="preserve"> Выплата субсидии произведена на основании Постановления Администрации города от 06.05.2019 №2927 "О предоставлении единовременной денежной выплаты на приобретение жилого помещения Степкиной И.И." 07.05.2019. Экономия по итогам проведения конкурсных процедур составила 0,12 тыс.рублей.</t>
    </r>
    <r>
      <rPr>
        <sz val="16"/>
        <rFont val="Times New Roman"/>
        <family val="2"/>
        <charset val="204"/>
      </rPr>
      <t xml:space="preserve">
</t>
    </r>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 на 01.01.2019 числится 402 человека.
     По состоянию на 29.05.2019 на основании приказа Департамента строительства ХМАО-Югры от 18.01.2019 № 5-п в список получателей субсидии включено 22 льготополучателя. С учетом доведенных лимитов федерального бюджета в 2019 году планируется предоставить субсидию всем льготополучателям, включенным в список, подтвердившим право на обеспечение жильем за счет средств федерального бюджета.
     По состоянию на 29.05.2019: 
- 1 гражданке перечислена субсидия,
- 3 гражданам субсидия в стадии перечисления;
- проекты постановлений о перечислении субсидии 3 гражданам в стадии согласования;
- 6 гражданам выданы гарантийные письма, из них 3 граждан сдали документы на приобретенное жилье в МФЦ для государственной регистрации, 3 граждан подбирают варианты приобретения жилья; 
- в отношении 1 гражданина проводится работа по подтверждению права на получение субсидии; 
- 2 гражданам отказано в предоставлении субсидии в связи с утратой права на обеспечение жильем за счет средств федерального бюджета;
- 1 гражданин не предоставил документы для принятия решения о выдаче гарантийного письма;                                                                                                               
- 5 граждан отказались от получения субсидий на основании личного заявления.                                                                                                                  
       </t>
    </r>
  </si>
  <si>
    <r>
      <t xml:space="preserve">Государственная программа "Развитие государственной гражданской и муниципальной службы"
</t>
    </r>
    <r>
      <rPr>
        <sz val="16"/>
        <rFont val="Times New Roman"/>
        <family val="2"/>
        <charset val="204"/>
      </rPr>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r>
  </si>
  <si>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r>
  </si>
  <si>
    <r>
      <rPr>
        <u/>
        <sz val="16"/>
        <rFont val="Times New Roman"/>
        <family val="2"/>
        <charset val="204"/>
      </rPr>
      <t xml:space="preserve">АГ: </t>
    </r>
    <r>
      <rPr>
        <sz val="16"/>
        <rFont val="Times New Roman"/>
        <family val="2"/>
        <charset val="204"/>
      </rPr>
      <t xml:space="preserve">В рамках реализации  переданного государственного полномочия осуществляется деятельность  в сфере обращения с твердыми коммунальными отходами. Планируется производить расходы по выплате заработной платы, а также по поставке бумаги и конвертов. 
</t>
    </r>
  </si>
  <si>
    <r>
      <t xml:space="preserve">АГ: </t>
    </r>
    <r>
      <rPr>
        <sz val="16"/>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29.05.2019 произведена выплата заработной платы за январь-апрель и первую половину  мая месяца 2019 года, оплата услуг по содержанию имущества и поставке материальных запасов  по факту оказания услуг, поставки товара в соответствии с условиями заключаемых договоров, муниципальных контрактов.              </t>
    </r>
    <r>
      <rPr>
        <u/>
        <sz val="16"/>
        <rFont val="Times New Roman"/>
        <family val="2"/>
        <charset val="204"/>
      </rPr>
      <t xml:space="preserve">
</t>
    </r>
  </si>
  <si>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январь-апрель и первую половину мая месяца 2019 года, оплата услуг по содержанию имущества и поставке материальных запасов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3 соглашения от 13.03.2019 № 16, от 14.03.2019 № 13, от 21.03.2019 № 56  о предоставлении субсидии в 2019 году на мероприятия по профилактике правонарушений между Департаментом внутренней политики ХМАО-Югры  и Администрацией города. 
      Заключены контракты и договоры на выполнение мероприятий по информированию населения за нарушение ПДД,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произведена рассылка 67505 постановлений об административных правонарушениях правил дорожного движения.
      В соответствии с изменениями в Закон автономного округа от 28.10.2011 №104-оз "О дорожном фонде ХМАО-Югры" денежные взыскания (штрафы) за нарушение законодательства РФ о безопасности дорожного движения с 01.01.2019 зачисляются в Дорожный фонд автономного округа, следовательно функции по реализации мероприятия "Обеспечение функционирования и развития  систем видеонаблюдения с целью повышения безопасности дорожного движения, информирования населения" будут осуществляться  в рамках государственной программы "Современная транспортная система". В целях бесперебойной работы по информированию населения рассылка постановлений об административных правонарушениях правил дорожного движения на 29.05.2019 осуществляется в рамках государственной программы ХМАО – Югры "Профилактика правонарушений и обеспечение отдельных прав граждан".    
</t>
    </r>
    <r>
      <rPr>
        <u/>
        <sz val="16"/>
        <color rgb="FFFF0000"/>
        <rFont val="Times New Roman"/>
        <family val="2"/>
        <charset val="204"/>
      </rPr>
      <t/>
    </r>
  </si>
  <si>
    <r>
      <rPr>
        <u/>
        <sz val="16"/>
        <rFont val="Times New Roman"/>
        <family val="1"/>
        <charset val="204"/>
      </rPr>
      <t>КУИ</t>
    </r>
    <r>
      <rPr>
        <sz val="16"/>
        <rFont val="Times New Roman"/>
        <family val="1"/>
        <charset val="204"/>
      </rPr>
      <t xml:space="preserve">: В рамках реализации программы  планируется предоставление субсидии на повышение эффективности использования и развитие ресурсного потенциала рыбохозяйственного комплекса, в целях возмещения недополученных доходов и (или) финансового обеспечения (возмещения) затрат (3 получателя, денежные средства, в соответсвии с поступившими заявками, выплачены  участникам в объеме 758,9 тыс.рублей)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t>
    </r>
    <r>
      <rPr>
        <sz val="16"/>
        <color rgb="FFFF0000"/>
        <rFont val="Times New Roman"/>
        <family val="2"/>
        <charset val="204"/>
      </rPr>
      <t xml:space="preserve">
</t>
    </r>
    <r>
      <rPr>
        <u/>
        <sz val="16"/>
        <rFont val="Times New Roman"/>
        <family val="1"/>
        <charset val="204"/>
      </rPr>
      <t>ДГХ</t>
    </r>
    <r>
      <rPr>
        <sz val="16"/>
        <rFont val="Times New Roman"/>
        <family val="1"/>
        <charset val="204"/>
      </rPr>
      <t>: В рамках реализации мероприятий программы заключен муниципальный контракт с ИП Давлетов Константин Аркадьевич на выполнение работ по отлову, транспортировке, содержанию, регулированию численности и утилизации безнадзорных и бродячих домашних животных на сумму 3 689,8 тыс.руб. (в том числе средства окружного бюджета - 1 103,5 тыс.руб). Запланированный объем по контракту  185 голов.
По состоянию на 01.06.2019  принято выполнение на сумму 1 012,6 тыс.руб., из них средства окружного бюджета  754,3 тыс.руб., отловлено всего 185 голов.</t>
    </r>
    <r>
      <rPr>
        <sz val="16"/>
        <color rgb="FFFF0000"/>
        <rFont val="Times New Roman"/>
        <family val="2"/>
        <charset val="204"/>
      </rPr>
      <t xml:space="preserve">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 Денежные средства будут освоены в течение года.
</t>
    </r>
    <r>
      <rPr>
        <sz val="16"/>
        <color rgb="FFFF0000"/>
        <rFont val="Times New Roman"/>
        <family val="2"/>
        <charset val="204"/>
      </rPr>
      <t xml:space="preserve">
</t>
    </r>
  </si>
  <si>
    <r>
      <t>Государственная программа "Развитие экономического потенциала"
(</t>
    </r>
    <r>
      <rPr>
        <sz val="16"/>
        <rFont val="Times New Roman"/>
        <family val="2"/>
        <charset val="204"/>
      </rPr>
      <t>1. Субсидии на организацию предоставления государственных услуг в многофункциональных центрах предоставления государственных и муниципальных услуг;
2. Субсидии на поддержку малого и среднего предпринимательства;
3. Субсидии на развитие многофункциональных центров предоставления государственных и муниципальных услуг).</t>
    </r>
  </si>
  <si>
    <r>
      <rPr>
        <u/>
        <sz val="16"/>
        <rFont val="Times New Roman"/>
        <family val="1"/>
        <charset val="204"/>
      </rPr>
      <t>УППЭК:</t>
    </r>
    <r>
      <rPr>
        <sz val="16"/>
        <rFont val="Times New Roman"/>
        <family val="1"/>
        <charset val="204"/>
      </rPr>
      <t xml:space="preserve">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По итогам проведения конкурентных закупок заключены договора:
1. С ООО "СПЕЦБИОТЕХ" :
- на оказание услуг по  акарицидной (трехкратной)  обработке  территорий г. Сургута ХМАО-Югры  на сумму 711,9 тыс. руб. Сроки выполнения работ -  по 30.09.2019 г.;
- на оказание услуг по ларвицидной (двукратной) обработке открытых водоемов г. Сургута ХМАО-Югры  на сумму 237,2 тыс. руб. Срок оказания услуг -  по 31.08.2019г.;
- на оказание услуг по дератизации (двукратной) селитебной зоны территорий г. Сургута ХМАО-Югры  на сумму 152,1 тыс. руб. Срок оказания услуг - по 30.09.2019 г.,
2. С Филиалом Федерального бюджетного учреждения здравоохранения «Центр гигиены и эпидемиологии в Ханты-Мансийском автономном округе - Югре в городе Сургуте и в Сургутском районе» на оказание услуг по проведению контроля эффективности акарицидной (трехкратной)  и ларвицидной (двукратной) обработкам открытых водоемов,  дератизации (двукратной) по периметру селитебной зоны г. Сургута ХМАО-Югры на сумму 430,7 тыс.руб. Срок оказания услуг - по 20.10.2019 года.</t>
    </r>
    <r>
      <rPr>
        <sz val="16"/>
        <color rgb="FFFF0000"/>
        <rFont val="Times New Roman"/>
        <family val="2"/>
        <charset val="204"/>
      </rPr>
      <t xml:space="preserve">
</t>
    </r>
    <r>
      <rPr>
        <sz val="16"/>
        <rFont val="Times New Roman"/>
        <family val="1"/>
        <charset val="204"/>
      </rPr>
      <t>Оплата будет произведена после проведения всех этапов обработки (план 3 квартал 2019 года).</t>
    </r>
    <r>
      <rPr>
        <sz val="16"/>
        <color rgb="FFFF0000"/>
        <rFont val="Times New Roman"/>
        <family val="2"/>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t>
    </r>
  </si>
  <si>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МО городским округом город Сургут о предоставлении субсидии заключены. Реализация программы осуществляется в плановом режиме, освоение средств планируется до конца 2019 года.
Численность воспитанников, получающих дошкольное образование в образовательных учреждениях, реализующих основную образовательную программу дошкольного образования - 31 323 чел.
Численность воспитанников, посещающих немуниципальные организации, в том числе социально ориентированные некоммерческие организации, осуществляющие образовательную деятельность по реализации образовательных программ дошкольного образования - 1 368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- 51 931 чел.
Численность учащихся частных общеобразовательных организаций - 452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- 8 210 человеко-услуг.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реализуются следующие мероприятия:
 1. Выполнены проектно-изыскательские работы по объектам "Средняя общеобразовательная школа в микрорайоне 32 г.Сургута", "Средняя общеобразовательная школа в микрорайоне 33 г.Сургута". 
"Средняя общеобразовательная школа в микрорайоне 32 г. Сургута" -   заключен муниципальный контракт от 19.12.2018 на строительство объекта. Стоимость работ по контракту - 942 778,2 тыс.руб.   Срок выполнения работ - 20.11.2020. Оплата выполненных в мае работ в размере 14 866,07 тыс. рублей будет произведена в следующем отчетном периоде. Готовность объекта в целом - 3,47%. 
Подрядчиком допущено небольшое отставание от графика выполнения работ, в связи с весенним паводком осуществлялись работы по водоотведению в целях подготовки основания под объект и возможностью дальнейшего выполнения работ в соответствии с графиком производства работ.
Заключен муниципальный контракт на оказание услуг по авторскому надзору №4/2019 от 12.03.2019. Стоимость по контракту - 1 571,3 тыс.руб. Срок оказания услуг - 20.11.2020. Остаток средств в размере 162,9 тыс.руб. - экономия по результатам проведенной закупки и заключения муниципального контракта.
"Средняя общеобразовательная школа в микрорайоне 33 г. Сургута"  - по итогам размещения закупки на выполнение работ по строительству объекта с НМЦК 940 349,4 тыс.руб. и сроком выполнения работ 20.11.2020  аукцион признан не состоявшимся по причине отсутствия заявок на участие. При повторном размещении закупки на строительство объекта 18.03.2019 победителем по результатам торгов признан участник ООО "Стройинвестгрупп" с предложением 893 385,68 тыс.руб. В связи с поступившими в ФАС жалобами заявки участников на участие в аукционе пересмотрены и отклонены. Следующее размещение заявки - июнь 2019 года.
 2. Планируется приобретение объектов недвижимого имущества для размещения дошкольных образовательных организаций и общеобразовательных организаций образования - "Школа - детский сад № 1в микрорайоне 38 (100 учащ./300 мест)", "Детский сад в микрорайоне 42 г.Сургута" и "Развитие застроенной территории - части квартала 23А в г.Сургуте. Х этап строительства, встроенно-пристроенный детский сад на 80 мест". Выкуп объектов будет произведен по мере строительной готовности, ориентировочно в IV квартале 2019 года.</t>
    </r>
    <r>
      <rPr>
        <sz val="16"/>
        <color rgb="FFFF0000"/>
        <rFont val="Times New Roman"/>
        <family val="2"/>
        <charset val="204"/>
      </rPr>
      <t xml:space="preserve">
</t>
    </r>
    <r>
      <rPr>
        <sz val="16"/>
        <rFont val="Times New Roman"/>
        <family val="1"/>
        <charset val="204"/>
      </rPr>
      <t xml:space="preserve">АГ(ДК):  Реализация программы осуществляется в плановом режиме, освоение средств планируется до конца 2019 года.   
Планируемый показатель "Численность детей, посетивших лагерь дневного пребывания" - 700 чел.   </t>
    </r>
  </si>
  <si>
    <r>
      <rPr>
        <sz val="16"/>
        <rFont val="Times New Roman"/>
        <family val="1"/>
        <charset val="204"/>
      </rPr>
      <t>АГ(ДК): 1) В рамках реализации государственной программы заключено соглашение от 01.04.2019 №05-СШ/2019 о предоставлении субсидии местному бюджету из бюджета ХМАО-Югры. В рамках подпрограммы "Развитие спорта высших достижений и системы подготовки спортивного резерва"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t>
    </r>
    <r>
      <rPr>
        <sz val="16"/>
        <color rgb="FFFF0000"/>
        <rFont val="Times New Roman"/>
        <family val="2"/>
        <charset val="204"/>
      </rPr>
      <t xml:space="preserve"> </t>
    </r>
    <r>
      <rPr>
        <sz val="16"/>
        <rFont val="Times New Roman"/>
        <family val="1"/>
        <charset val="204"/>
      </rPr>
      <t xml:space="preserve">Соглашение о предоставлении субсидии на иные цели между куратором - управлением физической культуры и спорта и подведомственными учреждениями на стадии подписания. Бюджетные ассигнования будут использованы до конца 2019 года. Бюджетные ассигнования будут использованы до конца 2019 года.                  </t>
    </r>
    <r>
      <rPr>
        <sz val="16"/>
        <color rgb="FFFF0000"/>
        <rFont val="Times New Roman"/>
        <family val="2"/>
        <charset val="204"/>
      </rPr>
      <t xml:space="preserve">                                                                                                                                                                                                                                                                                                                           </t>
    </r>
    <r>
      <rPr>
        <sz val="16"/>
        <rFont val="Times New Roman"/>
        <family val="1"/>
        <charset val="204"/>
      </rPr>
      <t xml:space="preserve">2) В рамках Федерального проекта "Спорт-норма жизни" подпрограммы "Развитие спорта высших достижений и системы подготовки спортивного резерва" соглашение между Департаментом физической культуры и спорта ХМАО-Югры и МО городской округ город Сургут на стадии подписания.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Бюджетные ассигнования будут использованы до конца 2019 года.                                           </t>
    </r>
  </si>
  <si>
    <r>
      <rPr>
        <sz val="16"/>
        <rFont val="Times New Roman"/>
        <family val="1"/>
        <charset val="204"/>
      </rPr>
      <t xml:space="preserve">АГ(ДК): В рамках реализации государственной программы заключено соглашение от 04.03.2019 №44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2"/>
        <charset val="204"/>
      </rPr>
      <t xml:space="preserve">                                                                                        </t>
    </r>
    <r>
      <rPr>
        <sz val="16"/>
        <rFont val="Times New Roman"/>
        <family val="1"/>
        <charset val="204"/>
      </rPr>
      <t xml:space="preserve">                                                                                          Заключены и оплачены договора на сумму 291,27 руб.:</t>
    </r>
    <r>
      <rPr>
        <sz val="16"/>
        <color rgb="FFFF0000"/>
        <rFont val="Times New Roman"/>
        <family val="2"/>
        <charset val="204"/>
      </rPr>
      <t xml:space="preserve">
</t>
    </r>
    <r>
      <rPr>
        <sz val="16"/>
        <rFont val="Times New Roman"/>
        <family val="1"/>
        <charset val="204"/>
      </rPr>
      <t xml:space="preserve">- 70/44 от 30.04.2019 - поставка палаток (4шт.) - 89,62 тыс.руб.; </t>
    </r>
    <r>
      <rPr>
        <sz val="16"/>
        <color rgb="FFFF0000"/>
        <rFont val="Times New Roman"/>
        <family val="2"/>
        <charset val="204"/>
      </rPr>
      <t xml:space="preserve">
</t>
    </r>
    <r>
      <rPr>
        <sz val="16"/>
        <rFont val="Times New Roman"/>
        <family val="1"/>
        <charset val="204"/>
      </rPr>
      <t xml:space="preserve">- 69/44 от 30.04.2019 - поставка палаток (9шт.)  - 201,65 тыс.руб.                                                                                                       Оплата по договорам будет произведена после поставки товара по условиям договоров на сумму 64,13 тыс. руб.:                                                                                                                                                                                         - 66/44 от 26.04.2019 - поставка шатра -20,39 тыс. руб.; </t>
    </r>
    <r>
      <rPr>
        <sz val="16"/>
        <color rgb="FFFF0000"/>
        <rFont val="Times New Roman"/>
        <family val="2"/>
        <charset val="204"/>
      </rPr>
      <t xml:space="preserve">
</t>
    </r>
    <r>
      <rPr>
        <sz val="16"/>
        <rFont val="Times New Roman"/>
        <family val="1"/>
        <charset val="204"/>
      </rPr>
      <t xml:space="preserve">- 74/44 от 07.05.2019 - поставка директ-бокса, наушников - 16,98 тыс.руб.;
- 73/44 от 06.05.2019 - поставка радиосистемы - 26,76 тыс.руб.                                                                                                                                                                                                       </t>
    </r>
    <r>
      <rPr>
        <sz val="16"/>
        <color rgb="FFFF0000"/>
        <rFont val="Times New Roman"/>
        <family val="2"/>
        <charset val="204"/>
      </rPr>
      <t xml:space="preserve">                                                                                                                                                                                                                                                                                                  </t>
    </r>
    <r>
      <rPr>
        <sz val="16"/>
        <rFont val="Times New Roman"/>
        <family val="1"/>
        <charset val="204"/>
      </rPr>
      <t xml:space="preserve">Денежные средства планируется освоить во 2 квартале 2019 года.    </t>
    </r>
    <r>
      <rPr>
        <sz val="16"/>
        <color rgb="FFFF0000"/>
        <rFont val="Times New Roman"/>
        <family val="2"/>
        <charset val="204"/>
      </rPr>
      <t xml:space="preserve"> </t>
    </r>
  </si>
  <si>
    <r>
      <rPr>
        <u/>
        <sz val="16"/>
        <rFont val="Times New Roman"/>
        <family val="1"/>
        <charset val="204"/>
      </rPr>
      <t>АГ:</t>
    </r>
    <r>
      <rPr>
        <sz val="16"/>
        <rFont val="Times New Roman"/>
        <family val="1"/>
        <charset val="204"/>
      </rPr>
      <t xml:space="preserve"> Деятельность  в рамках переданных полномочий в сфере трудовых отношений государственного управления охраной труда осуществляется в плановом режиме.</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соответствии с письмами КУ ХМАО-Югры "Сургутский центр занятости населения" в реализации мероприятий государственной программы участвуют 14 образовательных учреждений, подведомственных департаменту образования.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t>
    </r>
    <r>
      <rPr>
        <u/>
        <sz val="16"/>
        <rFont val="Times New Roman"/>
        <family val="1"/>
        <charset val="204"/>
      </rPr>
      <t>АГ (ДК)</t>
    </r>
    <r>
      <rPr>
        <sz val="16"/>
        <rFont val="Times New Roman"/>
        <family val="1"/>
        <charset val="204"/>
      </rPr>
      <t>: В соответствии с письмами КУ ХМАО-Югры "Сургутский центр занятости населения"в реализации мероприятий государственной программы участвуют</t>
    </r>
    <r>
      <rPr>
        <sz val="16"/>
        <color rgb="FFFF0000"/>
        <rFont val="Times New Roman"/>
        <family val="2"/>
        <charset val="204"/>
      </rPr>
      <t xml:space="preserve"> </t>
    </r>
    <r>
      <rPr>
        <sz val="16"/>
        <rFont val="Times New Roman"/>
        <family val="1"/>
        <charset val="204"/>
      </rPr>
      <t>2 спортивных учреждения, 1 учреждение культуры и 1 учреждение молодежной политики, подведомственные Администрации города.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обучения на курсах повышения квалификации в учреждения и на выплату заработной платы несовершеннолетним гражданам, которые будут трудоустроены в свободное от учебы время в период летних каникул.</t>
    </r>
    <r>
      <rPr>
        <sz val="16"/>
        <color rgb="FFFF0000"/>
        <rFont val="Times New Roman"/>
        <family val="2"/>
        <charset val="204"/>
      </rPr>
      <t xml:space="preserve">
</t>
    </r>
    <r>
      <rPr>
        <u/>
        <sz val="16"/>
        <color rgb="FFFF0000"/>
        <rFont val="Times New Roman"/>
        <family val="2"/>
        <charset val="204"/>
      </rPr>
      <t/>
    </r>
  </si>
  <si>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11.04.2019 №71876000-1-2019-005 о предоставлении из бюджета ХМАО-Югры в 2019 году бюджету муниципального образования субсидии на поддержку отрасли культуры. В рамках подпрограммы "Модернизация и развитие учреждений культуры" бюджетные ассигнования запланированы на комплектование книжных фондов муниципальных общедоступных библиотек (МБУК "ЦБС"). Денежные средства планируется освоить в 4 квартале 2019 года.                                                                                                                                                   2) В рамках реализации государственной программы заключено соглашение от 25.03.2019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(МБУК "ЦБС"). Денежные средства планируется освоить во 2-4 квартале 2019 года.                                                                                                                                                                                                                                                                                         3) В рамках реализации государственной программы заключено соглашение от 21.03.2019 №71876000-1-2019-004 о предоставлении из бюджета ХМАО-Югры в 2019 году бюджету муниципального образования субсидии на поддержку творческой деятельности и техническое оснащение детских и кукольных театров.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договора на сумму 601,5 тыс.руб.:
- услуги по организации постановки спектакля - 333,2 тыс. руб.; 
- услуги по изготовлению кукол - 139,8 тыс. руб.;
- услуги по фотопечати на сетке - 22,3 тыс.руб.;</t>
    </r>
    <r>
      <rPr>
        <sz val="16"/>
        <color rgb="FFFF0000"/>
        <rFont val="Times New Roman"/>
        <family val="2"/>
        <charset val="204"/>
      </rPr>
      <t xml:space="preserve">
</t>
    </r>
    <r>
      <rPr>
        <sz val="16"/>
        <rFont val="Times New Roman"/>
        <family val="1"/>
        <charset val="204"/>
      </rPr>
      <t xml:space="preserve">- услуги по разработке рекламным материалов - 20,0 тыс. руб.; </t>
    </r>
    <r>
      <rPr>
        <sz val="16"/>
        <color rgb="FFFF0000"/>
        <rFont val="Times New Roman"/>
        <family val="2"/>
        <charset val="204"/>
      </rPr>
      <t xml:space="preserve">
</t>
    </r>
    <r>
      <rPr>
        <sz val="16"/>
        <rFont val="Times New Roman"/>
        <family val="1"/>
        <charset val="204"/>
      </rPr>
      <t xml:space="preserve">- приобретение материалов (ткань) к спектаклю - 68,9 тыс.руб.; 
- приобретение материалов на изготовление декораций - 6,3 тыс. руб.; 
- поставка полиграфической продукции - 11,0 тыс.руб.                                                                                                                                                                                                                          Оплата по договорам будет произведена после поставки товара в соответствии с условиями заключенных договоров.         </t>
    </r>
    <r>
      <rPr>
        <sz val="16"/>
        <color rgb="FFFF0000"/>
        <rFont val="Times New Roman"/>
        <family val="2"/>
        <charset val="204"/>
      </rPr>
      <t xml:space="preserve">   </t>
    </r>
    <r>
      <rPr>
        <sz val="16"/>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4) В рамках реализации государственной программы заключено соглашение от 22.03.2019 №71876000-1-2019-003 о предоставлении из бюджета ХМАО-Югры в 2019 году бюджету муниципального образования субсидии на государственную поддержку отрасли культуры. В рамках подпрограммы  "Модернизация и развитие учреждений культуры" бюджетные ассигнования запланированы на оснащение детских школ искусств музыкальными инструментами, оборудованием и учебными материалами  (МБУ ДО "ДШИ №1", МБУ ДО "ДШИ №3", МБУДО ДШИ им. Кукуевицкого) Денежные средства планируется освоить в 3-4 квартале 2019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 xml:space="preserve"> 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2019 года. </t>
    </r>
  </si>
  <si>
    <r>
      <rPr>
        <u/>
        <sz val="16"/>
        <rFont val="Times New Roman"/>
        <family val="2"/>
        <charset val="204"/>
      </rPr>
      <t>АГ:</t>
    </r>
    <r>
      <rPr>
        <sz val="16"/>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22.01.2019 № 31.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производится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2019 года.
     2. В рамках реализации мероприятий программы осуществляется деятельность на развитие многофункциональных центров предоставления государственных и муниципальных услуг.  По состоянию на  29.05.2019 сформированы заявки на электронный аукцион по  приобретению оборудования и программного обеспечения. 
     3.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определенные муниципальными образованиями и деятельность в социальной сфере;
- развитие инновационного и молодежного предпринимательства.
          Прием документов на предоставление субсидий запланирован на июнь 2019 года в связи с необходимостью приведения порядков предоставления субсидий субъектам малого и среднего предпринимательства в соответствие с приказом Департамента экономического развития ХМАО - Югры от 27.03.2019 № 62 "Об утверждении методических рекомендаций по реализации мероприятий муниципальных программ (подпрограмм) развития малого и среднего предпринимательства, софинансируемых их средств бюджета ХМАО-Югры".
          В рамках исполнения муниципальных контрактов планируются следующие мероприятия:
-  ежегодный городской конкурс "Предприниматель года"; 
-  курс "Основы ведения предпринимательской деятельности".
</t>
    </r>
    <r>
      <rPr>
        <u/>
        <sz val="16"/>
        <rFont val="Times New Roman"/>
        <family val="2"/>
        <charset val="204"/>
      </rPr>
      <t>ДГХ:</t>
    </r>
    <r>
      <rPr>
        <sz val="16"/>
        <rFont val="Times New Roman"/>
        <family val="2"/>
        <charset val="204"/>
      </rPr>
      <t xml:space="preserve"> на 2019 год запланирован  ремонт помещений муниципального казённого учреждения "Многофункциональный центр предоставления государственных и муниципальных услуг города Сургута".
Департаментом экономического развития ХМАО-Югры (письмо от 14.03.2019 № 22-Исх-2760) предложено сформировать заявку на получением субсидии муниципальным образованием город Сургута на развитие многофункциональных центров предоставления государственных и муниципальных услуг без учета расходов на ремонт помещений многофункциональных центров предоставления государственных и муниципальных услуг.
</t>
    </r>
  </si>
  <si>
    <r>
      <rPr>
        <u/>
        <sz val="16"/>
        <rFont val="Times New Roman"/>
        <family val="1"/>
        <charset val="204"/>
      </rPr>
      <t>ДГХ</t>
    </r>
    <r>
      <rPr>
        <sz val="16"/>
        <rFont val="Times New Roman"/>
        <family val="1"/>
        <charset val="204"/>
      </rPr>
      <t>:  
Заключены муниципальные контракты на ремонт автомобильных дорог на сумму 207 222,57 тыс.руб., из них средства окружного бюджета 186 500,31 тыс.руб, средства городского бюджета 20 722,26 тыс.руб. Расходы запланированы на 3, 4 кварталы 2019 года.
27.05.2019 года состоялся аукцион в электронной форме на работы по ремонту автомобильных дорог в объеме 185,17 тыс.м2 на общую сумму 407 202,7 тыс.руб., из них средства федерального бюджета 276 164,0 тыс.руб., средства окружного бюджета 117 934,8 тыс.руб., средства городского бюджета 13 103,9 тыс.руб. Ведется работа комиссии.
Остаток средств подлежат распределению по дополнительным объектам на выполнение работ по ремонту автомобильных дорог в сумме 7 167,9 тыс.руб, из них средства окружного бюджета 6 451,1 тыс.руб., средства городского бюджета 716,8 тыс.руб.</t>
    </r>
    <r>
      <rPr>
        <sz val="16"/>
        <rFont val="Times New Roman"/>
        <family val="2"/>
        <charset val="204"/>
      </rPr>
      <t xml:space="preserve">
</t>
    </r>
    <r>
      <rPr>
        <sz val="16"/>
        <rFont val="Times New Roman"/>
        <family val="1"/>
        <charset val="204"/>
      </rPr>
      <t xml:space="preserve">В рамках реализации государственной программы предусмотрен ремонт 269,59 тыс.м2 автомобильных дорог.  </t>
    </r>
    <r>
      <rPr>
        <sz val="16"/>
        <rFont val="Times New Roman"/>
        <family val="2"/>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планируется строительство следующих объектов: 
1. "Объездная автомобильная дорога г.Сургута (Объездная автомобильная дорога 1 "З", VII пусковой комплекс, съезд на улицу Геологическую)". Извещение о проведении закупки на строительство объекта размещено 20.05.2019 года.Аукцион запланирован на 07.06.2019 года. Согласно акционной документации срок выполнения работ - 31.08.2021 года. 
2. "Улица Маяковского от ул.30 лет Победы до ул.Университетская". Извещение на выполнение работ по завершению строительства объекта было размещено 13.11.2018 года. Однако закупка отменена 25.12.2018 на основании жалобы, поданной в ФАС ХМАО-Югры. При повторном размещении закупки в марте 2019 года электронный аукцион был признан несостоявшимся по причине отсутствия  заявок на участие. По итогам проведения аукциона 20.05.2019 года исполнителем работ определено ООО "ЮВиС". В настоящее ведется работа по заключения муниципального контракта со сроком выполнения работ 31.10.2019 года.
 3. "Улица Киртбая от  ул. 1 "З" до ул. 3 "З". Работы  по строительству объекта выполняются в соответствии с  заключенным муниципальным контрактом  № 08/2017 от 25.10.2017 . Цена контракта - 678 069,2 тыс. руб. ( в т. ч. стоимость строительства дороги - 353 727,7  тыс. руб.) Срок выполнения работ - 30.06.2019. Ориентировочный срок ввода объекта-июль 2019 г. Готовность объекта в целом -83 %, по дороге - 70,2 % 
</t>
    </r>
    <r>
      <rPr>
        <u/>
        <sz val="16"/>
        <rFont val="Times New Roman"/>
        <family val="1"/>
        <charset val="204"/>
      </rPr>
      <t>АГ:</t>
    </r>
    <r>
      <rPr>
        <sz val="16"/>
        <rFont val="Times New Roman"/>
        <family val="1"/>
        <charset val="204"/>
      </rPr>
      <t xml:space="preserve"> На 29.05.2019 соглашение между Департаментом дорожного хозяйства и транспорта ХМАО-Югры и Администрацией на приобретение и установку на аварийно-опасных участках автомобильных дорог местного значения систем видеонаблюдения для фиксации нарушений правил дорожного движения и рассылку постановлений органов государственного контроля (надзора) не заключено.
</t>
    </r>
    <r>
      <rPr>
        <sz val="16"/>
        <rFont val="Times New Roman"/>
        <family val="2"/>
        <charset val="204"/>
      </rPr>
      <t xml:space="preserve">
</t>
    </r>
    <r>
      <rPr>
        <u/>
        <sz val="16"/>
        <color rgb="FFFF0000"/>
        <rFont val="Times New Roman"/>
        <family val="2"/>
        <charset val="204"/>
      </rPr>
      <t/>
    </r>
  </si>
  <si>
    <t xml:space="preserve">Информация о реализации государственных программ Ханты-Мансийского автономного округа - Югры
на территории городского округа город Сургут на 01.06.2019 </t>
  </si>
  <si>
    <t>на 01.06.2019</t>
  </si>
  <si>
    <r>
      <t>Государственная программа "Развитие жилищной сферы"
(</t>
    </r>
    <r>
      <rPr>
        <sz val="16"/>
        <color theme="1"/>
        <rFont val="Times New Roman"/>
        <family val="2"/>
        <charset val="204"/>
      </rPr>
      <t>1.Субвенции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 Субсидии на строительство объектов инженерной инфраструктуры на территориях, предназначенных для жилищного строительства
4.Субсидии на реализацию мероприятий по обеспечению жильем молодых семей
5. Субсидии для реализации полномочий в области жилищных отношений
6. Субсидии для реализации полномочий в области жилищного строительства
7.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8.Осуществление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9.Осуществление полномочий по обеспечению жильем отдельных категорий граждан, установленных Федеральным законом от 12 января 1995 года № 5-ФЗ "О ветеранах"
10.Субсидии на реализацию мероприятий по обеспечению жильем молодых семей)</t>
    </r>
  </si>
  <si>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На 2019 год запланирован ремонт 7 квартир детям-сиротам на общую сумму 2 196,46 тыс.руб. по следующим адресам:
ул. Университетская, 31, кв. 435 (44,9 м2), ул. Чехова, 7, кв. 170 (39,1 м2), ул. Мечникова, 4, кв. 30 ( 29,8 м2), ул. Московская, 34, кв. 32 (28,3 м2),  ул. А.Усольцева, 26, кв. 274 (43,2 м2), ул. Ф. Показаньева, 10/1, кв. 56 (9,9 м2), пр. Набережный, 72, кв. 44 (43,8 м2).
По состоянию на 01.06.2019 заключены договоры:
- от 01.03.2019 № 13/19 с ООО "Югорский экспертный центр" на выполнение работ по проверке локально-сметных расчетов на выполнение ремонта помещений (ул. Университетская, 31, кв. 435,ул. Ф. Показаньева, 10/1, кв. 56) на сумму 5,9 тыс.руб., работы выполнены и оплачены в полном объеме.
- от 01.04.2019 № 16/19 с ООО "Югорский экспертный центр" на выполнение работ по проверке локально-сметных расчетов на выполнение ремонта помещений (пр. Набережный, 72, кв. 44, ул. Чехова, 7, кв. 170) на сумму 8,4 тыс.руб., работы выполнены и оплачены в полном объеме.
- от 19.04.2019 № 23/19 с ООО "СВ ПЛЮС" на выполнение проектных работ по электроснабжению, освещению жилого помещения (пр. Набережный, 72, кв. 44) на сумму 22,0 тыс.руб., работы выполнены, оплата будет произведена в следующем отчетном периоде.
Заключен муниципальный контракт от 08.05.2019 № 24-ГХ с ООО "Виктум" на выполнение ремонта жилых помещений (ул. Университетская, 31, кв. 435, ул. Ф. Показаньева, 10/1, кв. 56), на сумму 281,3 тыс.руб., срок выполнения работ до 26.06.2019.
27.05.2019 года состоялся аукцион в электронной форме на сумму 150,2 тыс.руб., по итогам которого планируется заключить контракт на ремонт жилых помещений детям-сиротам по адресу ул. Чехова, 7, кв. 170 (39,1 м2). Ведется работа комиссии.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 xml:space="preserve">Размещенные закупки на приобретение для детей-сирот (63 жилых помещений - в марте 2019 года, 22 жилых помещенией - в апреле 2019 года) признаны несостоявшимися по причине отсутствия заявок на участие. Проведение аукционов на приобретение жилых помещений для участников программы состоится 03.06.2019 (34 кв.) и 17.06.2019 года (21 кв.).
</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Доля детей-сирот и детей, оставшихся без попечения родителей  в возрасте от 6 до 17 лет (включительно), планируемая  для прохождения оздоровление в организациях отдыха детей и их оздоровления, от общей численности детей, нуждающихся  в оздоровлении - 35,7 % .
В рамках реализации мероприятий программы в 2019 году планируется приобрести 200 путевок для детей-сирот и детей, оставшихся без попечения родителей  в возрасте от 6 до 17 лет (включительно). По состоянию на 01.06.2019 приобретено 58 путевок.</t>
    </r>
  </si>
  <si>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объектов:
- "Внутриплощадочные сети канализации. Участок К75-К73-К72-К71-К70-К69-К68-до К20. Участок К34-К33-К29-К25-К20-К19-К18-К17-К13-К7";
- "Сети водоснабжения. Участок от ВВ-33 по Нефтеюганскому шоссе до вторых фланцевых соединений перед узлами учета №1, 2 в тепловом пункте по ул. Монтажная";
- "Котельная № 1 пос.Юность. Капитальный ремонт оборудования котельной";
- "Реконструкция котельной в пос. Лунный. Капитальный ремонт оборудования котельной".</t>
    </r>
    <r>
      <rPr>
        <sz val="16"/>
        <color rgb="FFFF0000"/>
        <rFont val="Times New Roman"/>
        <family val="1"/>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ДГХ: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13.02.2019 от АО "Сжиженный газ Север" на 2019 год заключено соглашение от 21.03.2019 № 2  на сумму 7 536,2 тыс.руб., также зарегистрированы бюджетные обязательства на погашение кредиторской задолженности за 2018 год в сумме 74,8 тыс.руб.</t>
    </r>
    <r>
      <rPr>
        <sz val="16"/>
        <color rgb="FFFF0000"/>
        <rFont val="Times New Roman"/>
        <family val="1"/>
        <charset val="204"/>
      </rPr>
      <t xml:space="preserve">
</t>
    </r>
    <r>
      <rPr>
        <sz val="16"/>
        <rFont val="Times New Roman"/>
        <family val="1"/>
        <charset val="204"/>
      </rPr>
      <t xml:space="preserve">По состоянию на 01.06.2019 предоставлена субсидия в сумме 2 045,93 тыс.руб., в том числе кредиторская задолженность за 2018 год - 68,3 тыс.руб.
2) УБУиО: расходы на оплату труда для осуществления переданного государственного полномочия.
3. "Повышение энергоэффективности в отраслях экономики" запланированы:
1) ДГХ: установка (замена) АУРТЭ в 3 учреждениях, в том числе разработка ПИР (на  1 учреждение), ремонт системы теплоснабжения в 2 учреждениях, установка (замена)  индивидуальных приборов учета  в муниципальных жилых и нежилых помещениях в количестве 106 шт.
По состоянию на 01.06.2019 исполнены  договоры/контракты:
-  от 31.01.2019 № 2  с ООО "Югра-Сервис" на разработку разделов проектной документации капитального ремонта автоматизированного узла тепловой энергии на сумму 99,8 тыс.руб., 
- от 15.03.2019 № 22 с ООО "Югра - Сервис" на разработку проектной документации по объекту "Капитальный ремонт автоматизированного узла управления тепловой энергии МБОУ НШ "Перспектива" на сумму 99,8 руб.,
- муниципальный контракт от 10.04.2019 № 33 с ООО "ИЦ"Сургутстройцена" на оказание услуг по составлению локальных сметных расчетов на сумму 17,7 тыс.руб. 
2) МКУ "ХЭУ": замена узлов учета потребления энергетических ресурсов в 1 учреждении.
Предприятиями города за счет собственных средств запланирована реконструкция уличных водопроводных сетей с применением современных материалов протяженностью 1,3  км, установка 1 частотного преобразователя на котельном оборудовании, техническое перевооружение магистральных тепловых сетей на основе современных технологий в двухтрубном исчислении протяжённостью 225 пог.м., замена светильников на светильники с энергосберегающими лампами на 19 объектах, техническое перевооружение сетей освещения на 1 котельной.
4. "Формирование комфортной городской среды" предусмотрено:
1) УЛПХиЭБ: планируется "Благоустройство в районе СурГУ в г. Сургуте". Дата проведения процедуры муниципальной закупки - 10.06.2019. </t>
    </r>
    <r>
      <rPr>
        <sz val="16"/>
        <color rgb="FFFF0000"/>
        <rFont val="Times New Roman"/>
        <family val="1"/>
        <charset val="204"/>
      </rPr>
      <t xml:space="preserve">
</t>
    </r>
    <r>
      <rPr>
        <sz val="16"/>
        <rFont val="Times New Roman"/>
        <family val="1"/>
        <charset val="204"/>
      </rPr>
      <t xml:space="preserve">2) ДАиГ: предусмотрено строительство объектов:
1. "Пешеходный мост в сквере "Старожилов" в г.Сургуте". В целях проведения корректировки сметной документации заключен договор №07П/2019 от 25.02.2019. Корректировка выполнена. Закупка на выполнение работ по строительству объекта будет размещена по итогам прохождения проверки достоверности и сметной стоимости строительства объекта;
2. "Главная площадь города Сургута". Размещение извещения на выполнение работ по благоустройству территории запланировано на июнь 2019 года.  
3.  "Исторический парк "Россия - моя история". Размещение извещения на выполнениа работ по благоустройству парка запланировано на июнь 2019 года.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</si>
</sst>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р_._-;\-* #,##0.00_р_._-;_-* &quot;-&quot;??_р_._-;_-@_-"/>
    <numFmt numFmtId="165" formatCode="#,##0.0"/>
    <numFmt numFmtId="166" formatCode="&quot;$&quot;#,##0_);\(&quot;$&quot;#,##0\)"/>
    <numFmt numFmtId="167" formatCode="&quot;р.&quot;#,##0_);\(&quot;р.&quot;#,##0\)"/>
  </numFmts>
  <fonts count="52"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sz val="20"/>
      <name val="Times New Roman"/>
      <family val="2"/>
      <charset val="204"/>
    </font>
    <font>
      <sz val="18"/>
      <name val="Times New Roman"/>
      <family val="2"/>
      <charset val="204"/>
    </font>
    <font>
      <b/>
      <sz val="20"/>
      <color rgb="FFFF0000"/>
      <name val="Times New Roman"/>
      <family val="2"/>
      <charset val="204"/>
    </font>
    <font>
      <sz val="20"/>
      <color rgb="FFFF0000"/>
      <name val="Times New Roman"/>
      <family val="2"/>
      <charset val="204"/>
    </font>
    <font>
      <sz val="24"/>
      <color rgb="FFFF0000"/>
      <name val="Times New Roman"/>
      <family val="2"/>
      <charset val="204"/>
    </font>
    <font>
      <b/>
      <i/>
      <sz val="20"/>
      <color rgb="FFFF0000"/>
      <name val="Times New Roman"/>
      <family val="2"/>
      <charset val="204"/>
    </font>
    <font>
      <sz val="16"/>
      <color rgb="FFFF0000"/>
      <name val="Times New Roman"/>
      <family val="2"/>
      <charset val="204"/>
    </font>
    <font>
      <u/>
      <sz val="16"/>
      <color rgb="FFFF0000"/>
      <name val="Times New Roman"/>
      <family val="2"/>
      <charset val="204"/>
    </font>
    <font>
      <i/>
      <sz val="20"/>
      <color rgb="FFFF0000"/>
      <name val="Times New Roman"/>
      <family val="2"/>
      <charset val="204"/>
    </font>
    <font>
      <b/>
      <sz val="16"/>
      <color rgb="FFFF0000"/>
      <name val="Times New Roman"/>
      <family val="2"/>
      <charset val="204"/>
    </font>
    <font>
      <b/>
      <i/>
      <sz val="16"/>
      <color rgb="FFFF0000"/>
      <name val="Times New Roman"/>
      <family val="2"/>
      <charset val="204"/>
    </font>
    <font>
      <i/>
      <sz val="18"/>
      <color rgb="FFFF0000"/>
      <name val="Times New Roman"/>
      <family val="2"/>
      <charset val="204"/>
    </font>
    <font>
      <sz val="18"/>
      <color rgb="FFFF0000"/>
      <name val="Times New Roman"/>
      <family val="2"/>
      <charset val="204"/>
    </font>
    <font>
      <b/>
      <i/>
      <sz val="18"/>
      <color rgb="FFFF0000"/>
      <name val="Times New Roman"/>
      <family val="2"/>
      <charset val="204"/>
    </font>
    <font>
      <i/>
      <sz val="16"/>
      <color rgb="FFFF0000"/>
      <name val="Times New Roman"/>
      <family val="2"/>
      <charset val="204"/>
    </font>
    <font>
      <b/>
      <sz val="18"/>
      <color rgb="FFFF0000"/>
      <name val="Times New Roman"/>
      <family val="2"/>
      <charset val="204"/>
    </font>
    <font>
      <u/>
      <sz val="18"/>
      <name val="Times New Roman"/>
      <family val="2"/>
      <charset val="204"/>
    </font>
    <font>
      <i/>
      <sz val="16"/>
      <name val="Times New Roman"/>
      <family val="2"/>
      <charset val="204"/>
    </font>
    <font>
      <i/>
      <sz val="20"/>
      <name val="Times New Roman"/>
      <family val="2"/>
      <charset val="204"/>
    </font>
    <font>
      <sz val="24"/>
      <name val="Times New Roman"/>
      <family val="2"/>
      <charset val="204"/>
    </font>
    <font>
      <b/>
      <sz val="20"/>
      <name val="Times New Roman"/>
      <family val="2"/>
      <charset val="204"/>
    </font>
    <font>
      <sz val="16"/>
      <name val="Times New Roman"/>
      <family val="2"/>
      <charset val="204"/>
    </font>
    <font>
      <b/>
      <i/>
      <sz val="20"/>
      <name val="Times New Roman"/>
      <family val="2"/>
      <charset val="204"/>
    </font>
    <font>
      <sz val="12"/>
      <color rgb="FFFF0000"/>
      <name val="Times New Roman"/>
      <family val="2"/>
      <charset val="204"/>
    </font>
    <font>
      <sz val="16"/>
      <name val="Times New Roman"/>
      <family val="1"/>
      <charset val="204"/>
    </font>
    <font>
      <i/>
      <sz val="18"/>
      <name val="Times New Roman"/>
      <family val="2"/>
      <charset val="204"/>
    </font>
    <font>
      <u/>
      <sz val="16"/>
      <name val="Times New Roman"/>
      <family val="1"/>
      <charset val="204"/>
    </font>
    <font>
      <sz val="16"/>
      <color rgb="FFFF0000"/>
      <name val="Times New Roman"/>
      <family val="1"/>
      <charset val="204"/>
    </font>
    <font>
      <u/>
      <sz val="16"/>
      <name val="Times New Roman"/>
      <family val="2"/>
      <charset val="204"/>
    </font>
    <font>
      <b/>
      <sz val="16"/>
      <name val="Times New Roman"/>
      <family val="2"/>
      <charset val="204"/>
    </font>
    <font>
      <b/>
      <i/>
      <sz val="16"/>
      <name val="Times New Roman"/>
      <family val="2"/>
      <charset val="204"/>
    </font>
    <font>
      <b/>
      <sz val="16"/>
      <color theme="1"/>
      <name val="Times New Roman"/>
      <family val="2"/>
      <charset val="204"/>
    </font>
    <font>
      <sz val="16"/>
      <color theme="1"/>
      <name val="Times New Roman"/>
      <family val="2"/>
      <charset val="204"/>
    </font>
    <font>
      <sz val="20"/>
      <color theme="1"/>
      <name val="Times New Roman"/>
      <family val="2"/>
      <charset val="204"/>
    </font>
    <font>
      <i/>
      <sz val="20"/>
      <color theme="1"/>
      <name val="Times New Roman"/>
      <family val="2"/>
      <charset val="204"/>
    </font>
    <font>
      <i/>
      <sz val="16"/>
      <color theme="1"/>
      <name val="Times New Roman"/>
      <family val="2"/>
      <charset val="204"/>
    </font>
    <font>
      <b/>
      <i/>
      <sz val="16"/>
      <color theme="1"/>
      <name val="Times New Roman"/>
      <family val="2"/>
      <charset val="204"/>
    </font>
    <font>
      <b/>
      <i/>
      <sz val="20"/>
      <color theme="1"/>
      <name val="Times New Roman"/>
      <family val="2"/>
      <charset val="204"/>
    </font>
    <font>
      <b/>
      <sz val="20"/>
      <color theme="1"/>
      <name val="Times New Roman"/>
      <family val="2"/>
      <charset val="204"/>
    </font>
    <font>
      <i/>
      <sz val="18"/>
      <color theme="1"/>
      <name val="Times New Roman"/>
      <family val="2"/>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164" fontId="8"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37">
    <xf numFmtId="0" fontId="0" fillId="0" borderId="0" xfId="0"/>
    <xf numFmtId="4" fontId="14" fillId="0" borderId="0" xfId="0" applyNumberFormat="1" applyFont="1" applyFill="1" applyAlignment="1">
      <alignment horizontal="left" vertical="top" wrapText="1"/>
    </xf>
    <xf numFmtId="0" fontId="14" fillId="0" borderId="0" xfId="0" applyFont="1" applyFill="1" applyAlignment="1">
      <alignment horizontal="left" vertical="top" wrapText="1"/>
    </xf>
    <xf numFmtId="0" fontId="15" fillId="0" borderId="0" xfId="0" applyFont="1" applyFill="1" applyAlignment="1">
      <alignment horizontal="left" vertical="top" wrapText="1"/>
    </xf>
    <xf numFmtId="0" fontId="15" fillId="2" borderId="0" xfId="0" applyFont="1" applyFill="1" applyAlignment="1">
      <alignment horizontal="left" vertical="top" wrapText="1"/>
    </xf>
    <xf numFmtId="0" fontId="14" fillId="0" borderId="1" xfId="0" applyFont="1" applyFill="1" applyBorder="1" applyAlignment="1" applyProtection="1">
      <alignment horizontal="justify" vertical="top" wrapText="1"/>
      <protection locked="0"/>
    </xf>
    <xf numFmtId="0" fontId="24" fillId="0" borderId="0" xfId="0" applyFont="1" applyFill="1" applyAlignment="1">
      <alignment horizontal="left" vertical="top" wrapText="1"/>
    </xf>
    <xf numFmtId="0" fontId="24" fillId="2" borderId="0" xfId="0" applyFont="1" applyFill="1" applyAlignment="1">
      <alignment horizontal="left" vertical="top" wrapText="1"/>
    </xf>
    <xf numFmtId="0" fontId="26" fillId="2" borderId="1" xfId="0" applyFont="1" applyFill="1" applyBorder="1" applyAlignment="1">
      <alignment horizontal="justify" vertical="top" wrapText="1"/>
    </xf>
    <xf numFmtId="2" fontId="13" fillId="0" borderId="1" xfId="0" applyNumberFormat="1" applyFont="1" applyFill="1" applyBorder="1" applyAlignment="1" applyProtection="1">
      <alignment horizontal="center" vertical="top" wrapText="1"/>
      <protection locked="0"/>
    </xf>
    <xf numFmtId="9" fontId="13" fillId="0" borderId="1" xfId="0" applyNumberFormat="1" applyFont="1" applyFill="1" applyBorder="1" applyAlignment="1" applyProtection="1">
      <alignment horizontal="center" vertical="top" wrapText="1"/>
      <protection locked="0"/>
    </xf>
    <xf numFmtId="4" fontId="13" fillId="2" borderId="1" xfId="0" applyNumberFormat="1" applyFont="1" applyFill="1" applyBorder="1" applyAlignment="1" applyProtection="1">
      <alignment horizontal="center" vertical="top" wrapText="1"/>
      <protection locked="0"/>
    </xf>
    <xf numFmtId="0" fontId="30" fillId="0" borderId="0" xfId="0" applyFont="1" applyFill="1" applyAlignment="1">
      <alignment horizontal="left" vertical="top" wrapText="1"/>
    </xf>
    <xf numFmtId="0" fontId="15" fillId="0" borderId="0" xfId="0" applyFont="1" applyFill="1" applyBorder="1" applyAlignment="1">
      <alignment horizontal="center" vertical="top" wrapText="1"/>
    </xf>
    <xf numFmtId="0" fontId="15" fillId="0" borderId="0" xfId="0" applyFont="1" applyFill="1" applyBorder="1" applyAlignment="1">
      <alignment horizontal="justify" vertical="top" wrapText="1"/>
    </xf>
    <xf numFmtId="4" fontId="15" fillId="0" borderId="0" xfId="0" applyNumberFormat="1" applyFont="1" applyFill="1" applyBorder="1" applyAlignment="1">
      <alignment vertical="top" wrapText="1"/>
    </xf>
    <xf numFmtId="2" fontId="15" fillId="0" borderId="0" xfId="0" applyNumberFormat="1" applyFont="1" applyFill="1" applyBorder="1" applyAlignment="1">
      <alignment vertical="top" wrapText="1"/>
    </xf>
    <xf numFmtId="9" fontId="15" fillId="0" borderId="0" xfId="0" applyNumberFormat="1" applyFont="1" applyFill="1" applyBorder="1" applyAlignment="1">
      <alignment vertical="top" wrapText="1"/>
    </xf>
    <xf numFmtId="4" fontId="15" fillId="2" borderId="0" xfId="0" applyNumberFormat="1" applyFont="1" applyFill="1" applyBorder="1" applyAlignment="1">
      <alignment vertical="top" wrapText="1"/>
    </xf>
    <xf numFmtId="0" fontId="16" fillId="0" borderId="0" xfId="0" applyFont="1" applyFill="1" applyAlignment="1">
      <alignment horizontal="justify" vertical="top" wrapText="1"/>
    </xf>
    <xf numFmtId="0" fontId="15" fillId="0" borderId="0" xfId="0" applyFont="1" applyFill="1" applyAlignment="1">
      <alignment vertical="top" wrapText="1"/>
    </xf>
    <xf numFmtId="0" fontId="15" fillId="0" borderId="0" xfId="0" applyFont="1" applyFill="1" applyBorder="1" applyAlignment="1" applyProtection="1">
      <alignment horizontal="center" vertical="top" wrapText="1"/>
      <protection locked="0"/>
    </xf>
    <xf numFmtId="4" fontId="15" fillId="0" borderId="0" xfId="0" applyNumberFormat="1" applyFont="1" applyFill="1" applyBorder="1" applyAlignment="1" applyProtection="1">
      <alignment horizontal="justify" vertical="top" wrapText="1"/>
      <protection locked="0"/>
    </xf>
    <xf numFmtId="4" fontId="15" fillId="0" borderId="0" xfId="0" applyNumberFormat="1" applyFont="1" applyFill="1" applyBorder="1" applyAlignment="1" applyProtection="1">
      <alignment horizontal="center" vertical="top" wrapText="1"/>
      <protection locked="0"/>
    </xf>
    <xf numFmtId="4" fontId="15" fillId="2" borderId="0" xfId="0" applyNumberFormat="1" applyFont="1" applyFill="1" applyBorder="1" applyAlignment="1" applyProtection="1">
      <alignment horizontal="center" vertical="top" wrapText="1"/>
      <protection locked="0"/>
    </xf>
    <xf numFmtId="9" fontId="15" fillId="0" borderId="0" xfId="0" applyNumberFormat="1" applyFont="1" applyFill="1" applyBorder="1" applyAlignment="1" applyProtection="1">
      <alignment horizontal="right" vertical="top" wrapText="1"/>
      <protection locked="0"/>
    </xf>
    <xf numFmtId="1" fontId="15" fillId="0" borderId="0" xfId="0" applyNumberFormat="1" applyFont="1" applyFill="1" applyBorder="1" applyAlignment="1" applyProtection="1">
      <alignment horizontal="right" vertical="top" wrapText="1"/>
      <protection locked="0"/>
    </xf>
    <xf numFmtId="4" fontId="12" fillId="0" borderId="0" xfId="0" applyNumberFormat="1" applyFont="1" applyFill="1" applyBorder="1" applyAlignment="1" applyProtection="1">
      <alignment horizontal="right" vertical="top" wrapText="1"/>
      <protection locked="0"/>
    </xf>
    <xf numFmtId="0" fontId="15" fillId="0" borderId="0" xfId="0" applyFont="1" applyFill="1" applyBorder="1" applyAlignment="1">
      <alignment horizontal="left" vertical="top" wrapText="1"/>
    </xf>
    <xf numFmtId="0" fontId="15" fillId="0" borderId="0" xfId="0" applyFont="1" applyFill="1" applyBorder="1" applyAlignment="1">
      <alignment vertical="top" wrapText="1"/>
    </xf>
    <xf numFmtId="0" fontId="30" fillId="0" borderId="1" xfId="0" applyFont="1" applyFill="1" applyBorder="1" applyAlignment="1" applyProtection="1">
      <alignment horizontal="center" vertical="top" wrapText="1"/>
      <protection locked="0"/>
    </xf>
    <xf numFmtId="0" fontId="29" fillId="0" borderId="1" xfId="0" applyFont="1" applyFill="1" applyBorder="1" applyAlignment="1" applyProtection="1">
      <alignment horizontal="center" vertical="top" wrapText="1"/>
      <protection locked="0"/>
    </xf>
    <xf numFmtId="3" fontId="30" fillId="0" borderId="1" xfId="0" applyNumberFormat="1" applyFont="1" applyFill="1" applyBorder="1" applyAlignment="1" applyProtection="1">
      <alignment horizontal="center" vertical="top" wrapText="1"/>
      <protection locked="0"/>
    </xf>
    <xf numFmtId="1" fontId="30" fillId="0" borderId="1" xfId="0" applyNumberFormat="1" applyFont="1" applyFill="1" applyBorder="1" applyAlignment="1" applyProtection="1">
      <alignment horizontal="center" vertical="top" wrapText="1"/>
      <protection locked="0"/>
    </xf>
    <xf numFmtId="3" fontId="30" fillId="2" borderId="1" xfId="0" applyNumberFormat="1" applyFont="1" applyFill="1" applyBorder="1" applyAlignment="1" applyProtection="1">
      <alignment horizontal="center" vertical="top" wrapText="1"/>
      <protection locked="0"/>
    </xf>
    <xf numFmtId="4" fontId="30" fillId="0" borderId="0" xfId="0" applyNumberFormat="1" applyFont="1" applyFill="1" applyAlignment="1">
      <alignment horizontal="left" vertical="top" wrapText="1"/>
    </xf>
    <xf numFmtId="4" fontId="14" fillId="0" borderId="1" xfId="0" applyNumberFormat="1" applyFont="1" applyFill="1" applyBorder="1" applyAlignment="1" applyProtection="1">
      <alignment horizontal="center" vertical="top" wrapText="1"/>
      <protection locked="0"/>
    </xf>
    <xf numFmtId="10" fontId="14" fillId="0" borderId="1" xfId="0" applyNumberFormat="1" applyFont="1" applyFill="1" applyBorder="1" applyAlignment="1" applyProtection="1">
      <alignment horizontal="center" vertical="top" wrapText="1"/>
      <protection locked="0"/>
    </xf>
    <xf numFmtId="4" fontId="15" fillId="2" borderId="1" xfId="0" applyNumberFormat="1" applyFont="1" applyFill="1" applyBorder="1" applyAlignment="1" applyProtection="1">
      <alignment horizontal="center" vertical="top" wrapText="1"/>
      <protection locked="0"/>
    </xf>
    <xf numFmtId="10" fontId="15" fillId="2" borderId="1" xfId="0" applyNumberFormat="1" applyFont="1" applyFill="1" applyBorder="1" applyAlignment="1" applyProtection="1">
      <alignment horizontal="center" vertical="top" wrapText="1"/>
      <protection locked="0"/>
    </xf>
    <xf numFmtId="4" fontId="14" fillId="2" borderId="1" xfId="0" applyNumberFormat="1" applyFont="1" applyFill="1" applyBorder="1" applyAlignment="1" applyProtection="1">
      <alignment horizontal="center" vertical="top" wrapText="1"/>
      <protection locked="0"/>
    </xf>
    <xf numFmtId="0" fontId="15" fillId="2" borderId="0" xfId="0" applyFont="1" applyFill="1" applyAlignment="1">
      <alignment vertical="top" wrapText="1"/>
    </xf>
    <xf numFmtId="4" fontId="15" fillId="0" borderId="1" xfId="0" applyNumberFormat="1" applyFont="1" applyFill="1" applyBorder="1" applyAlignment="1" applyProtection="1">
      <alignment horizontal="center" vertical="top" wrapText="1"/>
      <protection locked="0"/>
    </xf>
    <xf numFmtId="10" fontId="15" fillId="0" borderId="1" xfId="0" applyNumberFormat="1" applyFont="1" applyFill="1" applyBorder="1" applyAlignment="1" applyProtection="1">
      <alignment horizontal="center" vertical="top" wrapText="1"/>
      <protection locked="0"/>
    </xf>
    <xf numFmtId="4" fontId="20" fillId="2" borderId="1" xfId="0" applyNumberFormat="1" applyFont="1" applyFill="1" applyBorder="1" applyAlignment="1" applyProtection="1">
      <alignment horizontal="center" vertical="top" wrapText="1"/>
      <protection locked="0"/>
    </xf>
    <xf numFmtId="10" fontId="14" fillId="2" borderId="1" xfId="0" applyNumberFormat="1" applyFont="1" applyFill="1" applyBorder="1" applyAlignment="1" applyProtection="1">
      <alignment horizontal="center" vertical="top" wrapText="1"/>
      <protection locked="0"/>
    </xf>
    <xf numFmtId="0" fontId="20" fillId="0" borderId="0" xfId="0" applyFont="1" applyFill="1" applyAlignment="1">
      <alignment horizontal="left" vertical="top" wrapText="1"/>
    </xf>
    <xf numFmtId="0" fontId="23" fillId="0" borderId="0" xfId="0" applyFont="1" applyFill="1" applyAlignment="1">
      <alignment horizontal="left" vertical="top" wrapText="1"/>
    </xf>
    <xf numFmtId="0" fontId="23" fillId="2" borderId="0" xfId="0" applyFont="1" applyFill="1" applyAlignment="1">
      <alignment horizontal="left" vertical="top" wrapText="1"/>
    </xf>
    <xf numFmtId="0" fontId="25" fillId="2" borderId="0" xfId="0" applyFont="1" applyFill="1" applyAlignment="1">
      <alignment horizontal="left" vertical="top" wrapText="1"/>
    </xf>
    <xf numFmtId="0" fontId="23" fillId="3" borderId="0" xfId="0" applyFont="1" applyFill="1" applyAlignment="1">
      <alignment horizontal="left" vertical="top" wrapText="1"/>
    </xf>
    <xf numFmtId="0" fontId="27" fillId="3" borderId="0" xfId="0" applyFont="1" applyFill="1" applyAlignment="1">
      <alignment horizontal="left" vertical="top" wrapText="1"/>
    </xf>
    <xf numFmtId="0" fontId="25" fillId="0" borderId="0" xfId="0" applyFont="1" applyFill="1" applyAlignment="1">
      <alignment horizontal="left" vertical="top" wrapText="1"/>
    </xf>
    <xf numFmtId="0" fontId="17" fillId="0" borderId="0" xfId="0" applyFont="1" applyFill="1" applyAlignment="1">
      <alignment horizontal="left" vertical="top" wrapText="1"/>
    </xf>
    <xf numFmtId="0" fontId="20" fillId="3" borderId="0" xfId="0" applyFont="1" applyFill="1" applyAlignment="1">
      <alignment horizontal="left" vertical="top" wrapText="1"/>
    </xf>
    <xf numFmtId="0" fontId="20" fillId="4" borderId="0" xfId="0" applyFont="1" applyFill="1" applyAlignment="1">
      <alignment horizontal="left" vertical="top" wrapText="1"/>
    </xf>
    <xf numFmtId="4" fontId="15" fillId="0" borderId="1" xfId="0" applyNumberFormat="1" applyFont="1" applyFill="1" applyBorder="1" applyAlignment="1" applyProtection="1">
      <alignment horizontal="left" vertical="top" wrapText="1"/>
      <protection locked="0"/>
    </xf>
    <xf numFmtId="10" fontId="15" fillId="0" borderId="1" xfId="0" applyNumberFormat="1" applyFont="1" applyFill="1" applyBorder="1" applyAlignment="1" applyProtection="1">
      <alignment horizontal="left" vertical="top" wrapText="1"/>
      <protection locked="0"/>
    </xf>
    <xf numFmtId="4" fontId="15" fillId="2" borderId="1" xfId="0" applyNumberFormat="1" applyFont="1" applyFill="1" applyBorder="1" applyAlignment="1" applyProtection="1">
      <alignment horizontal="left" vertical="top" wrapText="1"/>
      <protection locked="0"/>
    </xf>
    <xf numFmtId="4" fontId="20" fillId="2" borderId="1" xfId="0" applyNumberFormat="1" applyFont="1" applyFill="1" applyBorder="1" applyAlignment="1" applyProtection="1">
      <alignment horizontal="left" vertical="top" wrapText="1"/>
      <protection locked="0"/>
    </xf>
    <xf numFmtId="0" fontId="15" fillId="0" borderId="0" xfId="0" applyFont="1" applyFill="1" applyAlignment="1">
      <alignment horizontal="center" vertical="top" wrapText="1"/>
    </xf>
    <xf numFmtId="0" fontId="15" fillId="0" borderId="0" xfId="0" applyFont="1" applyFill="1" applyAlignment="1">
      <alignment horizontal="justify" vertical="top" wrapText="1"/>
    </xf>
    <xf numFmtId="4" fontId="15" fillId="0" borderId="0" xfId="0" applyNumberFormat="1" applyFont="1" applyFill="1" applyAlignment="1">
      <alignment vertical="top" wrapText="1"/>
    </xf>
    <xf numFmtId="2" fontId="15" fillId="0" borderId="0" xfId="0" applyNumberFormat="1" applyFont="1" applyFill="1" applyAlignment="1">
      <alignment vertical="top" wrapText="1"/>
    </xf>
    <xf numFmtId="9" fontId="15" fillId="0" borderId="0" xfId="0" applyNumberFormat="1" applyFont="1" applyFill="1" applyAlignment="1">
      <alignment vertical="top" wrapText="1"/>
    </xf>
    <xf numFmtId="4" fontId="15" fillId="2" borderId="0" xfId="0" applyNumberFormat="1" applyFont="1" applyFill="1" applyAlignment="1">
      <alignment vertical="top" wrapText="1"/>
    </xf>
    <xf numFmtId="9" fontId="15" fillId="0" borderId="1" xfId="0" applyNumberFormat="1" applyFont="1" applyFill="1" applyBorder="1" applyAlignment="1" applyProtection="1">
      <alignment horizontal="center" vertical="top" wrapText="1"/>
      <protection locked="0"/>
    </xf>
    <xf numFmtId="0" fontId="15" fillId="0" borderId="1" xfId="0" applyFont="1" applyFill="1" applyBorder="1" applyAlignment="1" applyProtection="1">
      <alignment horizontal="justify" vertical="top" wrapText="1"/>
      <protection locked="0"/>
    </xf>
    <xf numFmtId="0" fontId="18" fillId="0" borderId="2" xfId="0" applyFont="1" applyFill="1" applyBorder="1" applyAlignment="1" applyProtection="1">
      <alignment horizontal="justify" vertical="top" wrapText="1"/>
      <protection locked="0"/>
    </xf>
    <xf numFmtId="0" fontId="18" fillId="0" borderId="3" xfId="0" applyFont="1" applyFill="1" applyBorder="1" applyAlignment="1" applyProtection="1">
      <alignment horizontal="justify" vertical="top" wrapText="1"/>
      <protection locked="0"/>
    </xf>
    <xf numFmtId="4" fontId="12" fillId="2" borderId="1" xfId="0" applyNumberFormat="1" applyFont="1" applyFill="1" applyBorder="1" applyAlignment="1" applyProtection="1">
      <alignment horizontal="center" vertical="top" wrapText="1"/>
      <protection locked="0"/>
    </xf>
    <xf numFmtId="4" fontId="12" fillId="0" borderId="1" xfId="0" applyNumberFormat="1" applyFont="1" applyFill="1" applyBorder="1" applyAlignment="1" applyProtection="1">
      <alignment horizontal="center" vertical="top" wrapText="1"/>
      <protection locked="0"/>
    </xf>
    <xf numFmtId="0" fontId="32" fillId="0" borderId="1" xfId="0" applyFont="1" applyFill="1" applyBorder="1" applyAlignment="1" applyProtection="1">
      <alignment horizontal="left" vertical="top" wrapText="1"/>
      <protection locked="0"/>
    </xf>
    <xf numFmtId="0" fontId="33" fillId="0" borderId="1" xfId="0" applyFont="1" applyFill="1" applyBorder="1" applyAlignment="1" applyProtection="1">
      <alignment horizontal="left" vertical="top" wrapText="1"/>
      <protection locked="0"/>
    </xf>
    <xf numFmtId="4" fontId="32" fillId="0" borderId="0" xfId="0" applyNumberFormat="1" applyFont="1" applyFill="1" applyAlignment="1">
      <alignment horizontal="left" vertical="top" wrapText="1"/>
    </xf>
    <xf numFmtId="0" fontId="34" fillId="0" borderId="0" xfId="0" applyFont="1" applyFill="1" applyAlignment="1">
      <alignment horizontal="left" vertical="top" wrapText="1"/>
    </xf>
    <xf numFmtId="0" fontId="30" fillId="2" borderId="0" xfId="0" applyFont="1" applyFill="1" applyAlignment="1">
      <alignment horizontal="left" vertical="top" wrapText="1"/>
    </xf>
    <xf numFmtId="0" fontId="32" fillId="0" borderId="0" xfId="0" applyFont="1" applyFill="1" applyAlignment="1">
      <alignment horizontal="left" vertical="top" wrapText="1"/>
    </xf>
    <xf numFmtId="0" fontId="12" fillId="0" borderId="0" xfId="0" applyFont="1" applyFill="1" applyAlignment="1">
      <alignment vertical="top" wrapText="1"/>
    </xf>
    <xf numFmtId="0" fontId="12" fillId="0" borderId="0" xfId="0" applyFont="1" applyFill="1" applyAlignment="1">
      <alignment horizontal="left" vertical="top" wrapText="1"/>
    </xf>
    <xf numFmtId="9" fontId="22" fillId="2" borderId="1" xfId="0" applyNumberFormat="1" applyFont="1" applyFill="1" applyBorder="1" applyAlignment="1" applyProtection="1">
      <alignment horizontal="justify" vertical="top" wrapText="1"/>
      <protection locked="0"/>
    </xf>
    <xf numFmtId="4" fontId="20" fillId="0" borderId="1" xfId="0" applyNumberFormat="1" applyFont="1" applyFill="1" applyBorder="1" applyAlignment="1" applyProtection="1">
      <alignment horizontal="center" vertical="top" wrapText="1"/>
      <protection locked="0"/>
    </xf>
    <xf numFmtId="10" fontId="20" fillId="0" borderId="1" xfId="0" applyNumberFormat="1" applyFont="1" applyFill="1" applyBorder="1" applyAlignment="1" applyProtection="1">
      <alignment horizontal="center" vertical="top" wrapText="1"/>
      <protection locked="0"/>
    </xf>
    <xf numFmtId="0" fontId="33" fillId="2" borderId="1" xfId="0" applyFont="1" applyFill="1" applyBorder="1" applyAlignment="1" applyProtection="1">
      <alignment horizontal="justify" vertical="top" wrapText="1"/>
      <protection locked="0"/>
    </xf>
    <xf numFmtId="10" fontId="12" fillId="0" borderId="1" xfId="0" applyNumberFormat="1" applyFont="1" applyFill="1" applyBorder="1" applyAlignment="1" applyProtection="1">
      <alignment horizontal="center" vertical="top" wrapText="1"/>
      <protection locked="0"/>
    </xf>
    <xf numFmtId="0" fontId="41" fillId="0" borderId="1" xfId="0" applyFont="1" applyFill="1" applyBorder="1" applyAlignment="1" applyProtection="1">
      <alignment horizontal="justify" vertical="top" wrapText="1"/>
      <protection locked="0"/>
    </xf>
    <xf numFmtId="0" fontId="33" fillId="0" borderId="1" xfId="0" applyFont="1" applyFill="1" applyBorder="1" applyAlignment="1" applyProtection="1">
      <alignment horizontal="justify" vertical="top" wrapText="1"/>
      <protection locked="0"/>
    </xf>
    <xf numFmtId="0" fontId="32" fillId="0" borderId="1" xfId="0" applyFont="1" applyFill="1" applyBorder="1" applyAlignment="1" applyProtection="1">
      <alignment horizontal="justify" vertical="top" wrapText="1"/>
      <protection locked="0"/>
    </xf>
    <xf numFmtId="0" fontId="41" fillId="2" borderId="1" xfId="0" applyFont="1" applyFill="1" applyBorder="1" applyAlignment="1" applyProtection="1">
      <alignment horizontal="justify" vertical="top" wrapText="1"/>
      <protection locked="0"/>
    </xf>
    <xf numFmtId="0" fontId="32" fillId="0" borderId="3" xfId="0" applyFont="1" applyFill="1" applyBorder="1" applyAlignment="1" applyProtection="1">
      <alignment horizontal="justify" vertical="top" wrapText="1"/>
      <protection locked="0"/>
    </xf>
    <xf numFmtId="0" fontId="32" fillId="0" borderId="4" xfId="0" applyFont="1" applyFill="1" applyBorder="1" applyAlignment="1" applyProtection="1">
      <alignment horizontal="justify" vertical="top" wrapText="1"/>
      <protection locked="0"/>
    </xf>
    <xf numFmtId="0" fontId="12" fillId="0" borderId="4" xfId="0" applyFont="1" applyFill="1" applyBorder="1" applyAlignment="1" applyProtection="1">
      <alignment horizontal="justify" vertical="top" wrapText="1"/>
      <protection locked="0"/>
    </xf>
    <xf numFmtId="0" fontId="32" fillId="0" borderId="1" xfId="0" quotePrefix="1" applyFont="1" applyFill="1" applyBorder="1" applyAlignment="1" applyProtection="1">
      <alignment horizontal="justify" vertical="top" wrapText="1"/>
      <protection locked="0"/>
    </xf>
    <xf numFmtId="0" fontId="41" fillId="0" borderId="1" xfId="0" applyFont="1" applyFill="1" applyBorder="1" applyAlignment="1" applyProtection="1">
      <alignment horizontal="left" vertical="top" wrapText="1"/>
      <protection locked="0"/>
    </xf>
    <xf numFmtId="0" fontId="32" fillId="2" borderId="1" xfId="0" applyFont="1" applyFill="1" applyBorder="1" applyAlignment="1" applyProtection="1">
      <alignment horizontal="justify" vertical="top" wrapText="1"/>
      <protection locked="0"/>
    </xf>
    <xf numFmtId="0" fontId="41" fillId="0" borderId="0" xfId="0" applyFont="1" applyAlignment="1">
      <alignment horizontal="left" vertical="top" wrapText="1"/>
    </xf>
    <xf numFmtId="49" fontId="30" fillId="0" borderId="1" xfId="0" applyNumberFormat="1" applyFont="1" applyFill="1" applyBorder="1" applyAlignment="1" applyProtection="1">
      <alignment horizontal="justify" vertical="top" wrapText="1"/>
      <protection locked="0"/>
    </xf>
    <xf numFmtId="0" fontId="29" fillId="0" borderId="1" xfId="0" applyFont="1" applyFill="1" applyBorder="1" applyAlignment="1" applyProtection="1">
      <alignment horizontal="justify" vertical="top" wrapText="1"/>
      <protection locked="0"/>
    </xf>
    <xf numFmtId="0" fontId="41" fillId="0" borderId="1" xfId="0" applyFont="1" applyBorder="1" applyAlignment="1">
      <alignment horizontal="left" vertical="top"/>
    </xf>
    <xf numFmtId="0" fontId="41" fillId="0" borderId="1" xfId="0" applyFont="1" applyBorder="1" applyAlignment="1">
      <alignment horizontal="left" vertical="top" wrapText="1"/>
    </xf>
    <xf numFmtId="0" fontId="41" fillId="0" borderId="1" xfId="0" applyFont="1" applyBorder="1" applyAlignment="1">
      <alignment vertical="top" wrapText="1"/>
    </xf>
    <xf numFmtId="0" fontId="33" fillId="0" borderId="4" xfId="0" applyFont="1" applyFill="1" applyBorder="1" applyAlignment="1" applyProtection="1">
      <alignment horizontal="justify" vertical="top" wrapText="1"/>
      <protection locked="0"/>
    </xf>
    <xf numFmtId="0" fontId="32" fillId="2" borderId="4" xfId="0" applyFont="1" applyFill="1" applyBorder="1" applyAlignment="1" applyProtection="1">
      <alignment horizontal="justify" vertical="top" wrapText="1"/>
      <protection locked="0"/>
    </xf>
    <xf numFmtId="0" fontId="41" fillId="0" borderId="6" xfId="0" applyFont="1" applyBorder="1" applyAlignment="1">
      <alignment vertical="top" wrapText="1"/>
    </xf>
    <xf numFmtId="49" fontId="34" fillId="0" borderId="1" xfId="0" applyNumberFormat="1" applyFont="1" applyFill="1" applyBorder="1" applyAlignment="1" applyProtection="1">
      <alignment horizontal="justify" vertical="top" wrapText="1"/>
      <protection locked="0"/>
    </xf>
    <xf numFmtId="0" fontId="42" fillId="0" borderId="1" xfId="0" applyFont="1" applyFill="1" applyBorder="1" applyAlignment="1" applyProtection="1">
      <alignment horizontal="justify" vertical="top" wrapText="1"/>
      <protection locked="0"/>
    </xf>
    <xf numFmtId="0" fontId="37" fillId="0" borderId="0" xfId="0" applyFont="1" applyFill="1" applyAlignment="1">
      <alignment horizontal="left" vertical="top" wrapText="1"/>
    </xf>
    <xf numFmtId="49" fontId="32" fillId="0" borderId="1" xfId="0" applyNumberFormat="1" applyFont="1" applyFill="1" applyBorder="1" applyAlignment="1" applyProtection="1">
      <alignment horizontal="justify" vertical="top" wrapText="1"/>
      <protection locked="0"/>
    </xf>
    <xf numFmtId="0" fontId="13" fillId="0" borderId="0" xfId="0" applyFont="1" applyFill="1" applyAlignment="1">
      <alignment horizontal="left" vertical="top" wrapText="1"/>
    </xf>
    <xf numFmtId="49" fontId="42" fillId="0" borderId="1" xfId="0" applyNumberFormat="1" applyFont="1" applyFill="1" applyBorder="1" applyAlignment="1" applyProtection="1">
      <alignment horizontal="justify" vertical="top" wrapText="1"/>
      <protection locked="0"/>
    </xf>
    <xf numFmtId="49" fontId="37" fillId="0" borderId="1" xfId="0" applyNumberFormat="1" applyFont="1" applyFill="1" applyBorder="1" applyAlignment="1" applyProtection="1">
      <alignment horizontal="justify" vertical="top" wrapText="1"/>
      <protection locked="0"/>
    </xf>
    <xf numFmtId="49" fontId="29" fillId="0" borderId="1" xfId="0" applyNumberFormat="1" applyFont="1" applyFill="1" applyBorder="1" applyAlignment="1" applyProtection="1">
      <alignment horizontal="justify" vertical="top" wrapText="1"/>
      <protection locked="0"/>
    </xf>
    <xf numFmtId="0" fontId="44" fillId="0" borderId="1" xfId="0" applyFont="1" applyFill="1" applyBorder="1" applyAlignment="1" applyProtection="1">
      <alignment horizontal="justify" vertical="top" wrapText="1"/>
      <protection locked="0"/>
    </xf>
    <xf numFmtId="2" fontId="14" fillId="0" borderId="1" xfId="0" applyNumberFormat="1" applyFont="1" applyFill="1" applyBorder="1" applyAlignment="1" applyProtection="1">
      <alignment horizontal="center" vertical="top" wrapText="1"/>
      <protection locked="0"/>
    </xf>
    <xf numFmtId="9" fontId="14" fillId="0" borderId="1" xfId="0" applyNumberFormat="1" applyFont="1" applyFill="1" applyBorder="1" applyAlignment="1" applyProtection="1">
      <alignment horizontal="center" vertical="top" wrapText="1"/>
      <protection locked="0"/>
    </xf>
    <xf numFmtId="2" fontId="14" fillId="2" borderId="1" xfId="0" applyNumberFormat="1" applyFont="1" applyFill="1" applyBorder="1" applyAlignment="1" applyProtection="1">
      <alignment horizontal="center" vertical="top" wrapText="1"/>
      <protection locked="0"/>
    </xf>
    <xf numFmtId="9" fontId="14" fillId="2" borderId="1" xfId="0" applyNumberFormat="1" applyFont="1" applyFill="1" applyBorder="1" applyAlignment="1" applyProtection="1">
      <alignment horizontal="center" vertical="top" wrapText="1"/>
      <protection locked="0"/>
    </xf>
    <xf numFmtId="2" fontId="15" fillId="2" borderId="1" xfId="0" applyNumberFormat="1" applyFont="1" applyFill="1" applyBorder="1" applyAlignment="1" applyProtection="1">
      <alignment horizontal="left" vertical="top" wrapText="1"/>
      <protection locked="0"/>
    </xf>
    <xf numFmtId="10" fontId="15" fillId="2" borderId="1" xfId="0" applyNumberFormat="1" applyFont="1" applyFill="1" applyBorder="1" applyAlignment="1" applyProtection="1">
      <alignment horizontal="left" vertical="top" wrapText="1"/>
      <protection locked="0"/>
    </xf>
    <xf numFmtId="9" fontId="15" fillId="2" borderId="1" xfId="0" applyNumberFormat="1" applyFont="1" applyFill="1" applyBorder="1" applyAlignment="1" applyProtection="1">
      <alignment horizontal="left" vertical="top" wrapText="1"/>
      <protection locked="0"/>
    </xf>
    <xf numFmtId="4" fontId="14" fillId="2" borderId="4" xfId="0" applyNumberFormat="1" applyFont="1" applyFill="1" applyBorder="1" applyAlignment="1" applyProtection="1">
      <alignment horizontal="center" vertical="top" wrapText="1"/>
      <protection locked="0"/>
    </xf>
    <xf numFmtId="4" fontId="14" fillId="2" borderId="1" xfId="0" applyNumberFormat="1" applyFont="1" applyFill="1" applyBorder="1" applyAlignment="1" applyProtection="1">
      <alignment horizontal="left" vertical="top" wrapText="1"/>
      <protection locked="0"/>
    </xf>
    <xf numFmtId="10" fontId="14" fillId="2" borderId="1" xfId="0" applyNumberFormat="1" applyFont="1" applyFill="1" applyBorder="1" applyAlignment="1" applyProtection="1">
      <alignment horizontal="left" vertical="top" wrapText="1"/>
      <protection locked="0"/>
    </xf>
    <xf numFmtId="9" fontId="14" fillId="2" borderId="1" xfId="0" applyNumberFormat="1" applyFont="1" applyFill="1" applyBorder="1" applyAlignment="1" applyProtection="1">
      <alignment horizontal="left" vertical="top" wrapText="1"/>
      <protection locked="0"/>
    </xf>
    <xf numFmtId="0" fontId="33" fillId="0" borderId="1" xfId="0" applyFont="1" applyFill="1" applyBorder="1" applyAlignment="1" applyProtection="1">
      <alignment horizontal="justify" vertical="top" wrapText="1"/>
      <protection locked="0"/>
    </xf>
    <xf numFmtId="4" fontId="32" fillId="0" borderId="1" xfId="0" applyNumberFormat="1" applyFont="1" applyFill="1" applyBorder="1" applyAlignment="1" applyProtection="1">
      <alignment horizontal="center" vertical="top" wrapText="1"/>
      <protection locked="0"/>
    </xf>
    <xf numFmtId="10" fontId="32" fillId="0" borderId="1" xfId="0" applyNumberFormat="1" applyFont="1" applyFill="1" applyBorder="1" applyAlignment="1" applyProtection="1">
      <alignment horizontal="center" vertical="top" wrapText="1"/>
      <protection locked="0"/>
    </xf>
    <xf numFmtId="4" fontId="32" fillId="2" borderId="1" xfId="0" applyNumberFormat="1" applyFont="1" applyFill="1" applyBorder="1" applyAlignment="1" applyProtection="1">
      <alignment horizontal="center" vertical="top" wrapText="1"/>
      <protection locked="0"/>
    </xf>
    <xf numFmtId="4" fontId="32" fillId="0" borderId="1" xfId="0" applyNumberFormat="1" applyFont="1" applyFill="1" applyBorder="1" applyAlignment="1" applyProtection="1">
      <alignment horizontal="center" vertical="top" wrapText="1"/>
      <protection locked="0"/>
    </xf>
    <xf numFmtId="10" fontId="32" fillId="0" borderId="1" xfId="0" applyNumberFormat="1" applyFont="1" applyFill="1" applyBorder="1" applyAlignment="1" applyProtection="1">
      <alignment horizontal="center" vertical="top" wrapText="1"/>
      <protection locked="0"/>
    </xf>
    <xf numFmtId="4" fontId="32" fillId="2" borderId="1" xfId="0" applyNumberFormat="1" applyFont="1" applyFill="1" applyBorder="1" applyAlignment="1" applyProtection="1">
      <alignment horizontal="center" vertical="top" wrapText="1"/>
      <protection locked="0"/>
    </xf>
    <xf numFmtId="4" fontId="45" fillId="0" borderId="1" xfId="0" applyNumberFormat="1" applyFont="1" applyFill="1" applyBorder="1" applyAlignment="1" applyProtection="1">
      <alignment horizontal="center" vertical="top" wrapText="1"/>
      <protection locked="0"/>
    </xf>
    <xf numFmtId="10" fontId="46" fillId="0" borderId="1" xfId="0" applyNumberFormat="1" applyFont="1" applyFill="1" applyBorder="1" applyAlignment="1" applyProtection="1">
      <alignment horizontal="center" vertical="top" wrapText="1"/>
      <protection locked="0"/>
    </xf>
    <xf numFmtId="49" fontId="46" fillId="0" borderId="1" xfId="0" applyNumberFormat="1" applyFont="1" applyFill="1" applyBorder="1" applyAlignment="1" applyProtection="1">
      <alignment horizontal="justify" vertical="top" wrapText="1"/>
      <protection locked="0"/>
    </xf>
    <xf numFmtId="0" fontId="47" fillId="0" borderId="1" xfId="0" applyFont="1" applyFill="1" applyBorder="1" applyAlignment="1" applyProtection="1">
      <alignment horizontal="justify" vertical="top" wrapText="1"/>
      <protection locked="0"/>
    </xf>
    <xf numFmtId="4" fontId="46" fillId="0" borderId="1" xfId="0" applyNumberFormat="1" applyFont="1" applyFill="1" applyBorder="1" applyAlignment="1" applyProtection="1">
      <alignment horizontal="center" vertical="top" wrapText="1"/>
      <protection locked="0"/>
    </xf>
    <xf numFmtId="10" fontId="45" fillId="0" borderId="1" xfId="0" applyNumberFormat="1" applyFont="1" applyFill="1" applyBorder="1" applyAlignment="1" applyProtection="1">
      <alignment horizontal="center" vertical="top" wrapText="1"/>
      <protection locked="0"/>
    </xf>
    <xf numFmtId="4" fontId="30" fillId="0" borderId="1" xfId="0" applyNumberFormat="1" applyFont="1" applyFill="1" applyBorder="1" applyAlignment="1" applyProtection="1">
      <alignment horizontal="center" vertical="top" wrapText="1"/>
      <protection locked="0"/>
    </xf>
    <xf numFmtId="10" fontId="30" fillId="0" borderId="1" xfId="0" applyNumberFormat="1" applyFont="1" applyFill="1" applyBorder="1" applyAlignment="1" applyProtection="1">
      <alignment horizontal="center" vertical="top" wrapText="1"/>
      <protection locked="0"/>
    </xf>
    <xf numFmtId="9" fontId="12" fillId="0" borderId="1" xfId="0" applyNumberFormat="1" applyFont="1" applyFill="1" applyBorder="1" applyAlignment="1" applyProtection="1">
      <alignment horizontal="center" vertical="top" wrapText="1"/>
      <protection locked="0"/>
    </xf>
    <xf numFmtId="10" fontId="12" fillId="2" borderId="1" xfId="0" applyNumberFormat="1" applyFont="1" applyFill="1" applyBorder="1" applyAlignment="1" applyProtection="1">
      <alignment horizontal="center" vertical="top" wrapText="1"/>
      <protection locked="0"/>
    </xf>
    <xf numFmtId="49" fontId="48" fillId="0" borderId="1" xfId="0" applyNumberFormat="1" applyFont="1" applyFill="1" applyBorder="1" applyAlignment="1" applyProtection="1">
      <alignment horizontal="justify" vertical="top" wrapText="1"/>
      <protection locked="0"/>
    </xf>
    <xf numFmtId="0" fontId="48" fillId="0" borderId="1" xfId="0" applyFont="1" applyFill="1" applyBorder="1" applyAlignment="1" applyProtection="1">
      <alignment horizontal="justify" vertical="top" wrapText="1"/>
      <protection locked="0"/>
    </xf>
    <xf numFmtId="4" fontId="49" fillId="0" borderId="1" xfId="0" applyNumberFormat="1" applyFont="1" applyFill="1" applyBorder="1" applyAlignment="1" applyProtection="1">
      <alignment horizontal="center" vertical="top" wrapText="1"/>
      <protection locked="0"/>
    </xf>
    <xf numFmtId="10" fontId="49" fillId="0" borderId="1" xfId="0" applyNumberFormat="1" applyFont="1" applyFill="1" applyBorder="1" applyAlignment="1" applyProtection="1">
      <alignment horizontal="center" vertical="top" wrapText="1"/>
      <protection locked="0"/>
    </xf>
    <xf numFmtId="49" fontId="47" fillId="0" borderId="1" xfId="0" applyNumberFormat="1" applyFont="1" applyFill="1" applyBorder="1" applyAlignment="1" applyProtection="1">
      <alignment horizontal="justify" vertical="top" wrapText="1"/>
      <protection locked="0"/>
    </xf>
    <xf numFmtId="49" fontId="47" fillId="2" borderId="1" xfId="0" applyNumberFormat="1" applyFont="1" applyFill="1" applyBorder="1" applyAlignment="1" applyProtection="1">
      <alignment horizontal="justify" vertical="top" wrapText="1"/>
      <protection locked="0"/>
    </xf>
    <xf numFmtId="0" fontId="44" fillId="2" borderId="1" xfId="0" applyFont="1" applyFill="1" applyBorder="1" applyAlignment="1" applyProtection="1">
      <alignment horizontal="justify" vertical="top" wrapText="1"/>
      <protection locked="0"/>
    </xf>
    <xf numFmtId="4" fontId="45" fillId="2" borderId="1" xfId="0" applyNumberFormat="1" applyFont="1" applyFill="1" applyBorder="1" applyAlignment="1" applyProtection="1">
      <alignment horizontal="center" vertical="top" wrapText="1"/>
      <protection locked="0"/>
    </xf>
    <xf numFmtId="0" fontId="47" fillId="2" borderId="1" xfId="0" applyFont="1" applyFill="1" applyBorder="1" applyAlignment="1" applyProtection="1">
      <alignment horizontal="justify" vertical="top" wrapText="1"/>
      <protection locked="0"/>
    </xf>
    <xf numFmtId="4" fontId="46" fillId="2" borderId="1" xfId="0" applyNumberFormat="1" applyFont="1" applyFill="1" applyBorder="1" applyAlignment="1" applyProtection="1">
      <alignment horizontal="center" vertical="top" wrapText="1"/>
      <protection locked="0"/>
    </xf>
    <xf numFmtId="4" fontId="50" fillId="0" borderId="1" xfId="0" applyNumberFormat="1" applyFont="1" applyFill="1" applyBorder="1" applyAlignment="1" applyProtection="1">
      <alignment horizontal="center" vertical="top" wrapText="1"/>
      <protection locked="0"/>
    </xf>
    <xf numFmtId="49" fontId="46" fillId="2" borderId="1" xfId="0" applyNumberFormat="1" applyFont="1" applyFill="1" applyBorder="1" applyAlignment="1" applyProtection="1">
      <alignment horizontal="justify" vertical="top" wrapText="1"/>
      <protection locked="0"/>
    </xf>
    <xf numFmtId="9" fontId="45" fillId="2" borderId="1" xfId="0" applyNumberFormat="1" applyFont="1" applyFill="1" applyBorder="1" applyAlignment="1" applyProtection="1">
      <alignment horizontal="center" vertical="top" wrapText="1"/>
      <protection locked="0"/>
    </xf>
    <xf numFmtId="2" fontId="12" fillId="0" borderId="5" xfId="0" applyNumberFormat="1" applyFont="1" applyFill="1" applyBorder="1" applyAlignment="1" applyProtection="1">
      <alignment horizontal="center" vertical="top" wrapText="1"/>
      <protection locked="0"/>
    </xf>
    <xf numFmtId="9" fontId="12" fillId="0" borderId="5" xfId="0" applyNumberFormat="1" applyFont="1" applyFill="1" applyBorder="1" applyAlignment="1" applyProtection="1">
      <alignment horizontal="center" vertical="top" wrapText="1"/>
      <protection locked="0"/>
    </xf>
    <xf numFmtId="49" fontId="51" fillId="0" borderId="1" xfId="0" applyNumberFormat="1" applyFont="1" applyFill="1" applyBorder="1" applyAlignment="1" applyProtection="1">
      <alignment horizontal="justify" vertical="top" wrapText="1"/>
      <protection locked="0"/>
    </xf>
    <xf numFmtId="0" fontId="51" fillId="0" borderId="1" xfId="0" applyFont="1" applyFill="1" applyBorder="1" applyAlignment="1" applyProtection="1">
      <alignment horizontal="justify" vertical="top" wrapText="1"/>
      <protection locked="0"/>
    </xf>
    <xf numFmtId="0" fontId="50" fillId="0" borderId="1" xfId="0" applyFont="1" applyFill="1" applyBorder="1" applyAlignment="1" applyProtection="1">
      <alignment horizontal="justify" vertical="top" wrapText="1"/>
      <protection locked="0"/>
    </xf>
    <xf numFmtId="49" fontId="50" fillId="0" borderId="1" xfId="0" applyNumberFormat="1" applyFont="1" applyFill="1" applyBorder="1" applyAlignment="1" applyProtection="1">
      <alignment horizontal="justify" vertical="top" wrapText="1"/>
      <protection locked="0"/>
    </xf>
    <xf numFmtId="10" fontId="32" fillId="2" borderId="1" xfId="0" applyNumberFormat="1" applyFont="1" applyFill="1" applyBorder="1" applyAlignment="1" applyProtection="1">
      <alignment horizontal="center" vertical="top" wrapText="1"/>
      <protection locked="0"/>
    </xf>
    <xf numFmtId="2" fontId="32" fillId="2" borderId="1" xfId="0" applyNumberFormat="1" applyFont="1" applyFill="1" applyBorder="1" applyAlignment="1" applyProtection="1">
      <alignment horizontal="center" vertical="top" wrapText="1"/>
      <protection locked="0"/>
    </xf>
    <xf numFmtId="9" fontId="32" fillId="2" borderId="1" xfId="0" applyNumberFormat="1" applyFont="1" applyFill="1" applyBorder="1" applyAlignment="1" applyProtection="1">
      <alignment horizontal="center" vertical="top" wrapText="1"/>
      <protection locked="0"/>
    </xf>
    <xf numFmtId="10" fontId="32" fillId="2" borderId="1" xfId="0" applyNumberFormat="1" applyFont="1" applyFill="1" applyBorder="1" applyAlignment="1" applyProtection="1">
      <alignment horizontal="center" vertical="top" wrapText="1"/>
      <protection locked="0"/>
    </xf>
    <xf numFmtId="4" fontId="12" fillId="0" borderId="1" xfId="0" applyNumberFormat="1" applyFont="1" applyFill="1" applyBorder="1" applyAlignment="1" applyProtection="1">
      <alignment horizontal="left" vertical="top" wrapText="1"/>
      <protection locked="0"/>
    </xf>
    <xf numFmtId="0" fontId="41" fillId="0" borderId="1" xfId="0" applyFont="1" applyFill="1" applyBorder="1" applyAlignment="1" applyProtection="1">
      <alignment horizontal="justify" vertical="top" wrapText="1"/>
      <protection locked="0"/>
    </xf>
    <xf numFmtId="0" fontId="33" fillId="0" borderId="1" xfId="0" applyFont="1" applyFill="1" applyBorder="1" applyAlignment="1" applyProtection="1">
      <alignment horizontal="justify" vertical="top" wrapText="1"/>
      <protection locked="0"/>
    </xf>
    <xf numFmtId="4" fontId="32" fillId="0" borderId="1" xfId="0" applyNumberFormat="1" applyFont="1" applyFill="1" applyBorder="1" applyAlignment="1" applyProtection="1">
      <alignment horizontal="center" vertical="top" wrapText="1"/>
      <protection locked="0"/>
    </xf>
    <xf numFmtId="4" fontId="32" fillId="2" borderId="1" xfId="0" applyNumberFormat="1" applyFont="1" applyFill="1" applyBorder="1" applyAlignment="1" applyProtection="1">
      <alignment horizontal="center" vertical="top" wrapText="1"/>
      <protection locked="0"/>
    </xf>
    <xf numFmtId="10" fontId="32" fillId="0" borderId="1" xfId="0" applyNumberFormat="1" applyFont="1" applyFill="1" applyBorder="1" applyAlignment="1" applyProtection="1">
      <alignment horizontal="center" vertical="top" wrapText="1"/>
      <protection locked="0"/>
    </xf>
    <xf numFmtId="0" fontId="12" fillId="2" borderId="1" xfId="0" applyFont="1" applyFill="1" applyBorder="1" applyAlignment="1">
      <alignment horizontal="left" vertical="top" wrapText="1"/>
    </xf>
    <xf numFmtId="4" fontId="32" fillId="0" borderId="1" xfId="0" applyNumberFormat="1" applyFont="1" applyFill="1" applyBorder="1" applyAlignment="1" applyProtection="1">
      <alignment horizontal="center" vertical="top" wrapText="1"/>
      <protection locked="0"/>
    </xf>
    <xf numFmtId="0" fontId="50" fillId="0" borderId="4" xfId="0" applyFont="1" applyFill="1" applyBorder="1" applyAlignment="1" applyProtection="1">
      <alignment horizontal="left" vertical="top" wrapText="1"/>
      <protection locked="0"/>
    </xf>
    <xf numFmtId="0" fontId="50" fillId="0" borderId="3" xfId="0" applyFont="1" applyFill="1" applyBorder="1" applyAlignment="1" applyProtection="1">
      <alignment horizontal="left" vertical="top" wrapText="1"/>
      <protection locked="0"/>
    </xf>
    <xf numFmtId="4" fontId="50" fillId="0" borderId="4" xfId="0" applyNumberFormat="1" applyFont="1" applyFill="1" applyBorder="1" applyAlignment="1" applyProtection="1">
      <alignment horizontal="center" vertical="top" wrapText="1"/>
      <protection locked="0"/>
    </xf>
    <xf numFmtId="4" fontId="50" fillId="0" borderId="3" xfId="0" applyNumberFormat="1" applyFont="1" applyFill="1" applyBorder="1" applyAlignment="1" applyProtection="1">
      <alignment horizontal="center" vertical="top" wrapText="1"/>
      <protection locked="0"/>
    </xf>
    <xf numFmtId="10" fontId="50" fillId="0" borderId="4" xfId="0" applyNumberFormat="1" applyFont="1" applyFill="1" applyBorder="1" applyAlignment="1" applyProtection="1">
      <alignment horizontal="center" vertical="top" wrapText="1"/>
      <protection locked="0"/>
    </xf>
    <xf numFmtId="10" fontId="50" fillId="0" borderId="3" xfId="0" applyNumberFormat="1" applyFont="1" applyFill="1" applyBorder="1" applyAlignment="1" applyProtection="1">
      <alignment horizontal="center" vertical="top" wrapText="1"/>
      <protection locked="0"/>
    </xf>
    <xf numFmtId="4" fontId="32" fillId="2" borderId="4" xfId="0" applyNumberFormat="1" applyFont="1" applyFill="1" applyBorder="1" applyAlignment="1" applyProtection="1">
      <alignment horizontal="center" vertical="top" wrapText="1"/>
      <protection locked="0"/>
    </xf>
    <xf numFmtId="4" fontId="32" fillId="2" borderId="3" xfId="0" applyNumberFormat="1" applyFont="1" applyFill="1" applyBorder="1" applyAlignment="1" applyProtection="1">
      <alignment horizontal="center" vertical="top" wrapText="1"/>
      <protection locked="0"/>
    </xf>
    <xf numFmtId="9" fontId="33" fillId="0" borderId="4" xfId="0" applyNumberFormat="1" applyFont="1" applyFill="1" applyBorder="1" applyAlignment="1" applyProtection="1">
      <alignment horizontal="justify" vertical="top" wrapText="1"/>
      <protection locked="0"/>
    </xf>
    <xf numFmtId="9" fontId="33" fillId="0" borderId="2" xfId="0" applyNumberFormat="1" applyFont="1" applyFill="1" applyBorder="1" applyAlignment="1" applyProtection="1">
      <alignment horizontal="justify" vertical="top" wrapText="1"/>
      <protection locked="0"/>
    </xf>
    <xf numFmtId="9" fontId="33" fillId="0" borderId="3" xfId="0" applyNumberFormat="1" applyFont="1" applyFill="1" applyBorder="1" applyAlignment="1" applyProtection="1">
      <alignment horizontal="justify" vertical="top" wrapText="1"/>
      <protection locked="0"/>
    </xf>
    <xf numFmtId="0" fontId="41" fillId="0" borderId="1" xfId="0" applyFont="1" applyFill="1" applyBorder="1" applyAlignment="1" applyProtection="1">
      <alignment horizontal="justify" vertical="top" wrapText="1"/>
      <protection locked="0"/>
    </xf>
    <xf numFmtId="4" fontId="32" fillId="0" borderId="4" xfId="0" applyNumberFormat="1" applyFont="1" applyFill="1" applyBorder="1" applyAlignment="1" applyProtection="1">
      <alignment horizontal="center" vertical="top" wrapText="1"/>
      <protection locked="0"/>
    </xf>
    <xf numFmtId="4" fontId="32" fillId="0" borderId="2" xfId="0" applyNumberFormat="1" applyFont="1" applyFill="1" applyBorder="1" applyAlignment="1" applyProtection="1">
      <alignment horizontal="center" vertical="top" wrapText="1"/>
      <protection locked="0"/>
    </xf>
    <xf numFmtId="4" fontId="32" fillId="0" borderId="3" xfId="0" applyNumberFormat="1" applyFont="1" applyFill="1" applyBorder="1" applyAlignment="1" applyProtection="1">
      <alignment horizontal="center" vertical="top" wrapText="1"/>
      <protection locked="0"/>
    </xf>
    <xf numFmtId="4" fontId="50" fillId="2" borderId="1" xfId="0" applyNumberFormat="1" applyFont="1" applyFill="1" applyBorder="1" applyAlignment="1" applyProtection="1">
      <alignment horizontal="center" vertical="top" wrapText="1"/>
      <protection locked="0"/>
    </xf>
    <xf numFmtId="0" fontId="43" fillId="0" borderId="1" xfId="0" applyFont="1" applyFill="1" applyBorder="1" applyAlignment="1" applyProtection="1">
      <alignment horizontal="left" vertical="top" wrapText="1"/>
      <protection locked="0"/>
    </xf>
    <xf numFmtId="4" fontId="50" fillId="0" borderId="1" xfId="0" applyNumberFormat="1" applyFont="1" applyFill="1" applyBorder="1" applyAlignment="1" applyProtection="1">
      <alignment horizontal="center" vertical="top" wrapText="1"/>
      <protection locked="0"/>
    </xf>
    <xf numFmtId="10" fontId="50" fillId="0" borderId="1" xfId="0" applyNumberFormat="1" applyFont="1" applyFill="1" applyBorder="1" applyAlignment="1" applyProtection="1">
      <alignment horizontal="center" vertical="top" wrapText="1"/>
      <protection locked="0"/>
    </xf>
    <xf numFmtId="4" fontId="32" fillId="2" borderId="1" xfId="0" applyNumberFormat="1" applyFont="1" applyFill="1" applyBorder="1" applyAlignment="1" applyProtection="1">
      <alignment horizontal="center" vertical="top" wrapText="1"/>
      <protection locked="0"/>
    </xf>
    <xf numFmtId="10" fontId="32" fillId="2" borderId="1" xfId="0" applyNumberFormat="1" applyFont="1" applyFill="1" applyBorder="1" applyAlignment="1" applyProtection="1">
      <alignment horizontal="center" vertical="top" wrapText="1"/>
      <protection locked="0"/>
    </xf>
    <xf numFmtId="0" fontId="18" fillId="0" borderId="1" xfId="0" applyFont="1" applyFill="1" applyBorder="1" applyAlignment="1" applyProtection="1">
      <alignment horizontal="justify" vertical="top" wrapText="1"/>
      <protection locked="0"/>
    </xf>
    <xf numFmtId="0" fontId="36" fillId="0" borderId="1" xfId="0" applyFont="1" applyFill="1" applyBorder="1" applyAlignment="1" applyProtection="1">
      <alignment horizontal="justify" vertical="top" wrapText="1"/>
      <protection locked="0"/>
    </xf>
    <xf numFmtId="0" fontId="39" fillId="0" borderId="1" xfId="0" applyFont="1" applyFill="1" applyBorder="1" applyAlignment="1" applyProtection="1">
      <alignment horizontal="justify" vertical="top" wrapText="1"/>
      <protection locked="0"/>
    </xf>
    <xf numFmtId="0" fontId="33" fillId="0" borderId="1" xfId="0" applyFont="1" applyFill="1" applyBorder="1" applyAlignment="1" applyProtection="1">
      <alignment horizontal="justify" vertical="top" wrapText="1"/>
      <protection locked="0"/>
    </xf>
    <xf numFmtId="4" fontId="32" fillId="0" borderId="1" xfId="0" applyNumberFormat="1" applyFont="1" applyFill="1" applyBorder="1" applyAlignment="1" applyProtection="1">
      <alignment horizontal="center" vertical="top" wrapText="1"/>
      <protection locked="0"/>
    </xf>
    <xf numFmtId="0" fontId="39" fillId="0" borderId="4"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41" fillId="0" borderId="4" xfId="0" applyFont="1" applyFill="1" applyBorder="1" applyAlignment="1" applyProtection="1">
      <alignment horizontal="justify" vertical="top" wrapText="1"/>
      <protection locked="0"/>
    </xf>
    <xf numFmtId="0" fontId="41" fillId="0" borderId="2" xfId="0" applyFont="1" applyFill="1" applyBorder="1" applyAlignment="1" applyProtection="1">
      <alignment horizontal="justify" vertical="top" wrapText="1"/>
      <protection locked="0"/>
    </xf>
    <xf numFmtId="0" fontId="41" fillId="0" borderId="3" xfId="0" applyFont="1" applyFill="1" applyBorder="1" applyAlignment="1" applyProtection="1">
      <alignment horizontal="justify" vertical="top" wrapText="1"/>
      <protection locked="0"/>
    </xf>
    <xf numFmtId="0" fontId="32" fillId="0" borderId="1" xfId="0" applyFont="1" applyFill="1" applyBorder="1" applyAlignment="1" applyProtection="1">
      <alignment horizontal="justify" vertical="top" wrapText="1"/>
      <protection locked="0"/>
    </xf>
    <xf numFmtId="0" fontId="32" fillId="0" borderId="4" xfId="0" applyFont="1" applyFill="1" applyBorder="1" applyAlignment="1" applyProtection="1">
      <alignment horizontal="justify" vertical="top" wrapText="1"/>
      <protection locked="0"/>
    </xf>
    <xf numFmtId="0" fontId="32" fillId="0" borderId="2" xfId="0" applyFont="1" applyFill="1" applyBorder="1" applyAlignment="1" applyProtection="1">
      <alignment horizontal="justify" vertical="top" wrapText="1"/>
      <protection locked="0"/>
    </xf>
    <xf numFmtId="0" fontId="32" fillId="0" borderId="3" xfId="0" applyFont="1" applyFill="1" applyBorder="1" applyAlignment="1" applyProtection="1">
      <alignment horizontal="justify" vertical="top" wrapText="1"/>
      <protection locked="0"/>
    </xf>
    <xf numFmtId="0" fontId="31" fillId="0" borderId="0" xfId="0" quotePrefix="1" applyFont="1" applyFill="1" applyBorder="1" applyAlignment="1" applyProtection="1">
      <alignment horizontal="center" vertical="top" wrapText="1"/>
      <protection locked="0"/>
    </xf>
    <xf numFmtId="165" fontId="13" fillId="0" borderId="1" xfId="0" applyNumberFormat="1" applyFont="1" applyFill="1" applyBorder="1" applyAlignment="1" applyProtection="1">
      <alignment horizontal="center" vertical="top" wrapText="1"/>
      <protection locked="0"/>
    </xf>
    <xf numFmtId="0" fontId="15" fillId="0" borderId="1" xfId="0" applyFont="1" applyFill="1" applyBorder="1" applyAlignment="1" applyProtection="1">
      <alignment horizontal="justify" vertical="top" wrapText="1"/>
      <protection locked="0"/>
    </xf>
    <xf numFmtId="0" fontId="12" fillId="0" borderId="1" xfId="0" applyFont="1" applyFill="1" applyBorder="1" applyAlignment="1" applyProtection="1">
      <alignment horizontal="center" vertical="top" wrapText="1"/>
      <protection locked="0"/>
    </xf>
    <xf numFmtId="4" fontId="13" fillId="0" borderId="1" xfId="0" applyNumberFormat="1" applyFont="1" applyFill="1" applyBorder="1" applyAlignment="1" applyProtection="1">
      <alignment horizontal="center" vertical="top" wrapText="1"/>
      <protection locked="0"/>
    </xf>
    <xf numFmtId="4" fontId="13" fillId="0" borderId="1" xfId="0" quotePrefix="1" applyNumberFormat="1" applyFont="1" applyFill="1" applyBorder="1" applyAlignment="1" applyProtection="1">
      <alignment horizontal="center" vertical="top" wrapText="1"/>
      <protection locked="0"/>
    </xf>
    <xf numFmtId="0" fontId="13" fillId="0" borderId="1" xfId="0" applyFont="1" applyFill="1" applyBorder="1" applyAlignment="1" applyProtection="1">
      <alignment horizontal="center" vertical="top" wrapText="1"/>
      <protection locked="0"/>
    </xf>
    <xf numFmtId="2" fontId="13" fillId="0" borderId="1" xfId="0" applyNumberFormat="1" applyFont="1" applyFill="1" applyBorder="1" applyAlignment="1" applyProtection="1">
      <alignment horizontal="center" vertical="top" wrapText="1"/>
      <protection locked="0"/>
    </xf>
    <xf numFmtId="165" fontId="13" fillId="0" borderId="1" xfId="0" quotePrefix="1" applyNumberFormat="1" applyFont="1" applyFill="1" applyBorder="1" applyAlignment="1" applyProtection="1">
      <alignment horizontal="center" vertical="top" wrapText="1"/>
      <protection locked="0"/>
    </xf>
    <xf numFmtId="4" fontId="21" fillId="0" borderId="1" xfId="0" applyNumberFormat="1" applyFont="1" applyFill="1" applyBorder="1" applyAlignment="1" applyProtection="1">
      <alignment horizontal="justify" vertical="top" wrapText="1"/>
      <protection locked="0"/>
    </xf>
    <xf numFmtId="10" fontId="32" fillId="0" borderId="4" xfId="0" applyNumberFormat="1" applyFont="1" applyFill="1" applyBorder="1" applyAlignment="1" applyProtection="1">
      <alignment horizontal="center" vertical="top" wrapText="1"/>
      <protection locked="0"/>
    </xf>
    <xf numFmtId="10" fontId="32" fillId="0" borderId="2" xfId="0" applyNumberFormat="1" applyFont="1" applyFill="1" applyBorder="1" applyAlignment="1" applyProtection="1">
      <alignment horizontal="center" vertical="top" wrapText="1"/>
      <protection locked="0"/>
    </xf>
    <xf numFmtId="10" fontId="32" fillId="0" borderId="3" xfId="0" applyNumberFormat="1" applyFont="1" applyFill="1" applyBorder="1" applyAlignment="1" applyProtection="1">
      <alignment horizontal="center" vertical="top" wrapText="1"/>
      <protection locked="0"/>
    </xf>
    <xf numFmtId="10" fontId="32" fillId="0" borderId="1" xfId="0" applyNumberFormat="1" applyFont="1" applyFill="1" applyBorder="1" applyAlignment="1" applyProtection="1">
      <alignment horizontal="center" vertical="top" wrapText="1"/>
      <protection locked="0"/>
    </xf>
    <xf numFmtId="49" fontId="18" fillId="0" borderId="1" xfId="0" applyNumberFormat="1" applyFont="1" applyFill="1" applyBorder="1" applyAlignment="1" applyProtection="1">
      <alignment horizontal="left" vertical="top" wrapText="1"/>
      <protection locked="0"/>
    </xf>
    <xf numFmtId="0" fontId="40" fillId="0" borderId="1" xfId="0" applyFont="1" applyFill="1" applyBorder="1" applyAlignment="1" applyProtection="1">
      <alignment horizontal="justify" vertical="top" wrapText="1"/>
      <protection locked="0"/>
    </xf>
    <xf numFmtId="0" fontId="18" fillId="0" borderId="4" xfId="0" applyFont="1" applyFill="1" applyBorder="1" applyAlignment="1" applyProtection="1">
      <alignment horizontal="left" vertical="top" wrapText="1"/>
      <protection locked="0"/>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9" fontId="33" fillId="0" borderId="1" xfId="0" applyNumberFormat="1" applyFont="1" applyFill="1" applyBorder="1" applyAlignment="1" applyProtection="1">
      <alignment horizontal="justify" vertical="top" wrapText="1"/>
      <protection locked="0"/>
    </xf>
    <xf numFmtId="9" fontId="42" fillId="0" borderId="1" xfId="0" applyNumberFormat="1" applyFont="1" applyFill="1" applyBorder="1" applyAlignment="1" applyProtection="1">
      <alignment horizontal="justify" vertical="top" wrapText="1"/>
      <protection locked="0"/>
    </xf>
    <xf numFmtId="0" fontId="33" fillId="0" borderId="4" xfId="0" applyFont="1" applyFill="1" applyBorder="1" applyAlignment="1" applyProtection="1">
      <alignment horizontal="justify" vertical="top" wrapText="1"/>
      <protection locked="0"/>
    </xf>
    <xf numFmtId="2" fontId="18" fillId="0" borderId="1" xfId="0" applyNumberFormat="1" applyFont="1" applyFill="1" applyBorder="1" applyAlignment="1" applyProtection="1">
      <alignment vertical="top" wrapText="1"/>
      <protection locked="0"/>
    </xf>
    <xf numFmtId="0" fontId="36" fillId="0" borderId="3" xfId="0" applyFont="1" applyFill="1" applyBorder="1" applyAlignment="1" applyProtection="1">
      <alignment horizontal="justify" vertical="top" wrapText="1"/>
      <protection locked="0"/>
    </xf>
    <xf numFmtId="9" fontId="18" fillId="2" borderId="1" xfId="0" applyNumberFormat="1" applyFont="1" applyFill="1" applyBorder="1" applyAlignment="1" applyProtection="1">
      <alignment horizontal="justify" vertical="top" wrapText="1"/>
      <protection locked="0"/>
    </xf>
    <xf numFmtId="9" fontId="22" fillId="2" borderId="1" xfId="0" applyNumberFormat="1" applyFont="1" applyFill="1" applyBorder="1" applyAlignment="1" applyProtection="1">
      <alignment horizontal="justify" vertical="top" wrapText="1"/>
      <protection locked="0"/>
    </xf>
    <xf numFmtId="9" fontId="33" fillId="2" borderId="4" xfId="0" applyNumberFormat="1" applyFont="1" applyFill="1" applyBorder="1" applyAlignment="1" applyProtection="1">
      <alignment horizontal="justify" vertical="top" wrapText="1"/>
      <protection locked="0"/>
    </xf>
    <xf numFmtId="9" fontId="33" fillId="2" borderId="2" xfId="0" applyNumberFormat="1" applyFont="1" applyFill="1" applyBorder="1" applyAlignment="1" applyProtection="1">
      <alignment horizontal="justify" vertical="top" wrapText="1"/>
      <protection locked="0"/>
    </xf>
    <xf numFmtId="9" fontId="33" fillId="2" borderId="3" xfId="0" applyNumberFormat="1" applyFont="1" applyFill="1" applyBorder="1" applyAlignment="1" applyProtection="1">
      <alignment horizontal="justify" vertical="top"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50" Type="http://schemas.openxmlformats.org/officeDocument/2006/relationships/revisionLog" Target="revisionLog50.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8" Type="http://schemas.openxmlformats.org/officeDocument/2006/relationships/revisionLog" Target="revisionLog8.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20" Type="http://schemas.openxmlformats.org/officeDocument/2006/relationships/revisionLog" Target="revisionLog20.xml"/><Relationship Id="rId41" Type="http://schemas.openxmlformats.org/officeDocument/2006/relationships/revisionLog" Target="revisionLog41.xml"/><Relationship Id="rId1" Type="http://schemas.openxmlformats.org/officeDocument/2006/relationships/revisionLog" Target="revisionLog1.xml"/><Relationship Id="rId6"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32BD775-F84D-4B40-92AD-DEBE01D4907F}" diskRevisions="1" revisionId="255" version="50">
  <header guid="{CFE3C376-4E35-4282-BAD7-520DC51A4E4F}" dateTime="2019-06-04T15:40:41" maxSheetId="2" userName="Астахова Анна Владимировна" r:id="rId1">
    <sheetIdMap count="1">
      <sheetId val="1"/>
    </sheetIdMap>
  </header>
  <header guid="{47D883CE-2FD0-4EF2-92A6-73354CF0A3EF}" dateTime="2019-06-04T15:43:32" maxSheetId="2" userName="Залецкая Ольга Генадьевна" r:id="rId2" minRId="1" maxRId="2">
    <sheetIdMap count="1">
      <sheetId val="1"/>
    </sheetIdMap>
  </header>
  <header guid="{0D1D224F-9DB4-4776-8A74-CF2955C16D13}" dateTime="2019-06-04T15:43:35" maxSheetId="2" userName="Крыжановская Анна Александровна" r:id="rId3" minRId="3">
    <sheetIdMap count="1">
      <sheetId val="1"/>
    </sheetIdMap>
  </header>
  <header guid="{9A5345CC-9DA7-4A14-918A-DA35CF18BAF6}" dateTime="2019-06-04T15:43:50" maxSheetId="2" userName="Крыжановская Анна Александровна" r:id="rId4">
    <sheetIdMap count="1">
      <sheetId val="1"/>
    </sheetIdMap>
  </header>
  <header guid="{128B73BB-BC62-4587-99B6-E38C5311A1AF}" dateTime="2019-06-04T15:45:04" maxSheetId="2" userName="Крыжановская Анна Александровна" r:id="rId5" minRId="5">
    <sheetIdMap count="1">
      <sheetId val="1"/>
    </sheetIdMap>
  </header>
  <header guid="{BF741CE9-8993-448B-B2C8-5AD47251D2AF}" dateTime="2019-06-04T15:45:26" maxSheetId="2" userName="Астахова Анна Владимировна" r:id="rId6" minRId="6" maxRId="8">
    <sheetIdMap count="1">
      <sheetId val="1"/>
    </sheetIdMap>
  </header>
  <header guid="{5DF4A95A-0C07-4113-A7B6-34A84AF23CA0}" dateTime="2019-06-04T15:45:35" maxSheetId="2" userName="Крыжановская Анна Александровна" r:id="rId7" minRId="9">
    <sheetIdMap count="1">
      <sheetId val="1"/>
    </sheetIdMap>
  </header>
  <header guid="{55ACAD75-A4AD-4AF7-BAFD-ABC84E4C4060}" dateTime="2019-06-04T15:45:39" maxSheetId="2" userName="Маганёва Екатерина Николаевна" r:id="rId8" minRId="10">
    <sheetIdMap count="1">
      <sheetId val="1"/>
    </sheetIdMap>
  </header>
  <header guid="{CBAFB08C-3AA2-4AE0-9FFC-0438D1E6D7C6}" dateTime="2019-06-04T15:45:46" maxSheetId="2" userName="Крыжановская Анна Александровна" r:id="rId9">
    <sheetIdMap count="1">
      <sheetId val="1"/>
    </sheetIdMap>
  </header>
  <header guid="{DDB76093-8459-4392-B622-73FD4FA36FA2}" dateTime="2019-06-04T15:45:59" maxSheetId="2" userName="Астахова Анна Владимировна" r:id="rId10" minRId="15">
    <sheetIdMap count="1">
      <sheetId val="1"/>
    </sheetIdMap>
  </header>
  <header guid="{A89EA502-4EB3-4DBE-A1D2-8E299AF6D382}" dateTime="2019-06-04T15:46:11" maxSheetId="2" userName="Астахова Анна Владимировна" r:id="rId11">
    <sheetIdMap count="1">
      <sheetId val="1"/>
    </sheetIdMap>
  </header>
  <header guid="{7C0C1BB8-5FDC-4F84-932C-264C348A6607}" dateTime="2019-06-04T15:46:27" maxSheetId="2" userName="Астахова Анна Владимировна" r:id="rId12">
    <sheetIdMap count="1">
      <sheetId val="1"/>
    </sheetIdMap>
  </header>
  <header guid="{931228B4-854D-4985-8949-675D17320623}" dateTime="2019-06-04T15:47:04" maxSheetId="2" userName="Залецкая Ольга Генадьевна" r:id="rId13" minRId="16" maxRId="18">
    <sheetIdMap count="1">
      <sheetId val="1"/>
    </sheetIdMap>
  </header>
  <header guid="{9F13BE9F-FC18-40A6-92CE-18F70168C70E}" dateTime="2019-06-04T15:47:20" maxSheetId="2" userName="Маганёва Екатерина Николаевна" r:id="rId14">
    <sheetIdMap count="1">
      <sheetId val="1"/>
    </sheetIdMap>
  </header>
  <header guid="{3820756A-9E6B-470C-A209-66009F366D80}" dateTime="2019-06-04T15:47:23" maxSheetId="2" userName="Залецкая Ольга Генадьевна" r:id="rId15">
    <sheetIdMap count="1">
      <sheetId val="1"/>
    </sheetIdMap>
  </header>
  <header guid="{74027360-8605-4437-9F46-E767F4E5A21D}" dateTime="2019-06-04T15:47:26" maxSheetId="2" userName="Крыжановская Анна Александровна" r:id="rId16" minRId="22" maxRId="24">
    <sheetIdMap count="1">
      <sheetId val="1"/>
    </sheetIdMap>
  </header>
  <header guid="{2F75B841-9C5E-4F00-8B43-1B463ACE1E18}" dateTime="2019-06-04T15:48:35" maxSheetId="2" userName="Маганёва Екатерина Николаевна" r:id="rId17" minRId="25">
    <sheetIdMap count="1">
      <sheetId val="1"/>
    </sheetIdMap>
  </header>
  <header guid="{7B4C513A-44E5-43CC-8ED6-17BF89B5A6B0}" dateTime="2019-06-04T15:49:07" maxSheetId="2" userName="Астахова Анна Владимировна" r:id="rId18">
    <sheetIdMap count="1">
      <sheetId val="1"/>
    </sheetIdMap>
  </header>
  <header guid="{4FA3FB97-19BC-4C4A-A3B4-A4185A6478DD}" dateTime="2019-06-04T15:49:53" maxSheetId="2" userName="Маганёва Екатерина Николаевна" r:id="rId19">
    <sheetIdMap count="1">
      <sheetId val="1"/>
    </sheetIdMap>
  </header>
  <header guid="{62610BCF-AEC3-4A19-93EE-07DCCAC1680F}" dateTime="2019-06-04T15:49:55" maxSheetId="2" userName="Астахова Анна Владимировна" r:id="rId20" minRId="26" maxRId="27">
    <sheetIdMap count="1">
      <sheetId val="1"/>
    </sheetIdMap>
  </header>
  <header guid="{AD21FA2E-F8B0-4239-AA27-AF5251D2904C}" dateTime="2019-06-04T15:50:12" maxSheetId="2" userName="Маганёва Екатерина Николаевна" r:id="rId21">
    <sheetIdMap count="1">
      <sheetId val="1"/>
    </sheetIdMap>
  </header>
  <header guid="{4A3F297F-590A-47D9-91F1-AD834B4B1464}" dateTime="2019-06-04T15:50:34" maxSheetId="2" userName="Астахова Анна Владимировна" r:id="rId22">
    <sheetIdMap count="1">
      <sheetId val="1"/>
    </sheetIdMap>
  </header>
  <header guid="{11FCED23-4C4A-4BB6-918A-51256D0638E4}" dateTime="2019-06-04T15:50:43" maxSheetId="2" userName="Астахова Анна Владимировна" r:id="rId23">
    <sheetIdMap count="1">
      <sheetId val="1"/>
    </sheetIdMap>
  </header>
  <header guid="{D78C720D-858C-409C-A2D7-DB39FA173711}" dateTime="2019-06-04T15:50:52" maxSheetId="2" userName="Крыжановская Анна Александровна" r:id="rId24" minRId="28">
    <sheetIdMap count="1">
      <sheetId val="1"/>
    </sheetIdMap>
  </header>
  <header guid="{D682FA3A-03EF-48D9-AC7E-BEA71954D01A}" dateTime="2019-06-04T15:51:13" maxSheetId="2" userName="Крыжановская Анна Александровна" r:id="rId25">
    <sheetIdMap count="1">
      <sheetId val="1"/>
    </sheetIdMap>
  </header>
  <header guid="{D915A7DE-FDB7-492B-9889-33E9A3E0599E}" dateTime="2019-06-04T15:51:25" maxSheetId="2" userName="Залецкая Ольга Генадьевна" r:id="rId26" minRId="29" maxRId="34">
    <sheetIdMap count="1">
      <sheetId val="1"/>
    </sheetIdMap>
  </header>
  <header guid="{BD700635-7BC0-4081-94AB-085CC8D7675D}" dateTime="2019-06-04T15:51:48" maxSheetId="2" userName="Крыжановская Анна Александровна" r:id="rId27">
    <sheetIdMap count="1">
      <sheetId val="1"/>
    </sheetIdMap>
  </header>
  <header guid="{CCC50986-BCD8-4EDF-8CDE-5CFBB3596B88}" dateTime="2019-06-04T15:52:05" maxSheetId="2" userName="Крыжановская Анна Александровна" r:id="rId28">
    <sheetIdMap count="1">
      <sheetId val="1"/>
    </sheetIdMap>
  </header>
  <header guid="{17112A54-E510-41F3-9057-4415491C7DBE}" dateTime="2019-06-04T15:52:12" maxSheetId="2" userName="Маганёва Екатерина Николаевна" r:id="rId29" minRId="35">
    <sheetIdMap count="1">
      <sheetId val="1"/>
    </sheetIdMap>
  </header>
  <header guid="{219EFB09-63A7-4DFD-94C5-78AA1B084A20}" dateTime="2019-06-04T15:52:14" maxSheetId="2" userName="Крыжановская Анна Александровна" r:id="rId30">
    <sheetIdMap count="1">
      <sheetId val="1"/>
    </sheetIdMap>
  </header>
  <header guid="{D2B19743-6616-4574-AD9A-8B9EED832F4C}" dateTime="2019-06-04T15:52:38" maxSheetId="2" userName="Астахова Анна Владимировна" r:id="rId31">
    <sheetIdMap count="1">
      <sheetId val="1"/>
    </sheetIdMap>
  </header>
  <header guid="{218691F2-D098-4E32-8E0D-0302885FE100}" dateTime="2019-06-04T15:53:05" maxSheetId="2" userName="Залецкая Ольга Генадьевна" r:id="rId32" minRId="36">
    <sheetIdMap count="1">
      <sheetId val="1"/>
    </sheetIdMap>
  </header>
  <header guid="{A3D102EC-4AF1-4BE1-94C4-2E5BF8831F3D}" dateTime="2019-06-04T15:57:51" maxSheetId="2" userName="Маганёва Екатерина Николаевна" r:id="rId33" minRId="37">
    <sheetIdMap count="1">
      <sheetId val="1"/>
    </sheetIdMap>
  </header>
  <header guid="{E4206806-986F-494C-AC6B-F3DA4FD1DB04}" dateTime="2019-06-04T15:58:15" maxSheetId="2" userName="Маганёва Екатерина Николаевна" r:id="rId34">
    <sheetIdMap count="1">
      <sheetId val="1"/>
    </sheetIdMap>
  </header>
  <header guid="{EBE4200D-6FFC-4F04-BB34-9987FF98FB87}" dateTime="2019-06-04T16:03:53" maxSheetId="2" userName="Маганёва Екатерина Николаевна" r:id="rId35">
    <sheetIdMap count="1">
      <sheetId val="1"/>
    </sheetIdMap>
  </header>
  <header guid="{35C06A93-238D-4564-BCE4-F695093ABE12}" dateTime="2019-06-04T16:48:43" maxSheetId="2" userName="Маганёва Екатерина Николаевна" r:id="rId36">
    <sheetIdMap count="1">
      <sheetId val="1"/>
    </sheetIdMap>
  </header>
  <header guid="{2A00DD18-5B68-490A-ADBB-236BA031C45C}" dateTime="2019-06-05T11:14:21" maxSheetId="2" userName="Перевощикова Анна Васильевна" r:id="rId37">
    <sheetIdMap count="1">
      <sheetId val="1"/>
    </sheetIdMap>
  </header>
  <header guid="{7130D77A-F812-434E-AA85-FB3E4B341C3D}" dateTime="2019-06-05T11:15:19" maxSheetId="2" userName="Перевощикова Анна Васильевна" r:id="rId38" minRId="48" maxRId="49">
    <sheetIdMap count="1">
      <sheetId val="1"/>
    </sheetIdMap>
  </header>
  <header guid="{E3E688BC-9B7F-4B63-8CB0-A3BBA27DF056}" dateTime="2019-06-05T11:19:22" maxSheetId="2" userName="Перевощикова Анна Васильевна" r:id="rId39" minRId="50" maxRId="55">
    <sheetIdMap count="1">
      <sheetId val="1"/>
    </sheetIdMap>
  </header>
  <header guid="{97F30A6D-4217-4DFD-BBAF-6FA10969B985}" dateTime="2019-06-05T11:20:59" maxSheetId="2" userName="Перевощикова Анна Васильевна" r:id="rId40">
    <sheetIdMap count="1">
      <sheetId val="1"/>
    </sheetIdMap>
  </header>
  <header guid="{38B1A0A1-220A-401E-9259-8F738330C690}" dateTime="2019-06-05T11:22:56" maxSheetId="2" userName="Перевощикова Анна Васильевна" r:id="rId41">
    <sheetIdMap count="1">
      <sheetId val="1"/>
    </sheetIdMap>
  </header>
  <header guid="{62B7E655-C2E5-4419-BAF5-B4CB1857B5BA}" dateTime="2019-06-05T13:51:56" maxSheetId="2" userName="Залецкая Ольга Генадьевна" r:id="rId42">
    <sheetIdMap count="1">
      <sheetId val="1"/>
    </sheetIdMap>
  </header>
  <header guid="{52D6EEEA-BD41-4E40-A04B-4D9DBF213F89}" dateTime="2019-06-06T09:40:16" maxSheetId="2" userName="Крыжановская Анна Александровна" r:id="rId43" minRId="56">
    <sheetIdMap count="1">
      <sheetId val="1"/>
    </sheetIdMap>
  </header>
  <header guid="{E1FA8B46-B6D2-4F67-B524-EF675FE8169D}" dateTime="2019-06-06T09:42:16" maxSheetId="2" userName="Крыжановская Анна Александровна" r:id="rId44">
    <sheetIdMap count="1">
      <sheetId val="1"/>
    </sheetIdMap>
  </header>
  <header guid="{DA69EAD8-A12B-4197-BADE-32C7AEF57705}" dateTime="2019-06-06T10:02:50" maxSheetId="2" userName="Залецкая Ольга Генадьевна" r:id="rId45">
    <sheetIdMap count="1">
      <sheetId val="1"/>
    </sheetIdMap>
  </header>
  <header guid="{D0B145AF-6F8A-4242-B0F3-D49A8E1E958D}" dateTime="2019-06-06T10:06:44" maxSheetId="2" userName="Перевощикова Анна Васильевна" r:id="rId46" minRId="58">
    <sheetIdMap count="1">
      <sheetId val="1"/>
    </sheetIdMap>
  </header>
  <header guid="{00B7DD1B-5325-4789-B194-9A078AD464E9}" dateTime="2019-06-06T10:11:25" maxSheetId="2" userName="Залецкая Ольга Генадьевна" r:id="rId47">
    <sheetIdMap count="1">
      <sheetId val="1"/>
    </sheetIdMap>
  </header>
  <header guid="{43846640-512F-47A2-B203-BCBE7AE4164C}" dateTime="2019-06-06T10:17:41" maxSheetId="2" userName="Залецкая Ольга Генадьевна" r:id="rId48" minRId="59">
    <sheetIdMap count="1">
      <sheetId val="1"/>
    </sheetIdMap>
  </header>
  <header guid="{FE1AAE2B-EBDA-4990-8D1E-3E6B0E38F800}" dateTime="2019-06-10T13:23:08" maxSheetId="2" userName="Рогожина Ольга Сергеевна" r:id="rId49">
    <sheetIdMap count="1">
      <sheetId val="1"/>
    </sheetIdMap>
  </header>
  <header guid="{232BD775-F84D-4B40-92AD-DEBE01D4907F}" dateTime="2019-06-10T13:58:53" maxSheetId="2" userName="Залецкая Ольга Генадьевна" r:id="rId50" minRId="63" maxRId="252">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 sId="1" numFmtId="4">
    <oc r="D40">
      <v>1026.96</v>
    </oc>
    <nc r="D40">
      <v>961.28</v>
    </nc>
  </rcc>
  <rfmt sheetId="1" sqref="D37:D38" start="0" length="2147483647">
    <dxf>
      <font>
        <color auto="1"/>
      </font>
    </dxf>
  </rfmt>
  <rfmt sheetId="1" sqref="D39:D40" start="0" length="2147483647">
    <dxf>
      <font>
        <color auto="1"/>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37:F39" start="0" length="2147483647">
    <dxf>
      <font>
        <color auto="1"/>
      </font>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7:I40" start="0" length="2147483647">
    <dxf>
      <font>
        <color auto="1"/>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29:I134" start="0" length="2147483647">
    <dxf>
      <font>
        <color auto="1"/>
      </font>
    </dxf>
  </rfmt>
  <rcc rId="16" sId="1" numFmtId="4">
    <oc r="G137">
      <v>2319.12</v>
    </oc>
    <nc r="G137">
      <v>2319</v>
    </nc>
  </rcc>
  <rcc rId="17" sId="1">
    <oc r="C136">
      <f>6217.4+38192.6</f>
    </oc>
    <nc r="C136">
      <f>3552.7+27533.4</f>
    </nc>
  </rcc>
  <rcc rId="18" sId="1" numFmtId="4">
    <oc r="G136">
      <v>888.17</v>
    </oc>
    <nc r="G136">
      <v>1776.35</v>
    </nc>
  </rcc>
  <rfmt sheetId="1" sqref="C135:I137"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99:I116" start="0" length="2147483647">
    <dxf>
      <font>
        <color theme="1"/>
      </font>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E4A7295-8CE0-4D28-ABEF-D38EBAE7C204}" action="delete"/>
  <rdn rId="0" localSheetId="1" customView="1" name="Z_6E4A7295_8CE0_4D28_ABEF_D38EBAE7C204_.wvu.PrintArea" hidden="1" oldHidden="1">
    <formula>'на 01.06.2019'!$A$1:$J$199</formula>
    <oldFormula>'на 01.06.2019'!$A$1:$J$199</oldFormula>
  </rdn>
  <rdn rId="0" localSheetId="1" customView="1" name="Z_6E4A7295_8CE0_4D28_ABEF_D38EBAE7C204_.wvu.PrintTitles" hidden="1" oldHidden="1">
    <formula>'на 01.06.2019'!$5:$8</formula>
    <oldFormula>'на 01.06.2019'!$5:$8</oldFormula>
  </rdn>
  <rdn rId="0" localSheetId="1" customView="1" name="Z_6E4A7295_8CE0_4D28_ABEF_D38EBAE7C204_.wvu.FilterData" hidden="1" oldHidden="1">
    <formula>'на 01.06.2019'!$A$7:$J$399</formula>
    <oldFormula>'на 01.06.2019'!$A$7:$J$399</oldFormula>
  </rdn>
  <rcv guid="{6E4A7295-8CE0-4D28-ABEF-D38EBAE7C204}"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1" numFmtId="4">
    <oc r="D26">
      <v>169213.3</v>
    </oc>
    <nc r="D26">
      <v>159849.4</v>
    </nc>
  </rcc>
  <rcc rId="23" sId="1" numFmtId="4">
    <oc r="C26">
      <v>167166.68</v>
    </oc>
    <nc r="C26">
      <v>157802.78</v>
    </nc>
  </rcc>
  <rfmt sheetId="1" sqref="C26:D26" start="0" length="2147483647">
    <dxf>
      <font>
        <color auto="1"/>
      </font>
    </dxf>
  </rfmt>
  <rcc rId="24" sId="1" numFmtId="4">
    <oc r="G26">
      <v>7897.08</v>
    </oc>
    <nc r="G26">
      <v>7967.5</v>
    </nc>
  </rcc>
  <rfmt sheetId="1" sqref="E26:G26" start="0" length="2147483647">
    <dxf>
      <font>
        <color auto="1"/>
      </font>
    </dxf>
  </rfmt>
  <rfmt sheetId="1" sqref="H26" start="0" length="2147483647">
    <dxf>
      <font>
        <color auto="1"/>
      </font>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1:I86" start="0" length="2147483647">
    <dxf>
      <font>
        <color theme="1"/>
      </font>
    </dxf>
  </rfmt>
  <rcc rId="25" sId="1" numFmtId="4">
    <nc r="G89">
      <v>7625.52</v>
    </nc>
  </rcc>
  <rfmt sheetId="1" sqref="E89:H90" start="0" length="2147483647">
    <dxf>
      <font>
        <color theme="1"/>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3:C46" start="0" length="2147483647">
    <dxf>
      <font>
        <color auto="1"/>
      </font>
    </dxf>
  </rfmt>
  <rfmt sheetId="1" sqref="D43:D46" start="0" length="2147483647">
    <dxf>
      <font>
        <color auto="1"/>
      </font>
    </dxf>
  </rfmt>
  <rfmt sheetId="1" sqref="I43:I46" start="0" length="2147483647">
    <dxf>
      <font>
        <color auto="1"/>
      </font>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93:I97" start="0" length="2147483647">
    <dxf>
      <font>
        <color theme="1"/>
      </font>
    </dxf>
  </rfmt>
  <rfmt sheetId="1" sqref="C87:I91" start="0" length="2147483647">
    <dxf>
      <font>
        <color theme="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umFmtId="4">
    <oc r="C125">
      <v>4691.6000000000004</v>
    </oc>
    <nc r="C125">
      <v>4771.7700000000004</v>
    </nc>
  </rcc>
  <rcc rId="2" sId="1" numFmtId="4">
    <oc r="C124">
      <v>244.4</v>
    </oc>
    <nc r="C124">
      <v>248.63</v>
    </nc>
  </rcc>
  <rfmt sheetId="1" sqref="C123:I128" start="0" length="2147483647">
    <dxf>
      <font>
        <color auto="1"/>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1" numFmtId="4">
    <oc r="C51">
      <v>11185.4</v>
    </oc>
    <nc r="C51">
      <v>11401.07</v>
    </nc>
  </rcc>
  <rcc rId="27" sId="1" numFmtId="4">
    <nc r="C50">
      <v>493.1</v>
    </nc>
  </rcc>
  <rfmt sheetId="1" sqref="C49:C51" start="0" length="2147483647">
    <dxf>
      <font>
        <color auto="1"/>
      </font>
    </dxf>
  </rfmt>
  <rfmt sheetId="1" sqref="D49:D51" start="0" length="2147483647">
    <dxf>
      <font>
        <color auto="1"/>
      </font>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75:I80" start="0" length="2147483647">
    <dxf>
      <font>
        <color theme="1"/>
      </font>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49:H51" start="0" length="2147483647">
    <dxf>
      <font>
        <color auto="1"/>
      </font>
    </dxf>
  </rfmt>
  <rfmt sheetId="1" sqref="I49:I51" start="0" length="2147483647">
    <dxf>
      <font>
        <color auto="1"/>
      </font>
    </dxf>
  </rfmt>
  <rfmt sheetId="1" sqref="E49:F51" start="0" length="2147483647">
    <dxf>
      <font>
        <color auto="1"/>
      </font>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0" start="0" length="2147483647">
    <dxf>
      <font>
        <b val="0"/>
      </font>
    </dxf>
  </rfmt>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На 2019 год запланирован ремонт 7 квартир детям-сиротам на общую сумму 2 196,46 тыс.руб. по следующим адресам:
ул. Университетская, 31, кв. 435 (44,9 м2), ул. Чехова, 7, кв. 170 (39,1 м2), ул. Мечникова, 4, кв. 30 ( 29,8 м2), ул. Московская, 34, кв. 32 (28,3 м2),  ул. А.Усольцева, 26, кв. 274 (43,2 м2), ул. Ф. Показаньева, 10/1, кв. 56 (9,9 м2), пр. Набережный, 72, кв. 44 (43,8 м2).
По состоянию на 01.06.2019 заключены договоры:
- от 01.03.2019 № 13/19 с ООО "Югорский экспертный центр" на выполнение работ по проверке локально-сметных расчетов на выполнение ремонта помещений (ул. Университетская, 31, кв. 435,ул. Ф. Показаньева, 10/1, кв. 56) на сумму 5,9 тыс.руб., работы выполнены и оплачены в полном объеме.
- от 01.04.2019 № 16/19 с ООО "Югорский экспертный центр" на выполнение работ по проверке локально-сметных расчетов на выполнение ремонта помещений (пр. Набережный, 72, кв. 44, ул. Чехова, 7, кв. 170) на сумму 8,4 тыс.руб., работы выполнены и оплачены в полном объеме.
- от 19.04.2019 № 23/19 с ООО "СВ ПЛЮС" на выполнение проектных работ по электроснабжению, освещению жилого помещения (пр. Набережный, 72, кв. 44) на сумму 22,0 тыс.руб., работы выполнены, оплата будет произведена в следующем отчетном периоде.
Заключен муниципальный контракт от 08.05.2019 № 24-ГХ с ООО "Виктум" на выполнение ремонта жилых помещений (ул. Университетская, 31, кв. 435, ул. Ф. Показаньева, 10/1, кв. 56), на сумму 281,3 тыс.руб., срок выполнения работ до 26.06.2019.
27.05.2019 года состоялся аукцион в электронной форме на сумму 150,2 тыс.руб., по итогам которого планируется заключить контракт на ремонт жилых помещений детям-сиротам по адресу ул. Чехова, 7, кв. 170 (39,1 м2). Ведется работа комиссии.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 xml:space="preserve">Размещенные закупки на приобретение для детей-сирот (63 жилых помещений - в марте 2019 года, 22 жилых помещенией - в апреле 2019 года) признаны несостоявшимися по причине отсутствия заявок на участие. Проведение аукционов на приобретение жилых помещений для участников программы состоится 03.06.2019 (34 кв.) и 17.06.2019 года (21 кв.).
</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Доля детей-сирот и детей, оставшихся без попечения родителей  в возрасте от 6 до 17 лет (включительно), планируемая  для прохождения оздоровление в организациях отдыха детей и их оздоровления, от общей численности детей, нуждающихся  в оздоровлении - 35,7 % .
В рамках реализации мероприятий программы в 2019 году планируется приобрести 200 путевок для детей-сирот и детей, оставшихся без попечения родителей  в возрасте от 6 до 17 лет (включительно). По состоянию на 29.05.2019 приобретено 58 путевок.</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На 2019 год запланирован ремонт 7 квартир детям-сиротам на общую сумму 2 196,46 тыс.руб. по следующим адресам:
ул. Университетская, 31, кв. 435 (44,9 м2), ул. Чехова, 7, кв. 170 (39,1 м2), ул. Мечникова, 4, кв. 30 ( 29,8 м2), ул. Московская, 34, кв. 32 (28,3 м2),  ул. А.Усольцева, 26, кв. 274 (43,2 м2), ул. Ф. Показаньева, 10/1, кв. 56 (9,9 м2), пр. Набережный, 72, кв. 44 (43,8 м2).
По состоянию на 01.06.2019 заключены договоры:
- от 01.03.2019 № 13/19 с ООО "Югорский экспертный центр" на выполнение работ по проверке локально-сметных расчетов на выполнение ремонта помещений (ул. Университетская, 31, кв. 435,ул. Ф. Показаньева, 10/1, кв. 56) на сумму 5,9 тыс.руб., работы выполнены и оплачены в полном объеме.
- от 01.04.2019 № 16/19 с ООО "Югорский экспертный центр" на выполнение работ по проверке локально-сметных расчетов на выполнение ремонта помещений (пр. Набережный, 72, кв. 44, ул. Чехова, 7, кв. 170) на сумму 8,4 тыс.руб., работы выполнены и оплачены в полном объеме.
- от 19.04.2019 № 23/19 с ООО "СВ ПЛЮС" на выполнение проектных работ по электроснабжению, освещению жилого помещения (пр. Набережный, 72, кв. 44) на сумму 22,0 тыс.руб., работы выполнены, оплата будет произведена в следующем отчетном периоде.
Заключен муниципальный контракт от 08.05.2019 № 24-ГХ с ООО "Виктум" на выполнение ремонта жилых помещений (ул. Университетская, 31, кв. 435, ул. Ф. Показаньева, 10/1, кв. 56), на сумму 281,3 тыс.руб., срок выполнения работ до 26.06.2019.
27.05.2019 года состоялся аукцион в электронной форме на сумму 150,2 тыс.руб., по итогам которого планируется заключить контракт на ремонт жилых помещений детям-сиротам по адресу ул. Чехова, 7, кв. 170 (39,1 м2). Ведется работа комиссии.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 xml:space="preserve">Размещенные закупки на приобретение для детей-сирот (63 жилых помещений - в марте 2019 года, 22 жилых помещенией - в апреле 2019 года) признаны несостоявшимися по причине отсутствия заявок на участие. Проведение аукционов на приобретение жилых помещений для участников программы состоится 03.06.2019 (34 кв.) и 17.06.2019 года (21 кв.).
</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Доля детей-сирот и детей, оставшихся без попечения родителей  в возрасте от 6 до 17 лет (включительно), планируемая  для прохождения оздоровление в организациях отдыха детей и их оздоровления, от общей численности детей, нуждающихся  в оздоровлении - 35,7 % .
В рамках реализации мероприятий программы в 2019 году планируется приобрести 200 путевок для детей-сирот и детей, оставшихся без попечения родителей  в возрасте от 6 до 17 лет (включительно). По состоянию на 01.06.2019 приобретено 58 путевок.</t>
        </r>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fmt sheetId="1" sqref="D21:D23" start="0" length="2147483647">
    <dxf>
      <font>
        <color auto="1"/>
      </font>
    </dxf>
  </rfmt>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1" numFmtId="4">
    <oc r="C157">
      <v>252.2</v>
    </oc>
    <nc r="C157">
      <v>271.7</v>
    </nc>
  </rcc>
  <rfmt sheetId="1" sqref="B155:I160" start="0" length="2147483647">
    <dxf>
      <font>
        <color auto="1"/>
      </font>
    </dxf>
  </rfmt>
  <rcc rId="30" sId="1" numFmtId="4">
    <oc r="C163">
      <v>302422</v>
    </oc>
    <nc r="C163">
      <v>306941.40000000002</v>
    </nc>
  </rcc>
  <rcc rId="31" sId="1" numFmtId="4">
    <oc r="G163">
      <v>94295.6</v>
    </oc>
    <nc r="G163">
      <v>95990.04</v>
    </nc>
  </rcc>
  <rcc rId="32" sId="1" numFmtId="4">
    <oc r="C164">
      <v>19950.21</v>
    </oc>
    <nc r="C164">
      <v>21224.91</v>
    </nc>
  </rcc>
  <rfmt sheetId="1" sqref="B161:I164" start="0" length="2147483647">
    <dxf>
      <font>
        <color auto="1"/>
      </font>
    </dxf>
  </rfmt>
  <rcc rId="33" sId="1" numFmtId="4">
    <oc r="C179">
      <v>26768.9</v>
    </oc>
    <nc r="C179">
      <v>28506.9</v>
    </nc>
  </rcc>
  <rcc rId="34" sId="1" numFmtId="4">
    <oc r="G180">
      <v>2249.5700000000002</v>
    </oc>
    <nc r="G180">
      <v>2280.34</v>
    </nc>
  </rcc>
  <rfmt sheetId="1" sqref="C178:I184" start="0" length="2147483647">
    <dxf>
      <font>
        <color auto="1"/>
      </font>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E23" start="0" length="2147483647">
    <dxf>
      <font>
        <color auto="1"/>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1:F23" start="0" length="2147483647">
    <dxf>
      <font>
        <color auto="1"/>
      </font>
    </dxf>
  </rfmt>
  <rfmt sheetId="1" sqref="G21:G23" start="0" length="2147483647">
    <dxf>
      <font>
        <color auto="1"/>
      </font>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17:I121" start="0" length="2147483647">
    <dxf>
      <font>
        <color theme="1"/>
      </font>
    </dxf>
  </rfmt>
  <rcc rId="35" sId="1">
    <oc r="C70">
      <f>C100+C76</f>
    </oc>
    <nc r="C70">
      <f>C100+C76</f>
    </nc>
  </rcc>
  <rfmt sheetId="1" sqref="A62:I73" start="0" length="2147483647">
    <dxf>
      <font>
        <color theme="1"/>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4" start="0" length="2147483647">
    <dxf>
      <font>
        <color auto="1"/>
      </font>
    </dxf>
  </rfmt>
  <rcc rId="3" sId="1" numFmtId="4">
    <oc r="C24">
      <v>162465.20000000001</v>
    </oc>
    <nc r="C24">
      <v>197780.3</v>
    </nc>
  </rcc>
  <rfmt sheetId="1" sqref="C24" start="0" length="2147483647">
    <dxf>
      <font>
        <color auto="1"/>
      </font>
    </dxf>
  </rfmt>
  <rcv guid="{3EEA7E1A-5F2B-4408-A34C-1F0223B5B245}" action="delete"/>
  <rdn rId="0" localSheetId="1" customView="1" name="Z_3EEA7E1A_5F2B_4408_A34C_1F0223B5B245_.wvu.FilterData" hidden="1" oldHidden="1">
    <formula>'на 01.06.2019'!$A$7:$J$399</formula>
    <oldFormula>'на 01.06.2019'!$A$7:$J$399</oldFormula>
  </rdn>
  <rcv guid="{3EEA7E1A-5F2B-4408-A34C-1F0223B5B245}"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21:H23" start="0" length="2147483647">
    <dxf>
      <font>
        <color auto="1"/>
      </font>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93:C196" start="0" length="2147483647">
    <dxf>
      <font>
        <color auto="1"/>
      </font>
    </dxf>
  </rfmt>
  <rfmt sheetId="1" sqref="D193:D196" start="0" length="2147483647">
    <dxf>
      <font>
        <color auto="1"/>
      </font>
    </dxf>
  </rfmt>
  <rfmt sheetId="1" sqref="G193:H196" start="0" length="2147483647">
    <dxf>
      <font>
        <color auto="1"/>
      </font>
    </dxf>
  </rfmt>
  <rfmt sheetId="1" sqref="E193:F196" start="0" length="2147483647">
    <dxf>
      <font>
        <color auto="1"/>
      </font>
    </dxf>
  </rfmt>
  <rfmt sheetId="1" sqref="I193:I196" start="0" length="2147483647">
    <dxf>
      <font>
        <color auto="1"/>
      </font>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1" numFmtId="4">
    <oc r="G189">
      <v>5091.3500000000004</v>
    </oc>
    <nc r="G189">
      <v>5921.72</v>
    </nc>
  </rcc>
  <rfmt sheetId="1" sqref="C185:I190" start="0" length="2147483647">
    <dxf>
      <font>
        <color auto="1"/>
      </font>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47" start="0" length="0">
    <dxf>
      <font>
        <sz val="16"/>
        <color rgb="FFFF0000"/>
      </font>
    </dxf>
  </rfmt>
  <rcc rId="37" sId="1">
    <oc r="J147"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объектов:
- "Внутриплощадочные сети канализации. Участок К75-К73-К72-К71-К70-К69-К68-до К20. Участок К34-К33-К29-К25-К20-К19-К18-К17-К13-К7";
- "Сети водоснабжения. Участок от ВВ-33 по Нефтеюганскому шоссе до вторых фланцевых соединений перед узлами учета №1, 2 в тепловом пункте по ул. Монтажная";
- "Котельная № 1 пос.Юность. Капитальный ремонт оборудования котельной";
- "Реконструкция котельной в пос. Лунный. Капитальный ремонт оборудования котельной".</t>
        </r>
        <r>
          <rPr>
            <sz val="16"/>
            <color rgb="FFFF0000"/>
            <rFont val="Times New Roman"/>
            <family val="1"/>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ДГХ: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13.02.2019 от АО "Сжиженный газ Север" на 2019 год заключено соглашение от 21.03.2019 № 2  на сумму 7 536,2 тыс.руб., также зарегистрированы бюджетные обязательства на погашение кредиторской задолженности за 2018 год в сумме 74,8 тыс.руб.</t>
        </r>
        <r>
          <rPr>
            <sz val="16"/>
            <color rgb="FFFF0000"/>
            <rFont val="Times New Roman"/>
            <family val="1"/>
            <charset val="204"/>
          </rPr>
          <t xml:space="preserve">
</t>
        </r>
        <r>
          <rPr>
            <sz val="16"/>
            <rFont val="Times New Roman"/>
            <family val="1"/>
            <charset val="204"/>
          </rPr>
          <t xml:space="preserve">По состоянию на 01.06.2019 предоставлена субсидия в сумме 2 045,93 тыс.руб., в том числе кредиторская задолженность за 2018 год - 68,3 тыс.руб.
2) УБУиО: расходы на оплату труда для осуществления переданного государственного полномочия.
3. "Повышение энергоэффективности в отраслях экономики" запланированы:
1) ДГХ: установка (замена) АУРТЭ в 3 учреждениях, в том числе разработка ПИР (на  1 учреждение), ремонт системы теплоснабжения в 2 учреждениях, установка (замена)  индивидуальных приборов учета  в муниципальных жилых и нежилых помещениях в количестве 106 шт.
По состоянию на 01.06.2019 исполнены  договоры/контракты:
-  от 31.01.2019 № 2  с ООО "Югра-Сервис" на разработку разделов проектной документации капитального ремонта автоматизированного узла тепловой энергии на сумму 99,8 тыс.руб., 
- от 15.03.2019 № 22 с ООО "Югра - Сервис" на разработку проектной документации по объекту "Капитальный ремонт автоматизированного узла управления тепловой энергии МБОУ НШ "Перспектива" на сумму 99,8 руб.,
- муниципальный контракт от 10.04.2019 № 33 с ООО "ИЦ"Сургутстройцена" на оказание услуг по составлению локальных сметных расчетов на сумму 17,7 тыс.руб. 
2) МКУ "ХЭУ": замена узлов учета потребления энергетических ресурсов в 1 учреждении.
Предприятиями города за счет собственных средств запланирована реконструкция уличных водопроводных сетей с применением современных материалов протяженностью 1,3  км, установка 1 частотного преобразователя на котельном оборудовании, техническое перевооружение магистральных тепловых сетей на основе современных технологий в двухтрубном исчислении протяжённостью 225 пог.м., замена светильников на светильники с энергосберегающими лампами на 19 объектах, техническое перевооружение сетей освещения на 1 котельной.
4. "Формирование комфортной городской среды" предусмотрено:
1) УЛПХиЭБ: планируется "Благоустройство в районе СурГУ в г. Сургуте". Дата проведения процедуры муниципальной закупки - 10.06.2019. </t>
        </r>
        <r>
          <rPr>
            <sz val="16"/>
            <color rgb="FFFF0000"/>
            <rFont val="Times New Roman"/>
            <family val="1"/>
            <charset val="204"/>
          </rPr>
          <t xml:space="preserve">
</t>
        </r>
        <r>
          <rPr>
            <sz val="16"/>
            <rFont val="Times New Roman"/>
            <family val="1"/>
            <charset val="204"/>
          </rPr>
          <t xml:space="preserve">2) ДАиГ: предусмотрено строительство объекта "Пешеходный мост в сквере "Старожилов" в г.Сургуте". В целях проведения корректировки сметной документации заключен договор №07П/2019 от 25.02.2019. Корректировка выполнена. Закупка на выполнение работ по строительству объекта будет размещена по итогам прохождения проверки достоверности и сметной стоимости строительства объекта.
                                                                                                            </t>
        </r>
      </is>
    </oc>
    <nc r="J147"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объектов:
- "Внутриплощадочные сети канализации. Участок К75-К73-К72-К71-К70-К69-К68-до К20. Участок К34-К33-К29-К25-К20-К19-К18-К17-К13-К7";
- "Сети водоснабжения. Участок от ВВ-33 по Нефтеюганскому шоссе до вторых фланцевых соединений перед узлами учета №1, 2 в тепловом пункте по ул. Монтажная";
- "Котельная № 1 пос.Юность. Капитальный ремонт оборудования котельной";
- "Реконструкция котельной в пос. Лунный. Капитальный ремонт оборудования котельной".</t>
        </r>
        <r>
          <rPr>
            <sz val="16"/>
            <color rgb="FFFF0000"/>
            <rFont val="Times New Roman"/>
            <family val="1"/>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ДГХ: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13.02.2019 от АО "Сжиженный газ Север" на 2019 год заключено соглашение от 21.03.2019 № 2  на сумму 7 536,2 тыс.руб., также зарегистрированы бюджетные обязательства на погашение кредиторской задолженности за 2018 год в сумме 74,8 тыс.руб.</t>
        </r>
        <r>
          <rPr>
            <sz val="16"/>
            <color rgb="FFFF0000"/>
            <rFont val="Times New Roman"/>
            <family val="1"/>
            <charset val="204"/>
          </rPr>
          <t xml:space="preserve">
</t>
        </r>
        <r>
          <rPr>
            <sz val="16"/>
            <rFont val="Times New Roman"/>
            <family val="1"/>
            <charset val="204"/>
          </rPr>
          <t xml:space="preserve">По состоянию на 01.06.2019 предоставлена субсидия в сумме 2 045,93 тыс.руб., в том числе кредиторская задолженность за 2018 год - 68,3 тыс.руб.
2) УБУиО: расходы на оплату труда для осуществления переданного государственного полномочия.
3. "Повышение энергоэффективности в отраслях экономики" запланированы:
1) ДГХ: установка (замена) АУРТЭ в 3 учреждениях, в том числе разработка ПИР (на  1 учреждение), ремонт системы теплоснабжения в 2 учреждениях, установка (замена)  индивидуальных приборов учета  в муниципальных жилых и нежилых помещениях в количестве 106 шт.
По состоянию на 01.06.2019 исполнены  договоры/контракты:
-  от 31.01.2019 № 2  с ООО "Югра-Сервис" на разработку разделов проектной документации капитального ремонта автоматизированного узла тепловой энергии на сумму 99,8 тыс.руб., 
- от 15.03.2019 № 22 с ООО "Югра - Сервис" на разработку проектной документации по объекту "Капитальный ремонт автоматизированного узла управления тепловой энергии МБОУ НШ "Перспектива" на сумму 99,8 руб.,
- муниципальный контракт от 10.04.2019 № 33 с ООО "ИЦ"Сургутстройцена" на оказание услуг по составлению локальных сметных расчетов на сумму 17,7 тыс.руб. 
2) МКУ "ХЭУ": замена узлов учета потребления энергетических ресурсов в 1 учреждении.
Предприятиями города за счет собственных средств запланирована реконструкция уличных водопроводных сетей с применением современных материалов протяженностью 1,3  км, установка 1 частотного преобразователя на котельном оборудовании, техническое перевооружение магистральных тепловых сетей на основе современных технологий в двухтрубном исчислении протяжённостью 225 пог.м., замена светильников на светильники с энергосберегающими лампами на 19 объектах, техническое перевооружение сетей освещения на 1 котельной.
4. "Формирование комфортной городской среды" предусмотрено:
1) УЛПХиЭБ: планируется "Благоустройство в районе СурГУ в г. Сургуте". Дата проведения процедуры муниципальной закупки - 10.06.2019. </t>
        </r>
        <r>
          <rPr>
            <sz val="16"/>
            <color rgb="FFFF0000"/>
            <rFont val="Times New Roman"/>
            <family val="1"/>
            <charset val="204"/>
          </rPr>
          <t xml:space="preserve">
</t>
        </r>
        <r>
          <rPr>
            <sz val="16"/>
            <rFont val="Times New Roman"/>
            <family val="1"/>
            <charset val="204"/>
          </rPr>
          <t xml:space="preserve">2) ДАиГ: предусмотрено строительство объектов:
1. "Пешеходный мост в сквере "Старожилов" в г.Сургуте". В целях проведения корректировки сметной документации заключен договор №07П/2019 от 25.02.2019. Корректировка выполнена. Закупка на выполнение работ по строительству объекта будет размещена по итогам прохождения проверки достоверности и сметной стоимости строительства объекта;
2. "Главная площадь города Сургута". Размещение извещения на выполнение работ по благоустройству территории запланировано на июнь 2019 года.  
3.  "Исторический парк "Россия - моя история". Размещение извещения на выполнениа работ по благоустройству парка запланировано на июнь 2019 года.
                                                                                                            </t>
        </r>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CA384592_0CFD_4322_A4EB_34EC04693944_.wvu.Rows" hidden="1" oldHidden="1">
    <oldFormula>'на 01.06.2019'!$42:$42,'на 01.06.2019'!$48:$48,'на 01.06.2019'!$54:$54,'на 01.06.2019'!$140:$146,'на 01.06.2019'!$166:$166,'на 01.06.2019'!$192:$192,'на 01.06.2019'!$197:$198</oldFormula>
  </rdn>
  <rcv guid="{CA384592-0CFD-4322-A4EB-34EC04693944}" action="delete"/>
  <rdn rId="0" localSheetId="1" customView="1" name="Z_CA384592_0CFD_4322_A4EB_34EC04693944_.wvu.PrintArea" hidden="1" oldHidden="1">
    <formula>'на 01.06.2019'!$A$1:$J$198</formula>
    <oldFormula>'на 01.06.2019'!$A$1:$J$198</oldFormula>
  </rdn>
  <rdn rId="0" localSheetId="1" customView="1" name="Z_CA384592_0CFD_4322_A4EB_34EC04693944_.wvu.PrintTitles" hidden="1" oldHidden="1">
    <formula>'на 01.06.2019'!$5:$8</formula>
    <oldFormula>'на 01.06.2019'!$5:$8</oldFormula>
  </rdn>
  <rdn rId="0" localSheetId="1" customView="1" name="Z_CA384592_0CFD_4322_A4EB_34EC04693944_.wvu.FilterData" hidden="1" oldHidden="1">
    <formula>'на 01.06.2019'!$A$7:$J$399</formula>
    <oldFormula>'на 01.06.2019'!$A$7:$J$399</oldFormula>
  </rdn>
  <rcv guid="{CA384592-0CFD-4322-A4EB-34EC04693944}"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5" start="0" length="2147483647">
    <dxf>
      <font>
        <color rgb="FFFF0000"/>
      </font>
    </dxf>
  </rfmt>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01.06.2019'!$A$1:$J$198</formula>
    <oldFormula>'на 01.06.2019'!$A$1:$J$198</oldFormula>
  </rdn>
  <rdn rId="0" localSheetId="1" customView="1" name="Z_CA384592_0CFD_4322_A4EB_34EC04693944_.wvu.PrintTitles" hidden="1" oldHidden="1">
    <formula>'на 01.06.2019'!$5:$8</formula>
    <oldFormula>'на 01.06.2019'!$5:$8</oldFormula>
  </rdn>
  <rdn rId="0" localSheetId="1" customView="1" name="Z_CA384592_0CFD_4322_A4EB_34EC04693944_.wvu.FilterData" hidden="1" oldHidden="1">
    <formula>'на 01.06.2019'!$A$7:$J$399</formula>
    <oldFormula>'на 01.06.2019'!$A$7:$J$399</oldFormula>
  </rdn>
  <rcv guid="{CA384592-0CFD-4322-A4EB-34EC04693944}"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I17" start="0" length="2147483647">
    <dxf>
      <font>
        <color auto="1"/>
      </font>
    </dxf>
  </rfmt>
  <rcv guid="{CCF533A2-322B-40E2-88B2-065E6D1D35B4}" action="delete"/>
  <rdn rId="0" localSheetId="1" customView="1" name="Z_CCF533A2_322B_40E2_88B2_065E6D1D35B4_.wvu.PrintArea" hidden="1" oldHidden="1">
    <formula>'на 01.06.2019'!$A$1:$J$198</formula>
    <oldFormula>'на 01.06.2019'!$A$1:$J$198</oldFormula>
  </rdn>
  <rdn rId="0" localSheetId="1" customView="1" name="Z_CCF533A2_322B_40E2_88B2_065E6D1D35B4_.wvu.PrintTitles" hidden="1" oldHidden="1">
    <formula>'на 01.06.2019'!$5:$8</formula>
    <oldFormula>'на 01.06.2019'!$5:$8</oldFormula>
  </rdn>
  <rdn rId="0" localSheetId="1" customView="1" name="Z_CCF533A2_322B_40E2_88B2_065E6D1D35B4_.wvu.FilterData" hidden="1" oldHidden="1">
    <formula>'на 01.06.2019'!$A$7:$J$399</formula>
    <oldFormula>'на 01.06.2019'!$A$7:$J$399</oldFormula>
  </rdn>
  <rcv guid="{CCF533A2-322B-40E2-88B2-065E6D1D35B4}"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1" numFmtId="4">
    <oc r="C57">
      <v>2103.5</v>
    </oc>
    <nc r="C57">
      <v>2104</v>
    </nc>
  </rcc>
  <rcc rId="49" sId="1" numFmtId="4">
    <oc r="G57">
      <v>1513.13</v>
    </oc>
    <nc r="G57">
      <v>1645.13</v>
    </nc>
  </rcc>
  <rfmt sheetId="1" sqref="B55:I57" start="0" length="2147483647">
    <dxf>
      <font>
        <color auto="1"/>
      </font>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1" numFmtId="4">
    <oc r="C151">
      <v>42172.69</v>
    </oc>
    <nc r="C151">
      <v>48704.81</v>
    </nc>
  </rcc>
  <rfmt sheetId="1" sqref="C151" start="0" length="2147483647">
    <dxf>
      <font>
        <color auto="1"/>
      </font>
    </dxf>
  </rfmt>
  <rcc rId="51" sId="1" numFmtId="4">
    <oc r="D151">
      <v>49010.43</v>
    </oc>
    <nc r="D151">
      <v>49504.69</v>
    </nc>
  </rcc>
  <rfmt sheetId="1" sqref="D151" start="0" length="2147483647">
    <dxf>
      <font>
        <color auto="1"/>
      </font>
    </dxf>
  </rfmt>
  <rcc rId="52" sId="1" numFmtId="4">
    <oc r="C150">
      <v>85004.41</v>
    </oc>
    <nc r="C150">
      <v>82974.820000000007</v>
    </nc>
  </rcc>
  <rcc rId="53" sId="1" numFmtId="4">
    <oc r="C149">
      <v>8518.2900000000009</v>
    </oc>
    <nc r="C149">
      <v>36676.379999999997</v>
    </nc>
  </rcc>
  <rfmt sheetId="1" sqref="C149:C150" start="0" length="2147483647">
    <dxf>
      <font>
        <color auto="1"/>
      </font>
    </dxf>
  </rfmt>
  <rfmt sheetId="1" sqref="D150" start="0" length="2147483647">
    <dxf>
      <font>
        <color auto="1"/>
      </font>
    </dxf>
  </rfmt>
  <rcc rId="54" sId="1" numFmtId="4">
    <oc r="D150">
      <f>82974.82+21979.2</f>
    </oc>
    <nc r="D150">
      <v>104954.01</v>
    </nc>
  </rcc>
  <rcc rId="55" sId="1" numFmtId="4">
    <oc r="I150">
      <f>82974.82+21979.2</f>
    </oc>
    <nc r="I150">
      <v>104954.01</v>
    </nc>
  </rcc>
  <rfmt sheetId="1" sqref="D149" start="0" length="2147483647">
    <dxf>
      <font>
        <color auto="1"/>
      </font>
    </dxf>
  </rfmt>
  <rfmt sheetId="1" sqref="G149:G151" start="0" length="2147483647">
    <dxf>
      <font>
        <color auto="1"/>
      </font>
    </dxf>
  </rfmt>
  <rfmt sheetId="1" sqref="H149:H151" start="0" length="2147483647">
    <dxf>
      <font>
        <color auto="1"/>
      </font>
    </dxf>
  </rfmt>
  <rfmt sheetId="1" sqref="E149:F151" start="0" length="2147483647">
    <dxf>
      <font>
        <color auto="1"/>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4" start="0" length="2147483647">
    <dxf>
      <font>
        <color auto="1"/>
      </font>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9:I153" start="0" length="2147483647">
    <dxf>
      <font>
        <color auto="1"/>
      </font>
    </dxf>
  </rfmt>
  <rfmt sheetId="1" sqref="C147:I148" start="0" length="2147483647">
    <dxf>
      <font>
        <color auto="1"/>
      </font>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69:I169" start="0" length="2147483647">
    <dxf>
      <font>
        <color auto="1"/>
      </font>
    </dxf>
  </rfmt>
  <rfmt sheetId="1" sqref="C170:I170" start="0" length="2147483647">
    <dxf>
      <font>
        <color auto="1"/>
      </font>
    </dxf>
  </rfmt>
  <rfmt sheetId="1" sqref="C171:I171" start="0" length="2147483647">
    <dxf>
      <font>
        <color auto="1"/>
      </font>
    </dxf>
  </rfmt>
  <rfmt sheetId="1" sqref="C168:I168" start="0" length="2147483647">
    <dxf>
      <font>
        <color auto="1"/>
      </font>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0:XFD10" start="0" length="2147483647">
    <dxf>
      <font>
        <color auto="1"/>
      </font>
    </dxf>
  </rfmt>
  <rfmt sheetId="1" sqref="A11:XFD11" start="0" length="2147483647">
    <dxf>
      <font>
        <color auto="1"/>
      </font>
    </dxf>
  </rfmt>
  <rfmt sheetId="1" sqref="C12:H12" start="0" length="2147483647">
    <dxf>
      <font>
        <color auto="1"/>
      </font>
    </dxf>
  </rfmt>
  <rfmt sheetId="1" sqref="C14:I14" start="0" length="2147483647">
    <dxf>
      <font>
        <color auto="1"/>
      </font>
    </dxf>
  </rfmt>
  <rfmt sheetId="1" sqref="A9:XFD9" start="0" length="2147483647">
    <dxf>
      <font>
        <color auto="1"/>
      </font>
    </dxf>
  </rfmt>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1">
    <oc r="I26">
      <f>20761.94+1053.06+138018.11+9363.9</f>
    </oc>
    <nc r="I26">
      <f>20761.94+1053.06+138018.11</f>
    </nc>
  </rcc>
  <rcv guid="{3EEA7E1A-5F2B-4408-A34C-1F0223B5B245}" action="delete"/>
  <rdn rId="0" localSheetId="1" customView="1" name="Z_3EEA7E1A_5F2B_4408_A34C_1F0223B5B245_.wvu.FilterData" hidden="1" oldHidden="1">
    <formula>'на 01.06.2019'!$A$7:$J$399</formula>
    <oldFormula>'на 01.06.2019'!$A$7:$J$399</oldFormula>
  </rdn>
  <rcv guid="{3EEA7E1A-5F2B-4408-A34C-1F0223B5B245}"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5:I26" start="0" length="2147483647">
    <dxf>
      <font>
        <color auto="1"/>
      </font>
    </dxf>
  </rfmt>
  <rfmt sheetId="1" sqref="I21:I23" start="0" length="2147483647">
    <dxf>
      <font>
        <color auto="1"/>
      </font>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51">
    <dxf>
      <fill>
        <patternFill>
          <bgColor rgb="FFFFFF00"/>
        </patternFill>
      </fill>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1" numFmtId="4">
    <oc r="I151">
      <v>49010.43</v>
    </oc>
    <nc r="I151">
      <v>49504.69</v>
    </nc>
  </rcc>
  <rfmt sheetId="1" sqref="I151">
    <dxf>
      <fill>
        <patternFill>
          <bgColor theme="0"/>
        </patternFill>
      </fill>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2" start="0" length="2147483647">
    <dxf>
      <font>
        <color auto="1"/>
      </font>
    </dxf>
  </rfmt>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 sId="1" numFmtId="4">
    <oc r="G25">
      <v>3300287</v>
    </oc>
    <nc r="G25">
      <v>3300286.6</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01.06.2019'!$A$1:$J$198</formula>
    <oldFormula>'на 01.06.2019'!$A$1:$J$198</oldFormula>
  </rdn>
  <rdn rId="0" localSheetId="1" customView="1" name="Z_BEA0FDBA_BB07_4C19_8BBD_5E57EE395C09_.wvu.PrintTitles" hidden="1" oldHidden="1">
    <formula>'на 01.06.2019'!$5:$8</formula>
    <oldFormula>'на 01.06.2019'!$5:$8</oldFormula>
  </rdn>
  <rdn rId="0" localSheetId="1" customView="1" name="Z_BEA0FDBA_BB07_4C19_8BBD_5E57EE395C09_.wvu.FilterData" hidden="1" oldHidden="1">
    <formula>'на 01.06.2019'!$A$7:$J$399</formula>
    <oldFormula>'на 01.06.2019'!$A$7:$J$399</oldFormula>
  </rdn>
  <rcv guid="{BEA0FDBA-BB07-4C19-8BBD-5E57EE395C0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5" start="0" length="2147483647">
    <dxf>
      <font>
        <color auto="1"/>
      </font>
    </dxf>
  </rfmt>
  <rcc rId="5" sId="1" numFmtId="4">
    <oc r="C25">
      <v>12689761.300000001</v>
    </oc>
    <nc r="C25">
      <v>12752155.1</v>
    </nc>
  </rcc>
  <rfmt sheetId="1" sqref="C25" start="0" length="2147483647">
    <dxf>
      <font>
        <color auto="1"/>
      </font>
    </dxf>
  </rfmt>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oc r="K9">
      <f>D9-I9</f>
    </oc>
    <nc r="K9"/>
  </rcc>
  <rcc rId="64" sId="1">
    <oc r="K10">
      <f>D10-I10</f>
    </oc>
    <nc r="K10"/>
  </rcc>
  <rcc rId="65" sId="1">
    <oc r="K11">
      <f>D11-I11</f>
    </oc>
    <nc r="K11"/>
  </rcc>
  <rcc rId="66" sId="1">
    <oc r="K12">
      <f>D12-I12</f>
    </oc>
    <nc r="K12"/>
  </rcc>
  <rcc rId="67" sId="1">
    <oc r="K13">
      <f>D13-I13</f>
    </oc>
    <nc r="K13"/>
  </rcc>
  <rcc rId="68" sId="1">
    <oc r="K14">
      <f>D14-I14</f>
    </oc>
    <nc r="K14"/>
  </rcc>
  <rcc rId="69" sId="1">
    <oc r="K15">
      <f>D15-I15</f>
    </oc>
    <nc r="K15"/>
  </rcc>
  <rcc rId="70" sId="1">
    <oc r="K16">
      <f>D16-I16</f>
    </oc>
    <nc r="K16"/>
  </rcc>
  <rcc rId="71" sId="1">
    <oc r="K17">
      <f>D17-I17</f>
    </oc>
    <nc r="K17"/>
  </rcc>
  <rcc rId="72" sId="1">
    <oc r="K18">
      <f>D18-I18</f>
    </oc>
    <nc r="K18"/>
  </rcc>
  <rcc rId="73" sId="1">
    <oc r="K19">
      <f>D19-I19</f>
    </oc>
    <nc r="K19"/>
  </rcc>
  <rcc rId="74" sId="1">
    <oc r="K20">
      <f>D20-I20</f>
    </oc>
    <nc r="K20"/>
  </rcc>
  <rcc rId="75" sId="1">
    <oc r="K21">
      <f>D21-I21</f>
    </oc>
    <nc r="K21"/>
  </rcc>
  <rcc rId="76" sId="1">
    <oc r="K22">
      <f>D22-I22</f>
    </oc>
    <nc r="K22"/>
  </rcc>
  <rcc rId="77" sId="1">
    <oc r="K23">
      <f>D23-I23</f>
    </oc>
    <nc r="K23"/>
  </rcc>
  <rcc rId="78" sId="1">
    <oc r="K24">
      <f>D24-I24</f>
    </oc>
    <nc r="K24"/>
  </rcc>
  <rcc rId="79" sId="1">
    <oc r="K25">
      <f>D25-I25</f>
    </oc>
    <nc r="K25"/>
  </rcc>
  <rcc rId="80" sId="1">
    <oc r="K26">
      <f>D26-I26</f>
    </oc>
    <nc r="K26"/>
  </rcc>
  <rcc rId="81" sId="1">
    <oc r="K27">
      <f>D27-I27</f>
    </oc>
    <nc r="K27"/>
  </rcc>
  <rcc rId="82" sId="1">
    <oc r="K28">
      <f>D28-I28</f>
    </oc>
    <nc r="K28"/>
  </rcc>
  <rcc rId="83" sId="1">
    <oc r="K29">
      <f>D29-I29</f>
    </oc>
    <nc r="K29"/>
  </rcc>
  <rcc rId="84" sId="1">
    <oc r="K30">
      <f>D30-I30</f>
    </oc>
    <nc r="K30"/>
  </rcc>
  <rcc rId="85" sId="1">
    <oc r="K31">
      <f>D31-I31</f>
    </oc>
    <nc r="K31"/>
  </rcc>
  <rcc rId="86" sId="1">
    <oc r="K32">
      <f>D32-I32</f>
    </oc>
    <nc r="K32"/>
  </rcc>
  <rcc rId="87" sId="1">
    <oc r="K33">
      <f>D33-I33</f>
    </oc>
    <nc r="K33"/>
  </rcc>
  <rcc rId="88" sId="1">
    <oc r="K34">
      <f>D34-I34</f>
    </oc>
    <nc r="K34"/>
  </rcc>
  <rcc rId="89" sId="1">
    <oc r="K35">
      <f>D35-I35</f>
    </oc>
    <nc r="K35"/>
  </rcc>
  <rcc rId="90" sId="1">
    <oc r="K36">
      <f>D36-I36</f>
    </oc>
    <nc r="K36"/>
  </rcc>
  <rcc rId="91" sId="1">
    <oc r="K37">
      <f>D37-I37</f>
    </oc>
    <nc r="K37"/>
  </rcc>
  <rcc rId="92" sId="1">
    <oc r="K38">
      <f>D38-I38</f>
    </oc>
    <nc r="K38"/>
  </rcc>
  <rcc rId="93" sId="1">
    <oc r="K39">
      <f>D39-I39</f>
    </oc>
    <nc r="K39"/>
  </rcc>
  <rcc rId="94" sId="1">
    <oc r="K40">
      <f>D40-I40</f>
    </oc>
    <nc r="K40"/>
  </rcc>
  <rcc rId="95" sId="1">
    <oc r="K41">
      <f>D41-I41</f>
    </oc>
    <nc r="K41"/>
  </rcc>
  <rcc rId="96" sId="1">
    <oc r="K42">
      <f>D42-I42</f>
    </oc>
    <nc r="K42"/>
  </rcc>
  <rcc rId="97" sId="1">
    <oc r="K43">
      <f>D43-I43</f>
    </oc>
    <nc r="K43"/>
  </rcc>
  <rcc rId="98" sId="1">
    <oc r="K44">
      <f>D44-I44</f>
    </oc>
    <nc r="K44"/>
  </rcc>
  <rcc rId="99" sId="1">
    <oc r="K45">
      <f>D45-I45</f>
    </oc>
    <nc r="K45"/>
  </rcc>
  <rcc rId="100" sId="1">
    <oc r="K46">
      <f>D46-I46</f>
    </oc>
    <nc r="K46"/>
  </rcc>
  <rcc rId="101" sId="1">
    <oc r="K47">
      <f>D47-I47</f>
    </oc>
    <nc r="K47"/>
  </rcc>
  <rcc rId="102" sId="1">
    <oc r="K48">
      <f>D48-I48</f>
    </oc>
    <nc r="K48"/>
  </rcc>
  <rcc rId="103" sId="1">
    <oc r="K49">
      <f>D49-I49</f>
    </oc>
    <nc r="K49"/>
  </rcc>
  <rcc rId="104" sId="1">
    <oc r="K50">
      <f>D50-I50</f>
    </oc>
    <nc r="K50"/>
  </rcc>
  <rcc rId="105" sId="1">
    <oc r="K51">
      <f>D51-I51</f>
    </oc>
    <nc r="K51"/>
  </rcc>
  <rcc rId="106" sId="1">
    <oc r="K52">
      <f>D52-I52</f>
    </oc>
    <nc r="K52"/>
  </rcc>
  <rcc rId="107" sId="1">
    <oc r="K53">
      <f>D53-I53</f>
    </oc>
    <nc r="K53"/>
  </rcc>
  <rcc rId="108" sId="1">
    <oc r="K54">
      <f>D54-I54</f>
    </oc>
    <nc r="K54"/>
  </rcc>
  <rcc rId="109" sId="1">
    <oc r="K55">
      <f>D55-I55</f>
    </oc>
    <nc r="K55"/>
  </rcc>
  <rcc rId="110" sId="1">
    <oc r="K56">
      <f>D56-I56</f>
    </oc>
    <nc r="K56"/>
  </rcc>
  <rcc rId="111" sId="1">
    <oc r="K57">
      <f>D57-I57</f>
    </oc>
    <nc r="K57"/>
  </rcc>
  <rcc rId="112" sId="1">
    <oc r="K58">
      <f>D58-I58</f>
    </oc>
    <nc r="K58"/>
  </rcc>
  <rcc rId="113" sId="1">
    <oc r="K59">
      <f>D59-I59</f>
    </oc>
    <nc r="K59"/>
  </rcc>
  <rcc rId="114" sId="1">
    <oc r="K60">
      <f>D60-I60</f>
    </oc>
    <nc r="K60"/>
  </rcc>
  <rcc rId="115" sId="1">
    <oc r="K61">
      <f>D61-I61</f>
    </oc>
    <nc r="K61"/>
  </rcc>
  <rcc rId="116" sId="1">
    <oc r="K62">
      <f>D62-I62</f>
    </oc>
    <nc r="K62"/>
  </rcc>
  <rcc rId="117" sId="1">
    <oc r="K63">
      <f>D63-I63</f>
    </oc>
    <nc r="K63"/>
  </rcc>
  <rcc rId="118" sId="1">
    <oc r="K64">
      <f>D64-I64</f>
    </oc>
    <nc r="K64"/>
  </rcc>
  <rcc rId="119" sId="1">
    <oc r="K65">
      <f>D65-I65</f>
    </oc>
    <nc r="K65"/>
  </rcc>
  <rcc rId="120" sId="1">
    <oc r="K66">
      <f>D66-I66</f>
    </oc>
    <nc r="K66"/>
  </rcc>
  <rcc rId="121" sId="1">
    <oc r="K67">
      <f>D67-I67</f>
    </oc>
    <nc r="K67"/>
  </rcc>
  <rcc rId="122" sId="1">
    <oc r="K68">
      <f>D68-I68</f>
    </oc>
    <nc r="K68"/>
  </rcc>
  <rcc rId="123" sId="1">
    <oc r="K69">
      <f>D69-I69</f>
    </oc>
    <nc r="K69"/>
  </rcc>
  <rcc rId="124" sId="1">
    <oc r="K70">
      <f>D70-I70</f>
    </oc>
    <nc r="K70"/>
  </rcc>
  <rcc rId="125" sId="1">
    <oc r="K71">
      <f>D71-I71</f>
    </oc>
    <nc r="K71"/>
  </rcc>
  <rcc rId="126" sId="1">
    <oc r="K72">
      <f>D72-I72</f>
    </oc>
    <nc r="K72"/>
  </rcc>
  <rcc rId="127" sId="1">
    <oc r="K73">
      <f>D73-I73</f>
    </oc>
    <nc r="K73"/>
  </rcc>
  <rcc rId="128" sId="1">
    <oc r="K74">
      <f>D74-I74</f>
    </oc>
    <nc r="K74"/>
  </rcc>
  <rcc rId="129" sId="1">
    <oc r="K75">
      <f>D75-I75</f>
    </oc>
    <nc r="K75"/>
  </rcc>
  <rcc rId="130" sId="1">
    <oc r="K76">
      <f>D76-I76</f>
    </oc>
    <nc r="K76"/>
  </rcc>
  <rcc rId="131" sId="1">
    <oc r="K77">
      <f>D77-I77</f>
    </oc>
    <nc r="K77"/>
  </rcc>
  <rcc rId="132" sId="1">
    <oc r="K78">
      <f>D78-I78</f>
    </oc>
    <nc r="K78"/>
  </rcc>
  <rcc rId="133" sId="1">
    <oc r="K79">
      <f>D79-I79</f>
    </oc>
    <nc r="K79"/>
  </rcc>
  <rcc rId="134" sId="1">
    <oc r="K80">
      <f>D80-I80</f>
    </oc>
    <nc r="K80"/>
  </rcc>
  <rcc rId="135" sId="1">
    <oc r="K81">
      <f>D81-I81</f>
    </oc>
    <nc r="K81"/>
  </rcc>
  <rcc rId="136" sId="1">
    <oc r="K82">
      <f>D82-I82</f>
    </oc>
    <nc r="K82"/>
  </rcc>
  <rcc rId="137" sId="1">
    <oc r="K83">
      <f>D83-I83</f>
    </oc>
    <nc r="K83"/>
  </rcc>
  <rcc rId="138" sId="1">
    <oc r="K84">
      <f>D84-I84</f>
    </oc>
    <nc r="K84"/>
  </rcc>
  <rcc rId="139" sId="1">
    <oc r="K85">
      <f>D85-I85</f>
    </oc>
    <nc r="K85"/>
  </rcc>
  <rcc rId="140" sId="1">
    <oc r="K86">
      <f>D86-I86</f>
    </oc>
    <nc r="K86"/>
  </rcc>
  <rcc rId="141" sId="1">
    <oc r="K87">
      <f>D87-I87</f>
    </oc>
    <nc r="K87"/>
  </rcc>
  <rcc rId="142" sId="1">
    <oc r="K88">
      <f>D88-I88</f>
    </oc>
    <nc r="K88"/>
  </rcc>
  <rcc rId="143" sId="1">
    <oc r="K89">
      <f>D89-I89</f>
    </oc>
    <nc r="K89"/>
  </rcc>
  <rcc rId="144" sId="1">
    <oc r="K90">
      <f>D90-I90</f>
    </oc>
    <nc r="K90"/>
  </rcc>
  <rcc rId="145" sId="1">
    <oc r="K91">
      <f>D91-I91</f>
    </oc>
    <nc r="K91"/>
  </rcc>
  <rcc rId="146" sId="1">
    <oc r="K92">
      <f>D92-I92</f>
    </oc>
    <nc r="K92"/>
  </rcc>
  <rcc rId="147" sId="1">
    <oc r="K93">
      <f>D93-I93</f>
    </oc>
    <nc r="K93"/>
  </rcc>
  <rcc rId="148" sId="1">
    <oc r="K94">
      <f>D94-I94</f>
    </oc>
    <nc r="K94"/>
  </rcc>
  <rcc rId="149" sId="1">
    <oc r="K95">
      <f>D95-I95</f>
    </oc>
    <nc r="K95"/>
  </rcc>
  <rcc rId="150" sId="1">
    <oc r="K96">
      <f>D96-I96</f>
    </oc>
    <nc r="K96"/>
  </rcc>
  <rcc rId="151" sId="1">
    <oc r="K97">
      <f>D97-I97</f>
    </oc>
    <nc r="K97"/>
  </rcc>
  <rcc rId="152" sId="1">
    <oc r="K98">
      <f>D98-I98</f>
    </oc>
    <nc r="K98"/>
  </rcc>
  <rcc rId="153" sId="1">
    <oc r="K99">
      <f>D99-I99</f>
    </oc>
    <nc r="K99"/>
  </rcc>
  <rcc rId="154" sId="1">
    <oc r="K100">
      <f>D100-I100</f>
    </oc>
    <nc r="K100"/>
  </rcc>
  <rcc rId="155" sId="1">
    <oc r="K101">
      <f>D101-I101</f>
    </oc>
    <nc r="K101"/>
  </rcc>
  <rcc rId="156" sId="1">
    <oc r="K102">
      <f>D102-I102</f>
    </oc>
    <nc r="K102"/>
  </rcc>
  <rcc rId="157" sId="1">
    <oc r="K103">
      <f>D103-I103</f>
    </oc>
    <nc r="K103"/>
  </rcc>
  <rcc rId="158" sId="1">
    <oc r="K104">
      <f>D104-I104</f>
    </oc>
    <nc r="K104"/>
  </rcc>
  <rcc rId="159" sId="1">
    <oc r="K105">
      <f>D105-I105</f>
    </oc>
    <nc r="K105"/>
  </rcc>
  <rcc rId="160" sId="1">
    <oc r="K106">
      <f>D106-I106</f>
    </oc>
    <nc r="K106"/>
  </rcc>
  <rcc rId="161" sId="1">
    <oc r="K107">
      <f>D107-I107</f>
    </oc>
    <nc r="K107"/>
  </rcc>
  <rcc rId="162" sId="1">
    <oc r="K108">
      <f>D108-I108</f>
    </oc>
    <nc r="K108"/>
  </rcc>
  <rcc rId="163" sId="1">
    <oc r="K109">
      <f>D109-I109</f>
    </oc>
    <nc r="K109"/>
  </rcc>
  <rcc rId="164" sId="1">
    <oc r="K110">
      <f>D110-I110</f>
    </oc>
    <nc r="K110"/>
  </rcc>
  <rcc rId="165" sId="1">
    <oc r="K111">
      <f>D111-I111</f>
    </oc>
    <nc r="K111"/>
  </rcc>
  <rcc rId="166" sId="1">
    <oc r="K112">
      <f>D112-I112</f>
    </oc>
    <nc r="K112"/>
  </rcc>
  <rcc rId="167" sId="1">
    <oc r="K113">
      <f>D113-I113</f>
    </oc>
    <nc r="K113"/>
  </rcc>
  <rcc rId="168" sId="1">
    <oc r="K114">
      <f>D114-I114</f>
    </oc>
    <nc r="K114"/>
  </rcc>
  <rcc rId="169" sId="1">
    <oc r="K115">
      <f>D115-I115</f>
    </oc>
    <nc r="K115"/>
  </rcc>
  <rcc rId="170" sId="1">
    <oc r="K116">
      <f>D116-I116</f>
    </oc>
    <nc r="K116"/>
  </rcc>
  <rcc rId="171" sId="1">
    <oc r="K117">
      <f>D117-I117</f>
    </oc>
    <nc r="K117"/>
  </rcc>
  <rcc rId="172" sId="1">
    <oc r="K118">
      <f>D118-I118</f>
    </oc>
    <nc r="K118"/>
  </rcc>
  <rcc rId="173" sId="1">
    <oc r="K119">
      <f>D119-I119</f>
    </oc>
    <nc r="K119"/>
  </rcc>
  <rcc rId="174" sId="1">
    <oc r="K120">
      <f>D120-I120</f>
    </oc>
    <nc r="K120"/>
  </rcc>
  <rcc rId="175" sId="1">
    <oc r="K121">
      <f>D121-I121</f>
    </oc>
    <nc r="K121"/>
  </rcc>
  <rcc rId="176" sId="1">
    <oc r="K122">
      <f>D122-I122</f>
    </oc>
    <nc r="K122"/>
  </rcc>
  <rcc rId="177" sId="1">
    <oc r="K123">
      <f>D123-I123</f>
    </oc>
    <nc r="K123"/>
  </rcc>
  <rcc rId="178" sId="1">
    <oc r="K124">
      <f>D124-I124</f>
    </oc>
    <nc r="K124"/>
  </rcc>
  <rcc rId="179" sId="1">
    <oc r="K125">
      <f>D125-I125</f>
    </oc>
    <nc r="K125"/>
  </rcc>
  <rcc rId="180" sId="1">
    <oc r="K126">
      <f>D126-I126</f>
    </oc>
    <nc r="K126"/>
  </rcc>
  <rcc rId="181" sId="1">
    <oc r="K127">
      <f>D127-I127</f>
    </oc>
    <nc r="K127"/>
  </rcc>
  <rcc rId="182" sId="1">
    <oc r="K128">
      <f>D128-I128</f>
    </oc>
    <nc r="K128"/>
  </rcc>
  <rcc rId="183" sId="1">
    <oc r="K129">
      <f>D129-I129</f>
    </oc>
    <nc r="K129"/>
  </rcc>
  <rcc rId="184" sId="1">
    <oc r="K130">
      <f>D130-I130</f>
    </oc>
    <nc r="K130"/>
  </rcc>
  <rcc rId="185" sId="1">
    <oc r="K131">
      <f>D131-I131</f>
    </oc>
    <nc r="K131"/>
  </rcc>
  <rcc rId="186" sId="1">
    <oc r="K132">
      <f>D132-I132</f>
    </oc>
    <nc r="K132"/>
  </rcc>
  <rcc rId="187" sId="1">
    <oc r="K133">
      <f>D133-I133</f>
    </oc>
    <nc r="K133"/>
  </rcc>
  <rcc rId="188" sId="1">
    <oc r="K134">
      <f>D134-I134</f>
    </oc>
    <nc r="K134"/>
  </rcc>
  <rcc rId="189" sId="1">
    <oc r="K135">
      <f>D135-I135</f>
    </oc>
    <nc r="K135"/>
  </rcc>
  <rcc rId="190" sId="1">
    <oc r="K136">
      <f>D136-I136</f>
    </oc>
    <nc r="K136"/>
  </rcc>
  <rcc rId="191" sId="1">
    <oc r="K137">
      <f>D137-I137</f>
    </oc>
    <nc r="K137"/>
  </rcc>
  <rcc rId="192" sId="1">
    <oc r="K138">
      <f>D138-I138</f>
    </oc>
    <nc r="K138"/>
  </rcc>
  <rcc rId="193" sId="1">
    <oc r="K139">
      <f>D139-I139</f>
    </oc>
    <nc r="K139"/>
  </rcc>
  <rcc rId="194" sId="1">
    <oc r="K140">
      <f>D140-I140</f>
    </oc>
    <nc r="K140"/>
  </rcc>
  <rcc rId="195" sId="1">
    <oc r="K141">
      <f>D141-I141</f>
    </oc>
    <nc r="K141"/>
  </rcc>
  <rcc rId="196" sId="1">
    <oc r="K142">
      <f>D142-I142</f>
    </oc>
    <nc r="K142"/>
  </rcc>
  <rcc rId="197" sId="1">
    <oc r="K143">
      <f>D143-I143</f>
    </oc>
    <nc r="K143"/>
  </rcc>
  <rcc rId="198" sId="1">
    <oc r="K144">
      <f>D144-I144</f>
    </oc>
    <nc r="K144"/>
  </rcc>
  <rcc rId="199" sId="1">
    <oc r="K145">
      <f>D145-I145</f>
    </oc>
    <nc r="K145"/>
  </rcc>
  <rcc rId="200" sId="1">
    <oc r="K146">
      <f>D146-I146</f>
    </oc>
    <nc r="K146"/>
  </rcc>
  <rcc rId="201" sId="1">
    <oc r="K147">
      <f>D147-I147</f>
    </oc>
    <nc r="K147"/>
  </rcc>
  <rcc rId="202" sId="1">
    <oc r="K148">
      <f>D148-I148</f>
    </oc>
    <nc r="K148"/>
  </rcc>
  <rcc rId="203" sId="1">
    <oc r="K149">
      <f>D149-I149</f>
    </oc>
    <nc r="K149"/>
  </rcc>
  <rcc rId="204" sId="1">
    <oc r="K150">
      <f>D150-I150</f>
    </oc>
    <nc r="K150"/>
  </rcc>
  <rcc rId="205" sId="1">
    <oc r="K151">
      <f>D151-I151</f>
    </oc>
    <nc r="K151"/>
  </rcc>
  <rcc rId="206" sId="1">
    <oc r="K152">
      <f>D152-I152</f>
    </oc>
    <nc r="K152"/>
  </rcc>
  <rcc rId="207" sId="1">
    <oc r="K153">
      <f>D153-I153</f>
    </oc>
    <nc r="K153"/>
  </rcc>
  <rcc rId="208" sId="1">
    <oc r="K154">
      <f>D154-I154</f>
    </oc>
    <nc r="K154"/>
  </rcc>
  <rcc rId="209" sId="1">
    <oc r="K155">
      <f>D155-I155</f>
    </oc>
    <nc r="K155"/>
  </rcc>
  <rcc rId="210" sId="1">
    <oc r="K156">
      <f>D156-I156</f>
    </oc>
    <nc r="K156"/>
  </rcc>
  <rcc rId="211" sId="1">
    <oc r="K157">
      <f>D157-I157</f>
    </oc>
    <nc r="K157"/>
  </rcc>
  <rcc rId="212" sId="1">
    <oc r="K158">
      <f>D158-I158</f>
    </oc>
    <nc r="K158"/>
  </rcc>
  <rcc rId="213" sId="1">
    <oc r="K159">
      <f>D159-I159</f>
    </oc>
    <nc r="K159"/>
  </rcc>
  <rcc rId="214" sId="1">
    <oc r="K160">
      <f>D160-I160</f>
    </oc>
    <nc r="K160"/>
  </rcc>
  <rcc rId="215" sId="1">
    <oc r="K161">
      <f>D161-I161</f>
    </oc>
    <nc r="K161"/>
  </rcc>
  <rcc rId="216" sId="1">
    <oc r="K162">
      <f>D162-I162</f>
    </oc>
    <nc r="K162"/>
  </rcc>
  <rcc rId="217" sId="1">
    <oc r="K163">
      <f>D163-I163</f>
    </oc>
    <nc r="K163"/>
  </rcc>
  <rcc rId="218" sId="1">
    <oc r="K164">
      <f>D164-I164</f>
    </oc>
    <nc r="K164"/>
  </rcc>
  <rcc rId="219" sId="1">
    <oc r="K165">
      <f>D165-I165</f>
    </oc>
    <nc r="K165"/>
  </rcc>
  <rcc rId="220" sId="1">
    <oc r="K166">
      <f>D166-I166</f>
    </oc>
    <nc r="K166"/>
  </rcc>
  <rcc rId="221" sId="1">
    <oc r="K167">
      <f>D167-I167</f>
    </oc>
    <nc r="K167"/>
  </rcc>
  <rcc rId="222" sId="1">
    <oc r="K168">
      <f>D168-I168</f>
    </oc>
    <nc r="K168"/>
  </rcc>
  <rcc rId="223" sId="1">
    <oc r="K169">
      <f>D169-I169</f>
    </oc>
    <nc r="K169"/>
  </rcc>
  <rcc rId="224" sId="1">
    <oc r="K170">
      <f>D170-I170</f>
    </oc>
    <nc r="K170"/>
  </rcc>
  <rcc rId="225" sId="1">
    <oc r="K171">
      <f>D171-I171</f>
    </oc>
    <nc r="K171"/>
  </rcc>
  <rcc rId="226" sId="1">
    <oc r="K172">
      <f>D172-I172</f>
    </oc>
    <nc r="K172"/>
  </rcc>
  <rcc rId="227" sId="1">
    <oc r="K173">
      <f>D173-I173</f>
    </oc>
    <nc r="K173"/>
  </rcc>
  <rcc rId="228" sId="1">
    <oc r="K174">
      <f>D174-I174</f>
    </oc>
    <nc r="K174"/>
  </rcc>
  <rcc rId="229" sId="1">
    <oc r="K175">
      <f>D175-I175</f>
    </oc>
    <nc r="K175"/>
  </rcc>
  <rcc rId="230" sId="1">
    <oc r="K176">
      <f>D176-I176</f>
    </oc>
    <nc r="K176"/>
  </rcc>
  <rcc rId="231" sId="1">
    <oc r="K177">
      <f>D177-I177</f>
    </oc>
    <nc r="K177"/>
  </rcc>
  <rcc rId="232" sId="1">
    <oc r="K178">
      <f>D178-I178</f>
    </oc>
    <nc r="K178"/>
  </rcc>
  <rcc rId="233" sId="1">
    <oc r="K179">
      <f>D179-I179</f>
    </oc>
    <nc r="K179"/>
  </rcc>
  <rcc rId="234" sId="1">
    <oc r="K180">
      <f>D180-I180</f>
    </oc>
    <nc r="K180"/>
  </rcc>
  <rcc rId="235" sId="1">
    <oc r="K181">
      <f>D181-I181</f>
    </oc>
    <nc r="K181"/>
  </rcc>
  <rcc rId="236" sId="1">
    <oc r="K182">
      <f>D182-I182</f>
    </oc>
    <nc r="K182"/>
  </rcc>
  <rcc rId="237" sId="1">
    <oc r="K183">
      <f>D183-I183</f>
    </oc>
    <nc r="K183"/>
  </rcc>
  <rcc rId="238" sId="1">
    <oc r="K184">
      <f>D184-I184</f>
    </oc>
    <nc r="K184"/>
  </rcc>
  <rcc rId="239" sId="1">
    <oc r="K185">
      <f>D185-I185</f>
    </oc>
    <nc r="K185"/>
  </rcc>
  <rcc rId="240" sId="1">
    <oc r="K186">
      <f>D186-I186</f>
    </oc>
    <nc r="K186"/>
  </rcc>
  <rcc rId="241" sId="1">
    <oc r="K187">
      <f>D187-I187</f>
    </oc>
    <nc r="K187"/>
  </rcc>
  <rcc rId="242" sId="1">
    <oc r="K188">
      <f>D188-I188</f>
    </oc>
    <nc r="K188"/>
  </rcc>
  <rcc rId="243" sId="1">
    <oc r="K189">
      <f>D189-I189</f>
    </oc>
    <nc r="K189"/>
  </rcc>
  <rcc rId="244" sId="1">
    <oc r="K190">
      <f>D190-I190</f>
    </oc>
    <nc r="K190"/>
  </rcc>
  <rcc rId="245" sId="1">
    <oc r="K191">
      <f>D191-I191</f>
    </oc>
    <nc r="K191"/>
  </rcc>
  <rcc rId="246" sId="1">
    <oc r="K192">
      <f>D192-I192</f>
    </oc>
    <nc r="K192"/>
  </rcc>
  <rcc rId="247" sId="1">
    <oc r="K193">
      <f>D193-I193</f>
    </oc>
    <nc r="K193"/>
  </rcc>
  <rcc rId="248" sId="1">
    <oc r="K194">
      <f>D194-I194</f>
    </oc>
    <nc r="K194"/>
  </rcc>
  <rcc rId="249" sId="1">
    <oc r="K195">
      <f>D195-I195</f>
    </oc>
    <nc r="K195"/>
  </rcc>
  <rcc rId="250" sId="1">
    <oc r="K196">
      <f>D196-I196</f>
    </oc>
    <nc r="K196"/>
  </rcc>
  <rcc rId="251" sId="1">
    <oc r="K197">
      <f>D197-I197</f>
    </oc>
    <nc r="K197"/>
  </rcc>
  <rcc rId="252" sId="1">
    <oc r="K198">
      <f>D198-I198</f>
    </oc>
    <nc r="K198"/>
  </rcc>
  <rcv guid="{6E4A7295-8CE0-4D28-ABEF-D38EBAE7C204}" action="delete"/>
  <rdn rId="0" localSheetId="1" customView="1" name="Z_6E4A7295_8CE0_4D28_ABEF_D38EBAE7C204_.wvu.PrintArea" hidden="1" oldHidden="1">
    <formula>'на 01.06.2019'!$A$1:$J$199</formula>
    <oldFormula>'на 01.06.2019'!$A$1:$J$199</oldFormula>
  </rdn>
  <rdn rId="0" localSheetId="1" customView="1" name="Z_6E4A7295_8CE0_4D28_ABEF_D38EBAE7C204_.wvu.PrintTitles" hidden="1" oldHidden="1">
    <formula>'на 01.06.2019'!$5:$8</formula>
    <oldFormula>'на 01.06.2019'!$5:$8</oldFormula>
  </rdn>
  <rdn rId="0" localSheetId="1" customView="1" name="Z_6E4A7295_8CE0_4D28_ABEF_D38EBAE7C204_.wvu.FilterData" hidden="1" oldHidden="1">
    <formula>'на 01.06.2019'!$A$7:$J$399</formula>
    <oldFormula>'на 01.06.2019'!$A$7:$J$399</oldFormula>
  </rdn>
  <rcv guid="{6E4A7295-8CE0-4D28-ABEF-D38EBAE7C20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numFmtId="4">
    <oc r="C39">
      <v>1914.9</v>
    </oc>
    <nc r="C39">
      <v>9157.09</v>
    </nc>
  </rcc>
  <rcc rId="7" sId="1" numFmtId="4">
    <oc r="C38">
      <v>275.60000000000002</v>
    </oc>
    <nc r="C38">
      <v>5004.8900000000003</v>
    </nc>
  </rcc>
  <rcc rId="8" sId="1" numFmtId="4">
    <oc r="C40">
      <v>1026.96</v>
    </oc>
    <nc r="C40">
      <v>961.28</v>
    </nc>
  </rcc>
  <rfmt sheetId="1" sqref="C37:C38" start="0" length="2147483647">
    <dxf>
      <font>
        <color auto="1"/>
      </font>
    </dxf>
  </rfmt>
  <rfmt sheetId="1" sqref="C39:C40" start="0" length="2147483647">
    <dxf>
      <font>
        <color auto="1"/>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5" start="0" length="2147483647">
    <dxf>
      <font>
        <color auto="1"/>
      </font>
    </dxf>
  </rfmt>
  <rcc rId="9" sId="1" numFmtId="4">
    <oc r="G25">
      <v>3224917.5</v>
    </oc>
    <nc r="G25">
      <v>3300286.6</v>
    </nc>
  </rcc>
  <rfmt sheetId="1" sqref="F25:H25" start="0" length="2147483647">
    <dxf>
      <font>
        <color auto="1"/>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numFmtId="4">
    <nc r="C137">
      <v>2319.12</v>
    </nc>
  </rcc>
  <rfmt sheetId="1" sqref="C137:D137" start="0" length="2147483647">
    <dxf>
      <font>
        <color theme="1"/>
      </font>
    </dxf>
  </rfmt>
  <rfmt sheetId="1" sqref="E137" start="0" length="2147483647">
    <dxf>
      <font>
        <color theme="1"/>
      </font>
    </dxf>
  </rfmt>
  <rfmt sheetId="1" sqref="F137:I137" start="0" length="2147483647">
    <dxf>
      <font>
        <color theme="1"/>
      </font>
    </dxf>
  </rfmt>
  <rfmt sheetId="1" sqref="A129:I134" start="0" length="2147483647">
    <dxf>
      <font>
        <color theme="1"/>
      </font>
    </dxf>
  </rfmt>
  <rcv guid="{CA384592-0CFD-4322-A4EB-34EC04693944}" action="delete"/>
  <rdn rId="0" localSheetId="1" customView="1" name="Z_CA384592_0CFD_4322_A4EB_34EC04693944_.wvu.PrintArea" hidden="1" oldHidden="1">
    <formula>'на 01.06.2019'!$A$1:$J$198</formula>
    <oldFormula>'на 01.06.2019'!$A$1:$J$198</oldFormula>
  </rdn>
  <rdn rId="0" localSheetId="1" customView="1" name="Z_CA384592_0CFD_4322_A4EB_34EC04693944_.wvu.PrintTitles" hidden="1" oldHidden="1">
    <formula>'на 01.06.2019'!$5:$8</formula>
    <oldFormula>'на 01.06.2019'!$5:$8</oldFormula>
  </rdn>
  <rdn rId="0" localSheetId="1" customView="1" name="Z_CA384592_0CFD_4322_A4EB_34EC04693944_.wvu.Rows" hidden="1" oldHidden="1">
    <formula>'на 01.06.2019'!$42:$42,'на 01.06.2019'!$48:$48,'на 01.06.2019'!$54:$54,'на 01.06.2019'!$140:$146,'на 01.06.2019'!$166:$166,'на 01.06.2019'!$192:$192,'на 01.06.2019'!$197:$198</formula>
    <oldFormula>'на 01.06.2019'!$42:$42,'на 01.06.2019'!$48:$48,'на 01.06.2019'!$54:$54,'на 01.06.2019'!$140:$146,'на 01.06.2019'!$166:$166,'на 01.06.2019'!$192:$192,'на 01.06.2019'!$197:$198</oldFormula>
  </rdn>
  <rdn rId="0" localSheetId="1" customView="1" name="Z_CA384592_0CFD_4322_A4EB_34EC04693944_.wvu.FilterData" hidden="1" oldHidden="1">
    <formula>'на 01.06.2019'!$A$7:$J$399</formula>
    <oldFormula>'на 01.06.2019'!$A$7:$J$399</oldFormula>
  </rdn>
  <rcv guid="{CA384592-0CFD-4322-A4EB-34EC04693944}"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5" start="0" length="2147483647">
    <dxf>
      <font>
        <color auto="1"/>
      </font>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8"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M414"/>
  <sheetViews>
    <sheetView showZeros="0" tabSelected="1" showOutlineSymbols="0" view="pageBreakPreview" topLeftCell="A190" zoomScale="50" zoomScaleNormal="50" zoomScaleSheetLayoutView="42" zoomScalePageLayoutView="75" workbookViewId="0">
      <selection activeCell="C195" sqref="C195"/>
    </sheetView>
  </sheetViews>
  <sheetFormatPr defaultRowHeight="26.25" outlineLevelRow="1" outlineLevelCol="2" x14ac:dyDescent="0.25"/>
  <cols>
    <col min="1" max="1" width="16.75" style="60" customWidth="1"/>
    <col min="2" max="2" width="108" style="61" customWidth="1"/>
    <col min="3" max="3" width="23.875" style="62" customWidth="1"/>
    <col min="4" max="4" width="26.125" style="62" customWidth="1"/>
    <col min="5" max="5" width="22.625" style="63" customWidth="1" outlineLevel="2"/>
    <col min="6" max="6" width="18.625" style="64" customWidth="1" outlineLevel="2"/>
    <col min="7" max="7" width="21.25" style="65" customWidth="1" outlineLevel="2"/>
    <col min="8" max="8" width="19.375" style="64" customWidth="1" outlineLevel="2"/>
    <col min="9" max="9" width="27.875" style="64" customWidth="1" outlineLevel="2"/>
    <col min="10" max="10" width="116.125" style="61" customWidth="1"/>
    <col min="11" max="12" width="21.5" style="3" customWidth="1"/>
    <col min="13" max="13" width="22.75" style="20" customWidth="1"/>
    <col min="14" max="66" width="9" style="20" customWidth="1"/>
    <col min="67" max="16384" width="9" style="20"/>
  </cols>
  <sheetData>
    <row r="1" spans="1:13" ht="30.75" x14ac:dyDescent="0.25">
      <c r="A1" s="13"/>
      <c r="B1" s="14"/>
      <c r="C1" s="15"/>
      <c r="D1" s="15"/>
      <c r="E1" s="16"/>
      <c r="F1" s="17"/>
      <c r="G1" s="18"/>
      <c r="H1" s="17"/>
      <c r="I1" s="17"/>
      <c r="J1" s="19"/>
    </row>
    <row r="2" spans="1:13" ht="2.25" customHeight="1" x14ac:dyDescent="0.25">
      <c r="A2" s="13"/>
      <c r="B2" s="14"/>
      <c r="C2" s="15"/>
      <c r="D2" s="15"/>
      <c r="E2" s="16"/>
      <c r="F2" s="17"/>
      <c r="G2" s="18"/>
      <c r="H2" s="17"/>
      <c r="I2" s="17"/>
      <c r="J2" s="19"/>
    </row>
    <row r="3" spans="1:13" ht="63.75" customHeight="1" x14ac:dyDescent="0.25">
      <c r="A3" s="208" t="s">
        <v>124</v>
      </c>
      <c r="B3" s="208"/>
      <c r="C3" s="208"/>
      <c r="D3" s="208"/>
      <c r="E3" s="208"/>
      <c r="F3" s="208"/>
      <c r="G3" s="208"/>
      <c r="H3" s="208"/>
      <c r="I3" s="208"/>
      <c r="J3" s="208"/>
    </row>
    <row r="4" spans="1:13" s="29" customFormat="1" x14ac:dyDescent="0.25">
      <c r="A4" s="21"/>
      <c r="B4" s="22"/>
      <c r="C4" s="23"/>
      <c r="D4" s="23"/>
      <c r="E4" s="23"/>
      <c r="F4" s="23"/>
      <c r="G4" s="24"/>
      <c r="H4" s="25"/>
      <c r="I4" s="26"/>
      <c r="J4" s="27" t="s">
        <v>31</v>
      </c>
      <c r="K4" s="28"/>
      <c r="L4" s="28"/>
    </row>
    <row r="5" spans="1:13" s="3" customFormat="1" ht="75" customHeight="1" x14ac:dyDescent="0.25">
      <c r="A5" s="211" t="s">
        <v>3</v>
      </c>
      <c r="B5" s="214" t="s">
        <v>8</v>
      </c>
      <c r="C5" s="212" t="s">
        <v>59</v>
      </c>
      <c r="D5" s="212"/>
      <c r="E5" s="216" t="s">
        <v>125</v>
      </c>
      <c r="F5" s="216"/>
      <c r="G5" s="216"/>
      <c r="H5" s="216"/>
      <c r="I5" s="215" t="s">
        <v>62</v>
      </c>
      <c r="J5" s="214" t="s">
        <v>45</v>
      </c>
    </row>
    <row r="6" spans="1:13" s="3" customFormat="1" ht="52.5" customHeight="1" x14ac:dyDescent="0.25">
      <c r="A6" s="211"/>
      <c r="B6" s="214"/>
      <c r="C6" s="213" t="s">
        <v>60</v>
      </c>
      <c r="D6" s="212" t="s">
        <v>61</v>
      </c>
      <c r="E6" s="209" t="s">
        <v>7</v>
      </c>
      <c r="F6" s="209"/>
      <c r="G6" s="209" t="s">
        <v>6</v>
      </c>
      <c r="H6" s="209"/>
      <c r="I6" s="215"/>
      <c r="J6" s="214"/>
    </row>
    <row r="7" spans="1:13" s="3" customFormat="1" ht="100.5" customHeight="1" x14ac:dyDescent="0.25">
      <c r="A7" s="211"/>
      <c r="B7" s="214"/>
      <c r="C7" s="213"/>
      <c r="D7" s="212"/>
      <c r="E7" s="9" t="s">
        <v>0</v>
      </c>
      <c r="F7" s="10" t="s">
        <v>12</v>
      </c>
      <c r="G7" s="11" t="s">
        <v>9</v>
      </c>
      <c r="H7" s="10" t="s">
        <v>2</v>
      </c>
      <c r="I7" s="215"/>
      <c r="J7" s="214"/>
    </row>
    <row r="8" spans="1:13" s="12" customFormat="1" ht="36.75" customHeight="1" x14ac:dyDescent="0.25">
      <c r="A8" s="30">
        <v>1</v>
      </c>
      <c r="B8" s="31">
        <v>2</v>
      </c>
      <c r="C8" s="32">
        <v>3</v>
      </c>
      <c r="D8" s="32">
        <v>4</v>
      </c>
      <c r="E8" s="33">
        <v>5</v>
      </c>
      <c r="F8" s="32">
        <v>6</v>
      </c>
      <c r="G8" s="34">
        <v>7</v>
      </c>
      <c r="H8" s="34">
        <v>8</v>
      </c>
      <c r="I8" s="34">
        <v>9</v>
      </c>
      <c r="J8" s="32">
        <v>10</v>
      </c>
      <c r="K8" s="35"/>
      <c r="L8" s="35"/>
    </row>
    <row r="9" spans="1:13" s="77" customFormat="1" ht="40.5" x14ac:dyDescent="0.25">
      <c r="A9" s="210"/>
      <c r="B9" s="165" t="s">
        <v>30</v>
      </c>
      <c r="C9" s="167">
        <f>SUM(C10:C14)</f>
        <v>16834069.579999998</v>
      </c>
      <c r="D9" s="167">
        <f>SUM(D10:D14)</f>
        <v>16843541.829999998</v>
      </c>
      <c r="E9" s="167">
        <f>SUM(E10:E14)</f>
        <v>4327042.4400000004</v>
      </c>
      <c r="F9" s="169">
        <f>E9/D9</f>
        <v>0.25690000000000002</v>
      </c>
      <c r="G9" s="167">
        <f t="shared" ref="G9" si="0">SUM(G10:G14)</f>
        <v>3687235.81</v>
      </c>
      <c r="H9" s="169">
        <f>G9/D9</f>
        <v>0.21890000000000001</v>
      </c>
      <c r="I9" s="167">
        <f>SUM(I10:I14)</f>
        <v>16835512.780000001</v>
      </c>
      <c r="J9" s="217"/>
      <c r="K9" s="35"/>
      <c r="L9" s="74"/>
      <c r="M9" s="74"/>
    </row>
    <row r="10" spans="1:13" s="79" customFormat="1" x14ac:dyDescent="0.25">
      <c r="A10" s="210"/>
      <c r="B10" s="166" t="s">
        <v>4</v>
      </c>
      <c r="C10" s="167">
        <f t="shared" ref="C10:E14" si="1">C16+C24+C31+C38+C44+C50+C56+C64+C149+C156+C162+C169+C179+C188+C194</f>
        <v>888001.7</v>
      </c>
      <c r="D10" s="167">
        <f t="shared" si="1"/>
        <v>888001.7</v>
      </c>
      <c r="E10" s="167">
        <f t="shared" si="1"/>
        <v>14324.04</v>
      </c>
      <c r="F10" s="169">
        <f t="shared" ref="F10:F14" si="2">E10/D10</f>
        <v>1.61E-2</v>
      </c>
      <c r="G10" s="167">
        <f>G16+G24+G31+G38+G44+G50+G56+G64+G149+G156+G162+G169+G179+G188+G194</f>
        <v>14324.04</v>
      </c>
      <c r="H10" s="169">
        <f>G10/D10</f>
        <v>1.61E-2</v>
      </c>
      <c r="I10" s="167">
        <f>I16+I24+I31+I38+I44+I50+I56+I64+I149+I156+I162+I169+I179+I188+I194</f>
        <v>888001.7</v>
      </c>
      <c r="J10" s="217"/>
      <c r="K10" s="35"/>
      <c r="L10" s="74"/>
      <c r="M10" s="74"/>
    </row>
    <row r="11" spans="1:13" s="79" customFormat="1" x14ac:dyDescent="0.25">
      <c r="A11" s="210"/>
      <c r="B11" s="166" t="s">
        <v>16</v>
      </c>
      <c r="C11" s="167">
        <f t="shared" si="1"/>
        <v>15305226.17</v>
      </c>
      <c r="D11" s="167">
        <f t="shared" si="1"/>
        <v>15311847.48</v>
      </c>
      <c r="E11" s="167">
        <f t="shared" si="1"/>
        <v>4270521.33</v>
      </c>
      <c r="F11" s="169">
        <f t="shared" si="2"/>
        <v>0.27889999999999998</v>
      </c>
      <c r="G11" s="167">
        <f>G17+G25+G32+G39+G45+G51+G57+G65+G150+G157+G163+G170+G180+G189+G195</f>
        <v>3630714.7</v>
      </c>
      <c r="H11" s="169">
        <f t="shared" ref="H11:H15" si="3">G11/D11</f>
        <v>0.23710000000000001</v>
      </c>
      <c r="I11" s="167">
        <f>I17+I25+I32+I39+I45+I51+I57+I65+I150+I157+I163+I170+I180+I189+I195</f>
        <v>15305801.220000001</v>
      </c>
      <c r="J11" s="217"/>
      <c r="K11" s="35"/>
      <c r="L11" s="74"/>
      <c r="M11" s="74"/>
    </row>
    <row r="12" spans="1:13" s="79" customFormat="1" x14ac:dyDescent="0.25">
      <c r="A12" s="210"/>
      <c r="B12" s="112" t="s">
        <v>11</v>
      </c>
      <c r="C12" s="167">
        <f t="shared" si="1"/>
        <v>481641.54</v>
      </c>
      <c r="D12" s="167">
        <f t="shared" si="1"/>
        <v>484492.48</v>
      </c>
      <c r="E12" s="168">
        <f t="shared" si="1"/>
        <v>34009.769999999997</v>
      </c>
      <c r="F12" s="169">
        <f t="shared" si="2"/>
        <v>7.0199999999999999E-2</v>
      </c>
      <c r="G12" s="168">
        <f>G18+G26+G33+G40+G46+G52+G58+G66+G151+G158+G164+G171+G181+G190+G196</f>
        <v>34009.769999999997</v>
      </c>
      <c r="H12" s="169">
        <f t="shared" si="3"/>
        <v>7.0199999999999999E-2</v>
      </c>
      <c r="I12" s="171">
        <f>I18+I26+I33+I40+I46+I52+I58+I66+I151+I158+I164+I171+I181+I190+I196</f>
        <v>482509.69</v>
      </c>
      <c r="J12" s="217"/>
      <c r="K12" s="35"/>
      <c r="L12" s="74"/>
      <c r="M12" s="74"/>
    </row>
    <row r="13" spans="1:13" s="79" customFormat="1" x14ac:dyDescent="0.25">
      <c r="A13" s="210"/>
      <c r="B13" s="112" t="s">
        <v>13</v>
      </c>
      <c r="C13" s="36">
        <f t="shared" si="1"/>
        <v>0</v>
      </c>
      <c r="D13" s="36">
        <f t="shared" si="1"/>
        <v>0</v>
      </c>
      <c r="E13" s="36">
        <f t="shared" si="1"/>
        <v>0</v>
      </c>
      <c r="F13" s="37"/>
      <c r="G13" s="36">
        <f>G19+G27+G34+G41+G47+G53+G59+G67+G152+G159+G165+G172+G182+G191+G197</f>
        <v>0</v>
      </c>
      <c r="H13" s="37"/>
      <c r="I13" s="36">
        <f>I19+I27+I34+I41+I47+I53+I59+I67+I152+I159+I165+I172+I182+I191+I197</f>
        <v>0</v>
      </c>
      <c r="J13" s="217"/>
      <c r="K13" s="35"/>
      <c r="L13" s="74"/>
      <c r="M13" s="74"/>
    </row>
    <row r="14" spans="1:13" s="79" customFormat="1" x14ac:dyDescent="0.25">
      <c r="A14" s="210"/>
      <c r="B14" s="112" t="s">
        <v>5</v>
      </c>
      <c r="C14" s="167">
        <f t="shared" si="1"/>
        <v>159200.17000000001</v>
      </c>
      <c r="D14" s="167">
        <f t="shared" si="1"/>
        <v>159200.17000000001</v>
      </c>
      <c r="E14" s="167">
        <f t="shared" si="1"/>
        <v>8187.3</v>
      </c>
      <c r="F14" s="169">
        <f t="shared" si="2"/>
        <v>5.1400000000000001E-2</v>
      </c>
      <c r="G14" s="167">
        <f>G20+G28+G35+G42+G48+G54+G60+G68+G153+G160+G166+G173+G183+G192+G198</f>
        <v>8187.3</v>
      </c>
      <c r="H14" s="169">
        <f t="shared" si="3"/>
        <v>5.1400000000000001E-2</v>
      </c>
      <c r="I14" s="167">
        <f>I20+I28+I35+I42+I48+I54+I60+I68+I153+I160+I166+I173+I183+I192+I198</f>
        <v>159200.17000000001</v>
      </c>
      <c r="J14" s="217"/>
      <c r="K14" s="35"/>
      <c r="L14" s="74"/>
      <c r="M14" s="74"/>
    </row>
    <row r="15" spans="1:13" s="2" customFormat="1" ht="111" customHeight="1" x14ac:dyDescent="0.25">
      <c r="A15" s="205" t="s">
        <v>32</v>
      </c>
      <c r="B15" s="85" t="s">
        <v>97</v>
      </c>
      <c r="C15" s="128">
        <f>C16+C17+C18+C19+C20</f>
        <v>3197.6</v>
      </c>
      <c r="D15" s="128">
        <f t="shared" ref="D15:G15" si="4">D16+D17+D18+D19+D20</f>
        <v>3197.6</v>
      </c>
      <c r="E15" s="128">
        <f t="shared" si="4"/>
        <v>0</v>
      </c>
      <c r="F15" s="129">
        <f>E15/D15</f>
        <v>0</v>
      </c>
      <c r="G15" s="128">
        <f t="shared" si="4"/>
        <v>0</v>
      </c>
      <c r="H15" s="129">
        <f t="shared" si="3"/>
        <v>0</v>
      </c>
      <c r="I15" s="130">
        <f t="shared" ref="I15" si="5">I16+I17+I18+I19+I20</f>
        <v>3197.6</v>
      </c>
      <c r="J15" s="195" t="s">
        <v>116</v>
      </c>
      <c r="K15" s="35"/>
      <c r="L15" s="1"/>
      <c r="M15" s="1"/>
    </row>
    <row r="16" spans="1:13" s="2" customFormat="1" ht="89.25" customHeight="1" x14ac:dyDescent="0.25">
      <c r="A16" s="206"/>
      <c r="B16" s="86" t="s">
        <v>4</v>
      </c>
      <c r="C16" s="70"/>
      <c r="D16" s="70"/>
      <c r="E16" s="70"/>
      <c r="F16" s="140"/>
      <c r="G16" s="70"/>
      <c r="H16" s="140"/>
      <c r="I16" s="70"/>
      <c r="J16" s="193"/>
      <c r="K16" s="35"/>
      <c r="L16" s="1"/>
      <c r="M16" s="1"/>
    </row>
    <row r="17" spans="1:13" s="2" customFormat="1" ht="89.25" customHeight="1" x14ac:dyDescent="0.25">
      <c r="A17" s="206"/>
      <c r="B17" s="86" t="s">
        <v>16</v>
      </c>
      <c r="C17" s="70">
        <v>3197.6</v>
      </c>
      <c r="D17" s="70">
        <v>3197.6</v>
      </c>
      <c r="E17" s="70">
        <v>0</v>
      </c>
      <c r="F17" s="140">
        <f>E17/D17</f>
        <v>0</v>
      </c>
      <c r="G17" s="70">
        <v>0</v>
      </c>
      <c r="H17" s="140">
        <f>G17/D17</f>
        <v>0</v>
      </c>
      <c r="I17" s="71">
        <f>D17-G17</f>
        <v>3197.6</v>
      </c>
      <c r="J17" s="193"/>
      <c r="K17" s="35"/>
      <c r="L17" s="1"/>
      <c r="M17" s="1"/>
    </row>
    <row r="18" spans="1:13" s="2" customFormat="1" ht="89.25" customHeight="1" x14ac:dyDescent="0.25">
      <c r="A18" s="206"/>
      <c r="B18" s="86" t="s">
        <v>11</v>
      </c>
      <c r="C18" s="38"/>
      <c r="D18" s="38"/>
      <c r="E18" s="38"/>
      <c r="F18" s="39"/>
      <c r="G18" s="38"/>
      <c r="H18" s="39"/>
      <c r="I18" s="38"/>
      <c r="J18" s="193"/>
      <c r="K18" s="35"/>
      <c r="L18" s="1"/>
      <c r="M18" s="1"/>
    </row>
    <row r="19" spans="1:13" s="2" customFormat="1" ht="89.25" customHeight="1" x14ac:dyDescent="0.25">
      <c r="A19" s="206"/>
      <c r="B19" s="86" t="s">
        <v>13</v>
      </c>
      <c r="C19" s="38">
        <v>0</v>
      </c>
      <c r="D19" s="38">
        <v>0</v>
      </c>
      <c r="E19" s="38">
        <v>0</v>
      </c>
      <c r="F19" s="39"/>
      <c r="G19" s="38">
        <v>0</v>
      </c>
      <c r="H19" s="39"/>
      <c r="I19" s="38">
        <v>0</v>
      </c>
      <c r="J19" s="193"/>
      <c r="K19" s="35"/>
      <c r="L19" s="1"/>
      <c r="M19" s="1"/>
    </row>
    <row r="20" spans="1:13" s="3" customFormat="1" ht="81" customHeight="1" x14ac:dyDescent="0.25">
      <c r="A20" s="207"/>
      <c r="B20" s="86" t="s">
        <v>5</v>
      </c>
      <c r="C20" s="38"/>
      <c r="D20" s="38"/>
      <c r="E20" s="38"/>
      <c r="F20" s="39"/>
      <c r="G20" s="38"/>
      <c r="H20" s="39"/>
      <c r="I20" s="38"/>
      <c r="J20" s="193"/>
      <c r="K20" s="35"/>
      <c r="L20" s="1"/>
      <c r="M20" s="1"/>
    </row>
    <row r="21" spans="1:13" ht="262.5" customHeight="1" x14ac:dyDescent="0.25">
      <c r="A21" s="205" t="s">
        <v>14</v>
      </c>
      <c r="B21" s="201" t="s">
        <v>100</v>
      </c>
      <c r="C21" s="191">
        <f>C24+C25+C26+C27</f>
        <v>13107738.18</v>
      </c>
      <c r="D21" s="191">
        <f>D24+D25+D26+D27</f>
        <v>13109784.800000001</v>
      </c>
      <c r="E21" s="197">
        <f>E24+E25+E26+E27</f>
        <v>3824585.79</v>
      </c>
      <c r="F21" s="192">
        <f>(E21/D21)</f>
        <v>0.29170000000000001</v>
      </c>
      <c r="G21" s="191">
        <f>G24+G25+G26+G27</f>
        <v>3308254.1</v>
      </c>
      <c r="H21" s="192">
        <f>G21/D21</f>
        <v>0.25230000000000002</v>
      </c>
      <c r="I21" s="191">
        <f>SUM(I24:I28)</f>
        <v>13109621.869999999</v>
      </c>
      <c r="J21" s="198" t="s">
        <v>117</v>
      </c>
      <c r="K21" s="35"/>
      <c r="L21" s="1"/>
      <c r="M21" s="1"/>
    </row>
    <row r="22" spans="1:13" ht="379.5" customHeight="1" x14ac:dyDescent="0.25">
      <c r="A22" s="206"/>
      <c r="B22" s="202"/>
      <c r="C22" s="191"/>
      <c r="D22" s="191"/>
      <c r="E22" s="197"/>
      <c r="F22" s="192"/>
      <c r="G22" s="191"/>
      <c r="H22" s="192"/>
      <c r="I22" s="191"/>
      <c r="J22" s="199"/>
      <c r="K22" s="35"/>
      <c r="L22" s="1"/>
      <c r="M22" s="1"/>
    </row>
    <row r="23" spans="1:13" ht="61.5" customHeight="1" x14ac:dyDescent="0.25">
      <c r="A23" s="89"/>
      <c r="B23" s="203"/>
      <c r="C23" s="191"/>
      <c r="D23" s="191"/>
      <c r="E23" s="197"/>
      <c r="F23" s="192"/>
      <c r="G23" s="191"/>
      <c r="H23" s="192"/>
      <c r="I23" s="191"/>
      <c r="J23" s="199"/>
      <c r="K23" s="35"/>
      <c r="L23" s="1"/>
      <c r="M23" s="1"/>
    </row>
    <row r="24" spans="1:13" ht="125.25" customHeight="1" x14ac:dyDescent="0.25">
      <c r="A24" s="67"/>
      <c r="B24" s="86" t="s">
        <v>4</v>
      </c>
      <c r="C24" s="70">
        <v>197780.3</v>
      </c>
      <c r="D24" s="70">
        <v>197780.3</v>
      </c>
      <c r="E24" s="38"/>
      <c r="F24" s="39"/>
      <c r="G24" s="40"/>
      <c r="H24" s="39"/>
      <c r="I24" s="70">
        <v>197780.3</v>
      </c>
      <c r="J24" s="199"/>
      <c r="K24" s="35"/>
      <c r="L24" s="1"/>
      <c r="M24" s="1"/>
    </row>
    <row r="25" spans="1:13" ht="125.25" customHeight="1" x14ac:dyDescent="0.25">
      <c r="A25" s="67"/>
      <c r="B25" s="86" t="s">
        <v>16</v>
      </c>
      <c r="C25" s="70">
        <v>12752155.1</v>
      </c>
      <c r="D25" s="70">
        <v>12752155.1</v>
      </c>
      <c r="E25" s="70">
        <v>3816618.29</v>
      </c>
      <c r="F25" s="140">
        <f>E25/D25</f>
        <v>0.29930000000000001</v>
      </c>
      <c r="G25" s="70">
        <v>3300286.6</v>
      </c>
      <c r="H25" s="140">
        <f>G25/D25</f>
        <v>0.25879999999999997</v>
      </c>
      <c r="I25" s="71">
        <f>11460685.04+1053.06+1290270.36</f>
        <v>12752008.460000001</v>
      </c>
      <c r="J25" s="199"/>
      <c r="K25" s="35"/>
      <c r="L25" s="1"/>
      <c r="M25" s="1"/>
    </row>
    <row r="26" spans="1:13" s="41" customFormat="1" ht="125.25" customHeight="1" x14ac:dyDescent="0.25">
      <c r="A26" s="67" t="s">
        <v>46</v>
      </c>
      <c r="B26" s="86" t="s">
        <v>11</v>
      </c>
      <c r="C26" s="70">
        <v>157802.78</v>
      </c>
      <c r="D26" s="70">
        <v>159849.4</v>
      </c>
      <c r="E26" s="70">
        <f>G26</f>
        <v>7967.5</v>
      </c>
      <c r="F26" s="140">
        <f>E26/D26</f>
        <v>4.9799999999999997E-2</v>
      </c>
      <c r="G26" s="70">
        <v>7967.5</v>
      </c>
      <c r="H26" s="70">
        <f t="shared" ref="H26" si="6">G26/D26</f>
        <v>0.05</v>
      </c>
      <c r="I26" s="71">
        <f>20761.94+1053.06+138018.11</f>
        <v>159833.10999999999</v>
      </c>
      <c r="J26" s="199"/>
      <c r="K26" s="35"/>
      <c r="L26" s="1"/>
      <c r="M26" s="1"/>
    </row>
    <row r="27" spans="1:13" ht="42.75" customHeight="1" x14ac:dyDescent="0.25">
      <c r="A27" s="67"/>
      <c r="B27" s="86" t="s">
        <v>13</v>
      </c>
      <c r="C27" s="38"/>
      <c r="D27" s="38"/>
      <c r="E27" s="38"/>
      <c r="F27" s="39"/>
      <c r="G27" s="38"/>
      <c r="H27" s="39"/>
      <c r="I27" s="42"/>
      <c r="J27" s="199"/>
      <c r="K27" s="35"/>
      <c r="L27" s="1"/>
      <c r="M27" s="1"/>
    </row>
    <row r="28" spans="1:13" ht="42.75" customHeight="1" x14ac:dyDescent="0.25">
      <c r="A28" s="67"/>
      <c r="B28" s="86" t="s">
        <v>5</v>
      </c>
      <c r="C28" s="38"/>
      <c r="D28" s="38"/>
      <c r="E28" s="38"/>
      <c r="F28" s="39"/>
      <c r="G28" s="38"/>
      <c r="H28" s="39"/>
      <c r="I28" s="42"/>
      <c r="J28" s="200"/>
      <c r="K28" s="35"/>
      <c r="L28" s="1"/>
      <c r="M28" s="1"/>
    </row>
    <row r="29" spans="1:13" x14ac:dyDescent="0.25">
      <c r="A29" s="205" t="s">
        <v>15</v>
      </c>
      <c r="B29" s="201" t="s">
        <v>107</v>
      </c>
      <c r="C29" s="197">
        <f>C31+C32+C33+C34+C35</f>
        <v>394113.5</v>
      </c>
      <c r="D29" s="197">
        <f t="shared" ref="D29" si="7">D31+D32+D33+D34+D35</f>
        <v>390173.12</v>
      </c>
      <c r="E29" s="197">
        <f>E31+E32+E33+E34+E35</f>
        <v>200791.96</v>
      </c>
      <c r="F29" s="221">
        <f>E29/D29</f>
        <v>0.51459999999999995</v>
      </c>
      <c r="G29" s="191">
        <v>82257.45</v>
      </c>
      <c r="H29" s="221">
        <f>G29/D29</f>
        <v>0.21079999999999999</v>
      </c>
      <c r="I29" s="197">
        <f>D29</f>
        <v>390173.12</v>
      </c>
      <c r="J29" s="195" t="s">
        <v>127</v>
      </c>
      <c r="K29" s="35"/>
      <c r="L29" s="1"/>
      <c r="M29" s="1"/>
    </row>
    <row r="30" spans="1:13" ht="322.5" customHeight="1" x14ac:dyDescent="0.25">
      <c r="A30" s="207"/>
      <c r="B30" s="203"/>
      <c r="C30" s="197"/>
      <c r="D30" s="197"/>
      <c r="E30" s="197"/>
      <c r="F30" s="221"/>
      <c r="G30" s="191"/>
      <c r="H30" s="221"/>
      <c r="I30" s="197"/>
      <c r="J30" s="193"/>
      <c r="K30" s="35"/>
      <c r="L30" s="1"/>
      <c r="M30" s="1"/>
    </row>
    <row r="31" spans="1:13" ht="39" customHeight="1" x14ac:dyDescent="0.25">
      <c r="A31" s="87"/>
      <c r="B31" s="86" t="s">
        <v>4</v>
      </c>
      <c r="C31" s="71"/>
      <c r="D31" s="71"/>
      <c r="E31" s="71"/>
      <c r="F31" s="84"/>
      <c r="G31" s="70"/>
      <c r="H31" s="84"/>
      <c r="I31" s="71"/>
      <c r="J31" s="193"/>
      <c r="K31" s="35"/>
      <c r="L31" s="1"/>
      <c r="M31" s="1"/>
    </row>
    <row r="32" spans="1:13" ht="109.5" customHeight="1" x14ac:dyDescent="0.25">
      <c r="A32" s="87"/>
      <c r="B32" s="86" t="s">
        <v>48</v>
      </c>
      <c r="C32" s="71">
        <v>394113.5</v>
      </c>
      <c r="D32" s="71">
        <f>394113.5-3940.38</f>
        <v>390173.12</v>
      </c>
      <c r="E32" s="71">
        <v>200791.96</v>
      </c>
      <c r="F32" s="84">
        <f t="shared" ref="F32" si="8">E32/D32</f>
        <v>0.51459999999999995</v>
      </c>
      <c r="G32" s="71">
        <v>82307.47</v>
      </c>
      <c r="H32" s="84">
        <f>G32/D32</f>
        <v>0.21099999999999999</v>
      </c>
      <c r="I32" s="71">
        <f>14194.9+2246.6+235924.6+137807.02</f>
        <v>390173.12</v>
      </c>
      <c r="J32" s="193"/>
      <c r="K32" s="35"/>
      <c r="L32" s="1"/>
      <c r="M32" s="1"/>
    </row>
    <row r="33" spans="1:13" ht="82.5" customHeight="1" x14ac:dyDescent="0.25">
      <c r="A33" s="87"/>
      <c r="B33" s="86" t="s">
        <v>11</v>
      </c>
      <c r="C33" s="71"/>
      <c r="D33" s="71"/>
      <c r="E33" s="71">
        <f>G33</f>
        <v>0</v>
      </c>
      <c r="F33" s="84"/>
      <c r="G33" s="70"/>
      <c r="H33" s="84"/>
      <c r="I33" s="71"/>
      <c r="J33" s="193"/>
      <c r="K33" s="35"/>
      <c r="L33" s="1"/>
      <c r="M33" s="1"/>
    </row>
    <row r="34" spans="1:13" ht="81.75" customHeight="1" x14ac:dyDescent="0.25">
      <c r="A34" s="87"/>
      <c r="B34" s="86" t="s">
        <v>13</v>
      </c>
      <c r="C34" s="71"/>
      <c r="D34" s="71"/>
      <c r="E34" s="71">
        <f>G34</f>
        <v>0</v>
      </c>
      <c r="F34" s="84"/>
      <c r="G34" s="70"/>
      <c r="H34" s="84"/>
      <c r="I34" s="71"/>
      <c r="J34" s="193"/>
      <c r="K34" s="35"/>
      <c r="L34" s="1"/>
      <c r="M34" s="1"/>
    </row>
    <row r="35" spans="1:13" ht="352.5" customHeight="1" x14ac:dyDescent="0.25">
      <c r="A35" s="87"/>
      <c r="B35" s="86" t="s">
        <v>5</v>
      </c>
      <c r="C35" s="71"/>
      <c r="D35" s="71"/>
      <c r="E35" s="71"/>
      <c r="F35" s="84"/>
      <c r="G35" s="70"/>
      <c r="H35" s="84"/>
      <c r="I35" s="71"/>
      <c r="J35" s="193"/>
      <c r="K35" s="35"/>
      <c r="L35" s="1"/>
      <c r="M35" s="1"/>
    </row>
    <row r="36" spans="1:13" s="77" customFormat="1" ht="28.5" customHeight="1" x14ac:dyDescent="0.25">
      <c r="A36" s="87" t="s">
        <v>33</v>
      </c>
      <c r="B36" s="85" t="s">
        <v>77</v>
      </c>
      <c r="C36" s="36"/>
      <c r="D36" s="36"/>
      <c r="E36" s="113"/>
      <c r="F36" s="37"/>
      <c r="G36" s="40"/>
      <c r="H36" s="37"/>
      <c r="I36" s="114"/>
      <c r="J36" s="86" t="s">
        <v>35</v>
      </c>
      <c r="K36" s="35"/>
      <c r="L36" s="74"/>
      <c r="M36" s="74"/>
    </row>
    <row r="37" spans="1:13" ht="240.75" customHeight="1" x14ac:dyDescent="0.25">
      <c r="A37" s="90" t="s">
        <v>1</v>
      </c>
      <c r="B37" s="86" t="s">
        <v>101</v>
      </c>
      <c r="C37" s="127">
        <f>C39+C40+C38</f>
        <v>15123.26</v>
      </c>
      <c r="D37" s="125">
        <f>D39+D40+D38</f>
        <v>15123.26</v>
      </c>
      <c r="E37" s="125">
        <f>E39+E40+E38</f>
        <v>182</v>
      </c>
      <c r="F37" s="126">
        <f t="shared" ref="F37" si="9">E37/D37</f>
        <v>1.2E-2</v>
      </c>
      <c r="G37" s="40">
        <f>G39+G40+G38</f>
        <v>0</v>
      </c>
      <c r="H37" s="37">
        <f t="shared" ref="H37" si="10">G37/D37</f>
        <v>0</v>
      </c>
      <c r="I37" s="125">
        <f>I39+I40+I38</f>
        <v>15123.26</v>
      </c>
      <c r="J37" s="222" t="s">
        <v>121</v>
      </c>
      <c r="K37" s="35"/>
      <c r="L37" s="1"/>
      <c r="M37" s="1"/>
    </row>
    <row r="38" spans="1:13" ht="122.25" customHeight="1" x14ac:dyDescent="0.25">
      <c r="A38" s="91"/>
      <c r="B38" s="86" t="s">
        <v>4</v>
      </c>
      <c r="C38" s="71">
        <v>5004.8900000000003</v>
      </c>
      <c r="D38" s="71">
        <v>5004.8900000000003</v>
      </c>
      <c r="E38" s="71">
        <v>0</v>
      </c>
      <c r="F38" s="84">
        <f>E38/D38</f>
        <v>0</v>
      </c>
      <c r="G38" s="38">
        <v>0</v>
      </c>
      <c r="H38" s="43">
        <f>G38/D38</f>
        <v>0</v>
      </c>
      <c r="I38" s="71">
        <f>D38</f>
        <v>5004.8900000000003</v>
      </c>
      <c r="J38" s="222"/>
      <c r="K38" s="35"/>
      <c r="L38" s="1"/>
      <c r="M38" s="1"/>
    </row>
    <row r="39" spans="1:13" ht="122.25" customHeight="1" x14ac:dyDescent="0.25">
      <c r="A39" s="87"/>
      <c r="B39" s="86" t="s">
        <v>48</v>
      </c>
      <c r="C39" s="71">
        <v>9157.09</v>
      </c>
      <c r="D39" s="71">
        <v>9157.09</v>
      </c>
      <c r="E39" s="71">
        <v>182</v>
      </c>
      <c r="F39" s="84">
        <f t="shared" ref="F39" si="11">E39/D39</f>
        <v>1.9900000000000001E-2</v>
      </c>
      <c r="G39" s="42">
        <v>0</v>
      </c>
      <c r="H39" s="43">
        <f t="shared" ref="H39" si="12">G39/D39</f>
        <v>0</v>
      </c>
      <c r="I39" s="71">
        <f>D39</f>
        <v>9157.09</v>
      </c>
      <c r="J39" s="222"/>
      <c r="K39" s="35"/>
      <c r="L39" s="1"/>
      <c r="M39" s="1"/>
    </row>
    <row r="40" spans="1:13" ht="150.75" customHeight="1" x14ac:dyDescent="0.25">
      <c r="A40" s="87"/>
      <c r="B40" s="86" t="s">
        <v>11</v>
      </c>
      <c r="C40" s="71">
        <v>961.28</v>
      </c>
      <c r="D40" s="71">
        <v>961.28</v>
      </c>
      <c r="E40" s="42">
        <f>G40</f>
        <v>0</v>
      </c>
      <c r="F40" s="43">
        <f>E40/D40</f>
        <v>0</v>
      </c>
      <c r="G40" s="38">
        <v>0</v>
      </c>
      <c r="H40" s="43">
        <f>G40/D40</f>
        <v>0</v>
      </c>
      <c r="I40" s="71">
        <f>D40</f>
        <v>961.28</v>
      </c>
      <c r="J40" s="222"/>
      <c r="K40" s="35"/>
      <c r="L40" s="1"/>
      <c r="M40" s="1"/>
    </row>
    <row r="41" spans="1:13" ht="122.25" customHeight="1" x14ac:dyDescent="0.25">
      <c r="A41" s="5"/>
      <c r="B41" s="86" t="s">
        <v>13</v>
      </c>
      <c r="C41" s="42"/>
      <c r="D41" s="42"/>
      <c r="E41" s="42"/>
      <c r="F41" s="43"/>
      <c r="G41" s="38"/>
      <c r="H41" s="43"/>
      <c r="I41" s="42"/>
      <c r="J41" s="222"/>
      <c r="K41" s="35"/>
      <c r="L41" s="1"/>
      <c r="M41" s="1"/>
    </row>
    <row r="42" spans="1:13" ht="137.25" customHeight="1" x14ac:dyDescent="0.25">
      <c r="A42" s="5"/>
      <c r="B42" s="86" t="s">
        <v>5</v>
      </c>
      <c r="C42" s="42"/>
      <c r="D42" s="42"/>
      <c r="E42" s="42"/>
      <c r="F42" s="43"/>
      <c r="G42" s="38"/>
      <c r="H42" s="43"/>
      <c r="I42" s="42"/>
      <c r="J42" s="222"/>
      <c r="K42" s="35"/>
      <c r="L42" s="1"/>
      <c r="M42" s="1"/>
    </row>
    <row r="43" spans="1:13" s="2" customFormat="1" ht="283.5" customHeight="1" x14ac:dyDescent="0.25">
      <c r="A43" s="87" t="s">
        <v>10</v>
      </c>
      <c r="B43" s="85" t="s">
        <v>102</v>
      </c>
      <c r="C43" s="125">
        <f>C44+C45+C46+C47</f>
        <v>21682.63</v>
      </c>
      <c r="D43" s="125">
        <f>D44+D45+D46+D47</f>
        <v>21682.63</v>
      </c>
      <c r="E43" s="36">
        <f>E44+E45+E46+E47+E48</f>
        <v>0</v>
      </c>
      <c r="F43" s="37">
        <f>E43/D43</f>
        <v>0</v>
      </c>
      <c r="G43" s="40">
        <f>SUM(G44:G48)</f>
        <v>0</v>
      </c>
      <c r="H43" s="37">
        <f>G43/D43</f>
        <v>0</v>
      </c>
      <c r="I43" s="127">
        <f>I44+I45+I46+I47</f>
        <v>21682.63</v>
      </c>
      <c r="J43" s="230" t="s">
        <v>118</v>
      </c>
      <c r="K43" s="35"/>
      <c r="L43" s="1"/>
      <c r="M43" s="1"/>
    </row>
    <row r="44" spans="1:13" s="3" customFormat="1" x14ac:dyDescent="0.25">
      <c r="A44" s="92"/>
      <c r="B44" s="86" t="s">
        <v>4</v>
      </c>
      <c r="C44" s="71">
        <v>4140</v>
      </c>
      <c r="D44" s="71">
        <v>4140</v>
      </c>
      <c r="E44" s="42"/>
      <c r="F44" s="43"/>
      <c r="G44" s="38">
        <v>0</v>
      </c>
      <c r="H44" s="37"/>
      <c r="I44" s="70">
        <f>D44</f>
        <v>4140</v>
      </c>
      <c r="J44" s="230"/>
      <c r="K44" s="35"/>
      <c r="L44" s="1"/>
      <c r="M44" s="1"/>
    </row>
    <row r="45" spans="1:13" s="3" customFormat="1" x14ac:dyDescent="0.25">
      <c r="A45" s="92"/>
      <c r="B45" s="86" t="s">
        <v>48</v>
      </c>
      <c r="C45" s="71">
        <v>16458.5</v>
      </c>
      <c r="D45" s="71">
        <v>16458.5</v>
      </c>
      <c r="E45" s="42">
        <v>0</v>
      </c>
      <c r="F45" s="43">
        <f>E45/D45</f>
        <v>0</v>
      </c>
      <c r="G45" s="38">
        <v>0</v>
      </c>
      <c r="H45" s="43">
        <f t="shared" ref="H45:H46" si="13">G45/D45</f>
        <v>0</v>
      </c>
      <c r="I45" s="70">
        <f>D45</f>
        <v>16458.5</v>
      </c>
      <c r="J45" s="230"/>
      <c r="K45" s="35"/>
      <c r="L45" s="1"/>
      <c r="M45" s="1"/>
    </row>
    <row r="46" spans="1:13" s="3" customFormat="1" x14ac:dyDescent="0.25">
      <c r="A46" s="92"/>
      <c r="B46" s="86" t="s">
        <v>11</v>
      </c>
      <c r="C46" s="71">
        <v>1084.1300000000001</v>
      </c>
      <c r="D46" s="71">
        <v>1084.1300000000001</v>
      </c>
      <c r="E46" s="42">
        <f>G46</f>
        <v>0</v>
      </c>
      <c r="F46" s="43">
        <f>E46/D46</f>
        <v>0</v>
      </c>
      <c r="G46" s="38">
        <v>0</v>
      </c>
      <c r="H46" s="43">
        <f t="shared" si="13"/>
        <v>0</v>
      </c>
      <c r="I46" s="70">
        <f>D46</f>
        <v>1084.1300000000001</v>
      </c>
      <c r="J46" s="230"/>
      <c r="K46" s="35"/>
      <c r="L46" s="1"/>
      <c r="M46" s="1"/>
    </row>
    <row r="47" spans="1:13" s="3" customFormat="1" x14ac:dyDescent="0.25">
      <c r="A47" s="92"/>
      <c r="B47" s="86" t="s">
        <v>13</v>
      </c>
      <c r="C47" s="42">
        <v>0</v>
      </c>
      <c r="D47" s="42">
        <v>0</v>
      </c>
      <c r="E47" s="42"/>
      <c r="F47" s="43">
        <v>0</v>
      </c>
      <c r="G47" s="44"/>
      <c r="H47" s="43"/>
      <c r="I47" s="42">
        <f>D47-G47</f>
        <v>0</v>
      </c>
      <c r="J47" s="230"/>
      <c r="K47" s="35"/>
      <c r="L47" s="1"/>
      <c r="M47" s="1"/>
    </row>
    <row r="48" spans="1:13" s="3" customFormat="1" ht="31.5" customHeight="1" x14ac:dyDescent="0.25">
      <c r="A48" s="92"/>
      <c r="B48" s="86" t="s">
        <v>5</v>
      </c>
      <c r="C48" s="42"/>
      <c r="D48" s="42"/>
      <c r="E48" s="42"/>
      <c r="F48" s="43"/>
      <c r="G48" s="38"/>
      <c r="H48" s="43"/>
      <c r="I48" s="42"/>
      <c r="J48" s="230"/>
      <c r="K48" s="35"/>
      <c r="L48" s="1"/>
      <c r="M48" s="1"/>
    </row>
    <row r="49" spans="1:13" s="3" customFormat="1" ht="252" customHeight="1" x14ac:dyDescent="0.25">
      <c r="A49" s="87" t="s">
        <v>34</v>
      </c>
      <c r="B49" s="93" t="s">
        <v>104</v>
      </c>
      <c r="C49" s="127">
        <f>C50+C51+C52+C53</f>
        <v>11894.17</v>
      </c>
      <c r="D49" s="127">
        <f t="shared" ref="D49:E49" si="14">D50+D51+D52+D53</f>
        <v>11894.17</v>
      </c>
      <c r="E49" s="127">
        <f t="shared" si="14"/>
        <v>5182.72</v>
      </c>
      <c r="F49" s="160">
        <f t="shared" ref="F49:F51" si="15">E49/D49</f>
        <v>0.43569999999999998</v>
      </c>
      <c r="G49" s="127">
        <f>G50+G51+G52+G53</f>
        <v>2919.28</v>
      </c>
      <c r="H49" s="160">
        <f t="shared" ref="H49:H51" si="16">G49/D49</f>
        <v>0.24540000000000001</v>
      </c>
      <c r="I49" s="127">
        <f>I50+I51+I52+I53</f>
        <v>11894.17</v>
      </c>
      <c r="J49" s="193" t="s">
        <v>120</v>
      </c>
      <c r="K49" s="35"/>
      <c r="L49" s="1"/>
      <c r="M49" s="1"/>
    </row>
    <row r="50" spans="1:13" s="3" customFormat="1" ht="44.25" customHeight="1" x14ac:dyDescent="0.25">
      <c r="A50" s="87"/>
      <c r="B50" s="86" t="s">
        <v>4</v>
      </c>
      <c r="C50" s="70">
        <v>493.1</v>
      </c>
      <c r="D50" s="70">
        <v>493.1</v>
      </c>
      <c r="E50" s="127"/>
      <c r="F50" s="160"/>
      <c r="G50" s="127"/>
      <c r="H50" s="160"/>
      <c r="I50" s="70">
        <f>230.14+262.96</f>
        <v>493.1</v>
      </c>
      <c r="J50" s="193"/>
      <c r="K50" s="35"/>
      <c r="L50" s="1"/>
      <c r="M50" s="1"/>
    </row>
    <row r="51" spans="1:13" s="3" customFormat="1" ht="44.25" customHeight="1" x14ac:dyDescent="0.25">
      <c r="A51" s="87"/>
      <c r="B51" s="86" t="s">
        <v>16</v>
      </c>
      <c r="C51" s="70">
        <v>11401.07</v>
      </c>
      <c r="D51" s="70">
        <v>11401.07</v>
      </c>
      <c r="E51" s="70">
        <v>5182.72</v>
      </c>
      <c r="F51" s="140">
        <f t="shared" si="15"/>
        <v>0.4546</v>
      </c>
      <c r="G51" s="70">
        <v>2919.28</v>
      </c>
      <c r="H51" s="140">
        <f t="shared" si="16"/>
        <v>0.25609999999999999</v>
      </c>
      <c r="I51" s="70">
        <f>1996.34+93.33+9311.4</f>
        <v>11401.07</v>
      </c>
      <c r="J51" s="193"/>
      <c r="K51" s="35"/>
      <c r="L51" s="1"/>
      <c r="M51" s="1"/>
    </row>
    <row r="52" spans="1:13" s="3" customFormat="1" ht="44.25" customHeight="1" x14ac:dyDescent="0.25">
      <c r="A52" s="87"/>
      <c r="B52" s="86" t="s">
        <v>11</v>
      </c>
      <c r="C52" s="40"/>
      <c r="D52" s="40"/>
      <c r="E52" s="40"/>
      <c r="F52" s="45"/>
      <c r="G52" s="40"/>
      <c r="H52" s="45"/>
      <c r="I52" s="40"/>
      <c r="J52" s="193"/>
      <c r="K52" s="35"/>
      <c r="L52" s="1"/>
      <c r="M52" s="1"/>
    </row>
    <row r="53" spans="1:13" s="3" customFormat="1" ht="44.25" customHeight="1" x14ac:dyDescent="0.25">
      <c r="A53" s="5"/>
      <c r="B53" s="86" t="s">
        <v>13</v>
      </c>
      <c r="C53" s="40"/>
      <c r="D53" s="40"/>
      <c r="E53" s="40"/>
      <c r="F53" s="45"/>
      <c r="G53" s="40"/>
      <c r="H53" s="45"/>
      <c r="I53" s="40"/>
      <c r="J53" s="193"/>
      <c r="K53" s="35"/>
      <c r="L53" s="1"/>
      <c r="M53" s="1"/>
    </row>
    <row r="54" spans="1:13" s="3" customFormat="1" ht="44.25" customHeight="1" x14ac:dyDescent="0.25">
      <c r="A54" s="5"/>
      <c r="B54" s="86" t="s">
        <v>5</v>
      </c>
      <c r="C54" s="38"/>
      <c r="D54" s="38"/>
      <c r="E54" s="38"/>
      <c r="F54" s="39"/>
      <c r="G54" s="38"/>
      <c r="H54" s="39"/>
      <c r="I54" s="38"/>
      <c r="J54" s="193"/>
      <c r="K54" s="35"/>
      <c r="L54" s="1"/>
      <c r="M54" s="1"/>
    </row>
    <row r="55" spans="1:13" s="46" customFormat="1" ht="312.75" customHeight="1" x14ac:dyDescent="0.25">
      <c r="A55" s="87" t="s">
        <v>17</v>
      </c>
      <c r="B55" s="88" t="s">
        <v>98</v>
      </c>
      <c r="C55" s="130">
        <f>C56+C57+C58+C59+C60</f>
        <v>2104</v>
      </c>
      <c r="D55" s="130">
        <f>D56+D57+D58+D59+D60</f>
        <v>2104</v>
      </c>
      <c r="E55" s="130">
        <f>E56+E57+E58+E59+E60</f>
        <v>2013.5</v>
      </c>
      <c r="F55" s="163">
        <f>E55/D55</f>
        <v>0.95699999999999996</v>
      </c>
      <c r="G55" s="130">
        <f>G56+G57+G58+G59+G60</f>
        <v>1645.13</v>
      </c>
      <c r="H55" s="163">
        <f>G55/D55</f>
        <v>0.78190000000000004</v>
      </c>
      <c r="I55" s="130">
        <f>I56+I57+I58+I59+I60</f>
        <v>2104</v>
      </c>
      <c r="J55" s="193" t="s">
        <v>114</v>
      </c>
      <c r="K55" s="35"/>
      <c r="L55" s="1"/>
      <c r="M55" s="1"/>
    </row>
    <row r="56" spans="1:13" s="3" customFormat="1" x14ac:dyDescent="0.25">
      <c r="A56" s="87"/>
      <c r="B56" s="83" t="s">
        <v>4</v>
      </c>
      <c r="C56" s="70">
        <v>0</v>
      </c>
      <c r="D56" s="70">
        <v>0</v>
      </c>
      <c r="E56" s="70">
        <v>0</v>
      </c>
      <c r="F56" s="140"/>
      <c r="G56" s="70">
        <v>0</v>
      </c>
      <c r="H56" s="140"/>
      <c r="I56" s="70">
        <v>0</v>
      </c>
      <c r="J56" s="193"/>
      <c r="K56" s="35"/>
      <c r="L56" s="1"/>
      <c r="M56" s="1"/>
    </row>
    <row r="57" spans="1:13" s="3" customFormat="1" x14ac:dyDescent="0.25">
      <c r="A57" s="87"/>
      <c r="B57" s="83" t="s">
        <v>48</v>
      </c>
      <c r="C57" s="70">
        <v>2104</v>
      </c>
      <c r="D57" s="70">
        <v>2104</v>
      </c>
      <c r="E57" s="70">
        <v>2013.5</v>
      </c>
      <c r="F57" s="140">
        <f t="shared" ref="F57" si="17">E57/D57</f>
        <v>0.95699999999999996</v>
      </c>
      <c r="G57" s="70">
        <v>1645.13</v>
      </c>
      <c r="H57" s="140">
        <f t="shared" ref="H57" si="18">G57/D57</f>
        <v>0.78190000000000004</v>
      </c>
      <c r="I57" s="70">
        <f>D57</f>
        <v>2104</v>
      </c>
      <c r="J57" s="193"/>
      <c r="K57" s="35"/>
      <c r="L57" s="1"/>
      <c r="M57" s="1"/>
    </row>
    <row r="58" spans="1:13" s="3" customFormat="1" x14ac:dyDescent="0.25">
      <c r="A58" s="87"/>
      <c r="B58" s="83" t="s">
        <v>11</v>
      </c>
      <c r="C58" s="38">
        <v>0</v>
      </c>
      <c r="D58" s="38">
        <v>0</v>
      </c>
      <c r="E58" s="38">
        <f>G58</f>
        <v>0</v>
      </c>
      <c r="F58" s="39"/>
      <c r="G58" s="38">
        <v>0</v>
      </c>
      <c r="H58" s="39"/>
      <c r="I58" s="38">
        <v>0</v>
      </c>
      <c r="J58" s="193"/>
      <c r="K58" s="35"/>
      <c r="L58" s="1"/>
      <c r="M58" s="1"/>
    </row>
    <row r="59" spans="1:13" s="3" customFormat="1" x14ac:dyDescent="0.25">
      <c r="A59" s="87"/>
      <c r="B59" s="83" t="s">
        <v>13</v>
      </c>
      <c r="C59" s="38"/>
      <c r="D59" s="38"/>
      <c r="E59" s="38"/>
      <c r="F59" s="39"/>
      <c r="G59" s="38"/>
      <c r="H59" s="39"/>
      <c r="I59" s="38"/>
      <c r="J59" s="193"/>
      <c r="K59" s="35"/>
      <c r="L59" s="1"/>
      <c r="M59" s="1"/>
    </row>
    <row r="60" spans="1:13" s="3" customFormat="1" x14ac:dyDescent="0.25">
      <c r="A60" s="87"/>
      <c r="B60" s="86" t="s">
        <v>5</v>
      </c>
      <c r="C60" s="38"/>
      <c r="D60" s="38"/>
      <c r="E60" s="38"/>
      <c r="F60" s="39"/>
      <c r="G60" s="38"/>
      <c r="H60" s="39"/>
      <c r="I60" s="38"/>
      <c r="J60" s="193"/>
      <c r="K60" s="35"/>
      <c r="L60" s="1"/>
      <c r="M60" s="1"/>
    </row>
    <row r="61" spans="1:13" s="75" customFormat="1" ht="61.5" customHeight="1" x14ac:dyDescent="0.25">
      <c r="A61" s="87" t="s">
        <v>18</v>
      </c>
      <c r="B61" s="95" t="s">
        <v>78</v>
      </c>
      <c r="C61" s="40"/>
      <c r="D61" s="40"/>
      <c r="E61" s="115"/>
      <c r="F61" s="45"/>
      <c r="G61" s="40"/>
      <c r="H61" s="45"/>
      <c r="I61" s="116"/>
      <c r="J61" s="86" t="s">
        <v>35</v>
      </c>
      <c r="K61" s="35"/>
      <c r="L61" s="74"/>
      <c r="M61" s="74"/>
    </row>
    <row r="62" spans="1:13" s="47" customFormat="1" ht="288" customHeight="1" x14ac:dyDescent="0.25">
      <c r="A62" s="172" t="s">
        <v>19</v>
      </c>
      <c r="B62" s="188" t="s">
        <v>126</v>
      </c>
      <c r="C62" s="187">
        <f>SUM(C64:C67)</f>
        <v>1412247.85</v>
      </c>
      <c r="D62" s="189">
        <f>SUM(D64:D67)</f>
        <v>1412252.29</v>
      </c>
      <c r="E62" s="174">
        <f>SUM(E64:E67)</f>
        <v>116006.51</v>
      </c>
      <c r="F62" s="176">
        <f>E62/D62</f>
        <v>8.2100000000000006E-2</v>
      </c>
      <c r="G62" s="189">
        <f t="shared" ref="G62" si="19">SUM(G64:G68)</f>
        <v>116006.39</v>
      </c>
      <c r="H62" s="190">
        <f>G62/D62</f>
        <v>8.2100000000000006E-2</v>
      </c>
      <c r="I62" s="187">
        <f>SUM(I64:I67)</f>
        <v>1404386.17</v>
      </c>
      <c r="J62" s="217"/>
      <c r="K62" s="35"/>
      <c r="L62" s="1"/>
      <c r="M62" s="1"/>
    </row>
    <row r="63" spans="1:13" s="47" customFormat="1" ht="315" customHeight="1" x14ac:dyDescent="0.25">
      <c r="A63" s="173"/>
      <c r="B63" s="188"/>
      <c r="C63" s="187"/>
      <c r="D63" s="189"/>
      <c r="E63" s="175"/>
      <c r="F63" s="177"/>
      <c r="G63" s="189"/>
      <c r="H63" s="190"/>
      <c r="I63" s="187"/>
      <c r="J63" s="217"/>
      <c r="K63" s="35"/>
      <c r="L63" s="1"/>
      <c r="M63" s="1"/>
    </row>
    <row r="64" spans="1:13" s="6" customFormat="1" x14ac:dyDescent="0.25">
      <c r="A64" s="158"/>
      <c r="B64" s="112" t="s">
        <v>4</v>
      </c>
      <c r="C64" s="148">
        <f t="shared" ref="C64:E68" si="20">C70+C118</f>
        <v>31334.73</v>
      </c>
      <c r="D64" s="131">
        <f t="shared" si="20"/>
        <v>31334.73</v>
      </c>
      <c r="E64" s="131">
        <f t="shared" si="20"/>
        <v>1776.35</v>
      </c>
      <c r="F64" s="136">
        <f t="shared" ref="F64:F66" si="21">E64/D64</f>
        <v>5.67E-2</v>
      </c>
      <c r="G64" s="131">
        <f>G70+G118</f>
        <v>1776.35</v>
      </c>
      <c r="H64" s="136">
        <f t="shared" ref="H64:H66" si="22">G64/D64</f>
        <v>5.67E-2</v>
      </c>
      <c r="I64" s="131">
        <f>I70+I118</f>
        <v>31334.73</v>
      </c>
      <c r="J64" s="217"/>
      <c r="K64" s="35"/>
      <c r="L64" s="1"/>
      <c r="M64" s="1"/>
    </row>
    <row r="65" spans="1:13" s="6" customFormat="1" x14ac:dyDescent="0.25">
      <c r="A65" s="158"/>
      <c r="B65" s="112" t="s">
        <v>36</v>
      </c>
      <c r="C65" s="148">
        <f t="shared" si="20"/>
        <v>1213706.69</v>
      </c>
      <c r="D65" s="131">
        <f t="shared" si="20"/>
        <v>1213706.69</v>
      </c>
      <c r="E65" s="131">
        <f t="shared" si="20"/>
        <v>101919.94</v>
      </c>
      <c r="F65" s="136">
        <f t="shared" si="21"/>
        <v>8.4000000000000005E-2</v>
      </c>
      <c r="G65" s="131">
        <f>G71+G119</f>
        <v>101919.82</v>
      </c>
      <c r="H65" s="136">
        <f t="shared" si="22"/>
        <v>8.4000000000000005E-2</v>
      </c>
      <c r="I65" s="131">
        <f>I71+I119</f>
        <v>1207807.07</v>
      </c>
      <c r="J65" s="217"/>
      <c r="K65" s="35"/>
      <c r="L65" s="1"/>
      <c r="M65" s="1"/>
    </row>
    <row r="66" spans="1:13" s="6" customFormat="1" x14ac:dyDescent="0.25">
      <c r="A66" s="158"/>
      <c r="B66" s="112" t="s">
        <v>11</v>
      </c>
      <c r="C66" s="148">
        <f t="shared" si="20"/>
        <v>167206.43</v>
      </c>
      <c r="D66" s="131">
        <f t="shared" si="20"/>
        <v>167210.87</v>
      </c>
      <c r="E66" s="131">
        <f t="shared" si="20"/>
        <v>12310.22</v>
      </c>
      <c r="F66" s="136">
        <f t="shared" si="21"/>
        <v>7.3599999999999999E-2</v>
      </c>
      <c r="G66" s="131">
        <f>G72+G120</f>
        <v>12310.22</v>
      </c>
      <c r="H66" s="136">
        <f t="shared" si="22"/>
        <v>7.3599999999999999E-2</v>
      </c>
      <c r="I66" s="131">
        <f>I72+I120</f>
        <v>165244.37</v>
      </c>
      <c r="J66" s="217"/>
      <c r="K66" s="35"/>
      <c r="L66" s="1"/>
      <c r="M66" s="1"/>
    </row>
    <row r="67" spans="1:13" s="6" customFormat="1" x14ac:dyDescent="0.25">
      <c r="A67" s="158"/>
      <c r="B67" s="112" t="s">
        <v>13</v>
      </c>
      <c r="C67" s="148">
        <f t="shared" si="20"/>
        <v>0</v>
      </c>
      <c r="D67" s="131">
        <f t="shared" si="20"/>
        <v>0</v>
      </c>
      <c r="E67" s="131">
        <f t="shared" si="20"/>
        <v>0</v>
      </c>
      <c r="F67" s="136">
        <v>0</v>
      </c>
      <c r="G67" s="131"/>
      <c r="H67" s="136">
        <v>0</v>
      </c>
      <c r="I67" s="131">
        <f>I73+I121</f>
        <v>0</v>
      </c>
      <c r="J67" s="217"/>
      <c r="K67" s="35"/>
      <c r="L67" s="1"/>
      <c r="M67" s="1"/>
    </row>
    <row r="68" spans="1:13" s="6" customFormat="1" collapsed="1" x14ac:dyDescent="0.25">
      <c r="A68" s="158"/>
      <c r="B68" s="112" t="s">
        <v>5</v>
      </c>
      <c r="C68" s="148">
        <f t="shared" si="20"/>
        <v>0</v>
      </c>
      <c r="D68" s="131">
        <f t="shared" si="20"/>
        <v>0</v>
      </c>
      <c r="E68" s="131">
        <f t="shared" si="20"/>
        <v>0</v>
      </c>
      <c r="F68" s="136"/>
      <c r="G68" s="131"/>
      <c r="H68" s="136"/>
      <c r="I68" s="131">
        <f>I74+I122</f>
        <v>0</v>
      </c>
      <c r="J68" s="217"/>
      <c r="K68" s="35"/>
      <c r="L68" s="1"/>
      <c r="M68" s="1"/>
    </row>
    <row r="69" spans="1:13" s="48" customFormat="1" x14ac:dyDescent="0.25">
      <c r="A69" s="141" t="s">
        <v>38</v>
      </c>
      <c r="B69" s="142" t="s">
        <v>74</v>
      </c>
      <c r="C69" s="143">
        <f>SUM(C70:C74)</f>
        <v>1373551.44</v>
      </c>
      <c r="D69" s="143">
        <f>SUM(D70:D74)</f>
        <v>1373551.44</v>
      </c>
      <c r="E69" s="143">
        <f>SUM(E70:E74)</f>
        <v>111911.03999999999</v>
      </c>
      <c r="F69" s="144">
        <f>E69/D69</f>
        <v>8.1500000000000003E-2</v>
      </c>
      <c r="G69" s="143">
        <f>SUM(G70:G74)</f>
        <v>111911.03999999999</v>
      </c>
      <c r="H69" s="144">
        <f>G69/D69</f>
        <v>8.1500000000000003E-2</v>
      </c>
      <c r="I69" s="143">
        <f>SUM(I70:I74)</f>
        <v>1365685.44</v>
      </c>
      <c r="J69" s="233"/>
      <c r="K69" s="35"/>
      <c r="L69" s="1"/>
      <c r="M69" s="1"/>
    </row>
    <row r="70" spans="1:13" s="7" customFormat="1" x14ac:dyDescent="0.25">
      <c r="A70" s="159"/>
      <c r="B70" s="112" t="s">
        <v>4</v>
      </c>
      <c r="C70" s="131">
        <f>C100+C76</f>
        <v>0</v>
      </c>
      <c r="D70" s="131">
        <f t="shared" ref="C70:I72" si="23">D100+D76</f>
        <v>0</v>
      </c>
      <c r="E70" s="131">
        <f t="shared" si="23"/>
        <v>0</v>
      </c>
      <c r="F70" s="136">
        <f t="shared" si="23"/>
        <v>0</v>
      </c>
      <c r="G70" s="131">
        <f t="shared" si="23"/>
        <v>0</v>
      </c>
      <c r="H70" s="136">
        <f t="shared" si="23"/>
        <v>0</v>
      </c>
      <c r="I70" s="131">
        <f t="shared" si="23"/>
        <v>0</v>
      </c>
      <c r="J70" s="233"/>
      <c r="K70" s="35"/>
      <c r="L70" s="1"/>
      <c r="M70" s="1"/>
    </row>
    <row r="71" spans="1:13" s="7" customFormat="1" x14ac:dyDescent="0.25">
      <c r="A71" s="159"/>
      <c r="B71" s="112" t="s">
        <v>47</v>
      </c>
      <c r="C71" s="131">
        <f t="shared" si="23"/>
        <v>1206604.8</v>
      </c>
      <c r="D71" s="131">
        <f t="shared" si="23"/>
        <v>1206604.8</v>
      </c>
      <c r="E71" s="131">
        <f t="shared" si="23"/>
        <v>99600.82</v>
      </c>
      <c r="F71" s="136">
        <f t="shared" si="23"/>
        <v>8.8800000000000004E-2</v>
      </c>
      <c r="G71" s="131">
        <f t="shared" si="23"/>
        <v>99600.82</v>
      </c>
      <c r="H71" s="136">
        <f t="shared" si="23"/>
        <v>8.8800000000000004E-2</v>
      </c>
      <c r="I71" s="131">
        <f t="shared" si="23"/>
        <v>1200705.3</v>
      </c>
      <c r="J71" s="233"/>
      <c r="K71" s="35"/>
      <c r="L71" s="1"/>
      <c r="M71" s="1"/>
    </row>
    <row r="72" spans="1:13" s="7" customFormat="1" x14ac:dyDescent="0.25">
      <c r="A72" s="159"/>
      <c r="B72" s="112" t="s">
        <v>11</v>
      </c>
      <c r="C72" s="131">
        <f t="shared" si="23"/>
        <v>166946.64000000001</v>
      </c>
      <c r="D72" s="131">
        <f t="shared" si="23"/>
        <v>166946.64000000001</v>
      </c>
      <c r="E72" s="131">
        <f t="shared" si="23"/>
        <v>12310.22</v>
      </c>
      <c r="F72" s="136">
        <f t="shared" si="23"/>
        <v>8.8800000000000004E-2</v>
      </c>
      <c r="G72" s="131">
        <f t="shared" si="23"/>
        <v>12310.22</v>
      </c>
      <c r="H72" s="136">
        <f t="shared" si="23"/>
        <v>8.8800000000000004E-2</v>
      </c>
      <c r="I72" s="131">
        <f t="shared" si="23"/>
        <v>164980.14000000001</v>
      </c>
      <c r="J72" s="233"/>
      <c r="K72" s="35"/>
      <c r="L72" s="1"/>
      <c r="M72" s="1"/>
    </row>
    <row r="73" spans="1:13" s="7" customFormat="1" x14ac:dyDescent="0.25">
      <c r="A73" s="159"/>
      <c r="B73" s="112" t="s">
        <v>13</v>
      </c>
      <c r="C73" s="131"/>
      <c r="D73" s="131"/>
      <c r="E73" s="131"/>
      <c r="F73" s="136">
        <v>0</v>
      </c>
      <c r="G73" s="131"/>
      <c r="H73" s="136">
        <v>0</v>
      </c>
      <c r="I73" s="131"/>
      <c r="J73" s="233"/>
      <c r="K73" s="35"/>
      <c r="L73" s="1"/>
      <c r="M73" s="1"/>
    </row>
    <row r="74" spans="1:13" s="7" customFormat="1" x14ac:dyDescent="0.25">
      <c r="A74" s="107"/>
      <c r="B74" s="86" t="s">
        <v>5</v>
      </c>
      <c r="C74" s="42">
        <f t="shared" ref="C74:I74" si="24">C80+C104</f>
        <v>0</v>
      </c>
      <c r="D74" s="42">
        <f t="shared" si="24"/>
        <v>0</v>
      </c>
      <c r="E74" s="42">
        <f t="shared" si="24"/>
        <v>0</v>
      </c>
      <c r="F74" s="43">
        <f t="shared" si="24"/>
        <v>0</v>
      </c>
      <c r="G74" s="42">
        <f t="shared" si="24"/>
        <v>0</v>
      </c>
      <c r="H74" s="43">
        <f t="shared" si="24"/>
        <v>0</v>
      </c>
      <c r="I74" s="42">
        <f t="shared" si="24"/>
        <v>0</v>
      </c>
      <c r="J74" s="233"/>
      <c r="K74" s="35"/>
      <c r="L74" s="1"/>
      <c r="M74" s="1"/>
    </row>
    <row r="75" spans="1:13" s="48" customFormat="1" ht="90" customHeight="1" x14ac:dyDescent="0.25">
      <c r="A75" s="109" t="s">
        <v>39</v>
      </c>
      <c r="B75" s="105" t="s">
        <v>69</v>
      </c>
      <c r="C75" s="143">
        <f>SUM(C76:C80)</f>
        <v>1260295.3</v>
      </c>
      <c r="D75" s="143">
        <f>SUM(D76:D80)</f>
        <v>1260295.3</v>
      </c>
      <c r="E75" s="143">
        <f>SUM(E76:E80)</f>
        <v>111911.03999999999</v>
      </c>
      <c r="F75" s="144">
        <f>E75/D75</f>
        <v>8.8800000000000004E-2</v>
      </c>
      <c r="G75" s="143">
        <f>SUM(G76:G80)</f>
        <v>111911.03999999999</v>
      </c>
      <c r="H75" s="144">
        <f>G75/D75</f>
        <v>8.8800000000000004E-2</v>
      </c>
      <c r="I75" s="143">
        <f>SUM(I76:I80)</f>
        <v>1260295.3</v>
      </c>
      <c r="J75" s="8"/>
      <c r="K75" s="35"/>
      <c r="L75" s="1"/>
      <c r="M75" s="1"/>
    </row>
    <row r="76" spans="1:13" s="7" customFormat="1" x14ac:dyDescent="0.25">
      <c r="A76" s="96"/>
      <c r="B76" s="86" t="s">
        <v>4</v>
      </c>
      <c r="C76" s="131"/>
      <c r="D76" s="151"/>
      <c r="E76" s="131"/>
      <c r="F76" s="144"/>
      <c r="G76" s="131"/>
      <c r="H76" s="144"/>
      <c r="I76" s="131"/>
      <c r="J76" s="80"/>
      <c r="K76" s="35"/>
      <c r="L76" s="1"/>
      <c r="M76" s="1"/>
    </row>
    <row r="77" spans="1:13" s="7" customFormat="1" x14ac:dyDescent="0.25">
      <c r="A77" s="96"/>
      <c r="B77" s="86" t="s">
        <v>47</v>
      </c>
      <c r="C77" s="131">
        <f>C89+C83+C95</f>
        <v>1121662.7</v>
      </c>
      <c r="D77" s="131">
        <f>D89+D83+D95</f>
        <v>1121662.7</v>
      </c>
      <c r="E77" s="131">
        <f>E83+E89+E95</f>
        <v>99600.82</v>
      </c>
      <c r="F77" s="144">
        <f t="shared" ref="F77:F78" si="25">E77/D77</f>
        <v>8.8800000000000004E-2</v>
      </c>
      <c r="G77" s="131">
        <f>G89+G83+G95</f>
        <v>99600.82</v>
      </c>
      <c r="H77" s="144">
        <f t="shared" ref="H77:H78" si="26">G77/D77</f>
        <v>8.8800000000000004E-2</v>
      </c>
      <c r="I77" s="131">
        <f>I89+I83+I95</f>
        <v>1121662.7</v>
      </c>
      <c r="J77" s="80"/>
      <c r="K77" s="35"/>
      <c r="L77" s="1"/>
      <c r="M77" s="1"/>
    </row>
    <row r="78" spans="1:13" s="7" customFormat="1" x14ac:dyDescent="0.25">
      <c r="A78" s="96"/>
      <c r="B78" s="86" t="s">
        <v>37</v>
      </c>
      <c r="C78" s="131">
        <f>C90+C84+C96</f>
        <v>138632.6</v>
      </c>
      <c r="D78" s="131">
        <f>D90+D84+D96</f>
        <v>138632.6</v>
      </c>
      <c r="E78" s="131">
        <f>E90+E84+E96</f>
        <v>12310.22</v>
      </c>
      <c r="F78" s="144">
        <f t="shared" si="25"/>
        <v>8.8800000000000004E-2</v>
      </c>
      <c r="G78" s="131">
        <f>G90+G84+G96</f>
        <v>12310.22</v>
      </c>
      <c r="H78" s="144">
        <f t="shared" si="26"/>
        <v>8.8800000000000004E-2</v>
      </c>
      <c r="I78" s="131">
        <f>I90+I84+I96</f>
        <v>138632.6</v>
      </c>
      <c r="J78" s="80"/>
      <c r="K78" s="35"/>
      <c r="L78" s="1"/>
      <c r="M78" s="1"/>
    </row>
    <row r="79" spans="1:13" s="7" customFormat="1" x14ac:dyDescent="0.25">
      <c r="A79" s="96"/>
      <c r="B79" s="86" t="s">
        <v>13</v>
      </c>
      <c r="C79" s="131"/>
      <c r="D79" s="131"/>
      <c r="E79" s="131"/>
      <c r="F79" s="136"/>
      <c r="G79" s="131"/>
      <c r="H79" s="136"/>
      <c r="I79" s="131"/>
      <c r="J79" s="80"/>
      <c r="K79" s="35"/>
      <c r="L79" s="1"/>
      <c r="M79" s="1"/>
    </row>
    <row r="80" spans="1:13" s="7" customFormat="1" x14ac:dyDescent="0.25">
      <c r="A80" s="96"/>
      <c r="B80" s="86" t="s">
        <v>5</v>
      </c>
      <c r="C80" s="131"/>
      <c r="D80" s="151"/>
      <c r="E80" s="131"/>
      <c r="F80" s="136"/>
      <c r="G80" s="131"/>
      <c r="H80" s="136"/>
      <c r="I80" s="131"/>
      <c r="J80" s="80"/>
      <c r="K80" s="35"/>
      <c r="L80" s="1"/>
      <c r="M80" s="1"/>
    </row>
    <row r="81" spans="1:13" s="48" customFormat="1" ht="50.25" customHeight="1" x14ac:dyDescent="0.25">
      <c r="A81" s="156" t="s">
        <v>56</v>
      </c>
      <c r="B81" s="157" t="s">
        <v>71</v>
      </c>
      <c r="C81" s="135">
        <f>SUM(C82:C86)</f>
        <v>1198440.2</v>
      </c>
      <c r="D81" s="135">
        <f>SUM(D82:D86)</f>
        <v>1198440.2</v>
      </c>
      <c r="E81" s="135">
        <f>SUM(E82:E86)</f>
        <v>103343.03999999999</v>
      </c>
      <c r="F81" s="132">
        <f>E81/D81</f>
        <v>8.6199999999999999E-2</v>
      </c>
      <c r="G81" s="135">
        <f>SUM(G82:G86)</f>
        <v>103343.03999999999</v>
      </c>
      <c r="H81" s="132">
        <f>G81/D81</f>
        <v>8.6199999999999999E-2</v>
      </c>
      <c r="I81" s="135">
        <f>SUM(I82:I86)</f>
        <v>1198440.2</v>
      </c>
      <c r="J81" s="234" t="s">
        <v>92</v>
      </c>
      <c r="K81" s="35"/>
      <c r="L81" s="1"/>
      <c r="M81" s="1"/>
    </row>
    <row r="82" spans="1:13" s="7" customFormat="1" x14ac:dyDescent="0.25">
      <c r="A82" s="145"/>
      <c r="B82" s="112" t="s">
        <v>4</v>
      </c>
      <c r="C82" s="131"/>
      <c r="D82" s="151"/>
      <c r="E82" s="131"/>
      <c r="F82" s="136"/>
      <c r="G82" s="131"/>
      <c r="H82" s="136"/>
      <c r="I82" s="131"/>
      <c r="J82" s="235"/>
      <c r="K82" s="35"/>
      <c r="L82" s="1"/>
      <c r="M82" s="1"/>
    </row>
    <row r="83" spans="1:13" s="7" customFormat="1" x14ac:dyDescent="0.25">
      <c r="A83" s="145"/>
      <c r="B83" s="112" t="s">
        <v>47</v>
      </c>
      <c r="C83" s="131">
        <f>224309.2+842302.5</f>
        <v>1066611.7</v>
      </c>
      <c r="D83" s="131">
        <f>224309.2+842302.5</f>
        <v>1066611.7</v>
      </c>
      <c r="E83" s="131">
        <v>91975.3</v>
      </c>
      <c r="F83" s="136">
        <f>E83/D83</f>
        <v>8.6199999999999999E-2</v>
      </c>
      <c r="G83" s="131">
        <f>18395.06+73580.24</f>
        <v>91975.3</v>
      </c>
      <c r="H83" s="136">
        <f>G83/D83</f>
        <v>8.6199999999999999E-2</v>
      </c>
      <c r="I83" s="131">
        <v>1066611.7</v>
      </c>
      <c r="J83" s="235"/>
      <c r="K83" s="35"/>
      <c r="L83" s="1"/>
      <c r="M83" s="1"/>
    </row>
    <row r="84" spans="1:13" s="7" customFormat="1" x14ac:dyDescent="0.25">
      <c r="A84" s="145"/>
      <c r="B84" s="112" t="s">
        <v>37</v>
      </c>
      <c r="C84" s="131">
        <f>27723.7+104104.8</f>
        <v>131828.5</v>
      </c>
      <c r="D84" s="131">
        <f>27723.7+104104.8</f>
        <v>131828.5</v>
      </c>
      <c r="E84" s="131">
        <v>11367.74</v>
      </c>
      <c r="F84" s="136">
        <f>E84/D84</f>
        <v>8.6199999999999999E-2</v>
      </c>
      <c r="G84" s="131">
        <f>9094.19+2273.55</f>
        <v>11367.74</v>
      </c>
      <c r="H84" s="136">
        <f>G84/D84</f>
        <v>8.6199999999999999E-2</v>
      </c>
      <c r="I84" s="131">
        <v>131828.5</v>
      </c>
      <c r="J84" s="235"/>
      <c r="K84" s="35"/>
      <c r="L84" s="1"/>
      <c r="M84" s="1"/>
    </row>
    <row r="85" spans="1:13" s="7" customFormat="1" x14ac:dyDescent="0.25">
      <c r="A85" s="145"/>
      <c r="B85" s="112" t="s">
        <v>13</v>
      </c>
      <c r="C85" s="131"/>
      <c r="D85" s="131"/>
      <c r="E85" s="131"/>
      <c r="F85" s="136"/>
      <c r="G85" s="131"/>
      <c r="H85" s="136"/>
      <c r="I85" s="131"/>
      <c r="J85" s="235"/>
      <c r="K85" s="35"/>
      <c r="L85" s="1"/>
      <c r="M85" s="1"/>
    </row>
    <row r="86" spans="1:13" s="7" customFormat="1" x14ac:dyDescent="0.25">
      <c r="A86" s="145"/>
      <c r="B86" s="112" t="s">
        <v>5</v>
      </c>
      <c r="C86" s="131"/>
      <c r="D86" s="151"/>
      <c r="E86" s="131"/>
      <c r="F86" s="136"/>
      <c r="G86" s="131"/>
      <c r="H86" s="136"/>
      <c r="I86" s="131"/>
      <c r="J86" s="236"/>
      <c r="K86" s="35"/>
      <c r="L86" s="1"/>
      <c r="M86" s="1"/>
    </row>
    <row r="87" spans="1:13" s="48" customFormat="1" ht="40.5" x14ac:dyDescent="0.25">
      <c r="A87" s="110" t="s">
        <v>57</v>
      </c>
      <c r="B87" s="97" t="s">
        <v>88</v>
      </c>
      <c r="C87" s="135">
        <v>12139.1</v>
      </c>
      <c r="D87" s="135">
        <f>SUM(D88:D92)</f>
        <v>30960.9</v>
      </c>
      <c r="E87" s="135">
        <f>SUM(E88:E92)</f>
        <v>8568</v>
      </c>
      <c r="F87" s="132">
        <f>E87/D87</f>
        <v>0.2767</v>
      </c>
      <c r="G87" s="135">
        <f>SUM(G88:G92)</f>
        <v>8568</v>
      </c>
      <c r="H87" s="136">
        <f t="shared" ref="H87:H90" si="27">G87/D87</f>
        <v>0.2767</v>
      </c>
      <c r="I87" s="135">
        <f>SUM(I88:I92)</f>
        <v>30960.9</v>
      </c>
      <c r="J87" s="180" t="s">
        <v>94</v>
      </c>
      <c r="K87" s="35"/>
      <c r="L87" s="1"/>
      <c r="M87" s="1"/>
    </row>
    <row r="88" spans="1:13" s="7" customFormat="1" x14ac:dyDescent="0.25">
      <c r="A88" s="111"/>
      <c r="B88" s="86" t="s">
        <v>4</v>
      </c>
      <c r="C88" s="131"/>
      <c r="D88" s="151"/>
      <c r="E88" s="131"/>
      <c r="F88" s="136"/>
      <c r="G88" s="131"/>
      <c r="H88" s="136"/>
      <c r="I88" s="131"/>
      <c r="J88" s="181"/>
      <c r="K88" s="35"/>
      <c r="L88" s="1"/>
      <c r="M88" s="1"/>
    </row>
    <row r="89" spans="1:13" s="7" customFormat="1" x14ac:dyDescent="0.25">
      <c r="A89" s="111"/>
      <c r="B89" s="86" t="s">
        <v>47</v>
      </c>
      <c r="C89" s="131">
        <v>27555.200000000001</v>
      </c>
      <c r="D89" s="131">
        <v>27555.200000000001</v>
      </c>
      <c r="E89" s="131">
        <v>7625.52</v>
      </c>
      <c r="F89" s="136">
        <f>E89/D89</f>
        <v>0.2767</v>
      </c>
      <c r="G89" s="131">
        <v>7625.52</v>
      </c>
      <c r="H89" s="136">
        <f>G89/D89</f>
        <v>0.2767</v>
      </c>
      <c r="I89" s="131">
        <v>27555.200000000001</v>
      </c>
      <c r="J89" s="181"/>
      <c r="K89" s="35"/>
      <c r="L89" s="1"/>
      <c r="M89" s="1"/>
    </row>
    <row r="90" spans="1:13" s="7" customFormat="1" x14ac:dyDescent="0.25">
      <c r="A90" s="111"/>
      <c r="B90" s="86" t="s">
        <v>37</v>
      </c>
      <c r="C90" s="131">
        <v>3405.7</v>
      </c>
      <c r="D90" s="131">
        <v>3405.7</v>
      </c>
      <c r="E90" s="131">
        <v>942.48</v>
      </c>
      <c r="F90" s="136">
        <f>E90/D90</f>
        <v>0.2767</v>
      </c>
      <c r="G90" s="131">
        <v>942.48</v>
      </c>
      <c r="H90" s="136">
        <f t="shared" si="27"/>
        <v>0.2767</v>
      </c>
      <c r="I90" s="131">
        <v>3405.7</v>
      </c>
      <c r="J90" s="181"/>
      <c r="K90" s="35"/>
      <c r="L90" s="1"/>
      <c r="M90" s="1"/>
    </row>
    <row r="91" spans="1:13" s="7" customFormat="1" x14ac:dyDescent="0.25">
      <c r="A91" s="111"/>
      <c r="B91" s="86" t="s">
        <v>13</v>
      </c>
      <c r="C91" s="131"/>
      <c r="D91" s="131"/>
      <c r="E91" s="131"/>
      <c r="F91" s="136"/>
      <c r="G91" s="131"/>
      <c r="H91" s="136"/>
      <c r="I91" s="131">
        <v>0</v>
      </c>
      <c r="J91" s="181"/>
      <c r="K91" s="35"/>
      <c r="L91" s="1"/>
      <c r="M91" s="1"/>
    </row>
    <row r="92" spans="1:13" s="7" customFormat="1" x14ac:dyDescent="0.25">
      <c r="A92" s="111"/>
      <c r="B92" s="86" t="s">
        <v>5</v>
      </c>
      <c r="C92" s="42"/>
      <c r="D92" s="36"/>
      <c r="E92" s="42"/>
      <c r="F92" s="43"/>
      <c r="G92" s="42"/>
      <c r="H92" s="43"/>
      <c r="I92" s="42"/>
      <c r="J92" s="182"/>
      <c r="K92" s="35"/>
      <c r="L92" s="1"/>
      <c r="M92" s="1"/>
    </row>
    <row r="93" spans="1:13" s="7" customFormat="1" ht="75" customHeight="1" x14ac:dyDescent="0.25">
      <c r="A93" s="110" t="s">
        <v>89</v>
      </c>
      <c r="B93" s="97" t="s">
        <v>90</v>
      </c>
      <c r="C93" s="135">
        <v>12139.1</v>
      </c>
      <c r="D93" s="135">
        <f>SUM(D94:D98)</f>
        <v>30894.2</v>
      </c>
      <c r="E93" s="135">
        <f>SUM(E94:E98)</f>
        <v>0</v>
      </c>
      <c r="F93" s="132">
        <f>E93/D93</f>
        <v>0</v>
      </c>
      <c r="G93" s="135">
        <f>SUM(G94:G98)</f>
        <v>0</v>
      </c>
      <c r="H93" s="136">
        <f t="shared" ref="H93" si="28">G93/D93</f>
        <v>0</v>
      </c>
      <c r="I93" s="135">
        <f>SUM(I94:I98)</f>
        <v>30894.2</v>
      </c>
      <c r="J93" s="180" t="s">
        <v>91</v>
      </c>
      <c r="K93" s="35"/>
      <c r="L93" s="1"/>
      <c r="M93" s="1"/>
    </row>
    <row r="94" spans="1:13" s="7" customFormat="1" x14ac:dyDescent="0.25">
      <c r="A94" s="111"/>
      <c r="B94" s="86" t="s">
        <v>4</v>
      </c>
      <c r="C94" s="131"/>
      <c r="D94" s="151"/>
      <c r="E94" s="131"/>
      <c r="F94" s="136"/>
      <c r="G94" s="131"/>
      <c r="H94" s="136"/>
      <c r="I94" s="131"/>
      <c r="J94" s="181"/>
      <c r="K94" s="35"/>
      <c r="L94" s="1"/>
      <c r="M94" s="1"/>
    </row>
    <row r="95" spans="1:13" s="7" customFormat="1" x14ac:dyDescent="0.25">
      <c r="A95" s="111"/>
      <c r="B95" s="86" t="s">
        <v>47</v>
      </c>
      <c r="C95" s="131">
        <v>27495.8</v>
      </c>
      <c r="D95" s="131">
        <v>27495.8</v>
      </c>
      <c r="E95" s="131"/>
      <c r="F95" s="136">
        <f>E95/D95</f>
        <v>0</v>
      </c>
      <c r="G95" s="131"/>
      <c r="H95" s="136">
        <f>G95/D95</f>
        <v>0</v>
      </c>
      <c r="I95" s="131">
        <v>27495.8</v>
      </c>
      <c r="J95" s="181"/>
      <c r="K95" s="35"/>
      <c r="L95" s="1"/>
      <c r="M95" s="1"/>
    </row>
    <row r="96" spans="1:13" s="7" customFormat="1" x14ac:dyDescent="0.25">
      <c r="A96" s="111"/>
      <c r="B96" s="86" t="s">
        <v>37</v>
      </c>
      <c r="C96" s="131">
        <v>3398.4</v>
      </c>
      <c r="D96" s="131">
        <v>3398.4</v>
      </c>
      <c r="E96" s="131"/>
      <c r="F96" s="136">
        <f>E96/D96</f>
        <v>0</v>
      </c>
      <c r="G96" s="131"/>
      <c r="H96" s="136">
        <f t="shared" ref="H96" si="29">G96/D96</f>
        <v>0</v>
      </c>
      <c r="I96" s="131">
        <v>3398.4</v>
      </c>
      <c r="J96" s="181"/>
      <c r="K96" s="35"/>
      <c r="L96" s="1"/>
      <c r="M96" s="1"/>
    </row>
    <row r="97" spans="1:13" s="7" customFormat="1" x14ac:dyDescent="0.25">
      <c r="A97" s="111"/>
      <c r="B97" s="86" t="s">
        <v>13</v>
      </c>
      <c r="C97" s="131"/>
      <c r="D97" s="131"/>
      <c r="E97" s="131"/>
      <c r="F97" s="136"/>
      <c r="G97" s="131"/>
      <c r="H97" s="136"/>
      <c r="I97" s="131">
        <v>0</v>
      </c>
      <c r="J97" s="181"/>
      <c r="K97" s="35"/>
      <c r="L97" s="1"/>
      <c r="M97" s="1"/>
    </row>
    <row r="98" spans="1:13" s="7" customFormat="1" x14ac:dyDescent="0.25">
      <c r="A98" s="111"/>
      <c r="B98" s="86" t="s">
        <v>5</v>
      </c>
      <c r="C98" s="42"/>
      <c r="D98" s="36"/>
      <c r="E98" s="42"/>
      <c r="F98" s="43"/>
      <c r="G98" s="42"/>
      <c r="H98" s="43"/>
      <c r="I98" s="42"/>
      <c r="J98" s="182"/>
      <c r="K98" s="35"/>
      <c r="L98" s="1"/>
      <c r="M98" s="1"/>
    </row>
    <row r="99" spans="1:13" s="48" customFormat="1" ht="81" x14ac:dyDescent="0.25">
      <c r="A99" s="141" t="s">
        <v>52</v>
      </c>
      <c r="B99" s="142" t="s">
        <v>72</v>
      </c>
      <c r="C99" s="143">
        <f>SUM(C100:C104)</f>
        <v>113256.14</v>
      </c>
      <c r="D99" s="143">
        <f>SUM(D100:D104)</f>
        <v>113256.14</v>
      </c>
      <c r="E99" s="143">
        <f>SUM(E100:E104)</f>
        <v>0</v>
      </c>
      <c r="F99" s="144">
        <f>E99/D99</f>
        <v>0</v>
      </c>
      <c r="G99" s="143">
        <f>SUM(G100:G104)</f>
        <v>0</v>
      </c>
      <c r="H99" s="144">
        <f>G99/D99</f>
        <v>0</v>
      </c>
      <c r="I99" s="143">
        <f>SUM(I100:I104)</f>
        <v>105390.14</v>
      </c>
      <c r="J99" s="232"/>
      <c r="K99" s="35"/>
      <c r="L99" s="1"/>
      <c r="M99" s="1"/>
    </row>
    <row r="100" spans="1:13" s="7" customFormat="1" x14ac:dyDescent="0.25">
      <c r="A100" s="145"/>
      <c r="B100" s="112" t="s">
        <v>4</v>
      </c>
      <c r="C100" s="131">
        <f>C106</f>
        <v>0</v>
      </c>
      <c r="D100" s="131">
        <f>D106</f>
        <v>0</v>
      </c>
      <c r="E100" s="131">
        <f>E106</f>
        <v>0</v>
      </c>
      <c r="F100" s="136"/>
      <c r="G100" s="131"/>
      <c r="H100" s="136"/>
      <c r="I100" s="131"/>
      <c r="J100" s="232"/>
      <c r="K100" s="35"/>
      <c r="L100" s="1"/>
      <c r="M100" s="1"/>
    </row>
    <row r="101" spans="1:13" s="7" customFormat="1" x14ac:dyDescent="0.25">
      <c r="A101" s="145"/>
      <c r="B101" s="112" t="s">
        <v>47</v>
      </c>
      <c r="C101" s="131">
        <f>C107+C113</f>
        <v>84942.1</v>
      </c>
      <c r="D101" s="131">
        <f>D107+D113</f>
        <v>84942.1</v>
      </c>
      <c r="E101" s="131">
        <f t="shared" ref="C101:G104" si="30">E107</f>
        <v>0</v>
      </c>
      <c r="F101" s="136">
        <f>E101/D101</f>
        <v>0</v>
      </c>
      <c r="G101" s="131">
        <f t="shared" si="30"/>
        <v>0</v>
      </c>
      <c r="H101" s="136">
        <f>G101/D101</f>
        <v>0</v>
      </c>
      <c r="I101" s="131">
        <f>I107+I113</f>
        <v>79042.600000000006</v>
      </c>
      <c r="J101" s="232"/>
      <c r="K101" s="35"/>
      <c r="L101" s="1"/>
      <c r="M101" s="1"/>
    </row>
    <row r="102" spans="1:13" s="7" customFormat="1" x14ac:dyDescent="0.25">
      <c r="A102" s="146"/>
      <c r="B102" s="147" t="s">
        <v>37</v>
      </c>
      <c r="C102" s="148">
        <f>C108+C114</f>
        <v>28314.04</v>
      </c>
      <c r="D102" s="148">
        <f>D108+D114</f>
        <v>28314.04</v>
      </c>
      <c r="E102" s="131">
        <f t="shared" si="30"/>
        <v>0</v>
      </c>
      <c r="F102" s="136">
        <f>E102/D102</f>
        <v>0</v>
      </c>
      <c r="G102" s="131">
        <f t="shared" si="30"/>
        <v>0</v>
      </c>
      <c r="H102" s="136">
        <f>G102/D102</f>
        <v>0</v>
      </c>
      <c r="I102" s="148">
        <f>I108+I114</f>
        <v>26347.54</v>
      </c>
      <c r="J102" s="232"/>
      <c r="K102" s="35"/>
      <c r="L102" s="1"/>
      <c r="M102" s="1"/>
    </row>
    <row r="103" spans="1:13" s="7" customFormat="1" x14ac:dyDescent="0.25">
      <c r="A103" s="146"/>
      <c r="B103" s="147" t="s">
        <v>13</v>
      </c>
      <c r="C103" s="148">
        <f t="shared" si="30"/>
        <v>0</v>
      </c>
      <c r="D103" s="131">
        <f t="shared" si="30"/>
        <v>0</v>
      </c>
      <c r="E103" s="131">
        <f>E109</f>
        <v>0</v>
      </c>
      <c r="F103" s="136"/>
      <c r="G103" s="131">
        <f>G109</f>
        <v>0</v>
      </c>
      <c r="H103" s="136"/>
      <c r="I103" s="148">
        <f t="shared" ref="I103" si="31">I109</f>
        <v>0</v>
      </c>
      <c r="J103" s="232"/>
      <c r="K103" s="35"/>
      <c r="L103" s="1"/>
      <c r="M103" s="1"/>
    </row>
    <row r="104" spans="1:13" s="7" customFormat="1" x14ac:dyDescent="0.25">
      <c r="A104" s="146"/>
      <c r="B104" s="147" t="s">
        <v>5</v>
      </c>
      <c r="C104" s="148">
        <f t="shared" si="30"/>
        <v>0</v>
      </c>
      <c r="D104" s="131">
        <f t="shared" si="30"/>
        <v>0</v>
      </c>
      <c r="E104" s="131">
        <f>E110</f>
        <v>0</v>
      </c>
      <c r="F104" s="136"/>
      <c r="G104" s="131"/>
      <c r="H104" s="136"/>
      <c r="I104" s="148"/>
      <c r="J104" s="232"/>
      <c r="K104" s="35"/>
      <c r="L104" s="1"/>
      <c r="M104" s="1"/>
    </row>
    <row r="105" spans="1:13" s="49" customFormat="1" x14ac:dyDescent="0.25">
      <c r="A105" s="146" t="s">
        <v>53</v>
      </c>
      <c r="B105" s="149" t="s">
        <v>50</v>
      </c>
      <c r="C105" s="150">
        <f>SUM(C106:C110)</f>
        <v>27070.31</v>
      </c>
      <c r="D105" s="135">
        <f>SUM(D106:D110)</f>
        <v>27070.31</v>
      </c>
      <c r="E105" s="135">
        <f>SUM(E106:E110)</f>
        <v>0</v>
      </c>
      <c r="F105" s="132">
        <f>E105/D105</f>
        <v>0</v>
      </c>
      <c r="G105" s="135">
        <f>SUM(G106:G110)</f>
        <v>0</v>
      </c>
      <c r="H105" s="132">
        <f>G105/D105</f>
        <v>0</v>
      </c>
      <c r="I105" s="150">
        <f>SUM(I106:I110)</f>
        <v>19204.310000000001</v>
      </c>
      <c r="J105" s="227" t="s">
        <v>95</v>
      </c>
      <c r="K105" s="35"/>
      <c r="L105" s="1"/>
      <c r="M105" s="1"/>
    </row>
    <row r="106" spans="1:13" s="7" customFormat="1" x14ac:dyDescent="0.25">
      <c r="A106" s="146"/>
      <c r="B106" s="147" t="s">
        <v>4</v>
      </c>
      <c r="C106" s="148"/>
      <c r="D106" s="151"/>
      <c r="E106" s="131"/>
      <c r="F106" s="136"/>
      <c r="G106" s="131"/>
      <c r="H106" s="136"/>
      <c r="I106" s="148"/>
      <c r="J106" s="227"/>
      <c r="K106" s="35"/>
      <c r="L106" s="1"/>
      <c r="M106" s="1"/>
    </row>
    <row r="107" spans="1:13" s="7" customFormat="1" x14ac:dyDescent="0.25">
      <c r="A107" s="146"/>
      <c r="B107" s="147" t="s">
        <v>47</v>
      </c>
      <c r="C107" s="148">
        <v>20302.73</v>
      </c>
      <c r="D107" s="131">
        <v>20302.73</v>
      </c>
      <c r="E107" s="131">
        <v>0</v>
      </c>
      <c r="F107" s="136">
        <f>E107/D107</f>
        <v>0</v>
      </c>
      <c r="G107" s="131">
        <v>0</v>
      </c>
      <c r="H107" s="136">
        <f>G107/D107</f>
        <v>0</v>
      </c>
      <c r="I107" s="148">
        <v>14403.23</v>
      </c>
      <c r="J107" s="227"/>
      <c r="K107" s="35"/>
      <c r="L107" s="1"/>
      <c r="M107" s="1"/>
    </row>
    <row r="108" spans="1:13" s="7" customFormat="1" x14ac:dyDescent="0.25">
      <c r="A108" s="146"/>
      <c r="B108" s="147" t="s">
        <v>37</v>
      </c>
      <c r="C108" s="148">
        <v>6767.58</v>
      </c>
      <c r="D108" s="131">
        <v>6767.58</v>
      </c>
      <c r="E108" s="131">
        <v>0</v>
      </c>
      <c r="F108" s="136">
        <f>E108/D108</f>
        <v>0</v>
      </c>
      <c r="G108" s="131">
        <v>0</v>
      </c>
      <c r="H108" s="136">
        <f>G108/D108</f>
        <v>0</v>
      </c>
      <c r="I108" s="148">
        <v>4801.08</v>
      </c>
      <c r="J108" s="227"/>
      <c r="K108" s="35"/>
      <c r="L108" s="1"/>
      <c r="M108" s="1"/>
    </row>
    <row r="109" spans="1:13" s="7" customFormat="1" x14ac:dyDescent="0.25">
      <c r="A109" s="146"/>
      <c r="B109" s="147" t="s">
        <v>13</v>
      </c>
      <c r="C109" s="148">
        <v>0</v>
      </c>
      <c r="D109" s="131">
        <v>0</v>
      </c>
      <c r="E109" s="131"/>
      <c r="F109" s="136"/>
      <c r="G109" s="131"/>
      <c r="H109" s="136">
        <v>0</v>
      </c>
      <c r="I109" s="148"/>
      <c r="J109" s="227"/>
      <c r="K109" s="35"/>
      <c r="L109" s="1"/>
      <c r="M109" s="1"/>
    </row>
    <row r="110" spans="1:13" s="7" customFormat="1" x14ac:dyDescent="0.25">
      <c r="A110" s="152"/>
      <c r="B110" s="147" t="s">
        <v>5</v>
      </c>
      <c r="C110" s="148"/>
      <c r="D110" s="151"/>
      <c r="E110" s="131"/>
      <c r="F110" s="136"/>
      <c r="G110" s="131"/>
      <c r="H110" s="136"/>
      <c r="I110" s="153"/>
      <c r="J110" s="227"/>
      <c r="K110" s="35"/>
      <c r="L110" s="1"/>
      <c r="M110" s="1"/>
    </row>
    <row r="111" spans="1:13" s="7" customFormat="1" x14ac:dyDescent="0.25">
      <c r="A111" s="146" t="s">
        <v>64</v>
      </c>
      <c r="B111" s="149" t="s">
        <v>65</v>
      </c>
      <c r="C111" s="150">
        <f>SUM(C112:C116)</f>
        <v>86185.83</v>
      </c>
      <c r="D111" s="135">
        <f>SUM(D112:D116)</f>
        <v>86185.83</v>
      </c>
      <c r="E111" s="135">
        <f>SUM(E112:E116)</f>
        <v>0</v>
      </c>
      <c r="F111" s="132">
        <f>E111/D111</f>
        <v>0</v>
      </c>
      <c r="G111" s="135">
        <f>SUM(G112:G116)</f>
        <v>0</v>
      </c>
      <c r="H111" s="132">
        <f>G111/D111</f>
        <v>0</v>
      </c>
      <c r="I111" s="150">
        <f>SUM(I112:I116)</f>
        <v>86185.83</v>
      </c>
      <c r="J111" s="180" t="s">
        <v>93</v>
      </c>
      <c r="K111" s="35"/>
      <c r="L111" s="1"/>
      <c r="M111" s="1"/>
    </row>
    <row r="112" spans="1:13" s="7" customFormat="1" x14ac:dyDescent="0.25">
      <c r="A112" s="146"/>
      <c r="B112" s="147" t="s">
        <v>4</v>
      </c>
      <c r="C112" s="148"/>
      <c r="D112" s="151"/>
      <c r="E112" s="131"/>
      <c r="F112" s="136"/>
      <c r="G112" s="131"/>
      <c r="H112" s="136"/>
      <c r="I112" s="148"/>
      <c r="J112" s="181"/>
      <c r="K112" s="35"/>
      <c r="L112" s="1"/>
      <c r="M112" s="1"/>
    </row>
    <row r="113" spans="1:13" s="7" customFormat="1" x14ac:dyDescent="0.25">
      <c r="A113" s="146"/>
      <c r="B113" s="147" t="s">
        <v>47</v>
      </c>
      <c r="C113" s="148">
        <v>64639.37</v>
      </c>
      <c r="D113" s="131">
        <v>64639.37</v>
      </c>
      <c r="E113" s="131">
        <v>0</v>
      </c>
      <c r="F113" s="136">
        <f>E113/D113</f>
        <v>0</v>
      </c>
      <c r="G113" s="131">
        <v>0</v>
      </c>
      <c r="H113" s="136">
        <f>G113/D113</f>
        <v>0</v>
      </c>
      <c r="I113" s="148">
        <f>D113-G113</f>
        <v>64639.37</v>
      </c>
      <c r="J113" s="181"/>
      <c r="K113" s="35"/>
      <c r="L113" s="1"/>
      <c r="M113" s="1"/>
    </row>
    <row r="114" spans="1:13" s="7" customFormat="1" x14ac:dyDescent="0.25">
      <c r="A114" s="146"/>
      <c r="B114" s="147" t="s">
        <v>37</v>
      </c>
      <c r="C114" s="148">
        <v>21546.46</v>
      </c>
      <c r="D114" s="131">
        <v>21546.46</v>
      </c>
      <c r="E114" s="131">
        <v>0</v>
      </c>
      <c r="F114" s="136">
        <f>E114/D114</f>
        <v>0</v>
      </c>
      <c r="G114" s="131">
        <v>0</v>
      </c>
      <c r="H114" s="136">
        <f>G114/D114</f>
        <v>0</v>
      </c>
      <c r="I114" s="148">
        <f>D114-G114</f>
        <v>21546.46</v>
      </c>
      <c r="J114" s="181"/>
      <c r="K114" s="35"/>
      <c r="L114" s="1"/>
      <c r="M114" s="1"/>
    </row>
    <row r="115" spans="1:13" s="7" customFormat="1" x14ac:dyDescent="0.25">
      <c r="A115" s="146"/>
      <c r="B115" s="147" t="s">
        <v>13</v>
      </c>
      <c r="C115" s="148">
        <v>0</v>
      </c>
      <c r="D115" s="131">
        <v>0</v>
      </c>
      <c r="E115" s="131"/>
      <c r="F115" s="136"/>
      <c r="G115" s="131"/>
      <c r="H115" s="136">
        <v>0</v>
      </c>
      <c r="I115" s="148"/>
      <c r="J115" s="181"/>
      <c r="K115" s="35"/>
      <c r="L115" s="1"/>
      <c r="M115" s="1"/>
    </row>
    <row r="116" spans="1:13" s="7" customFormat="1" x14ac:dyDescent="0.25">
      <c r="A116" s="152"/>
      <c r="B116" s="147" t="s">
        <v>5</v>
      </c>
      <c r="C116" s="148"/>
      <c r="D116" s="151"/>
      <c r="E116" s="131"/>
      <c r="F116" s="136"/>
      <c r="G116" s="131"/>
      <c r="H116" s="136"/>
      <c r="I116" s="153"/>
      <c r="J116" s="182"/>
      <c r="K116" s="35"/>
      <c r="L116" s="1"/>
      <c r="M116" s="1"/>
    </row>
    <row r="117" spans="1:13" s="106" customFormat="1" ht="60.75" x14ac:dyDescent="0.25">
      <c r="A117" s="104" t="s">
        <v>40</v>
      </c>
      <c r="B117" s="105" t="s">
        <v>73</v>
      </c>
      <c r="C117" s="143">
        <f>SUM(C118:C122)</f>
        <v>38696.410000000003</v>
      </c>
      <c r="D117" s="143">
        <f t="shared" ref="D117" si="32">SUM(D118:D122)</f>
        <v>38700.85</v>
      </c>
      <c r="E117" s="143">
        <f>SUM(E118:E122)</f>
        <v>4095.47</v>
      </c>
      <c r="F117" s="144">
        <f t="shared" ref="F117:F126" si="33">E117/D117</f>
        <v>0.10580000000000001</v>
      </c>
      <c r="G117" s="143">
        <f>SUM(G118:G122)</f>
        <v>4095.35</v>
      </c>
      <c r="H117" s="144">
        <f t="shared" ref="H117:H126" si="34">G117/D117</f>
        <v>0.10580000000000001</v>
      </c>
      <c r="I117" s="143">
        <f>SUM(I118:I122)</f>
        <v>38700.730000000003</v>
      </c>
      <c r="J117" s="228"/>
      <c r="K117" s="35"/>
      <c r="L117" s="74"/>
      <c r="M117" s="74"/>
    </row>
    <row r="118" spans="1:13" s="108" customFormat="1" x14ac:dyDescent="0.25">
      <c r="A118" s="107"/>
      <c r="B118" s="86" t="s">
        <v>4</v>
      </c>
      <c r="C118" s="131">
        <f>C124+C130+C136+C142</f>
        <v>31334.73</v>
      </c>
      <c r="D118" s="131">
        <f>D124+D130+D136+D142</f>
        <v>31334.73</v>
      </c>
      <c r="E118" s="131">
        <f>E124+E130+E136+E142</f>
        <v>1776.35</v>
      </c>
      <c r="F118" s="136">
        <f t="shared" si="33"/>
        <v>5.67E-2</v>
      </c>
      <c r="G118" s="131">
        <f>G124+G130+G136+G142</f>
        <v>1776.35</v>
      </c>
      <c r="H118" s="136">
        <f t="shared" si="34"/>
        <v>5.67E-2</v>
      </c>
      <c r="I118" s="131">
        <f>I124+I130+I136+I142</f>
        <v>31334.73</v>
      </c>
      <c r="J118" s="228"/>
      <c r="K118" s="35"/>
      <c r="L118" s="74"/>
      <c r="M118" s="74"/>
    </row>
    <row r="119" spans="1:13" s="108" customFormat="1" x14ac:dyDescent="0.25">
      <c r="A119" s="107"/>
      <c r="B119" s="86" t="s">
        <v>36</v>
      </c>
      <c r="C119" s="131">
        <f t="shared" ref="C119:D122" si="35">C125+C131+C137+C143</f>
        <v>7101.89</v>
      </c>
      <c r="D119" s="131">
        <f t="shared" si="35"/>
        <v>7101.89</v>
      </c>
      <c r="E119" s="131">
        <f>E125+E131+E137+E143</f>
        <v>2319.12</v>
      </c>
      <c r="F119" s="136">
        <f t="shared" si="33"/>
        <v>0.32650000000000001</v>
      </c>
      <c r="G119" s="131">
        <f t="shared" ref="G119" si="36">G125+G131+G137+G143</f>
        <v>2319</v>
      </c>
      <c r="H119" s="136">
        <f t="shared" si="34"/>
        <v>0.32650000000000001</v>
      </c>
      <c r="I119" s="131">
        <f t="shared" ref="I119" si="37">I125+I131+I137+I143</f>
        <v>7101.77</v>
      </c>
      <c r="J119" s="228"/>
      <c r="K119" s="35"/>
      <c r="L119" s="74"/>
      <c r="M119" s="74"/>
    </row>
    <row r="120" spans="1:13" s="108" customFormat="1" x14ac:dyDescent="0.25">
      <c r="A120" s="107"/>
      <c r="B120" s="86" t="s">
        <v>37</v>
      </c>
      <c r="C120" s="131">
        <f t="shared" si="35"/>
        <v>259.79000000000002</v>
      </c>
      <c r="D120" s="131">
        <f t="shared" si="35"/>
        <v>264.23</v>
      </c>
      <c r="E120" s="131">
        <f t="shared" ref="E120:G120" si="38">E126+E132+E138+E144</f>
        <v>0</v>
      </c>
      <c r="F120" s="136">
        <f t="shared" si="33"/>
        <v>0</v>
      </c>
      <c r="G120" s="131">
        <f t="shared" si="38"/>
        <v>0</v>
      </c>
      <c r="H120" s="136">
        <f t="shared" si="34"/>
        <v>0</v>
      </c>
      <c r="I120" s="131">
        <f t="shared" ref="I120" si="39">I126+I132+I138+I144</f>
        <v>264.23</v>
      </c>
      <c r="J120" s="228"/>
      <c r="K120" s="35"/>
      <c r="L120" s="74"/>
      <c r="M120" s="74"/>
    </row>
    <row r="121" spans="1:13" s="108" customFormat="1" x14ac:dyDescent="0.25">
      <c r="A121" s="107"/>
      <c r="B121" s="86" t="s">
        <v>13</v>
      </c>
      <c r="C121" s="131">
        <f t="shared" si="35"/>
        <v>0</v>
      </c>
      <c r="D121" s="131">
        <f t="shared" si="35"/>
        <v>0</v>
      </c>
      <c r="E121" s="131">
        <f t="shared" ref="E121:G121" si="40">E127+E133+E139+E145</f>
        <v>0</v>
      </c>
      <c r="F121" s="136"/>
      <c r="G121" s="131">
        <f t="shared" si="40"/>
        <v>0</v>
      </c>
      <c r="H121" s="136"/>
      <c r="I121" s="131">
        <f t="shared" ref="I121" si="41">I127+I133+I139+I145</f>
        <v>0</v>
      </c>
      <c r="J121" s="228"/>
      <c r="K121" s="35"/>
      <c r="L121" s="74"/>
      <c r="M121" s="74"/>
    </row>
    <row r="122" spans="1:13" s="108" customFormat="1" collapsed="1" x14ac:dyDescent="0.25">
      <c r="A122" s="107"/>
      <c r="B122" s="86" t="s">
        <v>5</v>
      </c>
      <c r="C122" s="42">
        <f t="shared" si="35"/>
        <v>0</v>
      </c>
      <c r="D122" s="42">
        <f t="shared" si="35"/>
        <v>0</v>
      </c>
      <c r="E122" s="42">
        <f t="shared" ref="E122:G122" si="42">E128+E134+E140+E146</f>
        <v>0</v>
      </c>
      <c r="F122" s="43"/>
      <c r="G122" s="42">
        <f t="shared" si="42"/>
        <v>0</v>
      </c>
      <c r="H122" s="43"/>
      <c r="I122" s="42">
        <f t="shared" ref="I122" si="43">I128+I134+I140+I146</f>
        <v>0</v>
      </c>
      <c r="J122" s="228"/>
      <c r="K122" s="35"/>
      <c r="L122" s="74"/>
      <c r="M122" s="74"/>
    </row>
    <row r="123" spans="1:13" s="50" customFormat="1" ht="73.5" customHeight="1" x14ac:dyDescent="0.25">
      <c r="A123" s="96" t="s">
        <v>41</v>
      </c>
      <c r="B123" s="97" t="s">
        <v>75</v>
      </c>
      <c r="C123" s="137">
        <f t="shared" ref="C123:E123" si="44">SUM(C124:C128)</f>
        <v>5280.19</v>
      </c>
      <c r="D123" s="137">
        <f t="shared" si="44"/>
        <v>5284.63</v>
      </c>
      <c r="E123" s="137">
        <f t="shared" si="44"/>
        <v>0</v>
      </c>
      <c r="F123" s="138">
        <f>E123/D123</f>
        <v>0</v>
      </c>
      <c r="G123" s="137">
        <f>SUM(G124:G128)</f>
        <v>0</v>
      </c>
      <c r="H123" s="138">
        <f t="shared" si="34"/>
        <v>0</v>
      </c>
      <c r="I123" s="137">
        <f>I124+I125+I126</f>
        <v>5284.63</v>
      </c>
      <c r="J123" s="196" t="s">
        <v>96</v>
      </c>
      <c r="K123" s="35"/>
      <c r="L123" s="1"/>
      <c r="M123" s="1"/>
    </row>
    <row r="124" spans="1:13" s="6" customFormat="1" x14ac:dyDescent="0.25">
      <c r="A124" s="96"/>
      <c r="B124" s="86" t="s">
        <v>49</v>
      </c>
      <c r="C124" s="71">
        <v>248.63</v>
      </c>
      <c r="D124" s="71">
        <v>248.63</v>
      </c>
      <c r="E124" s="71">
        <v>0</v>
      </c>
      <c r="F124" s="138">
        <f>E124/D124</f>
        <v>0</v>
      </c>
      <c r="G124" s="71">
        <v>0</v>
      </c>
      <c r="H124" s="138">
        <f>G124/D124</f>
        <v>0</v>
      </c>
      <c r="I124" s="71">
        <f>D124-G124</f>
        <v>248.63</v>
      </c>
      <c r="J124" s="196"/>
      <c r="K124" s="35"/>
      <c r="L124" s="1"/>
      <c r="M124" s="1"/>
    </row>
    <row r="125" spans="1:13" s="6" customFormat="1" x14ac:dyDescent="0.25">
      <c r="A125" s="96"/>
      <c r="B125" s="86" t="s">
        <v>47</v>
      </c>
      <c r="C125" s="71">
        <v>4771.7700000000004</v>
      </c>
      <c r="D125" s="71">
        <v>4771.7700000000004</v>
      </c>
      <c r="E125" s="71">
        <v>0</v>
      </c>
      <c r="F125" s="138">
        <f>E125/D125</f>
        <v>0</v>
      </c>
      <c r="G125" s="71">
        <v>0</v>
      </c>
      <c r="H125" s="138">
        <f>G125/D125</f>
        <v>0</v>
      </c>
      <c r="I125" s="71">
        <f>D125-G125</f>
        <v>4771.7700000000004</v>
      </c>
      <c r="J125" s="196"/>
      <c r="K125" s="35"/>
      <c r="L125" s="1"/>
      <c r="M125" s="1"/>
    </row>
    <row r="126" spans="1:13" s="6" customFormat="1" x14ac:dyDescent="0.25">
      <c r="A126" s="96"/>
      <c r="B126" s="86" t="s">
        <v>37</v>
      </c>
      <c r="C126" s="71">
        <v>259.79000000000002</v>
      </c>
      <c r="D126" s="71">
        <v>264.23</v>
      </c>
      <c r="E126" s="71">
        <v>0</v>
      </c>
      <c r="F126" s="84">
        <f t="shared" si="33"/>
        <v>0</v>
      </c>
      <c r="G126" s="71">
        <v>0</v>
      </c>
      <c r="H126" s="138">
        <f t="shared" si="34"/>
        <v>0</v>
      </c>
      <c r="I126" s="71">
        <f>D126-G126</f>
        <v>264.23</v>
      </c>
      <c r="J126" s="196"/>
      <c r="K126" s="35"/>
      <c r="L126" s="1"/>
      <c r="M126" s="1"/>
    </row>
    <row r="127" spans="1:13" s="6" customFormat="1" x14ac:dyDescent="0.25">
      <c r="A127" s="96"/>
      <c r="B127" s="86" t="s">
        <v>13</v>
      </c>
      <c r="C127" s="71"/>
      <c r="D127" s="125"/>
      <c r="E127" s="71"/>
      <c r="F127" s="84"/>
      <c r="G127" s="71"/>
      <c r="H127" s="84"/>
      <c r="I127" s="139"/>
      <c r="J127" s="196"/>
      <c r="K127" s="35"/>
      <c r="L127" s="1"/>
      <c r="M127" s="1"/>
    </row>
    <row r="128" spans="1:13" s="6" customFormat="1" ht="35.25" customHeight="1" collapsed="1" x14ac:dyDescent="0.25">
      <c r="A128" s="96"/>
      <c r="B128" s="86" t="s">
        <v>5</v>
      </c>
      <c r="C128" s="71"/>
      <c r="D128" s="125"/>
      <c r="E128" s="71"/>
      <c r="F128" s="84"/>
      <c r="G128" s="71"/>
      <c r="H128" s="84"/>
      <c r="I128" s="139"/>
      <c r="J128" s="229"/>
      <c r="K128" s="35"/>
      <c r="L128" s="1"/>
      <c r="M128" s="1"/>
    </row>
    <row r="129" spans="1:13" s="50" customFormat="1" ht="144" customHeight="1" x14ac:dyDescent="0.25">
      <c r="A129" s="133" t="s">
        <v>42</v>
      </c>
      <c r="B129" s="134" t="s">
        <v>66</v>
      </c>
      <c r="C129" s="137">
        <f t="shared" ref="C129:D129" si="45">SUM(C130:C134)</f>
        <v>11</v>
      </c>
      <c r="D129" s="137">
        <f t="shared" si="45"/>
        <v>11</v>
      </c>
      <c r="E129" s="137"/>
      <c r="F129" s="138"/>
      <c r="G129" s="137">
        <f>G130+G131+G132+G133+G134</f>
        <v>0</v>
      </c>
      <c r="H129" s="138">
        <f t="shared" ref="H129:H137" si="46">G129/D129</f>
        <v>0</v>
      </c>
      <c r="I129" s="154">
        <f>I131</f>
        <v>11</v>
      </c>
      <c r="J129" s="101" t="s">
        <v>76</v>
      </c>
      <c r="K129" s="35"/>
      <c r="L129" s="1"/>
      <c r="M129" s="1"/>
    </row>
    <row r="130" spans="1:13" s="6" customFormat="1" x14ac:dyDescent="0.25">
      <c r="A130" s="133"/>
      <c r="B130" s="112" t="s">
        <v>4</v>
      </c>
      <c r="C130" s="71"/>
      <c r="D130" s="71"/>
      <c r="E130" s="71"/>
      <c r="F130" s="84"/>
      <c r="G130" s="71"/>
      <c r="H130" s="84"/>
      <c r="I130" s="155"/>
      <c r="J130" s="68"/>
      <c r="K130" s="35"/>
      <c r="L130" s="1"/>
      <c r="M130" s="1"/>
    </row>
    <row r="131" spans="1:13" s="6" customFormat="1" x14ac:dyDescent="0.25">
      <c r="A131" s="133"/>
      <c r="B131" s="112" t="s">
        <v>36</v>
      </c>
      <c r="C131" s="71">
        <v>11</v>
      </c>
      <c r="D131" s="71">
        <v>11</v>
      </c>
      <c r="E131" s="71">
        <v>0</v>
      </c>
      <c r="F131" s="84">
        <f>E131/D131</f>
        <v>0</v>
      </c>
      <c r="G131" s="71">
        <v>0</v>
      </c>
      <c r="H131" s="84">
        <f t="shared" si="46"/>
        <v>0</v>
      </c>
      <c r="I131" s="154">
        <f>D131-G131</f>
        <v>11</v>
      </c>
      <c r="J131" s="68"/>
      <c r="K131" s="35"/>
      <c r="L131" s="1"/>
      <c r="M131" s="1"/>
    </row>
    <row r="132" spans="1:13" s="6" customFormat="1" x14ac:dyDescent="0.25">
      <c r="A132" s="133"/>
      <c r="B132" s="112" t="s">
        <v>37</v>
      </c>
      <c r="C132" s="71"/>
      <c r="D132" s="71"/>
      <c r="E132" s="71"/>
      <c r="F132" s="84"/>
      <c r="G132" s="71"/>
      <c r="H132" s="84"/>
      <c r="I132" s="155"/>
      <c r="J132" s="68"/>
      <c r="K132" s="35"/>
      <c r="L132" s="1"/>
      <c r="M132" s="1"/>
    </row>
    <row r="133" spans="1:13" s="6" customFormat="1" x14ac:dyDescent="0.25">
      <c r="A133" s="133"/>
      <c r="B133" s="112" t="s">
        <v>13</v>
      </c>
      <c r="C133" s="71"/>
      <c r="D133" s="71"/>
      <c r="E133" s="71"/>
      <c r="F133" s="84"/>
      <c r="G133" s="71"/>
      <c r="H133" s="84"/>
      <c r="I133" s="155"/>
      <c r="J133" s="68"/>
      <c r="K133" s="35"/>
      <c r="L133" s="1"/>
      <c r="M133" s="1"/>
    </row>
    <row r="134" spans="1:13" s="6" customFormat="1" collapsed="1" x14ac:dyDescent="0.25">
      <c r="A134" s="133"/>
      <c r="B134" s="112" t="s">
        <v>5</v>
      </c>
      <c r="C134" s="71"/>
      <c r="D134" s="71"/>
      <c r="E134" s="71"/>
      <c r="F134" s="84"/>
      <c r="G134" s="71"/>
      <c r="H134" s="84"/>
      <c r="I134" s="155"/>
      <c r="J134" s="69"/>
      <c r="K134" s="35"/>
      <c r="L134" s="1"/>
      <c r="M134" s="1"/>
    </row>
    <row r="135" spans="1:13" s="51" customFormat="1" ht="240" customHeight="1" outlineLevel="1" x14ac:dyDescent="0.25">
      <c r="A135" s="96" t="s">
        <v>43</v>
      </c>
      <c r="B135" s="97" t="s">
        <v>67</v>
      </c>
      <c r="C135" s="137">
        <f>SUM(C136:C140)</f>
        <v>33405.22</v>
      </c>
      <c r="D135" s="137">
        <f>SUM(D136:D140)</f>
        <v>33405.22</v>
      </c>
      <c r="E135" s="137">
        <f t="shared" ref="E135" si="47">SUM(E136:E140)</f>
        <v>4095.47</v>
      </c>
      <c r="F135" s="138">
        <f t="shared" ref="F135:F137" si="48">E135/D135</f>
        <v>0.1226</v>
      </c>
      <c r="G135" s="137">
        <f>SUM(G136:G140)</f>
        <v>4095.35</v>
      </c>
      <c r="H135" s="138">
        <f t="shared" si="46"/>
        <v>0.1226</v>
      </c>
      <c r="I135" s="71">
        <f>I136+I137</f>
        <v>33405.1</v>
      </c>
      <c r="J135" s="231" t="s">
        <v>108</v>
      </c>
      <c r="K135" s="35"/>
      <c r="L135" s="1"/>
      <c r="M135" s="1"/>
    </row>
    <row r="136" spans="1:13" s="6" customFormat="1" ht="60.75" customHeight="1" outlineLevel="1" x14ac:dyDescent="0.25">
      <c r="A136" s="96"/>
      <c r="B136" s="86" t="s">
        <v>4</v>
      </c>
      <c r="C136" s="71">
        <f>3552.7+27533.4</f>
        <v>31086.1</v>
      </c>
      <c r="D136" s="71">
        <f>3552.7+27533.4</f>
        <v>31086.1</v>
      </c>
      <c r="E136" s="71">
        <v>1776.35</v>
      </c>
      <c r="F136" s="84">
        <f t="shared" si="48"/>
        <v>5.7099999999999998E-2</v>
      </c>
      <c r="G136" s="71">
        <v>1776.35</v>
      </c>
      <c r="H136" s="84">
        <f t="shared" si="46"/>
        <v>5.7099999999999998E-2</v>
      </c>
      <c r="I136" s="71">
        <f>D136</f>
        <v>31086.1</v>
      </c>
      <c r="J136" s="196"/>
      <c r="K136" s="35"/>
      <c r="L136" s="1"/>
      <c r="M136" s="1"/>
    </row>
    <row r="137" spans="1:13" s="6" customFormat="1" ht="60.75" customHeight="1" outlineLevel="1" x14ac:dyDescent="0.25">
      <c r="A137" s="96"/>
      <c r="B137" s="86" t="s">
        <v>36</v>
      </c>
      <c r="C137" s="71">
        <v>2319.12</v>
      </c>
      <c r="D137" s="71">
        <v>2319.12</v>
      </c>
      <c r="E137" s="71">
        <v>2319.12</v>
      </c>
      <c r="F137" s="138">
        <f t="shared" si="48"/>
        <v>1</v>
      </c>
      <c r="G137" s="71">
        <v>2319</v>
      </c>
      <c r="H137" s="138">
        <f t="shared" si="46"/>
        <v>0.99990000000000001</v>
      </c>
      <c r="I137" s="71">
        <f>G137</f>
        <v>2319</v>
      </c>
      <c r="J137" s="196"/>
      <c r="K137" s="35"/>
      <c r="L137" s="1"/>
      <c r="M137" s="1"/>
    </row>
    <row r="138" spans="1:13" s="6" customFormat="1" ht="60.75" customHeight="1" outlineLevel="1" x14ac:dyDescent="0.25">
      <c r="A138" s="96"/>
      <c r="B138" s="86" t="s">
        <v>37</v>
      </c>
      <c r="C138" s="42"/>
      <c r="D138" s="42"/>
      <c r="E138" s="42"/>
      <c r="F138" s="43"/>
      <c r="G138" s="42"/>
      <c r="H138" s="43"/>
      <c r="I138" s="66"/>
      <c r="J138" s="196"/>
      <c r="K138" s="35"/>
      <c r="L138" s="1"/>
      <c r="M138" s="1"/>
    </row>
    <row r="139" spans="1:13" s="6" customFormat="1" ht="60.75" customHeight="1" outlineLevel="1" x14ac:dyDescent="0.25">
      <c r="A139" s="96"/>
      <c r="B139" s="86" t="s">
        <v>13</v>
      </c>
      <c r="C139" s="42"/>
      <c r="D139" s="36"/>
      <c r="E139" s="42"/>
      <c r="F139" s="43"/>
      <c r="G139" s="42"/>
      <c r="H139" s="43"/>
      <c r="I139" s="66"/>
      <c r="J139" s="196"/>
      <c r="K139" s="35"/>
      <c r="L139" s="1"/>
      <c r="M139" s="1"/>
    </row>
    <row r="140" spans="1:13" s="6" customFormat="1" ht="50.25" customHeight="1" outlineLevel="1" collapsed="1" x14ac:dyDescent="0.25">
      <c r="A140" s="96"/>
      <c r="B140" s="86" t="s">
        <v>5</v>
      </c>
      <c r="C140" s="42"/>
      <c r="D140" s="36"/>
      <c r="E140" s="42"/>
      <c r="F140" s="43"/>
      <c r="G140" s="42"/>
      <c r="H140" s="43"/>
      <c r="I140" s="66"/>
      <c r="J140" s="196"/>
      <c r="K140" s="35"/>
      <c r="L140" s="1"/>
      <c r="M140" s="1"/>
    </row>
    <row r="141" spans="1:13" s="52" customFormat="1" ht="48" customHeight="1" x14ac:dyDescent="0.25">
      <c r="A141" s="96" t="s">
        <v>44</v>
      </c>
      <c r="B141" s="97" t="s">
        <v>68</v>
      </c>
      <c r="C141" s="81">
        <f t="shared" ref="C141:E141" si="49">SUM(C142:C146)</f>
        <v>0</v>
      </c>
      <c r="D141" s="81">
        <f t="shared" si="49"/>
        <v>0</v>
      </c>
      <c r="E141" s="81">
        <f t="shared" si="49"/>
        <v>0</v>
      </c>
      <c r="F141" s="43"/>
      <c r="G141" s="81">
        <f>SUM(G142:G146)</f>
        <v>0</v>
      </c>
      <c r="H141" s="82"/>
      <c r="I141" s="42">
        <f>I142</f>
        <v>0</v>
      </c>
      <c r="J141" s="227" t="s">
        <v>70</v>
      </c>
      <c r="K141" s="35"/>
      <c r="L141" s="1"/>
      <c r="M141" s="1"/>
    </row>
    <row r="142" spans="1:13" s="6" customFormat="1" ht="27.75" customHeight="1" x14ac:dyDescent="0.25">
      <c r="A142" s="96"/>
      <c r="B142" s="86" t="s">
        <v>4</v>
      </c>
      <c r="C142" s="42"/>
      <c r="D142" s="42"/>
      <c r="E142" s="42"/>
      <c r="F142" s="43"/>
      <c r="G142" s="42"/>
      <c r="H142" s="43"/>
      <c r="I142" s="42"/>
      <c r="J142" s="227"/>
      <c r="K142" s="35"/>
      <c r="L142" s="1"/>
      <c r="M142" s="1"/>
    </row>
    <row r="143" spans="1:13" s="6" customFormat="1" ht="27.75" customHeight="1" x14ac:dyDescent="0.25">
      <c r="A143" s="96"/>
      <c r="B143" s="86" t="s">
        <v>36</v>
      </c>
      <c r="C143" s="42"/>
      <c r="D143" s="42"/>
      <c r="E143" s="42"/>
      <c r="F143" s="43"/>
      <c r="G143" s="42"/>
      <c r="H143" s="43"/>
      <c r="I143" s="66"/>
      <c r="J143" s="227"/>
      <c r="K143" s="35"/>
      <c r="L143" s="1"/>
      <c r="M143" s="1"/>
    </row>
    <row r="144" spans="1:13" s="6" customFormat="1" ht="27.75" customHeight="1" x14ac:dyDescent="0.25">
      <c r="A144" s="96"/>
      <c r="B144" s="86" t="s">
        <v>37</v>
      </c>
      <c r="C144" s="42"/>
      <c r="D144" s="42"/>
      <c r="E144" s="42"/>
      <c r="F144" s="43"/>
      <c r="G144" s="42"/>
      <c r="H144" s="43"/>
      <c r="I144" s="66"/>
      <c r="J144" s="227"/>
      <c r="K144" s="35"/>
      <c r="L144" s="1"/>
      <c r="M144" s="1"/>
    </row>
    <row r="145" spans="1:13" s="6" customFormat="1" ht="27.75" customHeight="1" x14ac:dyDescent="0.25">
      <c r="A145" s="96"/>
      <c r="B145" s="86" t="s">
        <v>13</v>
      </c>
      <c r="C145" s="42"/>
      <c r="D145" s="36"/>
      <c r="E145" s="42"/>
      <c r="F145" s="43"/>
      <c r="G145" s="42"/>
      <c r="H145" s="43"/>
      <c r="I145" s="66"/>
      <c r="J145" s="227"/>
      <c r="K145" s="35"/>
      <c r="L145" s="1"/>
      <c r="M145" s="1"/>
    </row>
    <row r="146" spans="1:13" s="6" customFormat="1" ht="27.75" customHeight="1" x14ac:dyDescent="0.25">
      <c r="A146" s="96"/>
      <c r="B146" s="86" t="s">
        <v>5</v>
      </c>
      <c r="C146" s="42"/>
      <c r="D146" s="36"/>
      <c r="E146" s="42"/>
      <c r="F146" s="43"/>
      <c r="G146" s="42"/>
      <c r="H146" s="43"/>
      <c r="I146" s="66"/>
      <c r="J146" s="227"/>
      <c r="K146" s="35"/>
      <c r="L146" s="1"/>
      <c r="M146" s="1"/>
    </row>
    <row r="147" spans="1:13" s="46" customFormat="1" x14ac:dyDescent="0.25">
      <c r="A147" s="204" t="s">
        <v>20</v>
      </c>
      <c r="B147" s="183" t="s">
        <v>99</v>
      </c>
      <c r="C147" s="191">
        <f>SUM(C149:C153)</f>
        <v>327556.18</v>
      </c>
      <c r="D147" s="191">
        <f>SUM(D149:D153)</f>
        <v>350335.25</v>
      </c>
      <c r="E147" s="178">
        <f>SUM(E149:E153)</f>
        <v>10877.93</v>
      </c>
      <c r="F147" s="192">
        <f>E147/D147</f>
        <v>3.1099999999999999E-2</v>
      </c>
      <c r="G147" s="191">
        <f>SUM(G149:G153)</f>
        <v>10450.530000000001</v>
      </c>
      <c r="H147" s="192">
        <f>G147/D147</f>
        <v>2.98E-2</v>
      </c>
      <c r="I147" s="191">
        <f>I149+I150+I151+I152+I153</f>
        <v>350335.25</v>
      </c>
      <c r="J147" s="195" t="s">
        <v>128</v>
      </c>
      <c r="K147" s="35"/>
      <c r="L147" s="1"/>
      <c r="M147" s="1"/>
    </row>
    <row r="148" spans="1:13" s="46" customFormat="1" ht="408.75" customHeight="1" x14ac:dyDescent="0.25">
      <c r="A148" s="204"/>
      <c r="B148" s="183"/>
      <c r="C148" s="191"/>
      <c r="D148" s="191"/>
      <c r="E148" s="179"/>
      <c r="F148" s="192"/>
      <c r="G148" s="191"/>
      <c r="H148" s="192"/>
      <c r="I148" s="191"/>
      <c r="J148" s="193"/>
      <c r="K148" s="35"/>
      <c r="L148" s="1"/>
      <c r="M148" s="1"/>
    </row>
    <row r="149" spans="1:13" s="3" customFormat="1" ht="117.75" customHeight="1" x14ac:dyDescent="0.25">
      <c r="A149" s="204"/>
      <c r="B149" s="86" t="s">
        <v>4</v>
      </c>
      <c r="C149" s="70">
        <v>36676.379999999997</v>
      </c>
      <c r="D149" s="70">
        <v>36676.379999999997</v>
      </c>
      <c r="E149" s="70">
        <v>0</v>
      </c>
      <c r="F149" s="140">
        <f>E149/D149</f>
        <v>0</v>
      </c>
      <c r="G149" s="70">
        <v>0</v>
      </c>
      <c r="H149" s="140">
        <f>G149/D149</f>
        <v>0</v>
      </c>
      <c r="I149" s="71">
        <f>D149-G149</f>
        <v>36676.379999999997</v>
      </c>
      <c r="J149" s="193"/>
      <c r="K149" s="35"/>
      <c r="L149" s="1"/>
      <c r="M149" s="1"/>
    </row>
    <row r="150" spans="1:13" s="4" customFormat="1" ht="117.75" customHeight="1" x14ac:dyDescent="0.25">
      <c r="A150" s="204"/>
      <c r="B150" s="83" t="s">
        <v>16</v>
      </c>
      <c r="C150" s="70">
        <v>82974.820000000007</v>
      </c>
      <c r="D150" s="70">
        <v>104954.01</v>
      </c>
      <c r="E150" s="70">
        <v>2473.33</v>
      </c>
      <c r="F150" s="140">
        <f>E150/D150</f>
        <v>2.3599999999999999E-2</v>
      </c>
      <c r="G150" s="70">
        <v>2045.93</v>
      </c>
      <c r="H150" s="140">
        <f>G150/D150</f>
        <v>1.95E-2</v>
      </c>
      <c r="I150" s="71">
        <v>104954.01</v>
      </c>
      <c r="J150" s="193"/>
      <c r="K150" s="35"/>
      <c r="L150" s="1"/>
      <c r="M150" s="1"/>
    </row>
    <row r="151" spans="1:13" s="3" customFormat="1" ht="117.75" customHeight="1" x14ac:dyDescent="0.25">
      <c r="A151" s="204"/>
      <c r="B151" s="86" t="s">
        <v>11</v>
      </c>
      <c r="C151" s="71">
        <v>48704.81</v>
      </c>
      <c r="D151" s="71">
        <v>49504.69</v>
      </c>
      <c r="E151" s="71">
        <f>G151</f>
        <v>217.3</v>
      </c>
      <c r="F151" s="84">
        <f>E151/D151</f>
        <v>4.4000000000000003E-3</v>
      </c>
      <c r="G151" s="71">
        <v>217.3</v>
      </c>
      <c r="H151" s="84">
        <f>G151/D151</f>
        <v>4.4000000000000003E-3</v>
      </c>
      <c r="I151" s="70">
        <v>49504.69</v>
      </c>
      <c r="J151" s="193"/>
      <c r="K151" s="35"/>
      <c r="L151" s="1"/>
      <c r="M151" s="1"/>
    </row>
    <row r="152" spans="1:13" s="3" customFormat="1" ht="117.75" customHeight="1" x14ac:dyDescent="0.25">
      <c r="A152" s="204"/>
      <c r="B152" s="86" t="s">
        <v>13</v>
      </c>
      <c r="C152" s="70"/>
      <c r="D152" s="70"/>
      <c r="E152" s="170"/>
      <c r="F152" s="140"/>
      <c r="G152" s="170"/>
      <c r="H152" s="140"/>
      <c r="I152" s="70"/>
      <c r="J152" s="193"/>
      <c r="K152" s="35"/>
      <c r="L152" s="1"/>
      <c r="M152" s="1"/>
    </row>
    <row r="153" spans="1:13" s="3" customFormat="1" ht="272.25" customHeight="1" x14ac:dyDescent="0.25">
      <c r="A153" s="204"/>
      <c r="B153" s="86" t="s">
        <v>5</v>
      </c>
      <c r="C153" s="70">
        <v>159200.17000000001</v>
      </c>
      <c r="D153" s="70">
        <v>159200.17000000001</v>
      </c>
      <c r="E153" s="70">
        <v>8187.3</v>
      </c>
      <c r="F153" s="140">
        <f t="shared" ref="F153" si="50">E153/D153</f>
        <v>5.1400000000000001E-2</v>
      </c>
      <c r="G153" s="70">
        <v>8187.3</v>
      </c>
      <c r="H153" s="140">
        <f t="shared" ref="H153" si="51">G153/D153</f>
        <v>5.1400000000000001E-2</v>
      </c>
      <c r="I153" s="71">
        <v>159200.17000000001</v>
      </c>
      <c r="J153" s="193"/>
      <c r="K153" s="35"/>
      <c r="L153" s="1"/>
      <c r="M153" s="1"/>
    </row>
    <row r="154" spans="1:13" s="12" customFormat="1" ht="61.5" customHeight="1" x14ac:dyDescent="0.25">
      <c r="A154" s="72" t="s">
        <v>21</v>
      </c>
      <c r="B154" s="98" t="s">
        <v>79</v>
      </c>
      <c r="C154" s="58"/>
      <c r="D154" s="58"/>
      <c r="E154" s="117"/>
      <c r="F154" s="118"/>
      <c r="G154" s="58"/>
      <c r="H154" s="118"/>
      <c r="I154" s="119"/>
      <c r="J154" s="73" t="s">
        <v>35</v>
      </c>
      <c r="K154" s="35"/>
      <c r="L154" s="74"/>
      <c r="M154" s="74"/>
    </row>
    <row r="155" spans="1:13" s="53" customFormat="1" ht="88.5" customHeight="1" x14ac:dyDescent="0.25">
      <c r="A155" s="87" t="s">
        <v>22</v>
      </c>
      <c r="B155" s="88" t="s">
        <v>103</v>
      </c>
      <c r="C155" s="127">
        <f>SUM(C156:C160)</f>
        <v>271.7</v>
      </c>
      <c r="D155" s="127">
        <f t="shared" ref="D155:I155" si="52">SUM(D156:D160)</f>
        <v>271.7</v>
      </c>
      <c r="E155" s="127">
        <f t="shared" si="52"/>
        <v>0</v>
      </c>
      <c r="F155" s="84">
        <f>E155/D155</f>
        <v>0</v>
      </c>
      <c r="G155" s="127">
        <f t="shared" si="52"/>
        <v>0</v>
      </c>
      <c r="H155" s="126">
        <f t="shared" ref="H155" si="53">G155/D155</f>
        <v>0</v>
      </c>
      <c r="I155" s="127">
        <f t="shared" si="52"/>
        <v>271.7</v>
      </c>
      <c r="J155" s="196" t="s">
        <v>111</v>
      </c>
      <c r="K155" s="35"/>
      <c r="L155" s="1"/>
      <c r="M155" s="1"/>
    </row>
    <row r="156" spans="1:13" s="53" customFormat="1" x14ac:dyDescent="0.25">
      <c r="A156" s="87"/>
      <c r="B156" s="83" t="s">
        <v>4</v>
      </c>
      <c r="C156" s="70"/>
      <c r="D156" s="70"/>
      <c r="E156" s="70"/>
      <c r="F156" s="84"/>
      <c r="G156" s="70"/>
      <c r="H156" s="84"/>
      <c r="I156" s="70"/>
      <c r="J156" s="196"/>
      <c r="K156" s="35"/>
      <c r="L156" s="1"/>
      <c r="M156" s="1"/>
    </row>
    <row r="157" spans="1:13" s="53" customFormat="1" x14ac:dyDescent="0.25">
      <c r="A157" s="87"/>
      <c r="B157" s="83" t="s">
        <v>16</v>
      </c>
      <c r="C157" s="70">
        <v>271.7</v>
      </c>
      <c r="D157" s="70">
        <v>271.7</v>
      </c>
      <c r="E157" s="70">
        <v>0</v>
      </c>
      <c r="F157" s="84">
        <f>E157/D157</f>
        <v>0</v>
      </c>
      <c r="G157" s="70">
        <v>0</v>
      </c>
      <c r="H157" s="84">
        <f>G157/D157</f>
        <v>0</v>
      </c>
      <c r="I157" s="70">
        <f>D157-G157</f>
        <v>271.7</v>
      </c>
      <c r="J157" s="196"/>
      <c r="K157" s="35"/>
      <c r="L157" s="1"/>
      <c r="M157" s="1"/>
    </row>
    <row r="158" spans="1:13" s="53" customFormat="1" x14ac:dyDescent="0.25">
      <c r="A158" s="87"/>
      <c r="B158" s="83" t="s">
        <v>11</v>
      </c>
      <c r="C158" s="70"/>
      <c r="D158" s="70"/>
      <c r="E158" s="70"/>
      <c r="F158" s="140"/>
      <c r="G158" s="70"/>
      <c r="H158" s="84"/>
      <c r="I158" s="70"/>
      <c r="J158" s="196"/>
      <c r="K158" s="35"/>
      <c r="L158" s="1"/>
      <c r="M158" s="1"/>
    </row>
    <row r="159" spans="1:13" s="53" customFormat="1" x14ac:dyDescent="0.25">
      <c r="A159" s="87"/>
      <c r="B159" s="83" t="s">
        <v>13</v>
      </c>
      <c r="C159" s="70"/>
      <c r="D159" s="70"/>
      <c r="E159" s="70"/>
      <c r="F159" s="140"/>
      <c r="G159" s="70"/>
      <c r="H159" s="140"/>
      <c r="I159" s="70"/>
      <c r="J159" s="196"/>
      <c r="K159" s="35"/>
      <c r="L159" s="1"/>
      <c r="M159" s="1"/>
    </row>
    <row r="160" spans="1:13" s="53" customFormat="1" x14ac:dyDescent="0.25">
      <c r="A160" s="87"/>
      <c r="B160" s="83" t="s">
        <v>5</v>
      </c>
      <c r="C160" s="70"/>
      <c r="D160" s="70"/>
      <c r="E160" s="70"/>
      <c r="F160" s="140"/>
      <c r="G160" s="70"/>
      <c r="H160" s="140"/>
      <c r="I160" s="70"/>
      <c r="J160" s="196"/>
      <c r="K160" s="35"/>
      <c r="L160" s="1"/>
      <c r="M160" s="1"/>
    </row>
    <row r="161" spans="1:13" s="54" customFormat="1" ht="291.75" customHeight="1" x14ac:dyDescent="0.25">
      <c r="A161" s="87" t="s">
        <v>23</v>
      </c>
      <c r="B161" s="88" t="s">
        <v>115</v>
      </c>
      <c r="C161" s="125">
        <f>C163+C162+C164+C165+C166</f>
        <v>328166.31</v>
      </c>
      <c r="D161" s="125">
        <f>D163+D162+D164+D165+D166</f>
        <v>328166.31</v>
      </c>
      <c r="E161" s="125">
        <f t="shared" ref="E161" si="54">E163+E162+E164+E165+E166</f>
        <v>103777.51</v>
      </c>
      <c r="F161" s="126">
        <f>E161/D161</f>
        <v>0.31619999999999998</v>
      </c>
      <c r="G161" s="127">
        <f>G163+G162+G164+G165+G166</f>
        <v>103777.51</v>
      </c>
      <c r="H161" s="126">
        <f t="shared" ref="H161" si="55">G161/D161</f>
        <v>0.31619999999999998</v>
      </c>
      <c r="I161" s="125">
        <f>I163+I162+I164+I165+I166</f>
        <v>328166.31</v>
      </c>
      <c r="J161" s="196" t="s">
        <v>122</v>
      </c>
      <c r="K161" s="35"/>
      <c r="L161" s="1"/>
      <c r="M161" s="1"/>
    </row>
    <row r="162" spans="1:13" s="3" customFormat="1" ht="179.25" customHeight="1" x14ac:dyDescent="0.25">
      <c r="A162" s="87"/>
      <c r="B162" s="124" t="s">
        <v>4</v>
      </c>
      <c r="C162" s="71"/>
      <c r="D162" s="71"/>
      <c r="E162" s="71"/>
      <c r="F162" s="84"/>
      <c r="G162" s="70"/>
      <c r="H162" s="84"/>
      <c r="I162" s="71"/>
      <c r="J162" s="196"/>
      <c r="K162" s="35"/>
      <c r="L162" s="1"/>
      <c r="M162" s="1"/>
    </row>
    <row r="163" spans="1:13" s="3" customFormat="1" ht="179.25" customHeight="1" x14ac:dyDescent="0.25">
      <c r="A163" s="87"/>
      <c r="B163" s="124" t="s">
        <v>16</v>
      </c>
      <c r="C163" s="71">
        <v>306941.40000000002</v>
      </c>
      <c r="D163" s="71">
        <v>306941.40000000002</v>
      </c>
      <c r="E163" s="71">
        <v>95990.04</v>
      </c>
      <c r="F163" s="84">
        <f>E163/D163</f>
        <v>0.31269999999999998</v>
      </c>
      <c r="G163" s="70">
        <v>95990.04</v>
      </c>
      <c r="H163" s="84">
        <f>G163/D163</f>
        <v>0.31269999999999998</v>
      </c>
      <c r="I163" s="71">
        <f>D163</f>
        <v>306941.40000000002</v>
      </c>
      <c r="J163" s="196"/>
      <c r="K163" s="35"/>
      <c r="L163" s="1"/>
      <c r="M163" s="1"/>
    </row>
    <row r="164" spans="1:13" s="3" customFormat="1" ht="179.25" customHeight="1" x14ac:dyDescent="0.25">
      <c r="A164" s="87"/>
      <c r="B164" s="124" t="s">
        <v>11</v>
      </c>
      <c r="C164" s="71">
        <v>21224.91</v>
      </c>
      <c r="D164" s="71">
        <v>21224.91</v>
      </c>
      <c r="E164" s="71">
        <f>G164</f>
        <v>7787.47</v>
      </c>
      <c r="F164" s="84">
        <f>E164/D164</f>
        <v>0.3669</v>
      </c>
      <c r="G164" s="71">
        <v>7787.47</v>
      </c>
      <c r="H164" s="84">
        <f>G164/D164</f>
        <v>0.3669</v>
      </c>
      <c r="I164" s="71">
        <f>D164</f>
        <v>21224.91</v>
      </c>
      <c r="J164" s="196"/>
      <c r="K164" s="35"/>
      <c r="L164" s="1"/>
      <c r="M164" s="1"/>
    </row>
    <row r="165" spans="1:13" s="3" customFormat="1" ht="90.75" customHeight="1" x14ac:dyDescent="0.25">
      <c r="A165" s="87"/>
      <c r="B165" s="86" t="s">
        <v>13</v>
      </c>
      <c r="C165" s="42"/>
      <c r="D165" s="42"/>
      <c r="E165" s="42">
        <f>G165</f>
        <v>0</v>
      </c>
      <c r="F165" s="43"/>
      <c r="G165" s="42"/>
      <c r="H165" s="43"/>
      <c r="I165" s="42">
        <f t="shared" ref="I165" si="56">D165</f>
        <v>0</v>
      </c>
      <c r="J165" s="196"/>
      <c r="K165" s="35"/>
      <c r="L165" s="1"/>
      <c r="M165" s="1"/>
    </row>
    <row r="166" spans="1:13" s="3" customFormat="1" ht="56.25" customHeight="1" x14ac:dyDescent="0.25">
      <c r="A166" s="87"/>
      <c r="B166" s="86" t="s">
        <v>5</v>
      </c>
      <c r="C166" s="42"/>
      <c r="D166" s="42"/>
      <c r="E166" s="42"/>
      <c r="F166" s="43"/>
      <c r="G166" s="38"/>
      <c r="H166" s="43"/>
      <c r="I166" s="42"/>
      <c r="J166" s="196"/>
      <c r="K166" s="35"/>
      <c r="L166" s="1"/>
      <c r="M166" s="1"/>
    </row>
    <row r="167" spans="1:13" s="12" customFormat="1" ht="61.5" customHeight="1" x14ac:dyDescent="0.25">
      <c r="A167" s="72" t="s">
        <v>24</v>
      </c>
      <c r="B167" s="99" t="s">
        <v>80</v>
      </c>
      <c r="C167" s="58"/>
      <c r="D167" s="58"/>
      <c r="E167" s="117"/>
      <c r="F167" s="118"/>
      <c r="G167" s="58"/>
      <c r="H167" s="118"/>
      <c r="I167" s="119"/>
      <c r="J167" s="73" t="s">
        <v>35</v>
      </c>
      <c r="K167" s="35"/>
      <c r="L167" s="74"/>
      <c r="M167" s="74"/>
    </row>
    <row r="168" spans="1:13" ht="234" customHeight="1" x14ac:dyDescent="0.25">
      <c r="A168" s="87" t="s">
        <v>25</v>
      </c>
      <c r="B168" s="85" t="s">
        <v>105</v>
      </c>
      <c r="C168" s="130">
        <f>SUM(C169:C173)</f>
        <v>1155340.3</v>
      </c>
      <c r="D168" s="130">
        <f>SUM(D169:D173)</f>
        <v>1143922.8</v>
      </c>
      <c r="E168" s="130">
        <f>SUM(E169:E173)</f>
        <v>39231.94</v>
      </c>
      <c r="F168" s="163">
        <f>E168/D168</f>
        <v>3.4299999999999997E-2</v>
      </c>
      <c r="G168" s="130">
        <f>SUM(G169:G173)</f>
        <v>39231.94</v>
      </c>
      <c r="H168" s="163">
        <f>G168/D168</f>
        <v>3.4299999999999997E-2</v>
      </c>
      <c r="I168" s="130">
        <f>SUM(I169:I173)</f>
        <v>1143922.8</v>
      </c>
      <c r="J168" s="194" t="s">
        <v>123</v>
      </c>
      <c r="K168" s="35"/>
      <c r="L168" s="1"/>
      <c r="M168" s="1"/>
    </row>
    <row r="169" spans="1:13" ht="126.75" customHeight="1" x14ac:dyDescent="0.25">
      <c r="A169" s="87"/>
      <c r="B169" s="86" t="s">
        <v>4</v>
      </c>
      <c r="C169" s="70">
        <v>584000</v>
      </c>
      <c r="D169" s="70">
        <v>584000</v>
      </c>
      <c r="E169" s="70"/>
      <c r="F169" s="140"/>
      <c r="G169" s="70"/>
      <c r="H169" s="140"/>
      <c r="I169" s="70">
        <f>D169</f>
        <v>584000</v>
      </c>
      <c r="J169" s="194"/>
      <c r="K169" s="35"/>
      <c r="L169" s="1"/>
      <c r="M169" s="1"/>
    </row>
    <row r="170" spans="1:13" s="41" customFormat="1" ht="126.75" customHeight="1" x14ac:dyDescent="0.25">
      <c r="A170" s="94"/>
      <c r="B170" s="83" t="s">
        <v>16</v>
      </c>
      <c r="C170" s="70">
        <v>492079.5</v>
      </c>
      <c r="D170" s="70">
        <f>492079.5-11417.5</f>
        <v>480662</v>
      </c>
      <c r="E170" s="70">
        <v>35308.75</v>
      </c>
      <c r="F170" s="140">
        <f>E170/D170</f>
        <v>7.3499999999999996E-2</v>
      </c>
      <c r="G170" s="70">
        <v>35308.75</v>
      </c>
      <c r="H170" s="140">
        <f>G170/D170</f>
        <v>7.3499999999999996E-2</v>
      </c>
      <c r="I170" s="70">
        <f>D170</f>
        <v>480662</v>
      </c>
      <c r="J170" s="194"/>
      <c r="K170" s="35"/>
      <c r="L170" s="1"/>
      <c r="M170" s="1"/>
    </row>
    <row r="171" spans="1:13" s="41" customFormat="1" ht="126.75" customHeight="1" x14ac:dyDescent="0.25">
      <c r="A171" s="94"/>
      <c r="B171" s="83" t="s">
        <v>11</v>
      </c>
      <c r="C171" s="70">
        <v>79260.800000000003</v>
      </c>
      <c r="D171" s="70">
        <v>79260.800000000003</v>
      </c>
      <c r="E171" s="70">
        <f>G171</f>
        <v>3923.19</v>
      </c>
      <c r="F171" s="140">
        <f>E171/D171</f>
        <v>4.9500000000000002E-2</v>
      </c>
      <c r="G171" s="70">
        <v>3923.19</v>
      </c>
      <c r="H171" s="140">
        <f>G171/D171</f>
        <v>4.9500000000000002E-2</v>
      </c>
      <c r="I171" s="70">
        <f>D171</f>
        <v>79260.800000000003</v>
      </c>
      <c r="J171" s="194"/>
      <c r="K171" s="35"/>
      <c r="L171" s="1"/>
      <c r="M171" s="1"/>
    </row>
    <row r="172" spans="1:13" ht="126.75" customHeight="1" x14ac:dyDescent="0.25">
      <c r="A172" s="87"/>
      <c r="B172" s="86" t="s">
        <v>13</v>
      </c>
      <c r="C172" s="38">
        <v>0</v>
      </c>
      <c r="D172" s="38">
        <v>0</v>
      </c>
      <c r="E172" s="38">
        <v>0</v>
      </c>
      <c r="F172" s="39"/>
      <c r="G172" s="38"/>
      <c r="H172" s="39"/>
      <c r="I172" s="38">
        <v>0</v>
      </c>
      <c r="J172" s="194"/>
      <c r="K172" s="35"/>
      <c r="L172" s="1"/>
      <c r="M172" s="1"/>
    </row>
    <row r="173" spans="1:13" ht="65.25" customHeight="1" x14ac:dyDescent="0.25">
      <c r="A173" s="87"/>
      <c r="B173" s="86" t="s">
        <v>5</v>
      </c>
      <c r="C173" s="42"/>
      <c r="D173" s="42"/>
      <c r="E173" s="42"/>
      <c r="F173" s="43"/>
      <c r="G173" s="38"/>
      <c r="H173" s="43"/>
      <c r="I173" s="42"/>
      <c r="J173" s="194"/>
      <c r="K173" s="35"/>
      <c r="L173" s="1"/>
      <c r="M173" s="1"/>
    </row>
    <row r="174" spans="1:13" s="75" customFormat="1" ht="52.5" customHeight="1" thickBot="1" x14ac:dyDescent="0.3">
      <c r="A174" s="87" t="s">
        <v>26</v>
      </c>
      <c r="B174" s="85" t="s">
        <v>81</v>
      </c>
      <c r="C174" s="36"/>
      <c r="D174" s="36"/>
      <c r="E174" s="113"/>
      <c r="F174" s="37"/>
      <c r="G174" s="40"/>
      <c r="H174" s="37"/>
      <c r="I174" s="114"/>
      <c r="J174" s="86" t="s">
        <v>35</v>
      </c>
      <c r="K174" s="35"/>
      <c r="L174" s="74"/>
      <c r="M174" s="74"/>
    </row>
    <row r="175" spans="1:13" s="76" customFormat="1" ht="40.5" x14ac:dyDescent="0.25">
      <c r="A175" s="102" t="s">
        <v>29</v>
      </c>
      <c r="B175" s="103" t="s">
        <v>82</v>
      </c>
      <c r="C175" s="120"/>
      <c r="D175" s="120"/>
      <c r="E175" s="40"/>
      <c r="F175" s="45"/>
      <c r="G175" s="40"/>
      <c r="H175" s="45"/>
      <c r="I175" s="40"/>
      <c r="J175" s="86" t="s">
        <v>35</v>
      </c>
      <c r="K175" s="35"/>
      <c r="L175" s="74"/>
      <c r="M175" s="74"/>
    </row>
    <row r="176" spans="1:13" s="77" customFormat="1" ht="64.5" customHeight="1" x14ac:dyDescent="0.25">
      <c r="A176" s="72" t="s">
        <v>28</v>
      </c>
      <c r="B176" s="98" t="s">
        <v>83</v>
      </c>
      <c r="C176" s="121"/>
      <c r="D176" s="121"/>
      <c r="E176" s="121"/>
      <c r="F176" s="122"/>
      <c r="G176" s="121"/>
      <c r="H176" s="122"/>
      <c r="I176" s="123"/>
      <c r="J176" s="73" t="s">
        <v>35</v>
      </c>
      <c r="K176" s="35"/>
      <c r="L176" s="74"/>
      <c r="M176" s="74"/>
    </row>
    <row r="177" spans="1:13" s="77" customFormat="1" ht="42" customHeight="1" x14ac:dyDescent="0.25">
      <c r="A177" s="87" t="s">
        <v>27</v>
      </c>
      <c r="B177" s="98" t="s">
        <v>84</v>
      </c>
      <c r="C177" s="40"/>
      <c r="D177" s="40"/>
      <c r="E177" s="40"/>
      <c r="F177" s="45"/>
      <c r="G177" s="40"/>
      <c r="H177" s="45"/>
      <c r="I177" s="116"/>
      <c r="J177" s="86" t="s">
        <v>35</v>
      </c>
      <c r="K177" s="35"/>
      <c r="L177" s="74"/>
      <c r="M177" s="74"/>
    </row>
    <row r="178" spans="1:13" ht="136.5" customHeight="1" x14ac:dyDescent="0.25">
      <c r="A178" s="87" t="s">
        <v>51</v>
      </c>
      <c r="B178" s="85" t="s">
        <v>109</v>
      </c>
      <c r="C178" s="125">
        <f>SUM(C179:C182)</f>
        <v>34040.9</v>
      </c>
      <c r="D178" s="125">
        <f>SUM(D179:D182)</f>
        <v>34040.9</v>
      </c>
      <c r="E178" s="125">
        <f>SUM(E179:E182)</f>
        <v>15633.07</v>
      </c>
      <c r="F178" s="126">
        <f>E178/D178</f>
        <v>0.4592</v>
      </c>
      <c r="G178" s="127">
        <f>SUM(G179:G182)</f>
        <v>14768.41</v>
      </c>
      <c r="H178" s="126">
        <f>G178/D178</f>
        <v>0.43380000000000002</v>
      </c>
      <c r="I178" s="125">
        <f>SUM(I179:I182)</f>
        <v>34040.9</v>
      </c>
      <c r="J178" s="223" t="s">
        <v>112</v>
      </c>
      <c r="K178" s="35"/>
      <c r="L178" s="1"/>
      <c r="M178" s="1"/>
    </row>
    <row r="179" spans="1:13" s="3" customFormat="1" x14ac:dyDescent="0.25">
      <c r="A179" s="87"/>
      <c r="B179" s="86" t="s">
        <v>4</v>
      </c>
      <c r="C179" s="71">
        <v>28506.9</v>
      </c>
      <c r="D179" s="71">
        <v>28506.9</v>
      </c>
      <c r="E179" s="71">
        <v>12488.07</v>
      </c>
      <c r="F179" s="84">
        <f>E179/D179</f>
        <v>0.43809999999999999</v>
      </c>
      <c r="G179" s="70">
        <v>12488.07</v>
      </c>
      <c r="H179" s="84">
        <f t="shared" ref="H179:H180" si="57">G179/D179</f>
        <v>0.43809999999999999</v>
      </c>
      <c r="I179" s="71">
        <f>D179</f>
        <v>28506.9</v>
      </c>
      <c r="J179" s="196"/>
      <c r="K179" s="35"/>
      <c r="L179" s="1"/>
      <c r="M179" s="1"/>
    </row>
    <row r="180" spans="1:13" s="3" customFormat="1" x14ac:dyDescent="0.25">
      <c r="A180" s="87"/>
      <c r="B180" s="86" t="s">
        <v>16</v>
      </c>
      <c r="C180" s="71">
        <v>5534</v>
      </c>
      <c r="D180" s="71">
        <v>5534</v>
      </c>
      <c r="E180" s="71">
        <v>3145</v>
      </c>
      <c r="F180" s="84">
        <f>E180/D180</f>
        <v>0.56830000000000003</v>
      </c>
      <c r="G180" s="70">
        <v>2280.34</v>
      </c>
      <c r="H180" s="84">
        <f t="shared" si="57"/>
        <v>0.41210000000000002</v>
      </c>
      <c r="I180" s="71">
        <f t="shared" ref="I180:I181" si="58">D180</f>
        <v>5534</v>
      </c>
      <c r="J180" s="196"/>
      <c r="K180" s="35"/>
      <c r="L180" s="1"/>
      <c r="M180" s="1"/>
    </row>
    <row r="181" spans="1:13" s="3" customFormat="1" x14ac:dyDescent="0.25">
      <c r="A181" s="87"/>
      <c r="B181" s="86" t="s">
        <v>11</v>
      </c>
      <c r="C181" s="71"/>
      <c r="D181" s="71"/>
      <c r="E181" s="71">
        <f>G181</f>
        <v>0</v>
      </c>
      <c r="F181" s="84"/>
      <c r="G181" s="70"/>
      <c r="H181" s="84"/>
      <c r="I181" s="71">
        <f t="shared" si="58"/>
        <v>0</v>
      </c>
      <c r="J181" s="196"/>
      <c r="K181" s="35"/>
      <c r="L181" s="1"/>
      <c r="M181" s="1"/>
    </row>
    <row r="182" spans="1:13" s="3" customFormat="1" x14ac:dyDescent="0.25">
      <c r="A182" s="87"/>
      <c r="B182" s="86" t="s">
        <v>13</v>
      </c>
      <c r="C182" s="71"/>
      <c r="D182" s="71"/>
      <c r="E182" s="71"/>
      <c r="F182" s="84"/>
      <c r="G182" s="70"/>
      <c r="H182" s="84"/>
      <c r="I182" s="71"/>
      <c r="J182" s="196"/>
      <c r="K182" s="35"/>
      <c r="L182" s="1"/>
      <c r="M182" s="1"/>
    </row>
    <row r="183" spans="1:13" s="78" customFormat="1" ht="44.25" customHeight="1" x14ac:dyDescent="0.25">
      <c r="A183" s="87" t="s">
        <v>54</v>
      </c>
      <c r="B183" s="100" t="s">
        <v>85</v>
      </c>
      <c r="C183" s="127"/>
      <c r="D183" s="127"/>
      <c r="E183" s="161"/>
      <c r="F183" s="160"/>
      <c r="G183" s="127"/>
      <c r="H183" s="160"/>
      <c r="I183" s="162"/>
      <c r="J183" s="86" t="s">
        <v>35</v>
      </c>
      <c r="K183" s="35"/>
      <c r="L183" s="74"/>
      <c r="M183" s="74"/>
    </row>
    <row r="184" spans="1:13" s="78" customFormat="1" ht="33.75" customHeight="1" x14ac:dyDescent="0.25">
      <c r="A184" s="87" t="s">
        <v>55</v>
      </c>
      <c r="B184" s="100" t="s">
        <v>86</v>
      </c>
      <c r="C184" s="127"/>
      <c r="D184" s="127"/>
      <c r="E184" s="161"/>
      <c r="F184" s="160"/>
      <c r="G184" s="127"/>
      <c r="H184" s="160"/>
      <c r="I184" s="162"/>
      <c r="J184" s="86" t="s">
        <v>35</v>
      </c>
      <c r="K184" s="35"/>
      <c r="L184" s="74"/>
      <c r="M184" s="74"/>
    </row>
    <row r="185" spans="1:13" s="55" customFormat="1" ht="26.25" customHeight="1" x14ac:dyDescent="0.25">
      <c r="A185" s="183" t="s">
        <v>63</v>
      </c>
      <c r="B185" s="183" t="s">
        <v>110</v>
      </c>
      <c r="C185" s="197">
        <f>C188+C189+C190+C191+C192</f>
        <v>20237.599999999999</v>
      </c>
      <c r="D185" s="184">
        <f>D188+D189+D190+D191+D192</f>
        <v>20237.599999999999</v>
      </c>
      <c r="E185" s="184">
        <f>E188+E189+E190+E191+E192</f>
        <v>8468.24</v>
      </c>
      <c r="F185" s="218">
        <f>E185/D185</f>
        <v>0.41839999999999999</v>
      </c>
      <c r="G185" s="184">
        <f>G188+G189+G190+G191+G192</f>
        <v>7583.78</v>
      </c>
      <c r="H185" s="218">
        <f>G185/D185</f>
        <v>0.37469999999999998</v>
      </c>
      <c r="I185" s="184">
        <f>I188+I189+I190+I191+I192</f>
        <v>20237.599999999999</v>
      </c>
      <c r="J185" s="193" t="s">
        <v>113</v>
      </c>
      <c r="K185" s="35"/>
      <c r="L185" s="1"/>
      <c r="M185" s="1"/>
    </row>
    <row r="186" spans="1:13" s="55" customFormat="1" ht="300.75" customHeight="1" x14ac:dyDescent="0.25">
      <c r="A186" s="183"/>
      <c r="B186" s="183"/>
      <c r="C186" s="197"/>
      <c r="D186" s="185"/>
      <c r="E186" s="185"/>
      <c r="F186" s="219"/>
      <c r="G186" s="185"/>
      <c r="H186" s="219"/>
      <c r="I186" s="185"/>
      <c r="J186" s="193"/>
      <c r="K186" s="35"/>
      <c r="L186" s="1"/>
      <c r="M186" s="1"/>
    </row>
    <row r="187" spans="1:13" s="46" customFormat="1" ht="35.25" customHeight="1" x14ac:dyDescent="0.25">
      <c r="A187" s="183"/>
      <c r="B187" s="183"/>
      <c r="C187" s="197"/>
      <c r="D187" s="186"/>
      <c r="E187" s="186"/>
      <c r="F187" s="220"/>
      <c r="G187" s="186"/>
      <c r="H187" s="220"/>
      <c r="I187" s="186"/>
      <c r="J187" s="193"/>
      <c r="K187" s="35"/>
      <c r="L187" s="1"/>
      <c r="M187" s="1"/>
    </row>
    <row r="188" spans="1:13" s="3" customFormat="1" ht="86.25" customHeight="1" x14ac:dyDescent="0.25">
      <c r="A188" s="87"/>
      <c r="B188" s="86" t="s">
        <v>4</v>
      </c>
      <c r="C188" s="71">
        <v>65.400000000000006</v>
      </c>
      <c r="D188" s="71">
        <v>65.400000000000006</v>
      </c>
      <c r="E188" s="71">
        <v>59.62</v>
      </c>
      <c r="F188" s="84">
        <f>E188/D188</f>
        <v>0.91159999999999997</v>
      </c>
      <c r="G188" s="71">
        <v>59.62</v>
      </c>
      <c r="H188" s="84">
        <f>G188/D188</f>
        <v>0.91159999999999997</v>
      </c>
      <c r="I188" s="71">
        <f>D188</f>
        <v>65.400000000000006</v>
      </c>
      <c r="J188" s="193"/>
      <c r="K188" s="35"/>
      <c r="L188" s="1"/>
      <c r="M188" s="1"/>
    </row>
    <row r="189" spans="1:13" s="3" customFormat="1" ht="86.25" customHeight="1" x14ac:dyDescent="0.25">
      <c r="A189" s="87"/>
      <c r="B189" s="86" t="s">
        <v>16</v>
      </c>
      <c r="C189" s="71">
        <v>15024.6</v>
      </c>
      <c r="D189" s="71">
        <v>15024.6</v>
      </c>
      <c r="E189" s="71">
        <v>6806.18</v>
      </c>
      <c r="F189" s="84">
        <f>E189/D189</f>
        <v>0.45300000000000001</v>
      </c>
      <c r="G189" s="71">
        <v>5921.72</v>
      </c>
      <c r="H189" s="84">
        <f>G189/D189</f>
        <v>0.39410000000000001</v>
      </c>
      <c r="I189" s="71">
        <f>D189</f>
        <v>15024.6</v>
      </c>
      <c r="J189" s="193"/>
      <c r="K189" s="35"/>
      <c r="L189" s="1"/>
      <c r="M189" s="1"/>
    </row>
    <row r="190" spans="1:13" s="3" customFormat="1" ht="86.25" customHeight="1" x14ac:dyDescent="0.25">
      <c r="A190" s="87"/>
      <c r="B190" s="86" t="s">
        <v>11</v>
      </c>
      <c r="C190" s="71">
        <v>5147.6000000000004</v>
      </c>
      <c r="D190" s="71">
        <v>5147.6000000000004</v>
      </c>
      <c r="E190" s="71">
        <f>G190</f>
        <v>1602.44</v>
      </c>
      <c r="F190" s="84">
        <f>E190/D190</f>
        <v>0.31130000000000002</v>
      </c>
      <c r="G190" s="71">
        <v>1602.44</v>
      </c>
      <c r="H190" s="84">
        <f>G190/D190</f>
        <v>0.31130000000000002</v>
      </c>
      <c r="I190" s="71">
        <f t="shared" ref="I190:I191" si="59">D190</f>
        <v>5147.6000000000004</v>
      </c>
      <c r="J190" s="193"/>
      <c r="K190" s="35"/>
      <c r="L190" s="1"/>
      <c r="M190" s="1"/>
    </row>
    <row r="191" spans="1:13" s="3" customFormat="1" ht="36.75" customHeight="1" x14ac:dyDescent="0.25">
      <c r="A191" s="87"/>
      <c r="B191" s="86" t="s">
        <v>13</v>
      </c>
      <c r="C191" s="42"/>
      <c r="D191" s="42"/>
      <c r="E191" s="42">
        <f>G191</f>
        <v>0</v>
      </c>
      <c r="F191" s="43"/>
      <c r="G191" s="42"/>
      <c r="H191" s="43"/>
      <c r="I191" s="42">
        <f t="shared" si="59"/>
        <v>0</v>
      </c>
      <c r="J191" s="193"/>
      <c r="K191" s="35"/>
      <c r="L191" s="1"/>
      <c r="M191" s="1"/>
    </row>
    <row r="192" spans="1:13" s="3" customFormat="1" ht="35.25" customHeight="1" x14ac:dyDescent="0.25">
      <c r="A192" s="87"/>
      <c r="B192" s="86" t="s">
        <v>5</v>
      </c>
      <c r="C192" s="42"/>
      <c r="D192" s="42"/>
      <c r="E192" s="42"/>
      <c r="F192" s="43"/>
      <c r="G192" s="42"/>
      <c r="H192" s="43"/>
      <c r="I192" s="42"/>
      <c r="J192" s="193"/>
      <c r="K192" s="35"/>
      <c r="L192" s="1"/>
      <c r="M192" s="1"/>
    </row>
    <row r="193" spans="1:13" s="2" customFormat="1" ht="109.5" customHeight="1" x14ac:dyDescent="0.25">
      <c r="A193" s="72" t="s">
        <v>87</v>
      </c>
      <c r="B193" s="93" t="s">
        <v>106</v>
      </c>
      <c r="C193" s="125">
        <f>C194+C195+C196+C197</f>
        <v>355.4</v>
      </c>
      <c r="D193" s="125">
        <f>D194+D195+D196+D197</f>
        <v>355.4</v>
      </c>
      <c r="E193" s="125">
        <f>E194+E195+E196+E197+E198</f>
        <v>291.27</v>
      </c>
      <c r="F193" s="126">
        <f>E193/D193</f>
        <v>0.8196</v>
      </c>
      <c r="G193" s="127">
        <f>SUM(G194:G198)</f>
        <v>291.27</v>
      </c>
      <c r="H193" s="126">
        <f>G193/D193</f>
        <v>0.8196</v>
      </c>
      <c r="I193" s="125">
        <f>I194+I195+I196+I197</f>
        <v>355.4</v>
      </c>
      <c r="J193" s="224" t="s">
        <v>119</v>
      </c>
      <c r="K193" s="35"/>
      <c r="L193" s="1"/>
      <c r="M193" s="1"/>
    </row>
    <row r="194" spans="1:13" s="3" customFormat="1" ht="47.25" customHeight="1" x14ac:dyDescent="0.25">
      <c r="A194" s="72"/>
      <c r="B194" s="73" t="s">
        <v>4</v>
      </c>
      <c r="C194" s="164">
        <v>0</v>
      </c>
      <c r="D194" s="164">
        <v>0</v>
      </c>
      <c r="E194" s="71"/>
      <c r="F194" s="84"/>
      <c r="G194" s="70">
        <v>0</v>
      </c>
      <c r="H194" s="126"/>
      <c r="I194" s="71"/>
      <c r="J194" s="225"/>
      <c r="K194" s="35"/>
      <c r="L194" s="1"/>
      <c r="M194" s="1"/>
    </row>
    <row r="195" spans="1:13" s="3" customFormat="1" ht="47.25" customHeight="1" x14ac:dyDescent="0.25">
      <c r="A195" s="72"/>
      <c r="B195" s="73" t="s">
        <v>48</v>
      </c>
      <c r="C195" s="71">
        <v>106.6</v>
      </c>
      <c r="D195" s="71">
        <v>106.6</v>
      </c>
      <c r="E195" s="71">
        <v>89.62</v>
      </c>
      <c r="F195" s="84">
        <f>E195/D195</f>
        <v>0.8407</v>
      </c>
      <c r="G195" s="70">
        <v>89.62</v>
      </c>
      <c r="H195" s="84">
        <f>G195/D195</f>
        <v>0.8407</v>
      </c>
      <c r="I195" s="71">
        <f>D195</f>
        <v>106.6</v>
      </c>
      <c r="J195" s="225"/>
      <c r="K195" s="35"/>
      <c r="L195" s="1"/>
      <c r="M195" s="1"/>
    </row>
    <row r="196" spans="1:13" s="3" customFormat="1" ht="38.25" customHeight="1" x14ac:dyDescent="0.25">
      <c r="A196" s="72"/>
      <c r="B196" s="73" t="s">
        <v>11</v>
      </c>
      <c r="C196" s="71">
        <v>248.8</v>
      </c>
      <c r="D196" s="71">
        <v>248.8</v>
      </c>
      <c r="E196" s="71">
        <v>201.65</v>
      </c>
      <c r="F196" s="84">
        <f>E196/D196</f>
        <v>0.8105</v>
      </c>
      <c r="G196" s="70">
        <v>201.65</v>
      </c>
      <c r="H196" s="84">
        <f>G196/D196</f>
        <v>0.8105</v>
      </c>
      <c r="I196" s="71">
        <f>D196</f>
        <v>248.8</v>
      </c>
      <c r="J196" s="225"/>
      <c r="K196" s="35"/>
      <c r="L196" s="1"/>
      <c r="M196" s="1"/>
    </row>
    <row r="197" spans="1:13" s="3" customFormat="1" ht="30.75" customHeight="1" x14ac:dyDescent="0.25">
      <c r="A197" s="72"/>
      <c r="B197" s="73" t="s">
        <v>13</v>
      </c>
      <c r="C197" s="56">
        <v>0</v>
      </c>
      <c r="D197" s="56">
        <v>0</v>
      </c>
      <c r="E197" s="56"/>
      <c r="F197" s="57">
        <v>0</v>
      </c>
      <c r="G197" s="59"/>
      <c r="H197" s="57"/>
      <c r="I197" s="56">
        <f>D197-G197</f>
        <v>0</v>
      </c>
      <c r="J197" s="225"/>
      <c r="K197" s="35"/>
      <c r="L197" s="1"/>
      <c r="M197" s="1"/>
    </row>
    <row r="198" spans="1:13" s="3" customFormat="1" x14ac:dyDescent="0.25">
      <c r="A198" s="72"/>
      <c r="B198" s="73" t="s">
        <v>5</v>
      </c>
      <c r="C198" s="56"/>
      <c r="D198" s="56"/>
      <c r="E198" s="56"/>
      <c r="F198" s="57"/>
      <c r="G198" s="58"/>
      <c r="H198" s="57"/>
      <c r="I198" s="56"/>
      <c r="J198" s="226"/>
      <c r="K198" s="35"/>
      <c r="L198" s="1"/>
      <c r="M198" s="1"/>
    </row>
    <row r="207" spans="1:13" x14ac:dyDescent="0.25">
      <c r="B207" s="61" t="s">
        <v>58</v>
      </c>
    </row>
    <row r="412" spans="9:9" x14ac:dyDescent="0.25">
      <c r="I412" s="20"/>
    </row>
    <row r="413" spans="9:9" x14ac:dyDescent="0.25">
      <c r="I413" s="20"/>
    </row>
    <row r="414" spans="9:9" x14ac:dyDescent="0.25">
      <c r="I414" s="20"/>
    </row>
  </sheetData>
  <autoFilter ref="A7:J399"/>
  <customSheetViews>
    <customSheetView guid="{6E4A7295-8CE0-4D28-ABEF-D38EBAE7C204}" scale="50" showPageBreaks="1" outlineSymbols="0" zeroValues="0" fitToPage="1" printArea="1" showAutoFilter="1" view="pageBreakPreview" topLeftCell="A190">
      <selection activeCell="C195" sqref="C195"/>
      <rowBreaks count="31" manualBreakCount="31">
        <brk id="28" max="9" man="1"/>
        <brk id="61" max="9" man="1"/>
        <brk id="115" max="9" man="1"/>
        <brk id="172" max="9" man="1"/>
        <brk id="997" max="18" man="1"/>
        <brk id="1047" max="18" man="1"/>
        <brk id="1104" max="18" man="1"/>
        <brk id="1175" max="18" man="1"/>
        <brk id="1230" max="14" man="1"/>
        <brk id="1245" max="10" man="1"/>
        <brk id="1281" max="10" man="1"/>
        <brk id="1321" max="10" man="1"/>
        <brk id="1360" max="10" man="1"/>
        <brk id="1398" max="10" man="1"/>
        <brk id="1434" max="10" man="1"/>
        <brk id="1471" max="10" man="1"/>
        <brk id="1509" max="10" man="1"/>
        <brk id="1544" max="10" man="1"/>
        <brk id="1580" max="10" man="1"/>
        <brk id="1620" max="10" man="1"/>
        <brk id="1659" max="10" man="1"/>
        <brk id="1698" max="10" man="1"/>
        <brk id="1738" max="10" man="1"/>
        <brk id="1776" max="10" man="1"/>
        <brk id="1811" max="10" man="1"/>
        <brk id="1841" max="10" man="1"/>
        <brk id="1878" max="10" man="1"/>
        <brk id="1915" max="10" man="1"/>
        <brk id="1950" max="10" man="1"/>
        <brk id="1992" max="10" man="1"/>
        <brk id="2046" max="10" man="1"/>
      </rowBreaks>
      <colBreaks count="1" manualBreakCount="1">
        <brk id="12" max="183" man="1"/>
      </colBreaks>
      <pageMargins left="0" right="0" top="0.9055118110236221" bottom="0" header="0" footer="0"/>
      <printOptions horizontalCentered="1"/>
      <pageSetup paperSize="8" scale="48" fitToHeight="0" orientation="landscape" horizontalDpi="4294967293" r:id="rId1"/>
      <autoFilter ref="A7:J399"/>
    </customSheetView>
    <customSheetView guid="{CCF533A2-322B-40E2-88B2-065E6D1D35B4}" scale="50" showPageBreaks="1" outlineSymbols="0" zeroValues="0" fitToPage="1" printArea="1" showAutoFilter="1" view="pageBreakPreview" topLeftCell="A4">
      <pane xSplit="4" ySplit="7" topLeftCell="E11" activePane="bottomRight" state="frozen"/>
      <selection pane="bottomRight" activeCell="B16" sqref="B16"/>
      <rowBreaks count="31" manualBreakCount="31">
        <brk id="23" max="9" man="1"/>
        <brk id="42" max="9" man="1"/>
        <brk id="68" max="9" man="1"/>
        <brk id="18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47" bottom="0" header="0" footer="0"/>
      <printOptions horizontalCentered="1"/>
      <pageSetup paperSize="8" scale="48" fitToHeight="0" orientation="landscape" r:id="rId2"/>
      <autoFilter ref="A7:J399"/>
    </customSheetView>
    <customSheetView guid="{13BE7114-35DF-4699-8779-61985C68F6C3}" scale="50" showPageBreaks="1" outlineSymbols="0" zeroValues="0" fitToPage="1" printArea="1" showAutoFilter="1" view="pageBreakPreview" topLeftCell="A4">
      <pane xSplit="2" ySplit="5" topLeftCell="C36" activePane="bottomRight" state="frozen"/>
      <selection pane="bottomRight" activeCell="F127" sqref="F127"/>
      <rowBreaks count="31" manualBreakCount="31">
        <brk id="28" max="9" man="1"/>
        <brk id="61" max="9" man="1"/>
        <brk id="115" max="9" man="1"/>
        <brk id="172" max="9" man="1"/>
        <brk id="997" max="18" man="1"/>
        <brk id="1047" max="18" man="1"/>
        <brk id="1104" max="18" man="1"/>
        <brk id="1175" max="18" man="1"/>
        <brk id="1230" max="14" man="1"/>
        <brk id="1245" max="10" man="1"/>
        <brk id="1281" max="10" man="1"/>
        <brk id="1321" max="10" man="1"/>
        <brk id="1360" max="10" man="1"/>
        <brk id="1398" max="10" man="1"/>
        <brk id="1434" max="10" man="1"/>
        <brk id="1471" max="10" man="1"/>
        <brk id="1509" max="10" man="1"/>
        <brk id="1544" max="10" man="1"/>
        <brk id="1580" max="10" man="1"/>
        <brk id="1620" max="10" man="1"/>
        <brk id="1659" max="10" man="1"/>
        <brk id="1698" max="10" man="1"/>
        <brk id="1738" max="10" man="1"/>
        <brk id="1776" max="10" man="1"/>
        <brk id="1811" max="10" man="1"/>
        <brk id="1841" max="10" man="1"/>
        <brk id="1878" max="10" man="1"/>
        <brk id="1915" max="10" man="1"/>
        <brk id="1950" max="10" man="1"/>
        <brk id="1992" max="10" man="1"/>
        <brk id="2046" max="10" man="1"/>
      </rowBreaks>
      <colBreaks count="1" manualBreakCount="1">
        <brk id="12" max="183" man="1"/>
      </colBreaks>
      <pageMargins left="0" right="0" top="0.9055118110236221" bottom="0" header="0" footer="0"/>
      <printOptions horizontalCentered="1"/>
      <pageSetup paperSize="8" scale="48" fitToHeight="0" orientation="landscape" horizontalDpi="4294967293" r:id="rId3"/>
      <autoFilter ref="A7:J399"/>
    </customSheetView>
    <customSheetView guid="{67ADFAE6-A9AF-44D7-8539-93CD0F6B7849}" scale="50" showPageBreaks="1" outlineSymbols="0" zeroValues="0" fitToPage="1" printArea="1" showAutoFilter="1" hiddenRows="1" view="pageBreakPreview" topLeftCell="A4">
      <pane xSplit="4" ySplit="7" topLeftCell="E189" activePane="bottomRight" state="frozen"/>
      <selection pane="bottomRight" activeCell="F168" sqref="F168"/>
      <rowBreaks count="29" manualBreakCount="29">
        <brk id="21" max="9" man="1"/>
        <brk id="42"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47" bottom="0" header="0" footer="0"/>
      <printOptions horizontalCentered="1"/>
      <pageSetup paperSize="8" scale="48" fitToHeight="0" orientation="landscape" r:id="rId4"/>
      <autoFilter ref="A7:J399"/>
    </customSheetView>
    <customSheetView guid="{A0A3CD9B-2436-40D7-91DB-589A95FBBF00}" scale="50" showPageBreaks="1" outlineSymbols="0" zeroValues="0" fitToPage="1" printArea="1" showAutoFilter="1" view="pageBreakPreview">
      <pane xSplit="2" ySplit="7" topLeftCell="I96" activePane="bottomRight" state="frozen"/>
      <selection pane="bottomRight" activeCell="J135" sqref="J135:J140"/>
      <rowBreaks count="28" manualBreakCount="28">
        <brk id="197" max="9" man="1"/>
        <brk id="1020" max="18" man="1"/>
        <brk id="1070" max="18" man="1"/>
        <brk id="1127" max="18" man="1"/>
        <brk id="1198" max="18" man="1"/>
        <brk id="1253" max="14" man="1"/>
        <brk id="1268" max="10" man="1"/>
        <brk id="1304" max="10" man="1"/>
        <brk id="1344" max="10" man="1"/>
        <brk id="1383" max="10" man="1"/>
        <brk id="1421" max="10" man="1"/>
        <brk id="1457" max="10" man="1"/>
        <brk id="1494" max="10" man="1"/>
        <brk id="1532" max="10" man="1"/>
        <brk id="1567" max="10" man="1"/>
        <brk id="1603" max="10" man="1"/>
        <brk id="1643" max="10" man="1"/>
        <brk id="1682" max="10" man="1"/>
        <brk id="1721" max="10" man="1"/>
        <brk id="1761" max="10" man="1"/>
        <brk id="1799" max="10" man="1"/>
        <brk id="1834" max="10" man="1"/>
        <brk id="1864" max="10" man="1"/>
        <brk id="1901" max="10" man="1"/>
        <brk id="1938" max="10" man="1"/>
        <brk id="1973" max="10" man="1"/>
        <brk id="2015" max="10" man="1"/>
        <brk id="2069" max="10" man="1"/>
      </rowBreaks>
      <pageMargins left="0" right="0" top="0.9055118110236221" bottom="0" header="0" footer="0"/>
      <printOptions horizontalCentered="1"/>
      <pageSetup paperSize="8" scale="41" fitToHeight="0" orientation="landscape" r:id="rId5"/>
      <autoFilter ref="A7:J399"/>
    </customSheetView>
    <customSheetView guid="{99950613-28E7-4EC2-B918-559A2757B0A9}" scale="50" showPageBreaks="1" outlineSymbols="0" zeroValues="0" fitToPage="1" printArea="1" showAutoFilter="1" view="pageBreakPreview" topLeftCell="A5">
      <pane xSplit="2" ySplit="10" topLeftCell="C189" activePane="bottomRight" state="frozen"/>
      <selection pane="bottomRight"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21" bottom="0" header="0" footer="0"/>
      <printOptions horizontalCentered="1"/>
      <pageSetup paperSize="8" scale="47" fitToHeight="0" orientation="landscape" r:id="rId6"/>
      <autoFilter ref="A7:J415"/>
    </customSheetView>
    <customSheetView guid="{D95852A1-B0FC-4AC5-B62B-5CCBE05B0D15}" scale="50" showPageBreaks="1" outlineSymbols="0" zeroValues="0" fitToPage="1" showAutoFilter="1" view="pageBreakPreview" topLeftCell="A5">
      <pane xSplit="4" ySplit="4" topLeftCell="E162" activePane="bottomRight" state="frozen"/>
      <selection pane="bottomRight" activeCell="I169" sqref="I169"/>
      <rowBreaks count="29" manualBreakCount="29">
        <brk id="24" max="11" man="1"/>
        <brk id="33" max="11" man="1"/>
        <brk id="215" max="18" man="1"/>
        <brk id="265" max="18" man="1"/>
        <brk id="322" max="18" man="1"/>
        <brk id="393" max="18" man="1"/>
        <brk id="448" max="14" man="1"/>
        <brk id="463" max="10" man="1"/>
        <brk id="499" max="10" man="1"/>
        <brk id="539" max="10" man="1"/>
        <brk id="578" max="10" man="1"/>
        <brk id="616" max="10" man="1"/>
        <brk id="652" max="10" man="1"/>
        <brk id="689" max="10" man="1"/>
        <brk id="727" max="10" man="1"/>
        <brk id="762" max="10" man="1"/>
        <brk id="798" max="10" man="1"/>
        <brk id="838" max="10" man="1"/>
        <brk id="877" max="10" man="1"/>
        <brk id="916" max="10" man="1"/>
        <brk id="956" max="10" man="1"/>
        <brk id="994" max="10" man="1"/>
        <brk id="1029" max="10" man="1"/>
        <brk id="1059" max="10" man="1"/>
        <brk id="1096" max="10" man="1"/>
        <brk id="1133" max="10" man="1"/>
        <brk id="1168" max="10" man="1"/>
        <brk id="1210" max="10" man="1"/>
        <brk id="1264" max="10" man="1"/>
      </rowBreaks>
      <pageMargins left="0" right="0" top="0.9055118110236221" bottom="0" header="0" footer="0"/>
      <printOptions horizontalCentered="1"/>
      <pageSetup paperSize="9" scale="28" fitToHeight="0" orientation="landscape" r:id="rId7"/>
      <autoFilter ref="A7:J397"/>
    </customSheetView>
    <customSheetView guid="{72C0943B-A5D5-4B80-AD54-166C5CDC74DE}" scale="40" showPageBreaks="1" outlineSymbols="0" zeroValues="0" fitToPage="1" printArea="1" showAutoFilter="1" view="pageBreakPreview" topLeftCell="A5">
      <pane xSplit="4" ySplit="10" topLeftCell="E135" activePane="bottomRight" state="frozen"/>
      <selection pane="bottomRight"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r:id="rId8"/>
      <autoFilter ref="A3:M1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customSheetView>
    <customSheetView guid="{649E5CE3-4976-49D9-83DA-4E57FFC714BF}" scale="50" showPageBreaks="1" outlineSymbols="0" zeroValues="0" fitToPage="1" printArea="1" showAutoFilter="1" hiddenColumns="1" view="pageBreakPreview" topLeftCell="A6">
      <pane xSplit="2" ySplit="2" topLeftCell="C155" activePane="bottomRight" state="frozen"/>
      <selection pane="bottomRight"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21" bottom="0" header="0" footer="0"/>
      <printOptions horizontalCentered="1"/>
      <pageSetup paperSize="8" scale="43" fitToHeight="0" orientation="landscape" r:id="rId9"/>
      <autoFilter ref="A7:L386"/>
    </customSheetView>
    <customSheetView guid="{5EB1B5BB-79BE-4318-9140-3FA31802D519}" scale="40" showPageBreaks="1" outlineSymbols="0" zeroValues="0" fitToPage="1" printArea="1" showAutoFilter="1" view="pageBreakPreview" topLeftCell="A4">
      <pane xSplit="4" ySplit="7" topLeftCell="K166" activePane="bottomRight" state="frozen"/>
      <selection pane="bottomRight"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9" fitToHeight="0" orientation="landscape" r:id="rId10"/>
      <autoFilter ref="A7:K386"/>
    </customSheetView>
    <customSheetView guid="{5FB953A5-71FF-4056-AF98-C9D06FF0EDF3}" scale="35" showPageBreaks="1" outlineSymbols="0" zeroValues="0" fitToPage="1" printArea="1" showAutoFilter="1" hiddenColumns="1" view="pageBreakPreview" topLeftCell="A5">
      <pane xSplit="4" ySplit="4" topLeftCell="F9" activePane="bottomRight" state="frozen"/>
      <selection pane="bottomRight"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11"/>
      <autoFilter ref="A7:P398"/>
    </customSheetView>
    <customSheetView guid="{9FA29541-62F4-4CED-BF33-19F6BA57578F}" scale="40" showPageBreaks="1" outlineSymbols="0" zeroValues="0" printArea="1" showAutoFilter="1" hiddenColumns="1" view="pageBreakPreview" topLeftCell="A4">
      <pane xSplit="4" ySplit="4" topLeftCell="K167" activePane="bottomRight" state="frozen"/>
      <selection pane="bottomRight" activeCell="P172" sqref="P172:P175"/>
      <rowBreaks count="2" manualBreakCount="2">
        <brk id="77" max="15" man="1"/>
        <brk id="171" max="15" man="1"/>
      </rowBreaks>
      <pageMargins left="0" right="0" top="0.9055118110236221" bottom="0" header="0" footer="0"/>
      <printOptions horizontalCentered="1"/>
      <pageSetup paperSize="8" scale="45" fitToHeight="9" orientation="landscape" r:id="rId12"/>
      <autoFilter ref="A7:P401"/>
    </customSheetView>
    <customSheetView guid="{998B8119-4FF3-4A16-838D-539C6AE34D55}" scale="40" showPageBreaks="1" outlineSymbols="0" zeroValues="0" fitToPage="1" printArea="1" showAutoFilter="1" hiddenRows="1" hiddenColumns="1" view="pageBreakPreview" topLeftCell="A4">
      <pane xSplit="4" ySplit="7" topLeftCell="F163" activePane="bottomRight" state="frozen"/>
      <selection pane="bottomRight"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27" fitToHeight="0" orientation="landscape" r:id="rId13"/>
      <autoFilter ref="A7:P401"/>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14"/>
      <autoFilter ref="A7:P393"/>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5"/>
      <autoFilter ref="A9:S1185"/>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6"/>
      <autoFilter ref="A9:S1185"/>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7"/>
      <autoFilter ref="A9:T116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8"/>
      <autoFilter ref="A9:T1142"/>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9"/>
      <autoFilter ref="B1:T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2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21"/>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22"/>
      <headerFooter alignWithMargins="0"/>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23"/>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24"/>
      <autoFilter ref="A9:V1172"/>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25"/>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26"/>
      <autoFilter ref="A9:S1185"/>
    </customSheetView>
    <customSheetView guid="{7B245AB0-C2AF-4822-BFC4-2399F85856C1}" scale="40" showPageBreaks="1" outlineSymbols="0" zeroValues="0" fitToPage="1" printArea="1" showAutoFilter="1" hiddenColumns="1" view="pageBreakPreview" topLeftCell="A4">
      <pane xSplit="4" ySplit="7" topLeftCell="F182" activePane="bottomRight" state="frozen"/>
      <selection pane="bottomRight"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8" fitToHeight="0" orientation="landscape" r:id="rId27"/>
      <autoFilter ref="A7:P404"/>
    </customSheetView>
    <customSheetView guid="{0CCCFAED-79CE-4449-BC23-D60C794B65C2}" scale="50" showPageBreaks="1" outlineSymbols="0" zeroValues="0" fitToPage="1" printArea="1" showAutoFilter="1" view="pageBreakPreview" topLeftCell="A5">
      <pane xSplit="2" ySplit="4" topLeftCell="H162" activePane="bottomRight" state="frozen"/>
      <selection pane="bottomRight" activeCell="J166" sqref="J166:J171"/>
      <rowBreaks count="32" manualBreakCount="32">
        <brk id="68" max="11" man="1"/>
        <brk id="122" max="11" man="1"/>
        <brk id="146" max="11" man="1"/>
        <brk id="168" max="11"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6" fitToHeight="0" orientation="landscape" horizontalDpi="4294967293" r:id="rId28"/>
      <autoFilter ref="A7:J397"/>
    </customSheetView>
    <customSheetView guid="{45DE1976-7F07-4EB4-8A9C-FB72D060BEFA}" scale="50" showPageBreaks="1" outlineSymbols="0" zeroValues="0" fitToPage="1" printArea="1" showAutoFilter="1" view="pageBreakPreview" topLeftCell="A210">
      <selection activeCell="J158" sqref="J158:J164"/>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21" bottom="0" header="0" footer="0"/>
      <printOptions horizontalCentered="1"/>
      <pageSetup paperSize="8" scale="42" fitToHeight="0" orientation="landscape" r:id="rId29"/>
      <autoFilter ref="A7:J416"/>
    </customSheetView>
    <customSheetView guid="{6068C3FF-17AA-48A5-A88B-2523CBAC39AE}" scale="50" showPageBreaks="1" outlineSymbols="0" zeroValues="0" fitToPage="1" printArea="1" showAutoFilter="1" view="pageBreakPreview" topLeftCell="A4">
      <pane xSplit="4" ySplit="7" topLeftCell="E76" activePane="bottomRight" state="frozen"/>
      <selection pane="bottomRight" activeCell="I80" sqref="I80"/>
      <rowBreaks count="31" manualBreakCount="31">
        <brk id="23" min="1" max="9" man="1"/>
        <brk id="35" min="1" max="9" man="1"/>
        <brk id="54" min="1" max="9" man="1"/>
        <brk id="166" min="1" max="9" man="1"/>
        <brk id="1006" max="18" man="1"/>
        <brk id="1056" max="18" man="1"/>
        <brk id="1113" max="18" man="1"/>
        <brk id="1184" max="18" man="1"/>
        <brk id="1239" max="14" man="1"/>
        <brk id="1254" max="10" man="1"/>
        <brk id="1290" max="10" man="1"/>
        <brk id="1330" max="10" man="1"/>
        <brk id="1369" max="10" man="1"/>
        <brk id="1407" max="10" man="1"/>
        <brk id="1443" max="10" man="1"/>
        <brk id="1480" max="10" man="1"/>
        <brk id="1518" max="10" man="1"/>
        <brk id="1553" max="10" man="1"/>
        <brk id="1589" max="10" man="1"/>
        <brk id="1629" max="10" man="1"/>
        <brk id="1668" max="10" man="1"/>
        <brk id="1707" max="10" man="1"/>
        <brk id="1747" max="10" man="1"/>
        <brk id="1785" max="10" man="1"/>
        <brk id="1820" max="10" man="1"/>
        <brk id="1850" max="10" man="1"/>
        <brk id="1887" max="10" man="1"/>
        <brk id="1924" max="10" man="1"/>
        <brk id="1959" max="10" man="1"/>
        <brk id="2001" max="10" man="1"/>
        <brk id="2055" max="10" man="1"/>
      </rowBreaks>
      <pageMargins left="0" right="0" top="0.9055118110236221" bottom="0" header="0" footer="0"/>
      <printOptions horizontalCentered="1"/>
      <pageSetup paperSize="8" scale="41" fitToHeight="0" orientation="landscape" r:id="rId30"/>
      <autoFilter ref="A7:J399"/>
    </customSheetView>
    <customSheetView guid="{CA384592-0CFD-4322-A4EB-34EC04693944}" scale="42" showPageBreaks="1" outlineSymbols="0" zeroValues="0" fitToPage="1" printArea="1" showAutoFilter="1" view="pageBreakPreview" topLeftCell="A4">
      <pane xSplit="2" ySplit="5" topLeftCell="C168" activePane="bottomRight" state="frozen"/>
      <selection pane="bottomRight" activeCell="F170" sqref="F170"/>
      <rowBreaks count="29" manualBreakCount="29">
        <brk id="23" max="9" man="1"/>
        <brk id="42"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47" bottom="0" header="0" footer="0"/>
      <printOptions horizontalCentered="1"/>
      <pageSetup paperSize="8" scale="48" fitToHeight="0" orientation="landscape" r:id="rId31"/>
      <autoFilter ref="A7:J399"/>
    </customSheetView>
    <customSheetView guid="{3EEA7E1A-5F2B-4408-A34C-1F0223B5B245}" scale="50" showPageBreaks="1" outlineSymbols="0" zeroValues="0" fitToPage="1" showAutoFilter="1" view="pageBreakPreview" topLeftCell="A5">
      <pane xSplit="4" ySplit="10" topLeftCell="J23" activePane="bottomRight" state="frozen"/>
      <selection pane="bottomRight" activeCell="I26" sqref="I26"/>
      <rowBreaks count="30" manualBreakCount="30">
        <brk id="28" max="15" man="1"/>
        <brk id="40" max="15" man="1"/>
        <brk id="226" max="18" man="1"/>
        <brk id="1049" max="18" man="1"/>
        <brk id="1099" max="18" man="1"/>
        <brk id="1156" max="18" man="1"/>
        <brk id="1227" max="18" man="1"/>
        <brk id="1282" max="14" man="1"/>
        <brk id="1297" max="10" man="1"/>
        <brk id="1333" max="10" man="1"/>
        <brk id="1373" max="10" man="1"/>
        <brk id="1412" max="10" man="1"/>
        <brk id="1450" max="10" man="1"/>
        <brk id="1486" max="10" man="1"/>
        <brk id="1523" max="10" man="1"/>
        <brk id="1561" max="10" man="1"/>
        <brk id="1596" max="10" man="1"/>
        <brk id="1632" max="10" man="1"/>
        <brk id="1672" max="10" man="1"/>
        <brk id="1711" max="10" man="1"/>
        <brk id="1750" max="10" man="1"/>
        <brk id="1790" max="10" man="1"/>
        <brk id="1828" max="10" man="1"/>
        <brk id="1863" max="10" man="1"/>
        <brk id="1893" max="10" man="1"/>
        <brk id="1930" max="10" man="1"/>
        <brk id="1967" max="10" man="1"/>
        <brk id="2002" max="10" man="1"/>
        <brk id="2044" max="10" man="1"/>
        <brk id="2098" max="10" man="1"/>
      </rowBreaks>
      <pageMargins left="0" right="0" top="0.67" bottom="0" header="0" footer="0"/>
      <printOptions horizontalCentered="1"/>
      <pageSetup paperSize="8" scale="45" fitToHeight="0" orientation="landscape" horizontalDpi="4294967293" r:id="rId32"/>
      <autoFilter ref="A7:J399"/>
    </customSheetView>
    <customSheetView guid="{BEA0FDBA-BB07-4C19-8BBD-5E57EE395C09}" scale="50" showPageBreaks="1" outlineSymbols="0" zeroValues="0" fitToPage="1" printArea="1" showAutoFilter="1" view="pageBreakPreview" topLeftCell="A5">
      <pane xSplit="2" ySplit="4" topLeftCell="C9" activePane="bottomRight" state="frozen"/>
      <selection pane="bottomRight" activeCell="C9" sqref="C9"/>
      <rowBreaks count="33" manualBreakCount="33">
        <brk id="28" max="9" man="1"/>
        <brk id="48" max="9" man="1"/>
        <brk id="98" max="9" man="1"/>
        <brk id="146" max="9" man="1"/>
        <brk id="166" max="9" man="1"/>
        <brk id="184" max="9"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19685039370078741" header="0" footer="0"/>
      <printOptions horizontalCentered="1"/>
      <pageSetup paperSize="8" scale="48" fitToHeight="0" orientation="landscape" r:id="rId33"/>
      <autoFilter ref="A7:J399"/>
    </customSheetView>
  </customSheetViews>
  <mergeCells count="85">
    <mergeCell ref="J193:J198"/>
    <mergeCell ref="J141:J146"/>
    <mergeCell ref="A15:A20"/>
    <mergeCell ref="C21:C23"/>
    <mergeCell ref="J117:J122"/>
    <mergeCell ref="J123:J128"/>
    <mergeCell ref="J105:J110"/>
    <mergeCell ref="J49:J54"/>
    <mergeCell ref="J43:J48"/>
    <mergeCell ref="J55:J60"/>
    <mergeCell ref="J62:J68"/>
    <mergeCell ref="J135:J140"/>
    <mergeCell ref="J99:J104"/>
    <mergeCell ref="J69:J74"/>
    <mergeCell ref="J81:J86"/>
    <mergeCell ref="J87:J92"/>
    <mergeCell ref="J15:J20"/>
    <mergeCell ref="F185:F187"/>
    <mergeCell ref="G185:G187"/>
    <mergeCell ref="H185:H187"/>
    <mergeCell ref="E29:E30"/>
    <mergeCell ref="H21:H23"/>
    <mergeCell ref="F21:F23"/>
    <mergeCell ref="G21:G23"/>
    <mergeCell ref="F29:F30"/>
    <mergeCell ref="J37:J42"/>
    <mergeCell ref="J29:J35"/>
    <mergeCell ref="I21:I23"/>
    <mergeCell ref="G29:G30"/>
    <mergeCell ref="H29:H30"/>
    <mergeCell ref="I29:I30"/>
    <mergeCell ref="J178:J182"/>
    <mergeCell ref="A3:J3"/>
    <mergeCell ref="G6:H6"/>
    <mergeCell ref="A9:A14"/>
    <mergeCell ref="A5:A7"/>
    <mergeCell ref="E6:F6"/>
    <mergeCell ref="D6:D7"/>
    <mergeCell ref="C5:D5"/>
    <mergeCell ref="C6:C7"/>
    <mergeCell ref="B5:B7"/>
    <mergeCell ref="I5:I7"/>
    <mergeCell ref="J5:J7"/>
    <mergeCell ref="E5:H5"/>
    <mergeCell ref="J9:J14"/>
    <mergeCell ref="A185:A187"/>
    <mergeCell ref="C185:C187"/>
    <mergeCell ref="J21:J28"/>
    <mergeCell ref="B21:B23"/>
    <mergeCell ref="D21:D23"/>
    <mergeCell ref="D147:D148"/>
    <mergeCell ref="A147:A153"/>
    <mergeCell ref="F147:F148"/>
    <mergeCell ref="G147:G148"/>
    <mergeCell ref="E21:E23"/>
    <mergeCell ref="A21:A22"/>
    <mergeCell ref="B29:B30"/>
    <mergeCell ref="A29:A30"/>
    <mergeCell ref="C29:C30"/>
    <mergeCell ref="D29:D30"/>
    <mergeCell ref="B147:B148"/>
    <mergeCell ref="J185:J192"/>
    <mergeCell ref="J168:J173"/>
    <mergeCell ref="J147:J153"/>
    <mergeCell ref="I147:I148"/>
    <mergeCell ref="J161:J166"/>
    <mergeCell ref="J155:J160"/>
    <mergeCell ref="B185:B187"/>
    <mergeCell ref="I185:I187"/>
    <mergeCell ref="D185:D187"/>
    <mergeCell ref="E185:E187"/>
    <mergeCell ref="I62:I63"/>
    <mergeCell ref="B62:B63"/>
    <mergeCell ref="C62:C63"/>
    <mergeCell ref="D62:D63"/>
    <mergeCell ref="G62:G63"/>
    <mergeCell ref="H62:H63"/>
    <mergeCell ref="C147:C148"/>
    <mergeCell ref="H147:H148"/>
    <mergeCell ref="A62:A63"/>
    <mergeCell ref="E62:E63"/>
    <mergeCell ref="F62:F63"/>
    <mergeCell ref="E147:E148"/>
    <mergeCell ref="J111:J116"/>
    <mergeCell ref="J93:J98"/>
  </mergeCells>
  <phoneticPr fontId="4" type="noConversion"/>
  <printOptions horizontalCentered="1"/>
  <pageMargins left="0" right="0" top="0.9055118110236221" bottom="0" header="0" footer="0"/>
  <pageSetup paperSize="8" scale="48" fitToHeight="0" orientation="landscape" horizontalDpi="4294967293" r:id="rId34"/>
  <rowBreaks count="31" manualBreakCount="31">
    <brk id="28" max="9" man="1"/>
    <brk id="61" max="9" man="1"/>
    <brk id="115" max="9" man="1"/>
    <brk id="172" max="9" man="1"/>
    <brk id="997" max="18" man="1"/>
    <brk id="1047" max="18" man="1"/>
    <brk id="1104" max="18" man="1"/>
    <brk id="1175" max="18" man="1"/>
    <brk id="1230" max="14" man="1"/>
    <brk id="1245" max="10" man="1"/>
    <brk id="1281" max="10" man="1"/>
    <brk id="1321" max="10" man="1"/>
    <brk id="1360" max="10" man="1"/>
    <brk id="1398" max="10" man="1"/>
    <brk id="1434" max="10" man="1"/>
    <brk id="1471" max="10" man="1"/>
    <brk id="1509" max="10" man="1"/>
    <brk id="1544" max="10" man="1"/>
    <brk id="1580" max="10" man="1"/>
    <brk id="1620" max="10" man="1"/>
    <brk id="1659" max="10" man="1"/>
    <brk id="1698" max="10" man="1"/>
    <brk id="1738" max="10" man="1"/>
    <brk id="1776" max="10" man="1"/>
    <brk id="1811" max="10" man="1"/>
    <brk id="1841" max="10" man="1"/>
    <brk id="1878" max="10" man="1"/>
    <brk id="1915" max="10" man="1"/>
    <brk id="1950" max="10" man="1"/>
    <brk id="1992" max="10" man="1"/>
    <brk id="2046" max="10" man="1"/>
  </rowBreaks>
  <colBreaks count="1" manualBreakCount="1">
    <brk id="12" max="1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01.06.2019</vt:lpstr>
      <vt:lpstr>'на 01.06.2019'!Заголовки_для_печати</vt:lpstr>
      <vt:lpstr>'на 01.06.2019'!Область_печати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Залецкая Ольга Генадьевна</cp:lastModifiedBy>
  <cp:lastPrinted>2019-06-10T08:22:03Z</cp:lastPrinted>
  <dcterms:created xsi:type="dcterms:W3CDTF">2011-12-13T05:34:09Z</dcterms:created>
  <dcterms:modified xsi:type="dcterms:W3CDTF">2019-06-10T08:58:53Z</dcterms:modified>
</cp:coreProperties>
</file>