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95" yWindow="1620" windowWidth="9885" windowHeight="13140" tabRatio="714"/>
  </bookViews>
  <sheets>
    <sheet name="на 01.01.15" sheetId="26" r:id="rId1"/>
  </sheets>
  <externalReferences>
    <externalReference r:id="rId2"/>
  </externalReferences>
  <definedNames>
    <definedName name="_xlnm._FilterDatabase" localSheetId="0" hidden="1">'на 01.01.15'!$A$8:$BZ$2636</definedName>
    <definedName name="Z_0BE9AF98_BA88_4321_9283_1EA99B41BFC4_.wvu.FilterData" localSheetId="0" hidden="1">'на 01.01.15'!$A$1:$BZ$2464</definedName>
    <definedName name="Z_0E64C8DB_6016_4261_834D_5A1E5F34BA3B_.wvu.Cols" localSheetId="0" hidden="1">'на 01.01.15'!$L:$L,'на 01.01.15'!#REF!</definedName>
    <definedName name="Z_0E64C8DB_6016_4261_834D_5A1E5F34BA3B_.wvu.FilterData" localSheetId="0" hidden="1">'на 01.01.15'!$A$1:$BZ$2464</definedName>
    <definedName name="Z_0E64C8DB_6016_4261_834D_5A1E5F34BA3B_.wvu.PrintArea" localSheetId="0" hidden="1">'на 01.01.15'!$A$1:$M$2464</definedName>
    <definedName name="Z_0E64C8DB_6016_4261_834D_5A1E5F34BA3B_.wvu.PrintTitles" localSheetId="0" hidden="1">'на 01.01.15'!$6:$9</definedName>
    <definedName name="Z_0E64C8DB_6016_4261_834D_5A1E5F34BA3B_.wvu.Rows" localSheetId="0" hidden="1">'на 01.01.15'!#REF!,'на 01.01.15'!#REF!,'на 01.01.15'!#REF!,'на 01.01.15'!#REF!,'на 01.01.15'!#REF!,'на 01.01.15'!#REF!,'на 01.01.15'!#REF!</definedName>
    <definedName name="Z_0F347635_AF46_422A_8E46_3D9973F40105_.wvu.FilterData" localSheetId="0" hidden="1">'на 01.01.15'!$A$1:$BZ$2464</definedName>
    <definedName name="Z_2BC5B056_7261_4B07_9236_7DBB54AEAE66_.wvu.FilterData" localSheetId="0" hidden="1">'на 01.01.15'!$A$1:$BZ$2464</definedName>
    <definedName name="Z_2EBD5681_8D5A_48FC_A4E5_1409B99F0CB5_.wvu.FilterData" localSheetId="0" hidden="1">'на 01.01.15'!$A$1:$BZ$2464</definedName>
    <definedName name="Z_37F8CE32_8CE8_4D95_9C0E_63112E6EFFE9_.wvu.Cols" localSheetId="0" hidden="1">'на 01.01.15'!$L:$L,'на 01.01.15'!#REF!</definedName>
    <definedName name="Z_37F8CE32_8CE8_4D95_9C0E_63112E6EFFE9_.wvu.FilterData" localSheetId="0" hidden="1">'на 01.01.15'!$A$1:$BZ$2464</definedName>
    <definedName name="Z_37F8CE32_8CE8_4D95_9C0E_63112E6EFFE9_.wvu.PrintTitles" localSheetId="0" hidden="1">'на 01.01.15'!$6:$9</definedName>
    <definedName name="Z_37F8CE32_8CE8_4D95_9C0E_63112E6EFFE9_.wvu.Rows" localSheetId="0" hidden="1">'на 01.01.15'!#REF!,'на 01.01.15'!#REF!,'на 01.01.15'!#REF!,'на 01.01.15'!#REF!,'на 01.01.15'!$2464:$2464,'на 01.01.15'!#REF!,'на 01.01.15'!#REF!,'на 01.01.15'!#REF!,'на 01.01.15'!#REF!,'на 01.01.15'!#REF!,'на 01.01.15'!#REF!</definedName>
    <definedName name="Z_3A6ABBD8_D48E_4C23_9B12_171F8CC57157_.wvu.FilterData" localSheetId="0" hidden="1">'на 01.01.15'!$A$1:$BZ$2464</definedName>
    <definedName name="Z_5102D12C_D1FA_4E52_A3CA_626E5CCFA0A1_.wvu.Cols" localSheetId="0" hidden="1">'на 01.01.15'!$L:$L,'на 01.01.15'!#REF!</definedName>
    <definedName name="Z_5102D12C_D1FA_4E52_A3CA_626E5CCFA0A1_.wvu.FilterData" localSheetId="0" hidden="1">'на 01.01.15'!$A$1:$BZ$2464</definedName>
    <definedName name="Z_5102D12C_D1FA_4E52_A3CA_626E5CCFA0A1_.wvu.PrintArea" localSheetId="0" hidden="1">'на 01.01.15'!$A$1:$M$2464</definedName>
    <definedName name="Z_5102D12C_D1FA_4E52_A3CA_626E5CCFA0A1_.wvu.PrintTitles" localSheetId="0" hidden="1">'на 01.01.15'!$6:$9</definedName>
    <definedName name="Z_5102D12C_D1FA_4E52_A3CA_626E5CCFA0A1_.wvu.Rows" localSheetId="0" hidden="1">'на 01.01.15'!#REF!,'на 01.01.15'!#REF!,'на 01.01.15'!#REF!,'на 01.01.15'!#REF!,'на 01.01.15'!#REF!,'на 01.01.15'!#REF!,'на 01.01.15'!#REF!</definedName>
    <definedName name="Z_5765586F_C5B2_493F_8FB7_FA91FBE8CDA7_.wvu.FilterData" localSheetId="0" hidden="1">'на 01.01.15'!$A$1:$BZ$2464</definedName>
    <definedName name="Z_5ACEF3E7_457C_4A6F_BEEE_D7852CC61BC6_.wvu.FilterData" localSheetId="0" hidden="1">'на 01.01.15'!$A$1:$BZ$2464</definedName>
    <definedName name="Z_5C5DCBC2_95DB_4E4C_8AF4_370EC8C28A06_.wvu.FilterData" localSheetId="0" hidden="1">'на 01.01.15'!$A$1:$BZ$2464</definedName>
    <definedName name="Z_6274C716_07B4_47B1_B60B_06F62435EEF8_.wvu.FilterData" localSheetId="0" hidden="1">'на 01.01.15'!$A$1:$BZ$2464</definedName>
    <definedName name="Z_6AA2CDFE_EA15_4876_8B89_01428EC8F24A_.wvu.FilterData" localSheetId="0" hidden="1">'на 01.01.15'!$A$1:$BZ$2464</definedName>
    <definedName name="Z_6B06D0E0_99A0_4001_80F7_2C98CB300203_.wvu.FilterData" localSheetId="0" hidden="1">'на 01.01.15'!$A$1:$BZ$2464</definedName>
    <definedName name="Z_71A7EC46_B819_41C9_937F_A1943CE3360C_.wvu.FilterData" localSheetId="0" hidden="1">'на 01.01.15'!$A$1:$BZ$2464</definedName>
    <definedName name="Z_87689065_5D36_49C6_A107_57E87F0E8282_.wvu.Cols" localSheetId="0" hidden="1">'на 01.01.15'!$L:$L,'на 01.01.15'!#REF!</definedName>
    <definedName name="Z_87689065_5D36_49C6_A107_57E87F0E8282_.wvu.FilterData" localSheetId="0" hidden="1">'на 01.01.15'!$A$1:$BZ$2464</definedName>
    <definedName name="Z_87689065_5D36_49C6_A107_57E87F0E8282_.wvu.PrintArea" localSheetId="0" hidden="1">'на 01.01.15'!$A$1:$M$2464</definedName>
    <definedName name="Z_87689065_5D36_49C6_A107_57E87F0E8282_.wvu.PrintTitles" localSheetId="0" hidden="1">'на 01.01.15'!$6:$9</definedName>
    <definedName name="Z_87689065_5D36_49C6_A107_57E87F0E8282_.wvu.Rows" localSheetId="0" hidden="1">'на 01.01.15'!#REF!,'на 01.01.15'!#REF!,'на 01.01.15'!#REF!,'на 01.01.15'!#REF!,'на 01.01.15'!$2464:$2464,'на 01.01.15'!#REF!,'на 01.01.15'!#REF!,'на 01.01.15'!#REF!,'на 01.01.15'!#REF!,'на 01.01.15'!#REF!,'на 01.01.15'!#REF!</definedName>
    <definedName name="Z_A0BEF664_8AF6_4F8A_85FB_02D27584A589_.wvu.FilterData" localSheetId="0" hidden="1">'на 01.01.15'!$A$1:$BZ$2464</definedName>
    <definedName name="Z_A266E183_FF86_48AA_BB50_D4EA603547A7_.wvu.FilterData" localSheetId="0" hidden="1">'на 01.01.15'!$A$1:$BZ$2464</definedName>
    <definedName name="Z_A71F42D4_0631_4E4A_B8B9_00375116036B_.wvu.FilterData" localSheetId="0" hidden="1">'на 01.01.15'!$A$1:$BZ$2464</definedName>
    <definedName name="Z_BE3E08A3_12F6_433C_B1DA_3940AA5B276C_.wvu.FilterData" localSheetId="0" hidden="1">'на 01.01.15'!$A$1:$BZ$2464</definedName>
    <definedName name="Z_C8C7D91A_0101_429D_A7C4_25C2A366909A_.wvu.Cols" localSheetId="0" hidden="1">'на 01.01.15'!$L:$L,'на 01.01.15'!#REF!</definedName>
    <definedName name="Z_C8C7D91A_0101_429D_A7C4_25C2A366909A_.wvu.FilterData" localSheetId="0" hidden="1">'на 01.01.15'!$A$1:$BZ$2464</definedName>
    <definedName name="Z_C8C7D91A_0101_429D_A7C4_25C2A366909A_.wvu.PrintArea" localSheetId="0" hidden="1">'на 01.01.15'!$A$1:$M$2464</definedName>
    <definedName name="Z_C8C7D91A_0101_429D_A7C4_25C2A366909A_.wvu.PrintTitles" localSheetId="0" hidden="1">'на 01.01.15'!$6:$9</definedName>
    <definedName name="Z_C8C7D91A_0101_429D_A7C4_25C2A366909A_.wvu.Rows" localSheetId="0" hidden="1">'на 01.01.15'!#REF!,'на 01.01.15'!#REF!,'на 01.01.15'!#REF!</definedName>
    <definedName name="Z_D2EDE974_FCD6_487A_8199_D87140B8470E_.wvu.FilterData" localSheetId="0" hidden="1">'на 01.01.15'!$A$1:$BZ$2464</definedName>
    <definedName name="Z_F0790916_24B1_4785_B007_9E4F00BAB137_.wvu.FilterData" localSheetId="0" hidden="1">'на 01.01.15'!$A$1:$BZ$2464</definedName>
    <definedName name="Z_F19F173E_A5A5_47BF_9A6F_F8E6325F9D67_.wvu.FilterData" localSheetId="0" hidden="1">'на 01.01.15'!$A$1:$BZ$2464</definedName>
    <definedName name="Z_F34A559E_C968_43EF_B8C4_E91824AE9FDC_.wvu.FilterData" localSheetId="0" hidden="1">'на 01.01.15'!$A$1:$BZ$2464</definedName>
    <definedName name="Z_FA1E759E_7EAD_416B_A6D8_F0CED597E913_.wvu.FilterData" localSheetId="0" hidden="1">'на 01.01.15'!$A$1:$BZ$2464</definedName>
    <definedName name="Z_FCC33362_4BE7_4898_9F79_CAC713083011_.wvu.FilterData" localSheetId="0" hidden="1">'на 01.01.15'!$A$1:$BZ$2464</definedName>
    <definedName name="Z_FF950377_AD7A_4748_A8D5_A6052E8F13FE_.wvu.FilterData" localSheetId="0" hidden="1">'на 01.01.15'!$A$1:$BZ$2464</definedName>
    <definedName name="_xlnm.Print_Titles" localSheetId="0">'на 01.01.15'!$6:$9</definedName>
    <definedName name="_xlnm.Print_Area" localSheetId="0">'на 01.01.15'!$A$1:$M$2624</definedName>
  </definedNames>
  <calcPr calcId="144525" fullPrecision="0"/>
  <customWorkbookViews>
    <customWorkbookView name="Михайлова Ирина Ивановна - Личное представление" guid="{5102D12C-D1FA-4E52-A3CA-626E5CCFA0A1}" mergeInterval="0" personalView="1" maximized="1" windowWidth="1276" windowHeight="887" tabRatio="714" activeSheetId="26"/>
    <customWorkbookView name="Admin - Личное представление" guid="{0E64C8DB-6016-4261-834D-5A1E5F34BA3B}" mergeInterval="0" personalView="1" maximized="1" windowWidth="1276" windowHeight="699" tabRatio="714" activeSheetId="26"/>
    <customWorkbookView name="User - Личное представление" guid="{87689065-5D36-49C6-A107-57E87F0E8282}" mergeInterval="0" personalView="1" maximized="1" windowWidth="1276" windowHeight="799" tabRatio="713" activeSheetId="26"/>
    <customWorkbookView name="BLACKGIRL - Личное представление" guid="{37F8CE32-8CE8-4D95-9C0E-63112E6EFFE9}" mergeInterval="0" personalView="1" maximized="1" windowWidth="1020" windowHeight="576" tabRatio="713" activeSheetId="26"/>
    <customWorkbookView name="Пользователь - Личное представление" guid="{C8C7D91A-0101-429D-A7C4-25C2A366909A}" mergeInterval="0" personalView="1" maximized="1" windowWidth="1276" windowHeight="809" tabRatio="713" activeSheetId="26"/>
  </customWorkbookViews>
  <fileRecoveryPr autoRecover="0"/>
</workbook>
</file>

<file path=xl/calcChain.xml><?xml version="1.0" encoding="utf-8"?>
<calcChain xmlns="http://schemas.openxmlformats.org/spreadsheetml/2006/main">
  <c r="L26" i="26" l="1"/>
  <c r="L27" i="26"/>
  <c r="L28" i="26"/>
  <c r="L29" i="26"/>
  <c r="L31" i="26"/>
  <c r="L32" i="26"/>
  <c r="L33" i="26"/>
  <c r="L34" i="26"/>
  <c r="L36" i="26"/>
  <c r="L37" i="26"/>
  <c r="L38" i="26"/>
  <c r="L39" i="26"/>
  <c r="L44" i="26"/>
  <c r="L46" i="26"/>
  <c r="L47" i="26"/>
  <c r="L48" i="26"/>
  <c r="L49" i="26"/>
  <c r="L51" i="26"/>
  <c r="L52" i="26"/>
  <c r="L53" i="26"/>
  <c r="L54" i="26"/>
  <c r="L56" i="26"/>
  <c r="L57" i="26"/>
  <c r="L58" i="26"/>
  <c r="L59" i="26"/>
  <c r="L64" i="26"/>
  <c r="L66" i="26"/>
  <c r="L67" i="26"/>
  <c r="L68" i="26"/>
  <c r="L69" i="26"/>
  <c r="L71" i="26"/>
  <c r="L72" i="26"/>
  <c r="L73" i="26"/>
  <c r="L74" i="26"/>
  <c r="L76" i="26"/>
  <c r="L77" i="26"/>
  <c r="L78" i="26"/>
  <c r="L79" i="26"/>
  <c r="L81" i="26"/>
  <c r="L82" i="26"/>
  <c r="L83" i="26"/>
  <c r="L84" i="26"/>
  <c r="L86" i="26"/>
  <c r="L87" i="26"/>
  <c r="L88" i="26"/>
  <c r="L89" i="26"/>
  <c r="L91" i="26"/>
  <c r="L92" i="26"/>
  <c r="L93" i="26"/>
  <c r="L94" i="26"/>
  <c r="L96" i="26"/>
  <c r="L97" i="26"/>
  <c r="L98" i="26"/>
  <c r="L99" i="26"/>
  <c r="L101" i="26"/>
  <c r="L102" i="26"/>
  <c r="L103" i="26"/>
  <c r="L104" i="26"/>
  <c r="L106" i="26"/>
  <c r="L107" i="26"/>
  <c r="L108" i="26"/>
  <c r="L109" i="26"/>
  <c r="L121" i="26"/>
  <c r="L122" i="26"/>
  <c r="L123" i="26"/>
  <c r="L124" i="26"/>
  <c r="L126" i="26"/>
  <c r="L127" i="26"/>
  <c r="L128" i="26"/>
  <c r="L129" i="26"/>
  <c r="L131" i="26"/>
  <c r="L132" i="26"/>
  <c r="L133" i="26"/>
  <c r="L134" i="26"/>
  <c r="L141" i="26"/>
  <c r="L142" i="26"/>
  <c r="L143" i="26"/>
  <c r="L144" i="26"/>
  <c r="L146" i="26"/>
  <c r="L147" i="26"/>
  <c r="L148" i="26"/>
  <c r="L149" i="26"/>
  <c r="L151" i="26"/>
  <c r="L152" i="26"/>
  <c r="L153" i="26"/>
  <c r="L154" i="26"/>
  <c r="L161" i="26"/>
  <c r="L162" i="26"/>
  <c r="L163" i="26"/>
  <c r="L164" i="26"/>
  <c r="L166" i="26"/>
  <c r="L167" i="26"/>
  <c r="L168" i="26"/>
  <c r="L169" i="26"/>
  <c r="L171" i="26"/>
  <c r="L172" i="26"/>
  <c r="L173" i="26"/>
  <c r="L174" i="26"/>
  <c r="L176" i="26"/>
  <c r="L177" i="26"/>
  <c r="L178" i="26"/>
  <c r="L179" i="26"/>
  <c r="L186" i="26"/>
  <c r="L187" i="26"/>
  <c r="L188" i="26"/>
  <c r="L189" i="26"/>
  <c r="L191" i="26"/>
  <c r="L192" i="26"/>
  <c r="L193" i="26"/>
  <c r="L194" i="26"/>
  <c r="L196" i="26"/>
  <c r="L197" i="26"/>
  <c r="L198" i="26"/>
  <c r="L199" i="26"/>
  <c r="L206" i="26"/>
  <c r="L207" i="26"/>
  <c r="L208" i="26"/>
  <c r="L209" i="26"/>
  <c r="L211" i="26"/>
  <c r="L212" i="26"/>
  <c r="L213" i="26"/>
  <c r="L214" i="26"/>
  <c r="L216" i="26"/>
  <c r="L217" i="26"/>
  <c r="L218" i="26"/>
  <c r="L219" i="26"/>
  <c r="L221" i="26"/>
  <c r="L222" i="26"/>
  <c r="L223" i="26"/>
  <c r="L224" i="26"/>
  <c r="L226" i="26"/>
  <c r="L227" i="26"/>
  <c r="L228" i="26"/>
  <c r="L229" i="26"/>
  <c r="L236" i="26"/>
  <c r="L237" i="26"/>
  <c r="L238" i="26"/>
  <c r="L239" i="26"/>
  <c r="L241" i="26"/>
  <c r="L242" i="26"/>
  <c r="L243" i="26"/>
  <c r="L244" i="26"/>
  <c r="L246" i="26"/>
  <c r="L247" i="26"/>
  <c r="L248" i="26"/>
  <c r="L249" i="26"/>
  <c r="L251" i="26"/>
  <c r="L252" i="26"/>
  <c r="L253" i="26"/>
  <c r="L254" i="26"/>
  <c r="L261" i="26"/>
  <c r="L262" i="26"/>
  <c r="L263" i="26"/>
  <c r="L264" i="26"/>
  <c r="L266" i="26"/>
  <c r="L267" i="26"/>
  <c r="L268" i="26"/>
  <c r="L269" i="26"/>
  <c r="L271" i="26"/>
  <c r="L272" i="26"/>
  <c r="L273" i="26"/>
  <c r="L274" i="26"/>
  <c r="L281" i="26"/>
  <c r="L282" i="26"/>
  <c r="L283" i="26"/>
  <c r="L284" i="26"/>
  <c r="L286" i="26"/>
  <c r="L287" i="26"/>
  <c r="L288" i="26"/>
  <c r="L289" i="26"/>
  <c r="L291" i="26"/>
  <c r="L292" i="26"/>
  <c r="L293" i="26"/>
  <c r="L294" i="26"/>
  <c r="L296" i="26"/>
  <c r="L297" i="26"/>
  <c r="L298" i="26"/>
  <c r="L299" i="26"/>
  <c r="L301" i="26"/>
  <c r="L302" i="26"/>
  <c r="L303" i="26"/>
  <c r="L304" i="26"/>
  <c r="L306" i="26"/>
  <c r="L307" i="26"/>
  <c r="L308" i="26"/>
  <c r="L309" i="26"/>
  <c r="L311" i="26"/>
  <c r="L312" i="26"/>
  <c r="L313" i="26"/>
  <c r="L314" i="26"/>
  <c r="L321" i="26"/>
  <c r="L322" i="26"/>
  <c r="L324" i="26"/>
  <c r="L326" i="26"/>
  <c r="L327" i="26"/>
  <c r="L329" i="26"/>
  <c r="L331" i="26"/>
  <c r="L332" i="26"/>
  <c r="L334" i="26"/>
  <c r="L336" i="26"/>
  <c r="L337" i="26"/>
  <c r="L338" i="26"/>
  <c r="L339" i="26"/>
  <c r="L341" i="26"/>
  <c r="L342" i="26"/>
  <c r="L343" i="26"/>
  <c r="L344" i="26"/>
  <c r="L346" i="26"/>
  <c r="L351" i="26"/>
  <c r="L352" i="26"/>
  <c r="L353" i="26"/>
  <c r="L354" i="26"/>
  <c r="L356" i="26"/>
  <c r="L357" i="26"/>
  <c r="L359" i="26"/>
  <c r="L361" i="26"/>
  <c r="L362" i="26"/>
  <c r="L364" i="26"/>
  <c r="L366" i="26"/>
  <c r="L367" i="26"/>
  <c r="L368" i="26"/>
  <c r="L369" i="26"/>
  <c r="L381" i="26"/>
  <c r="L382" i="26"/>
  <c r="L383" i="26"/>
  <c r="L384" i="26"/>
  <c r="L386" i="26"/>
  <c r="L387" i="26"/>
  <c r="L388" i="26"/>
  <c r="L389" i="26"/>
  <c r="L396" i="26"/>
  <c r="L397" i="26"/>
  <c r="L398" i="26"/>
  <c r="L399" i="26"/>
  <c r="L401" i="26"/>
  <c r="L402" i="26"/>
  <c r="L403" i="26"/>
  <c r="L404" i="26"/>
  <c r="L406" i="26"/>
  <c r="L407" i="26"/>
  <c r="L408" i="26"/>
  <c r="L409" i="26"/>
  <c r="L411" i="26"/>
  <c r="L412" i="26"/>
  <c r="L413" i="26"/>
  <c r="L414" i="26"/>
  <c r="L416" i="26"/>
  <c r="L417" i="26"/>
  <c r="L418" i="26"/>
  <c r="L419" i="26"/>
  <c r="L426" i="26"/>
  <c r="L427" i="26"/>
  <c r="L428" i="26"/>
  <c r="L429" i="26"/>
  <c r="L431" i="26"/>
  <c r="L432" i="26"/>
  <c r="L433" i="26"/>
  <c r="L434" i="26"/>
  <c r="L436" i="26"/>
  <c r="L437" i="26"/>
  <c r="L438" i="26"/>
  <c r="L439" i="26"/>
  <c r="L446" i="26"/>
  <c r="L447" i="26"/>
  <c r="L448" i="26"/>
  <c r="L449" i="26"/>
  <c r="L451" i="26"/>
  <c r="L452" i="26"/>
  <c r="L453" i="26"/>
  <c r="L454" i="26"/>
  <c r="L456" i="26"/>
  <c r="L457" i="26"/>
  <c r="L458" i="26"/>
  <c r="L459" i="26"/>
  <c r="L466" i="26"/>
  <c r="L467" i="26"/>
  <c r="L468" i="26"/>
  <c r="L469" i="26"/>
  <c r="L476" i="26"/>
  <c r="L477" i="26"/>
  <c r="L478" i="26"/>
  <c r="L479" i="26"/>
  <c r="L481" i="26"/>
  <c r="L482" i="26"/>
  <c r="L483" i="26"/>
  <c r="L484" i="26"/>
  <c r="L491" i="26"/>
  <c r="L492" i="26"/>
  <c r="L493" i="26"/>
  <c r="L494" i="26"/>
  <c r="L496" i="26"/>
  <c r="L497" i="26"/>
  <c r="L498" i="26"/>
  <c r="L499" i="26"/>
  <c r="L506" i="26"/>
  <c r="L507" i="26"/>
  <c r="L508" i="26"/>
  <c r="L509" i="26"/>
  <c r="L511" i="26"/>
  <c r="L512" i="26"/>
  <c r="L513" i="26"/>
  <c r="L514" i="26"/>
  <c r="L516" i="26"/>
  <c r="L517" i="26"/>
  <c r="L518" i="26"/>
  <c r="L519" i="26"/>
  <c r="L521" i="26"/>
  <c r="L522" i="26"/>
  <c r="L523" i="26"/>
  <c r="L524" i="26"/>
  <c r="L526" i="26"/>
  <c r="L527" i="26"/>
  <c r="L528" i="26"/>
  <c r="L529" i="26"/>
  <c r="L531" i="26"/>
  <c r="L532" i="26"/>
  <c r="L533" i="26"/>
  <c r="L534" i="26"/>
  <c r="L536" i="26"/>
  <c r="L537" i="26"/>
  <c r="L538" i="26"/>
  <c r="L539" i="26"/>
  <c r="L541" i="26"/>
  <c r="L542" i="26"/>
  <c r="L543" i="26"/>
  <c r="L544" i="26"/>
  <c r="L551" i="26"/>
  <c r="L552" i="26"/>
  <c r="L553" i="26"/>
  <c r="L554" i="26"/>
  <c r="L561" i="26"/>
  <c r="L562" i="26"/>
  <c r="L563" i="26"/>
  <c r="L564" i="26"/>
  <c r="L566" i="26"/>
  <c r="L567" i="26"/>
  <c r="L568" i="26"/>
  <c r="L569" i="26"/>
  <c r="L571" i="26"/>
  <c r="L572" i="26"/>
  <c r="L573" i="26"/>
  <c r="L574" i="26"/>
  <c r="L581" i="26"/>
  <c r="L582" i="26"/>
  <c r="L583" i="26"/>
  <c r="L584" i="26"/>
  <c r="L586" i="26"/>
  <c r="L587" i="26"/>
  <c r="L588" i="26"/>
  <c r="L589" i="26"/>
  <c r="L591" i="26"/>
  <c r="L592" i="26"/>
  <c r="L593" i="26"/>
  <c r="L594" i="26"/>
  <c r="L596" i="26"/>
  <c r="L597" i="26"/>
  <c r="L598" i="26"/>
  <c r="L599" i="26"/>
  <c r="L606" i="26"/>
  <c r="L607" i="26"/>
  <c r="L609" i="26"/>
  <c r="L611" i="26"/>
  <c r="L612" i="26"/>
  <c r="L613" i="26"/>
  <c r="L614" i="26"/>
  <c r="L616" i="26"/>
  <c r="L617" i="26"/>
  <c r="L618" i="26"/>
  <c r="L619" i="26"/>
  <c r="L626" i="26"/>
  <c r="L627" i="26"/>
  <c r="L628" i="26"/>
  <c r="L629" i="26"/>
  <c r="L631" i="26"/>
  <c r="L632" i="26"/>
  <c r="L633" i="26"/>
  <c r="L634" i="26"/>
  <c r="L636" i="26"/>
  <c r="L637" i="26"/>
  <c r="L638" i="26"/>
  <c r="L639" i="26"/>
  <c r="L641" i="26"/>
  <c r="L642" i="26"/>
  <c r="L643" i="26"/>
  <c r="L644" i="26"/>
  <c r="L646" i="26"/>
  <c r="L647" i="26"/>
  <c r="L648" i="26"/>
  <c r="L649" i="26"/>
  <c r="L656" i="26"/>
  <c r="L657" i="26"/>
  <c r="L658" i="26"/>
  <c r="L659" i="26"/>
  <c r="L661" i="26"/>
  <c r="L662" i="26"/>
  <c r="L663" i="26"/>
  <c r="L664" i="26"/>
  <c r="L671" i="26"/>
  <c r="L672" i="26"/>
  <c r="L673" i="26"/>
  <c r="L674" i="26"/>
  <c r="L681" i="26"/>
  <c r="L682" i="26"/>
  <c r="L696" i="26"/>
  <c r="L697" i="26"/>
  <c r="L698" i="26"/>
  <c r="L699" i="26"/>
  <c r="L706" i="26"/>
  <c r="L707" i="26"/>
  <c r="L708" i="26"/>
  <c r="L709" i="26"/>
  <c r="L711" i="26"/>
  <c r="L712" i="26"/>
  <c r="L713" i="26"/>
  <c r="L714" i="26"/>
  <c r="L716" i="26"/>
  <c r="L717" i="26"/>
  <c r="L718" i="26"/>
  <c r="L719" i="26"/>
  <c r="L726" i="26"/>
  <c r="L727" i="26"/>
  <c r="L728" i="26"/>
  <c r="L729" i="26"/>
  <c r="L736" i="26"/>
  <c r="L737" i="26"/>
  <c r="L738" i="26"/>
  <c r="L739" i="26"/>
  <c r="L741" i="26"/>
  <c r="L742" i="26"/>
  <c r="L743" i="26"/>
  <c r="L744" i="26"/>
  <c r="L746" i="26"/>
  <c r="L747" i="26"/>
  <c r="L748" i="26"/>
  <c r="L749" i="26"/>
  <c r="L761" i="26"/>
  <c r="L762" i="26"/>
  <c r="L763" i="26"/>
  <c r="L764" i="26"/>
  <c r="L766" i="26"/>
  <c r="L767" i="26"/>
  <c r="L768" i="26"/>
  <c r="L769" i="26"/>
  <c r="L771" i="26"/>
  <c r="L772" i="26"/>
  <c r="L773" i="26"/>
  <c r="L774" i="26"/>
  <c r="L776" i="26"/>
  <c r="L777" i="26"/>
  <c r="L778" i="26"/>
  <c r="L779" i="26"/>
  <c r="L786" i="26"/>
  <c r="L787" i="26"/>
  <c r="L788" i="26"/>
  <c r="L789" i="26"/>
  <c r="L791" i="26"/>
  <c r="L792" i="26"/>
  <c r="L793" i="26"/>
  <c r="L794" i="26"/>
  <c r="L796" i="26"/>
  <c r="L797" i="26"/>
  <c r="L798" i="26"/>
  <c r="L799" i="26"/>
  <c r="L801" i="26"/>
  <c r="L802" i="26"/>
  <c r="L803" i="26"/>
  <c r="L804" i="26"/>
  <c r="L811" i="26"/>
  <c r="L812" i="26"/>
  <c r="L813" i="26"/>
  <c r="L814" i="26"/>
  <c r="L826" i="26"/>
  <c r="L827" i="26"/>
  <c r="L828" i="26"/>
  <c r="L829" i="26"/>
  <c r="L831" i="26"/>
  <c r="L832" i="26"/>
  <c r="L833" i="26"/>
  <c r="L834" i="26"/>
  <c r="L836" i="26"/>
  <c r="L837" i="26"/>
  <c r="L838" i="26"/>
  <c r="L839" i="26"/>
  <c r="L841" i="26"/>
  <c r="L842" i="26"/>
  <c r="L843" i="26"/>
  <c r="L844" i="26"/>
  <c r="L851" i="26"/>
  <c r="L852" i="26"/>
  <c r="L853" i="26"/>
  <c r="L854" i="26"/>
  <c r="L856" i="26"/>
  <c r="L857" i="26"/>
  <c r="L858" i="26"/>
  <c r="L859" i="26"/>
  <c r="L861" i="26"/>
  <c r="L862" i="26"/>
  <c r="L864" i="26"/>
  <c r="L866" i="26"/>
  <c r="L867" i="26"/>
  <c r="L868" i="26"/>
  <c r="L869" i="26"/>
  <c r="L876" i="26"/>
  <c r="L886" i="26"/>
  <c r="L887" i="26"/>
  <c r="L889" i="26"/>
  <c r="L901" i="26"/>
  <c r="L902" i="26"/>
  <c r="L904" i="26"/>
  <c r="L906" i="26"/>
  <c r="L907" i="26"/>
  <c r="L908" i="26"/>
  <c r="L909" i="26"/>
  <c r="L911" i="26"/>
  <c r="L912" i="26"/>
  <c r="L913" i="26"/>
  <c r="L914" i="26"/>
  <c r="L921" i="26"/>
  <c r="L922" i="26"/>
  <c r="L923" i="26"/>
  <c r="L924" i="26"/>
  <c r="L926" i="26"/>
  <c r="L927" i="26"/>
  <c r="L928" i="26"/>
  <c r="L929" i="26"/>
  <c r="L931" i="26"/>
  <c r="L932" i="26"/>
  <c r="L933" i="26"/>
  <c r="L934" i="26"/>
  <c r="L936" i="26"/>
  <c r="L937" i="26"/>
  <c r="L938" i="26"/>
  <c r="L939" i="26"/>
  <c r="L941" i="26"/>
  <c r="L942" i="26"/>
  <c r="L943" i="26"/>
  <c r="L944" i="26"/>
  <c r="L946" i="26"/>
  <c r="L947" i="26"/>
  <c r="L948" i="26"/>
  <c r="L949" i="26"/>
  <c r="L955" i="26"/>
  <c r="L956" i="26"/>
  <c r="L957" i="26"/>
  <c r="L958" i="26"/>
  <c r="L959" i="26"/>
  <c r="L966" i="26"/>
  <c r="L967" i="26"/>
  <c r="L968" i="26"/>
  <c r="L969" i="26"/>
  <c r="L971" i="26"/>
  <c r="L972" i="26"/>
  <c r="L974" i="26"/>
  <c r="L976" i="26"/>
  <c r="L977" i="26"/>
  <c r="L978" i="26"/>
  <c r="L979" i="26"/>
  <c r="L981" i="26"/>
  <c r="L982" i="26"/>
  <c r="L983" i="26"/>
  <c r="L984" i="26"/>
  <c r="L986" i="26"/>
  <c r="L987" i="26"/>
  <c r="L988" i="26"/>
  <c r="L989" i="26"/>
  <c r="L991" i="26"/>
  <c r="L992" i="26"/>
  <c r="L993" i="26"/>
  <c r="L994" i="26"/>
  <c r="L996" i="26"/>
  <c r="L997" i="26"/>
  <c r="L999" i="26"/>
  <c r="L1001" i="26"/>
  <c r="L1002" i="26"/>
  <c r="L1003" i="26"/>
  <c r="L1004" i="26"/>
  <c r="L1006" i="26"/>
  <c r="L1007" i="26"/>
  <c r="L1009" i="26"/>
  <c r="L1011" i="26"/>
  <c r="L1012" i="26"/>
  <c r="L1014" i="26"/>
  <c r="L1021" i="26"/>
  <c r="L1023" i="26"/>
  <c r="L1024" i="26"/>
  <c r="L1026" i="26"/>
  <c r="L1027" i="26"/>
  <c r="L1028" i="26"/>
  <c r="L1029" i="26"/>
  <c r="L1031" i="26"/>
  <c r="L1032" i="26"/>
  <c r="L1033" i="26"/>
  <c r="L1034" i="26"/>
  <c r="L1041" i="26"/>
  <c r="L1042" i="26"/>
  <c r="L1044" i="26"/>
  <c r="L1046" i="26"/>
  <c r="L1047" i="26"/>
  <c r="L1049" i="26"/>
  <c r="L1051" i="26"/>
  <c r="L1052" i="26"/>
  <c r="L1054" i="26"/>
  <c r="L1056" i="26"/>
  <c r="L1057" i="26"/>
  <c r="L1059" i="26"/>
  <c r="L1061" i="26"/>
  <c r="L1062" i="26"/>
  <c r="L1064" i="26"/>
  <c r="L1066" i="26"/>
  <c r="L1067" i="26"/>
  <c r="L1069" i="26"/>
  <c r="L1071" i="26"/>
  <c r="L1072" i="26"/>
  <c r="L1074" i="26"/>
  <c r="L1076" i="26"/>
  <c r="L1077" i="26"/>
  <c r="L1078" i="26"/>
  <c r="L1079" i="26"/>
  <c r="L1081" i="26"/>
  <c r="L1082" i="26"/>
  <c r="L1083" i="26"/>
  <c r="L1084" i="26"/>
  <c r="L1086" i="26"/>
  <c r="L1087" i="26"/>
  <c r="L1089" i="26"/>
  <c r="L1091" i="26"/>
  <c r="L1092" i="26"/>
  <c r="L1094" i="26"/>
  <c r="L1096" i="26"/>
  <c r="L1097" i="26"/>
  <c r="L1098" i="26"/>
  <c r="L1099" i="26"/>
  <c r="L1101" i="26"/>
  <c r="L1102" i="26"/>
  <c r="L1104" i="26"/>
  <c r="L1106" i="26"/>
  <c r="L1107" i="26"/>
  <c r="L1109" i="26"/>
  <c r="L1111" i="26"/>
  <c r="L1112" i="26"/>
  <c r="L1114" i="26"/>
  <c r="L1116" i="26"/>
  <c r="L1117" i="26"/>
  <c r="L1119" i="26"/>
  <c r="L1131" i="26"/>
  <c r="L1132" i="26"/>
  <c r="L1133" i="26"/>
  <c r="L1134" i="26"/>
  <c r="L1136" i="26"/>
  <c r="L1137" i="26"/>
  <c r="L1138" i="26"/>
  <c r="L1139" i="26"/>
  <c r="L1141" i="26"/>
  <c r="L1142" i="26"/>
  <c r="L1143" i="26"/>
  <c r="L1144" i="26"/>
  <c r="L1146" i="26"/>
  <c r="L1147" i="26"/>
  <c r="L1148" i="26"/>
  <c r="L1149" i="26"/>
  <c r="L1156" i="26"/>
  <c r="L1157" i="26"/>
  <c r="L1158" i="26"/>
  <c r="L1161" i="26"/>
  <c r="L1162" i="26"/>
  <c r="L1163" i="26"/>
  <c r="L1166" i="26"/>
  <c r="L1167" i="26"/>
  <c r="L1168" i="26"/>
  <c r="L1169" i="26"/>
  <c r="L1171" i="26"/>
  <c r="L1172" i="26"/>
  <c r="L1173" i="26"/>
  <c r="L1174" i="26"/>
  <c r="L1176" i="26"/>
  <c r="L1177" i="26"/>
  <c r="L1178" i="26"/>
  <c r="L1179" i="26"/>
  <c r="L1181" i="26"/>
  <c r="L1182" i="26"/>
  <c r="L1183" i="26"/>
  <c r="L1184" i="26"/>
  <c r="L1186" i="26"/>
  <c r="L1187" i="26"/>
  <c r="L1189" i="26"/>
  <c r="L1191" i="26"/>
  <c r="L1192" i="26"/>
  <c r="L1194" i="26"/>
  <c r="L1206" i="26"/>
  <c r="L1207" i="26"/>
  <c r="L1209" i="26"/>
  <c r="L1211" i="26"/>
  <c r="L1212" i="26"/>
  <c r="L1213" i="26"/>
  <c r="L1214" i="26"/>
  <c r="L1216" i="26"/>
  <c r="L1217" i="26"/>
  <c r="L1218" i="26"/>
  <c r="L1219" i="26"/>
  <c r="L1221" i="26"/>
  <c r="L1222" i="26"/>
  <c r="L1223" i="26"/>
  <c r="L1224" i="26"/>
  <c r="L1226" i="26"/>
  <c r="L1227" i="26"/>
  <c r="L1228" i="26"/>
  <c r="L1229" i="26"/>
  <c r="L1231" i="26"/>
  <c r="L1232" i="26"/>
  <c r="L1233" i="26"/>
  <c r="L1234" i="26"/>
  <c r="L1236" i="26"/>
  <c r="L1237" i="26"/>
  <c r="L1238" i="26"/>
  <c r="L1239" i="26"/>
  <c r="L1241" i="26"/>
  <c r="L1242" i="26"/>
  <c r="L1244" i="26"/>
  <c r="L1246" i="26"/>
  <c r="L1247" i="26"/>
  <c r="L1249" i="26"/>
  <c r="L1251" i="26"/>
  <c r="L1252" i="26"/>
  <c r="L1254" i="26"/>
  <c r="L1261" i="26"/>
  <c r="L1262" i="26"/>
  <c r="L1264" i="26"/>
  <c r="L1266" i="26"/>
  <c r="L1267" i="26"/>
  <c r="L1268" i="26"/>
  <c r="L1269" i="26"/>
  <c r="L1271" i="26"/>
  <c r="L1272" i="26"/>
  <c r="L1273" i="26"/>
  <c r="L1274" i="26"/>
  <c r="L1281" i="26"/>
  <c r="L1284" i="26"/>
  <c r="L1286" i="26"/>
  <c r="L1287" i="26"/>
  <c r="L1288" i="26"/>
  <c r="L1289" i="26"/>
  <c r="L1291" i="26"/>
  <c r="L1292" i="26"/>
  <c r="L1293" i="26"/>
  <c r="L1294" i="26"/>
  <c r="L1296" i="26"/>
  <c r="L1297" i="26"/>
  <c r="L1298" i="26"/>
  <c r="L1299" i="26"/>
  <c r="L1301" i="26"/>
  <c r="L1302" i="26"/>
  <c r="L1304" i="26"/>
  <c r="L1306" i="26"/>
  <c r="L1307" i="26"/>
  <c r="L1308" i="26"/>
  <c r="L1309" i="26"/>
  <c r="L1321" i="26"/>
  <c r="L1322" i="26"/>
  <c r="L1323" i="26"/>
  <c r="L1324" i="26"/>
  <c r="L1326" i="26"/>
  <c r="L1327" i="26"/>
  <c r="L1328" i="26"/>
  <c r="L1329" i="26"/>
  <c r="L1336" i="26"/>
  <c r="L1337" i="26"/>
  <c r="L1338" i="26"/>
  <c r="L1339" i="26"/>
  <c r="L1341" i="26"/>
  <c r="L1342" i="26"/>
  <c r="L1343" i="26"/>
  <c r="L1344" i="26"/>
  <c r="L1351" i="26"/>
  <c r="L1352" i="26"/>
  <c r="L1354" i="26"/>
  <c r="L1356" i="26"/>
  <c r="L1357" i="26"/>
  <c r="L1358" i="26"/>
  <c r="L1359" i="26"/>
  <c r="L1361" i="26"/>
  <c r="L1362" i="26"/>
  <c r="L1363" i="26"/>
  <c r="L1364" i="26"/>
  <c r="L1366" i="26"/>
  <c r="L1367" i="26"/>
  <c r="L1368" i="26"/>
  <c r="L1369" i="26"/>
  <c r="L1371" i="26"/>
  <c r="L1372" i="26"/>
  <c r="L1373" i="26"/>
  <c r="L1374" i="26"/>
  <c r="L1376" i="26"/>
  <c r="L1377" i="26"/>
  <c r="L1378" i="26"/>
  <c r="L1379" i="26"/>
  <c r="L1381" i="26"/>
  <c r="L1382" i="26"/>
  <c r="L1383" i="26"/>
  <c r="L1384" i="26"/>
  <c r="L1386" i="26"/>
  <c r="L1387" i="26"/>
  <c r="L1388" i="26"/>
  <c r="L1389" i="26"/>
  <c r="L1391" i="26"/>
  <c r="L1392" i="26"/>
  <c r="L1393" i="26"/>
  <c r="L1394" i="26"/>
  <c r="L1396" i="26"/>
  <c r="L1397" i="26"/>
  <c r="L1398" i="26"/>
  <c r="L1399" i="26"/>
  <c r="L1406" i="26"/>
  <c r="L1407" i="26"/>
  <c r="L1408" i="26"/>
  <c r="L1409" i="26"/>
  <c r="L1411" i="26"/>
  <c r="L1412" i="26"/>
  <c r="L1413" i="26"/>
  <c r="L1414" i="26"/>
  <c r="L1416" i="26"/>
  <c r="L1417" i="26"/>
  <c r="L1418" i="26"/>
  <c r="L1419" i="26"/>
  <c r="L1421" i="26"/>
  <c r="L1422" i="26"/>
  <c r="L1423" i="26"/>
  <c r="L1424" i="26"/>
  <c r="L1426" i="26"/>
  <c r="L1427" i="26"/>
  <c r="L1429" i="26"/>
  <c r="L1431" i="26"/>
  <c r="L1432" i="26"/>
  <c r="L1433" i="26"/>
  <c r="L1434" i="26"/>
  <c r="L1439" i="26"/>
  <c r="L1441" i="26"/>
  <c r="L1442" i="26"/>
  <c r="L1443" i="26"/>
  <c r="L1444" i="26"/>
  <c r="L1451" i="26"/>
  <c r="L1452" i="26"/>
  <c r="L1454" i="26"/>
  <c r="L1456" i="26"/>
  <c r="L1457" i="26"/>
  <c r="L1459" i="26"/>
  <c r="L1461" i="26"/>
  <c r="L1462" i="26"/>
  <c r="L1463" i="26"/>
  <c r="L1464" i="26"/>
  <c r="L1471" i="26"/>
  <c r="L1472" i="26"/>
  <c r="L1474" i="26"/>
  <c r="L1476" i="26"/>
  <c r="L1477" i="26"/>
  <c r="L1479" i="26"/>
  <c r="L1481" i="26"/>
  <c r="L1482" i="26"/>
  <c r="L1484" i="26"/>
  <c r="L1486" i="26"/>
  <c r="L1487" i="26"/>
  <c r="L1489" i="26"/>
  <c r="L1491" i="26"/>
  <c r="L1492" i="26"/>
  <c r="L1494" i="26"/>
  <c r="L1506" i="26"/>
  <c r="L1507" i="26"/>
  <c r="L1509" i="26"/>
  <c r="L1511" i="26"/>
  <c r="L1512" i="26"/>
  <c r="L1513" i="26"/>
  <c r="L1514" i="26"/>
  <c r="L1516" i="26"/>
  <c r="L1517" i="26"/>
  <c r="L1518" i="26"/>
  <c r="L1519" i="26"/>
  <c r="L1521" i="26"/>
  <c r="L1522" i="26"/>
  <c r="L1524" i="26"/>
  <c r="L1526" i="26"/>
  <c r="L1527" i="26"/>
  <c r="L1528" i="26"/>
  <c r="L1529" i="26"/>
  <c r="L1536" i="26"/>
  <c r="L1537" i="26"/>
  <c r="L1538" i="26"/>
  <c r="L1539" i="26"/>
  <c r="L1541" i="26"/>
  <c r="L1542" i="26"/>
  <c r="L1543" i="26"/>
  <c r="L1544" i="26"/>
  <c r="L1546" i="26"/>
  <c r="L1547" i="26"/>
  <c r="L1549" i="26"/>
  <c r="L1551" i="26"/>
  <c r="L1552" i="26"/>
  <c r="L1553" i="26"/>
  <c r="L1554" i="26"/>
  <c r="L1556" i="26"/>
  <c r="L1557" i="26"/>
  <c r="L1558" i="26"/>
  <c r="L1559" i="26"/>
  <c r="L1566" i="26"/>
  <c r="L1567" i="26"/>
  <c r="L1569" i="26"/>
  <c r="L1571" i="26"/>
  <c r="L1572" i="26"/>
  <c r="L1574" i="26"/>
  <c r="L1586" i="26"/>
  <c r="L1587" i="26"/>
  <c r="L1588" i="26"/>
  <c r="L1589" i="26"/>
  <c r="L1591" i="26"/>
  <c r="L1592" i="26"/>
  <c r="L1594" i="26"/>
  <c r="L1596" i="26"/>
  <c r="L1599" i="26"/>
  <c r="L1601" i="26"/>
  <c r="L1604" i="26"/>
  <c r="L1605" i="26"/>
  <c r="L1612" i="26"/>
  <c r="L1614" i="26"/>
  <c r="L1615" i="26"/>
  <c r="L1616" i="26"/>
  <c r="L1629" i="26"/>
  <c r="L1630" i="26"/>
  <c r="L1633" i="26"/>
  <c r="L1634" i="26"/>
  <c r="L1635" i="26"/>
  <c r="L1636" i="26"/>
  <c r="L1638" i="26"/>
  <c r="L1639" i="26"/>
  <c r="L1640" i="26"/>
  <c r="L1641" i="26"/>
  <c r="L1643" i="26"/>
  <c r="L1644" i="26"/>
  <c r="L1645" i="26"/>
  <c r="L1646" i="26"/>
  <c r="L1653" i="26"/>
  <c r="L1654" i="26"/>
  <c r="L1655" i="26"/>
  <c r="L1656" i="26"/>
  <c r="L1659" i="26"/>
  <c r="L1660" i="26"/>
  <c r="L1663" i="26"/>
  <c r="L1665" i="26"/>
  <c r="L1666" i="26"/>
  <c r="L1668" i="26"/>
  <c r="L1669" i="26"/>
  <c r="L1670" i="26"/>
  <c r="L1671" i="26"/>
  <c r="L1676" i="26"/>
  <c r="L1683" i="26"/>
  <c r="L1685" i="26"/>
  <c r="L1686" i="26"/>
  <c r="L1688" i="26"/>
  <c r="L1691" i="26"/>
  <c r="L1698" i="26"/>
  <c r="L1699" i="26"/>
  <c r="L1700" i="26"/>
  <c r="L1701" i="26"/>
  <c r="L1703" i="26"/>
  <c r="L1704" i="26"/>
  <c r="L1705" i="26"/>
  <c r="L1706" i="26"/>
  <c r="L1708" i="26"/>
  <c r="L1709" i="26"/>
  <c r="L1711" i="26"/>
  <c r="L1713" i="26"/>
  <c r="L1714" i="26"/>
  <c r="L1715" i="26"/>
  <c r="L1716" i="26"/>
  <c r="L1718" i="26"/>
  <c r="L1719" i="26"/>
  <c r="L1720" i="26"/>
  <c r="L1721" i="26"/>
  <c r="L1728" i="26"/>
  <c r="L1729" i="26"/>
  <c r="L1731" i="26"/>
  <c r="L1733" i="26"/>
  <c r="L1734" i="26"/>
  <c r="L1736" i="26"/>
  <c r="L1743" i="26"/>
  <c r="L1744" i="26"/>
  <c r="L1746" i="26"/>
  <c r="L1748" i="26"/>
  <c r="L1749" i="26"/>
  <c r="L1751" i="26"/>
  <c r="L1758" i="26"/>
  <c r="L1759" i="26"/>
  <c r="L1761" i="26"/>
  <c r="L1763" i="26"/>
  <c r="L1764" i="26"/>
  <c r="L1765" i="26"/>
  <c r="L1766" i="26"/>
  <c r="L1778" i="26"/>
  <c r="L1779" i="26"/>
  <c r="L1780" i="26"/>
  <c r="L1781" i="26"/>
  <c r="L1783" i="26"/>
  <c r="L1784" i="26"/>
  <c r="L1785" i="26"/>
  <c r="L1786" i="26"/>
  <c r="L1789" i="26"/>
  <c r="L1790" i="26"/>
  <c r="L1791" i="26"/>
  <c r="L1792" i="26"/>
  <c r="L1795" i="26"/>
  <c r="L1796" i="26"/>
  <c r="L1797" i="26"/>
  <c r="L1798" i="26"/>
  <c r="L1810" i="26"/>
  <c r="L1811" i="26"/>
  <c r="L1812" i="26"/>
  <c r="L1813" i="26"/>
  <c r="L1815" i="26"/>
  <c r="L1816" i="26"/>
  <c r="L1817" i="26"/>
  <c r="L1818" i="26"/>
  <c r="L1830" i="26"/>
  <c r="L1831" i="26"/>
  <c r="L1832" i="26"/>
  <c r="L1833" i="26"/>
  <c r="L1835" i="26"/>
  <c r="L1836" i="26"/>
  <c r="L1837" i="26"/>
  <c r="L1838" i="26"/>
  <c r="L1840" i="26"/>
  <c r="L1841" i="26"/>
  <c r="L1842" i="26"/>
  <c r="L1843" i="26"/>
  <c r="L1845" i="26"/>
  <c r="L1846" i="26"/>
  <c r="L1847" i="26"/>
  <c r="L1848" i="26"/>
  <c r="L1855" i="26"/>
  <c r="L1856" i="26"/>
  <c r="L1857" i="26"/>
  <c r="L1858" i="26"/>
  <c r="L1865" i="26"/>
  <c r="L1866" i="26"/>
  <c r="L1867" i="26"/>
  <c r="L1868" i="26"/>
  <c r="L1870" i="26"/>
  <c r="L1871" i="26"/>
  <c r="L1872" i="26"/>
  <c r="L1873" i="26"/>
  <c r="L1880" i="26"/>
  <c r="L1881" i="26"/>
  <c r="L1882" i="26"/>
  <c r="L1883" i="26"/>
  <c r="L1900" i="26"/>
  <c r="L1901" i="26"/>
  <c r="L1902" i="26"/>
  <c r="L1903" i="26"/>
  <c r="L1905" i="26"/>
  <c r="L1906" i="26"/>
  <c r="L1907" i="26"/>
  <c r="L1908" i="26"/>
  <c r="L1910" i="26"/>
  <c r="L1911" i="26"/>
  <c r="L1912" i="26"/>
  <c r="L1913" i="26"/>
  <c r="L1915" i="26"/>
  <c r="L1916" i="26"/>
  <c r="L1917" i="26"/>
  <c r="L1918" i="26"/>
  <c r="L1920" i="26"/>
  <c r="L1921" i="26"/>
  <c r="L1922" i="26"/>
  <c r="L1923" i="26"/>
  <c r="L1925" i="26"/>
  <c r="L1926" i="26"/>
  <c r="L1927" i="26"/>
  <c r="L1928" i="26"/>
  <c r="L1930" i="26"/>
  <c r="L1931" i="26"/>
  <c r="L1932" i="26"/>
  <c r="L1933" i="26"/>
  <c r="L1935" i="26"/>
  <c r="L1936" i="26"/>
  <c r="L1937" i="26"/>
  <c r="L1938" i="26"/>
  <c r="L1940" i="26"/>
  <c r="L1941" i="26"/>
  <c r="L1942" i="26"/>
  <c r="L1943" i="26"/>
  <c r="L1950" i="26"/>
  <c r="L1951" i="26"/>
  <c r="L1952" i="26"/>
  <c r="L1953" i="26"/>
  <c r="L1955" i="26"/>
  <c r="L1956" i="26"/>
  <c r="L1957" i="26"/>
  <c r="L1958" i="26"/>
  <c r="L1960" i="26"/>
  <c r="L1961" i="26"/>
  <c r="L1962" i="26"/>
  <c r="L1963" i="26"/>
  <c r="L1965" i="26"/>
  <c r="L1966" i="26"/>
  <c r="L1967" i="26"/>
  <c r="L1968" i="26"/>
  <c r="L1970" i="26"/>
  <c r="L1971" i="26"/>
  <c r="L1972" i="26"/>
  <c r="L1973" i="26"/>
  <c r="L1975" i="26"/>
  <c r="L1976" i="26"/>
  <c r="L1977" i="26"/>
  <c r="L1978" i="26"/>
  <c r="L1980" i="26"/>
  <c r="L1981" i="26"/>
  <c r="L1982" i="26"/>
  <c r="L1983" i="26"/>
  <c r="L1985" i="26"/>
  <c r="L1986" i="26"/>
  <c r="L1987" i="26"/>
  <c r="L1988" i="26"/>
  <c r="L1990" i="26"/>
  <c r="L1991" i="26"/>
  <c r="L1992" i="26"/>
  <c r="L1993" i="26"/>
  <c r="L1995" i="26"/>
  <c r="L1996" i="26"/>
  <c r="L1997" i="26"/>
  <c r="L1998" i="26"/>
  <c r="L2000" i="26"/>
  <c r="L2001" i="26"/>
  <c r="L2002" i="26"/>
  <c r="L2003" i="26"/>
  <c r="L2010" i="26"/>
  <c r="L2011" i="26"/>
  <c r="L2012" i="26"/>
  <c r="L2013" i="26"/>
  <c r="L2015" i="26"/>
  <c r="L2016" i="26"/>
  <c r="L2017" i="26"/>
  <c r="L2018" i="26"/>
  <c r="L2020" i="26"/>
  <c r="L2021" i="26"/>
  <c r="L2022" i="26"/>
  <c r="L2023" i="26"/>
  <c r="L2025" i="26"/>
  <c r="L2026" i="26"/>
  <c r="L2027" i="26"/>
  <c r="L2028" i="26"/>
  <c r="L2030" i="26"/>
  <c r="L2031" i="26"/>
  <c r="L2032" i="26"/>
  <c r="L2033" i="26"/>
  <c r="L2040" i="26"/>
  <c r="L2041" i="26"/>
  <c r="L2042" i="26"/>
  <c r="L2043" i="26"/>
  <c r="L2045" i="26"/>
  <c r="L2046" i="26"/>
  <c r="L2047" i="26"/>
  <c r="L2048" i="26"/>
  <c r="L2050" i="26"/>
  <c r="L2051" i="26"/>
  <c r="L2052" i="26"/>
  <c r="L2053" i="26"/>
  <c r="L2055" i="26"/>
  <c r="L2056" i="26"/>
  <c r="L2057" i="26"/>
  <c r="L2058" i="26"/>
  <c r="L2060" i="26"/>
  <c r="L2061" i="26"/>
  <c r="L2063" i="26"/>
  <c r="L2065" i="26"/>
  <c r="L2066" i="26"/>
  <c r="L2067" i="26"/>
  <c r="L2068" i="26"/>
  <c r="L2070" i="26"/>
  <c r="L2071" i="26"/>
  <c r="L2072" i="26"/>
  <c r="L2073" i="26"/>
  <c r="L2080" i="26"/>
  <c r="L2081" i="26"/>
  <c r="L2082" i="26"/>
  <c r="L2083" i="26"/>
  <c r="L2085" i="26"/>
  <c r="L2086" i="26"/>
  <c r="L2087" i="26"/>
  <c r="L2088" i="26"/>
  <c r="L2090" i="26"/>
  <c r="L2091" i="26"/>
  <c r="L2092" i="26"/>
  <c r="L2093" i="26"/>
  <c r="L2095" i="26"/>
  <c r="L2096" i="26"/>
  <c r="L2097" i="26"/>
  <c r="L2098" i="26"/>
  <c r="L2105" i="26"/>
  <c r="L2106" i="26"/>
  <c r="L2108" i="26"/>
  <c r="L2110" i="26"/>
  <c r="L2111" i="26"/>
  <c r="L2112" i="26"/>
  <c r="L2113" i="26"/>
  <c r="L2115" i="26"/>
  <c r="L2116" i="26"/>
  <c r="L2117" i="26"/>
  <c r="L2118" i="26"/>
  <c r="L2120" i="26"/>
  <c r="L2121" i="26"/>
  <c r="L2122" i="26"/>
  <c r="L2123" i="26"/>
  <c r="L2125" i="26"/>
  <c r="L2126" i="26"/>
  <c r="L2127" i="26"/>
  <c r="L2128" i="26"/>
  <c r="L2135" i="26"/>
  <c r="L2136" i="26"/>
  <c r="L2137" i="26"/>
  <c r="L2138" i="26"/>
  <c r="L2140" i="26"/>
  <c r="L2141" i="26"/>
  <c r="L2142" i="26"/>
  <c r="L2143" i="26"/>
  <c r="L2145" i="26"/>
  <c r="L2146" i="26"/>
  <c r="L2147" i="26"/>
  <c r="L2148" i="26"/>
  <c r="L2150" i="26"/>
  <c r="L2151" i="26"/>
  <c r="L2152" i="26"/>
  <c r="L2153" i="26"/>
  <c r="L2155" i="26"/>
  <c r="L2156" i="26"/>
  <c r="L2157" i="26"/>
  <c r="L2158" i="26"/>
  <c r="L2160" i="26"/>
  <c r="L2161" i="26"/>
  <c r="L2162" i="26"/>
  <c r="L2163" i="26"/>
  <c r="L2165" i="26"/>
  <c r="L2166" i="26"/>
  <c r="L2167" i="26"/>
  <c r="L2168" i="26"/>
  <c r="L2170" i="26"/>
  <c r="L2171" i="26"/>
  <c r="L2172" i="26"/>
  <c r="L2173" i="26"/>
  <c r="L2175" i="26"/>
  <c r="L2176" i="26"/>
  <c r="L2178" i="26"/>
  <c r="L2180" i="26"/>
  <c r="L2181" i="26"/>
  <c r="L2183" i="26"/>
  <c r="L2185" i="26"/>
  <c r="L2186" i="26"/>
  <c r="L2187" i="26"/>
  <c r="L2188" i="26"/>
  <c r="L2190" i="26"/>
  <c r="L2191" i="26"/>
  <c r="L2192" i="26"/>
  <c r="L2193" i="26"/>
  <c r="L2195" i="26"/>
  <c r="L2196" i="26"/>
  <c r="L2197" i="26"/>
  <c r="L2198" i="26"/>
  <c r="L2200" i="26"/>
  <c r="L2201" i="26"/>
  <c r="L2202" i="26"/>
  <c r="L2203" i="26"/>
  <c r="L2205" i="26"/>
  <c r="L2206" i="26"/>
  <c r="L2207" i="26"/>
  <c r="L2208" i="26"/>
  <c r="L2210" i="26"/>
  <c r="L2211" i="26"/>
  <c r="L2212" i="26"/>
  <c r="L2213" i="26"/>
  <c r="L2215" i="26"/>
  <c r="L2216" i="26"/>
  <c r="L2218" i="26"/>
  <c r="L2220" i="26"/>
  <c r="L2221" i="26"/>
  <c r="L2222" i="26"/>
  <c r="L2223" i="26"/>
  <c r="L2224" i="26"/>
  <c r="L2228" i="26"/>
  <c r="L2229" i="26"/>
  <c r="L2236" i="26"/>
  <c r="L2237" i="26"/>
  <c r="L2238" i="26"/>
  <c r="L2239" i="26"/>
  <c r="L2246" i="26"/>
  <c r="L2247" i="26"/>
  <c r="L2248" i="26"/>
  <c r="L2249" i="26"/>
  <c r="L2251" i="26"/>
  <c r="L2252" i="26"/>
  <c r="L2253" i="26"/>
  <c r="L2254" i="26"/>
  <c r="L2256" i="26"/>
  <c r="L2257" i="26"/>
  <c r="L2258" i="26"/>
  <c r="L2259" i="26"/>
  <c r="L2261" i="26"/>
  <c r="L2262" i="26"/>
  <c r="L2263" i="26"/>
  <c r="L2264" i="26"/>
  <c r="L2266" i="26"/>
  <c r="L2267" i="26"/>
  <c r="L2268" i="26"/>
  <c r="L2269" i="26"/>
  <c r="L2276" i="26"/>
  <c r="L2277" i="26"/>
  <c r="L2278" i="26"/>
  <c r="L2279" i="26"/>
  <c r="L2281" i="26"/>
  <c r="L2282" i="26"/>
  <c r="L2283" i="26"/>
  <c r="L2284" i="26"/>
  <c r="L2286" i="26"/>
  <c r="L2287" i="26"/>
  <c r="L2288" i="26"/>
  <c r="L2289" i="26"/>
  <c r="L2291" i="26"/>
  <c r="L2292" i="26"/>
  <c r="L2293" i="26"/>
  <c r="L2294" i="26"/>
  <c r="L2301" i="26"/>
  <c r="L2302" i="26"/>
  <c r="L2303" i="26"/>
  <c r="L2304" i="26"/>
  <c r="L2311" i="26"/>
  <c r="L2312" i="26"/>
  <c r="L2313" i="26"/>
  <c r="L2314" i="26"/>
  <c r="L2316" i="26"/>
  <c r="L2317" i="26"/>
  <c r="L2318" i="26"/>
  <c r="L2319" i="26"/>
  <c r="L2321" i="26"/>
  <c r="L2322" i="26"/>
  <c r="L2323" i="26"/>
  <c r="L2324" i="26"/>
  <c r="L2326" i="26"/>
  <c r="L2327" i="26"/>
  <c r="L2328" i="26"/>
  <c r="L2329" i="26"/>
  <c r="L2331" i="26"/>
  <c r="L2332" i="26"/>
  <c r="L2333" i="26"/>
  <c r="L2334" i="26"/>
  <c r="L2341" i="26"/>
  <c r="L2342" i="26"/>
  <c r="L2343" i="26"/>
  <c r="L2344" i="26"/>
  <c r="L2346" i="26"/>
  <c r="L2347" i="26"/>
  <c r="L2348" i="26"/>
  <c r="L2349" i="26"/>
  <c r="L2351" i="26"/>
  <c r="L2352" i="26"/>
  <c r="L2354" i="26"/>
  <c r="L2356" i="26"/>
  <c r="L2357" i="26"/>
  <c r="L2358" i="26"/>
  <c r="L2359" i="26"/>
  <c r="L2361" i="26"/>
  <c r="L2362" i="26"/>
  <c r="L2364" i="26"/>
  <c r="L2366" i="26"/>
  <c r="L2367" i="26"/>
  <c r="L2368" i="26"/>
  <c r="L2369" i="26"/>
  <c r="L2371" i="26"/>
  <c r="L2372" i="26"/>
  <c r="L2374" i="26"/>
  <c r="L2393" i="26"/>
  <c r="L2398" i="26"/>
  <c r="L2408" i="26"/>
  <c r="L2428" i="26"/>
  <c r="L2501" i="26"/>
  <c r="L2502" i="26"/>
  <c r="L2503" i="26"/>
  <c r="L2504" i="26"/>
  <c r="L2571" i="26"/>
  <c r="L2572" i="26"/>
  <c r="L2573" i="26"/>
  <c r="L2574" i="26"/>
  <c r="L2576" i="26"/>
  <c r="L2577" i="26"/>
  <c r="L2578" i="26"/>
  <c r="L2579" i="26"/>
  <c r="L2581" i="26"/>
  <c r="L2582" i="26"/>
  <c r="L2583" i="26"/>
  <c r="L2584" i="26"/>
  <c r="L2586" i="26"/>
  <c r="L2587" i="26"/>
  <c r="L2588" i="26"/>
  <c r="L2589" i="26"/>
  <c r="L2591" i="26"/>
  <c r="L2592" i="26"/>
  <c r="L2593" i="26"/>
  <c r="L2594" i="26"/>
  <c r="L2601" i="26"/>
  <c r="L2602" i="26"/>
  <c r="L2603" i="26"/>
  <c r="L2604" i="26"/>
  <c r="L2611" i="26"/>
  <c r="L2612" i="26"/>
  <c r="L2613" i="26"/>
  <c r="L2614" i="26"/>
  <c r="L2616" i="26"/>
  <c r="L2617" i="26"/>
  <c r="L2618" i="26"/>
  <c r="L2619" i="26"/>
  <c r="L2621" i="26"/>
  <c r="L2622" i="26"/>
  <c r="L2623" i="26"/>
  <c r="L2624" i="26"/>
  <c r="H1428" i="26" l="1"/>
  <c r="L1428" i="26" s="1"/>
  <c r="F1428" i="26"/>
  <c r="D1282" i="26"/>
  <c r="F1332" i="26"/>
  <c r="H1331" i="26"/>
  <c r="H1332" i="26"/>
  <c r="H1333" i="26"/>
  <c r="H1334" i="26"/>
  <c r="F1334" i="26"/>
  <c r="F1333" i="26"/>
  <c r="K443" i="26"/>
  <c r="K444" i="26"/>
  <c r="K441" i="26"/>
  <c r="H442" i="26"/>
  <c r="H443" i="26"/>
  <c r="H444" i="26"/>
  <c r="H441" i="26"/>
  <c r="F442" i="26"/>
  <c r="F443" i="26"/>
  <c r="F444" i="26"/>
  <c r="E442" i="26"/>
  <c r="L442" i="26" s="1"/>
  <c r="E443" i="26"/>
  <c r="E444" i="26"/>
  <c r="L444" i="26" s="1"/>
  <c r="E441" i="26"/>
  <c r="F441" i="26"/>
  <c r="D442" i="26"/>
  <c r="D443" i="26"/>
  <c r="D444" i="26"/>
  <c r="D441" i="26"/>
  <c r="L441" i="26" l="1"/>
  <c r="L443" i="26"/>
  <c r="I441" i="26"/>
  <c r="G441" i="26"/>
  <c r="E421" i="26"/>
  <c r="J441" i="26"/>
  <c r="K183" i="26" l="1"/>
  <c r="E225" i="26"/>
  <c r="H116" i="26"/>
  <c r="J116" i="26" l="1"/>
  <c r="H21" i="26"/>
  <c r="H22" i="26"/>
  <c r="H23" i="26"/>
  <c r="H24" i="26"/>
  <c r="H25" i="26"/>
  <c r="H30" i="26"/>
  <c r="H35" i="26"/>
  <c r="H45" i="26"/>
  <c r="H50" i="26"/>
  <c r="H55" i="26"/>
  <c r="H61" i="26"/>
  <c r="H41" i="26" s="1"/>
  <c r="H62" i="26"/>
  <c r="H42" i="26" s="1"/>
  <c r="H63" i="26"/>
  <c r="H43" i="26" s="1"/>
  <c r="H65" i="26"/>
  <c r="H70" i="26"/>
  <c r="H75" i="26"/>
  <c r="H80" i="26"/>
  <c r="H85" i="26"/>
  <c r="H90" i="26"/>
  <c r="H95" i="26"/>
  <c r="H100" i="26"/>
  <c r="H105" i="26"/>
  <c r="H117" i="26"/>
  <c r="H120" i="26"/>
  <c r="H125" i="26"/>
  <c r="H130" i="26"/>
  <c r="H140" i="26"/>
  <c r="H145" i="26"/>
  <c r="H150" i="26"/>
  <c r="H156" i="26"/>
  <c r="H157" i="26"/>
  <c r="H158" i="26"/>
  <c r="H159" i="26"/>
  <c r="L159" i="26" s="1"/>
  <c r="H160" i="26"/>
  <c r="H165" i="26"/>
  <c r="H170" i="26"/>
  <c r="H175" i="26"/>
  <c r="H181" i="26"/>
  <c r="H182" i="26"/>
  <c r="H183" i="26"/>
  <c r="H184" i="26"/>
  <c r="H185" i="26"/>
  <c r="H190" i="26"/>
  <c r="H195" i="26"/>
  <c r="H201" i="26"/>
  <c r="H202" i="26"/>
  <c r="H203" i="26"/>
  <c r="H204" i="26"/>
  <c r="H205" i="26"/>
  <c r="H210" i="26"/>
  <c r="H220" i="26"/>
  <c r="H225" i="26"/>
  <c r="L225" i="26" s="1"/>
  <c r="H231" i="26"/>
  <c r="H232" i="26"/>
  <c r="H233" i="26"/>
  <c r="H234" i="26"/>
  <c r="H235" i="26"/>
  <c r="H240" i="26"/>
  <c r="H245" i="26"/>
  <c r="H250" i="26"/>
  <c r="H255" i="26"/>
  <c r="H260" i="26"/>
  <c r="H265" i="26"/>
  <c r="H270" i="26"/>
  <c r="H279" i="26"/>
  <c r="H275" i="26" s="1"/>
  <c r="H280" i="26"/>
  <c r="H285" i="26"/>
  <c r="H290" i="26"/>
  <c r="H295" i="26"/>
  <c r="H300" i="26"/>
  <c r="H305" i="26"/>
  <c r="H310" i="26"/>
  <c r="H230" i="26" l="1"/>
  <c r="H200" i="26"/>
  <c r="H180" i="26"/>
  <c r="H139" i="26"/>
  <c r="H114" i="26" s="1"/>
  <c r="H137" i="26"/>
  <c r="H138" i="26"/>
  <c r="H113" i="26" s="1"/>
  <c r="H18" i="26" s="1"/>
  <c r="H155" i="26"/>
  <c r="H19" i="26"/>
  <c r="H112" i="26"/>
  <c r="H17" i="26" s="1"/>
  <c r="H40" i="26"/>
  <c r="H136" i="26"/>
  <c r="H115" i="26"/>
  <c r="H60" i="26"/>
  <c r="H20" i="26"/>
  <c r="J2222" i="26"/>
  <c r="I2222" i="26"/>
  <c r="G2222" i="26"/>
  <c r="K2219" i="26"/>
  <c r="H2219" i="26"/>
  <c r="F2219" i="26"/>
  <c r="E2219" i="26"/>
  <c r="L2219" i="26" s="1"/>
  <c r="D2219" i="26"/>
  <c r="J2218" i="26"/>
  <c r="I2218" i="26"/>
  <c r="G2218" i="26"/>
  <c r="J2217" i="26"/>
  <c r="E2217" i="26"/>
  <c r="L2217" i="26" s="1"/>
  <c r="D2217" i="26"/>
  <c r="J2216" i="26"/>
  <c r="I2216" i="26"/>
  <c r="G2216" i="26"/>
  <c r="J2215" i="26"/>
  <c r="I2215" i="26"/>
  <c r="G2215" i="26"/>
  <c r="K2214" i="26"/>
  <c r="H2214" i="26"/>
  <c r="F2214" i="26"/>
  <c r="E2214" i="26"/>
  <c r="L2214" i="26" s="1"/>
  <c r="D2214" i="26"/>
  <c r="K2213" i="26"/>
  <c r="J2213" i="26"/>
  <c r="I2213" i="26"/>
  <c r="G2213" i="26"/>
  <c r="J2212" i="26"/>
  <c r="I2212" i="26"/>
  <c r="G2212" i="26"/>
  <c r="K2211" i="26"/>
  <c r="I2211" i="26"/>
  <c r="K2210" i="26"/>
  <c r="I2210" i="26"/>
  <c r="H2209" i="26"/>
  <c r="F2209" i="26"/>
  <c r="E2209" i="26"/>
  <c r="L2209" i="26" s="1"/>
  <c r="D2209" i="26"/>
  <c r="K2208" i="26"/>
  <c r="I2208" i="26"/>
  <c r="K2207" i="26"/>
  <c r="I2207" i="26"/>
  <c r="K2206" i="26"/>
  <c r="I2206" i="26"/>
  <c r="K2205" i="26"/>
  <c r="I2205" i="26"/>
  <c r="F2204" i="26"/>
  <c r="E2204" i="26"/>
  <c r="L2204" i="26" s="1"/>
  <c r="D2204" i="26"/>
  <c r="K2203" i="26"/>
  <c r="J2203" i="26"/>
  <c r="I2203" i="26"/>
  <c r="G2203" i="26"/>
  <c r="K2202" i="26"/>
  <c r="J2202" i="26"/>
  <c r="I2202" i="26"/>
  <c r="G2202" i="26"/>
  <c r="K2201" i="26"/>
  <c r="J2201" i="26"/>
  <c r="I2201" i="26"/>
  <c r="G2201" i="26"/>
  <c r="K2200" i="26"/>
  <c r="J2200" i="26"/>
  <c r="I2200" i="26"/>
  <c r="G2200" i="26"/>
  <c r="H2199" i="26"/>
  <c r="F2199" i="26"/>
  <c r="E2199" i="26"/>
  <c r="L2199" i="26" s="1"/>
  <c r="D2199" i="26"/>
  <c r="K2198" i="26"/>
  <c r="J2198" i="26"/>
  <c r="I2198" i="26"/>
  <c r="J2197" i="26"/>
  <c r="I2197" i="26"/>
  <c r="G2197" i="26"/>
  <c r="K2196" i="26"/>
  <c r="J2196" i="26"/>
  <c r="I2196" i="26"/>
  <c r="K2195" i="26"/>
  <c r="J2195" i="26"/>
  <c r="I2195" i="26"/>
  <c r="H2194" i="26"/>
  <c r="F2194" i="26"/>
  <c r="E2194" i="26"/>
  <c r="L2194" i="26" s="1"/>
  <c r="D2194" i="26"/>
  <c r="K2193" i="26"/>
  <c r="J2193" i="26"/>
  <c r="I2193" i="26"/>
  <c r="J2192" i="26"/>
  <c r="I2192" i="26"/>
  <c r="G2192" i="26"/>
  <c r="K2191" i="26"/>
  <c r="J2191" i="26"/>
  <c r="I2191" i="26"/>
  <c r="K2190" i="26"/>
  <c r="J2190" i="26"/>
  <c r="I2190" i="26"/>
  <c r="H2189" i="26"/>
  <c r="F2189" i="26"/>
  <c r="E2189" i="26"/>
  <c r="L2189" i="26" s="1"/>
  <c r="D2189" i="26"/>
  <c r="K2188" i="26"/>
  <c r="J2188" i="26"/>
  <c r="I2188" i="26"/>
  <c r="J2187" i="26"/>
  <c r="I2187" i="26"/>
  <c r="G2187" i="26"/>
  <c r="K2186" i="26"/>
  <c r="J2186" i="26"/>
  <c r="I2186" i="26"/>
  <c r="K2185" i="26"/>
  <c r="J2185" i="26"/>
  <c r="I2185" i="26"/>
  <c r="H2184" i="26"/>
  <c r="F2184" i="26"/>
  <c r="E2184" i="26"/>
  <c r="L2184" i="26" s="1"/>
  <c r="D2184" i="26"/>
  <c r="K2183" i="26"/>
  <c r="J2182" i="26"/>
  <c r="E2182" i="26"/>
  <c r="L2182" i="26" s="1"/>
  <c r="D2182" i="26"/>
  <c r="K2181" i="26"/>
  <c r="K2180" i="26"/>
  <c r="H2179" i="26"/>
  <c r="F2179" i="26"/>
  <c r="E2179" i="26"/>
  <c r="L2179" i="26" s="1"/>
  <c r="D2179" i="26"/>
  <c r="K2178" i="26"/>
  <c r="J2177" i="26"/>
  <c r="D2177" i="26"/>
  <c r="E2177" i="26" s="1"/>
  <c r="L2177" i="26" s="1"/>
  <c r="K2176" i="26"/>
  <c r="K2175" i="26"/>
  <c r="H2174" i="26"/>
  <c r="F2174" i="26"/>
  <c r="D2174" i="26"/>
  <c r="K2173" i="26"/>
  <c r="K2172" i="26"/>
  <c r="I2172" i="26"/>
  <c r="G2172" i="26"/>
  <c r="K2171" i="26"/>
  <c r="K2170" i="26"/>
  <c r="H2169" i="26"/>
  <c r="F2169" i="26"/>
  <c r="E2169" i="26"/>
  <c r="L2169" i="26" s="1"/>
  <c r="D2169" i="26"/>
  <c r="K2168" i="26"/>
  <c r="K2167" i="26"/>
  <c r="J2167" i="26"/>
  <c r="I2167" i="26"/>
  <c r="G2167" i="26"/>
  <c r="K2166" i="26"/>
  <c r="K2165" i="26"/>
  <c r="H2164" i="26"/>
  <c r="F2164" i="26"/>
  <c r="E2164" i="26"/>
  <c r="L2164" i="26" s="1"/>
  <c r="D2164" i="26"/>
  <c r="K2163" i="26"/>
  <c r="K2162" i="26"/>
  <c r="I2162" i="26"/>
  <c r="G2162" i="26"/>
  <c r="K2161" i="26"/>
  <c r="K2160" i="26"/>
  <c r="H2159" i="26"/>
  <c r="F2159" i="26"/>
  <c r="E2159" i="26"/>
  <c r="L2159" i="26" s="1"/>
  <c r="D2159" i="26"/>
  <c r="K2158" i="26"/>
  <c r="K2157" i="26"/>
  <c r="K2156" i="26"/>
  <c r="K2155" i="26"/>
  <c r="H2154" i="26"/>
  <c r="F2154" i="26"/>
  <c r="E2154" i="26"/>
  <c r="L2154" i="26" s="1"/>
  <c r="D2154" i="26"/>
  <c r="K2153" i="26"/>
  <c r="J2153" i="26"/>
  <c r="I2153" i="26"/>
  <c r="G2153" i="26"/>
  <c r="K2152" i="26"/>
  <c r="J2152" i="26"/>
  <c r="I2152" i="26"/>
  <c r="G2152" i="26"/>
  <c r="K2151" i="26"/>
  <c r="J2151" i="26"/>
  <c r="I2151" i="26"/>
  <c r="G2151" i="26"/>
  <c r="K2150" i="26"/>
  <c r="J2150" i="26"/>
  <c r="I2150" i="26"/>
  <c r="G2150" i="26"/>
  <c r="H2149" i="26"/>
  <c r="F2149" i="26"/>
  <c r="E2149" i="26"/>
  <c r="L2149" i="26" s="1"/>
  <c r="D2149" i="26"/>
  <c r="K2148" i="26"/>
  <c r="J2148" i="26"/>
  <c r="I2148" i="26"/>
  <c r="G2148" i="26"/>
  <c r="K2147" i="26"/>
  <c r="J2147" i="26"/>
  <c r="I2147" i="26"/>
  <c r="G2147" i="26"/>
  <c r="K2146" i="26"/>
  <c r="J2146" i="26"/>
  <c r="I2146" i="26"/>
  <c r="G2146" i="26"/>
  <c r="K2145" i="26"/>
  <c r="J2145" i="26"/>
  <c r="I2145" i="26"/>
  <c r="G2145" i="26"/>
  <c r="H2144" i="26"/>
  <c r="F2144" i="26"/>
  <c r="E2144" i="26"/>
  <c r="L2144" i="26" s="1"/>
  <c r="D2144" i="26"/>
  <c r="K2143" i="26"/>
  <c r="J2143" i="26"/>
  <c r="I2143" i="26"/>
  <c r="G2143" i="26"/>
  <c r="J2142" i="26"/>
  <c r="I2142" i="26"/>
  <c r="G2142" i="26"/>
  <c r="K2141" i="26"/>
  <c r="J2141" i="26"/>
  <c r="I2141" i="26"/>
  <c r="G2141" i="26"/>
  <c r="K2140" i="26"/>
  <c r="J2140" i="26"/>
  <c r="I2140" i="26"/>
  <c r="G2140" i="26"/>
  <c r="H2139" i="26"/>
  <c r="F2139" i="26"/>
  <c r="E2139" i="26"/>
  <c r="L2139" i="26" s="1"/>
  <c r="D2139" i="26"/>
  <c r="K2138" i="26"/>
  <c r="J2138" i="26"/>
  <c r="I2138" i="26"/>
  <c r="G2138" i="26"/>
  <c r="J2137" i="26"/>
  <c r="I2137" i="26"/>
  <c r="G2137" i="26"/>
  <c r="K2136" i="26"/>
  <c r="J2136" i="26"/>
  <c r="I2136" i="26"/>
  <c r="G2136" i="26"/>
  <c r="K2135" i="26"/>
  <c r="J2135" i="26"/>
  <c r="I2135" i="26"/>
  <c r="G2135" i="26"/>
  <c r="H2134" i="26"/>
  <c r="F2134" i="26"/>
  <c r="E2134" i="26"/>
  <c r="L2134" i="26" s="1"/>
  <c r="D2134" i="26"/>
  <c r="H2133" i="26"/>
  <c r="F2133" i="26"/>
  <c r="E2133" i="26"/>
  <c r="L2133" i="26" s="1"/>
  <c r="D2133" i="26"/>
  <c r="F2132" i="26"/>
  <c r="E2132" i="26"/>
  <c r="L2132" i="26" s="1"/>
  <c r="D2132" i="26"/>
  <c r="H2131" i="26"/>
  <c r="H2101" i="26" s="1"/>
  <c r="F2131" i="26"/>
  <c r="E2131" i="26"/>
  <c r="L2131" i="26" s="1"/>
  <c r="D2131" i="26"/>
  <c r="D2101" i="26" s="1"/>
  <c r="H2130" i="26"/>
  <c r="H2100" i="26" s="1"/>
  <c r="F2130" i="26"/>
  <c r="E2130" i="26"/>
  <c r="L2130" i="26" s="1"/>
  <c r="D2130" i="26"/>
  <c r="D2100" i="26" s="1"/>
  <c r="K2128" i="26"/>
  <c r="J2128" i="26"/>
  <c r="I2128" i="26"/>
  <c r="G2128" i="26"/>
  <c r="J2127" i="26"/>
  <c r="I2127" i="26"/>
  <c r="G2127" i="26"/>
  <c r="K2126" i="26"/>
  <c r="J2126" i="26"/>
  <c r="I2126" i="26"/>
  <c r="G2126" i="26"/>
  <c r="K2125" i="26"/>
  <c r="J2125" i="26"/>
  <c r="I2125" i="26"/>
  <c r="G2125" i="26"/>
  <c r="H2124" i="26"/>
  <c r="F2124" i="26"/>
  <c r="E2124" i="26"/>
  <c r="L2124" i="26" s="1"/>
  <c r="D2124" i="26"/>
  <c r="K2123" i="26"/>
  <c r="J2123" i="26"/>
  <c r="I2123" i="26"/>
  <c r="G2123" i="26"/>
  <c r="J2122" i="26"/>
  <c r="I2122" i="26"/>
  <c r="G2122" i="26"/>
  <c r="K2121" i="26"/>
  <c r="J2121" i="26"/>
  <c r="I2121" i="26"/>
  <c r="G2121" i="26"/>
  <c r="K2120" i="26"/>
  <c r="J2120" i="26"/>
  <c r="I2120" i="26"/>
  <c r="G2120" i="26"/>
  <c r="H2119" i="26"/>
  <c r="F2119" i="26"/>
  <c r="E2119" i="26"/>
  <c r="D2119" i="26"/>
  <c r="K2118" i="26"/>
  <c r="I2118" i="26"/>
  <c r="J2117" i="26"/>
  <c r="I2117" i="26"/>
  <c r="G2117" i="26"/>
  <c r="K2116" i="26"/>
  <c r="I2116" i="26"/>
  <c r="K2115" i="26"/>
  <c r="I2115" i="26"/>
  <c r="H2114" i="26"/>
  <c r="F2114" i="26"/>
  <c r="E2114" i="26"/>
  <c r="L2114" i="26" s="1"/>
  <c r="D2114" i="26"/>
  <c r="K2113" i="26"/>
  <c r="I2113" i="26"/>
  <c r="J2112" i="26"/>
  <c r="I2112" i="26"/>
  <c r="G2112" i="26"/>
  <c r="K2111" i="26"/>
  <c r="I2111" i="26"/>
  <c r="K2110" i="26"/>
  <c r="I2110" i="26"/>
  <c r="H2109" i="26"/>
  <c r="F2109" i="26"/>
  <c r="E2109" i="26"/>
  <c r="D2109" i="26"/>
  <c r="K2108" i="26"/>
  <c r="J2108" i="26"/>
  <c r="I2108" i="26"/>
  <c r="G2108" i="26"/>
  <c r="H2107" i="26"/>
  <c r="F2107" i="26"/>
  <c r="E2107" i="26"/>
  <c r="L2107" i="26" s="1"/>
  <c r="D2107" i="26"/>
  <c r="D2104" i="26" s="1"/>
  <c r="K2106" i="26"/>
  <c r="J2106" i="26"/>
  <c r="I2106" i="26"/>
  <c r="G2106" i="26"/>
  <c r="K2105" i="26"/>
  <c r="J2105" i="26"/>
  <c r="I2105" i="26"/>
  <c r="G2105" i="26"/>
  <c r="F2103" i="26"/>
  <c r="L2109" i="26" l="1"/>
  <c r="L2119" i="26"/>
  <c r="E2100" i="26"/>
  <c r="L2100" i="26" s="1"/>
  <c r="E2101" i="26"/>
  <c r="L2101" i="26" s="1"/>
  <c r="I2184" i="26"/>
  <c r="I2189" i="26"/>
  <c r="K2114" i="26"/>
  <c r="K2133" i="26"/>
  <c r="K2103" i="26" s="1"/>
  <c r="K2144" i="26"/>
  <c r="K2149" i="26"/>
  <c r="K2199" i="26"/>
  <c r="J2134" i="26"/>
  <c r="J2133" i="26"/>
  <c r="D2129" i="26"/>
  <c r="F2129" i="26"/>
  <c r="H135" i="26"/>
  <c r="H111" i="26"/>
  <c r="F2100" i="26"/>
  <c r="F2101" i="26"/>
  <c r="J2107" i="26"/>
  <c r="J2109" i="26"/>
  <c r="J2119" i="26"/>
  <c r="J2124" i="26"/>
  <c r="E2129" i="26"/>
  <c r="H2129" i="26"/>
  <c r="J2144" i="26"/>
  <c r="J2149" i="26"/>
  <c r="J2174" i="26"/>
  <c r="J2199" i="26"/>
  <c r="J2219" i="26"/>
  <c r="I2159" i="26"/>
  <c r="I2169" i="26"/>
  <c r="J2184" i="26"/>
  <c r="J2189" i="26"/>
  <c r="J2194" i="26"/>
  <c r="J2214" i="26"/>
  <c r="G2219" i="26"/>
  <c r="I2100" i="26"/>
  <c r="E2104" i="26"/>
  <c r="J2114" i="26"/>
  <c r="J2129" i="26"/>
  <c r="J2130" i="26"/>
  <c r="J2131" i="26"/>
  <c r="K2159" i="26"/>
  <c r="J2164" i="26"/>
  <c r="G2169" i="26"/>
  <c r="K2169" i="26"/>
  <c r="J2179" i="26"/>
  <c r="J2209" i="26"/>
  <c r="G2214" i="26"/>
  <c r="F2104" i="26"/>
  <c r="H2104" i="26"/>
  <c r="G2107" i="26"/>
  <c r="I2107" i="26"/>
  <c r="K2107" i="26"/>
  <c r="G2109" i="26"/>
  <c r="I2109" i="26"/>
  <c r="G2114" i="26"/>
  <c r="I2114" i="26"/>
  <c r="G2119" i="26"/>
  <c r="I2119" i="26"/>
  <c r="G2130" i="26"/>
  <c r="I2130" i="26"/>
  <c r="K2130" i="26"/>
  <c r="G2132" i="26"/>
  <c r="J2132" i="26"/>
  <c r="G2134" i="26"/>
  <c r="I2134" i="26"/>
  <c r="J2139" i="26"/>
  <c r="G2124" i="26"/>
  <c r="I2124" i="26"/>
  <c r="G2131" i="26"/>
  <c r="I2131" i="26"/>
  <c r="K2131" i="26"/>
  <c r="K2101" i="26" s="1"/>
  <c r="I2132" i="26"/>
  <c r="G2133" i="26"/>
  <c r="I2133" i="26"/>
  <c r="G2139" i="26"/>
  <c r="G2177" i="26"/>
  <c r="I2177" i="26"/>
  <c r="E2174" i="26"/>
  <c r="L2174" i="26" s="1"/>
  <c r="I2139" i="26"/>
  <c r="K2154" i="26"/>
  <c r="G2159" i="26"/>
  <c r="G2179" i="26"/>
  <c r="I2179" i="26"/>
  <c r="G2182" i="26"/>
  <c r="G2199" i="26"/>
  <c r="I2199" i="26"/>
  <c r="K2204" i="26"/>
  <c r="G2209" i="26"/>
  <c r="I2209" i="26"/>
  <c r="I2214" i="26"/>
  <c r="G2217" i="26"/>
  <c r="I2219" i="26"/>
  <c r="G2144" i="26"/>
  <c r="I2144" i="26"/>
  <c r="G2149" i="26"/>
  <c r="I2149" i="26"/>
  <c r="G2154" i="26"/>
  <c r="I2154" i="26"/>
  <c r="G2164" i="26"/>
  <c r="I2164" i="26"/>
  <c r="K2164" i="26"/>
  <c r="I2182" i="26"/>
  <c r="G2184" i="26"/>
  <c r="G2189" i="26"/>
  <c r="G2194" i="26"/>
  <c r="I2194" i="26"/>
  <c r="I2204" i="26"/>
  <c r="I2217" i="26"/>
  <c r="K1274" i="26"/>
  <c r="J1274" i="26"/>
  <c r="I1274" i="26"/>
  <c r="G1274" i="26"/>
  <c r="K1273" i="26"/>
  <c r="J1273" i="26"/>
  <c r="I1273" i="26"/>
  <c r="G1273" i="26"/>
  <c r="K1272" i="26"/>
  <c r="J1272" i="26"/>
  <c r="I1272" i="26"/>
  <c r="G1272" i="26"/>
  <c r="K1271" i="26"/>
  <c r="J1271" i="26"/>
  <c r="I1271" i="26"/>
  <c r="G1271" i="26"/>
  <c r="H1270" i="26"/>
  <c r="F1270" i="26"/>
  <c r="E1270" i="26"/>
  <c r="L1270" i="26" s="1"/>
  <c r="D1270" i="26"/>
  <c r="K1269" i="26"/>
  <c r="J1269" i="26"/>
  <c r="I1269" i="26"/>
  <c r="G1269" i="26"/>
  <c r="J1268" i="26"/>
  <c r="I1268" i="26"/>
  <c r="G1268" i="26"/>
  <c r="K1267" i="26"/>
  <c r="J1267" i="26"/>
  <c r="I1267" i="26"/>
  <c r="G1267" i="26"/>
  <c r="K1266" i="26"/>
  <c r="J1266" i="26"/>
  <c r="I1266" i="26"/>
  <c r="G1266" i="26"/>
  <c r="H1265" i="26"/>
  <c r="F1265" i="26"/>
  <c r="E1265" i="26"/>
  <c r="L1265" i="26" s="1"/>
  <c r="D1265" i="26"/>
  <c r="K1264" i="26"/>
  <c r="J1264" i="26"/>
  <c r="I1264" i="26"/>
  <c r="G1264" i="26"/>
  <c r="H1263" i="26"/>
  <c r="G1263" i="26"/>
  <c r="K1262" i="26"/>
  <c r="J1262" i="26"/>
  <c r="I1262" i="26"/>
  <c r="G1262" i="26"/>
  <c r="K1261" i="26"/>
  <c r="J1261" i="26"/>
  <c r="I1261" i="26"/>
  <c r="G1261" i="26"/>
  <c r="H1260" i="26"/>
  <c r="F1260" i="26"/>
  <c r="E1260" i="26"/>
  <c r="L1260" i="26" s="1"/>
  <c r="D1260" i="26"/>
  <c r="H1259" i="26"/>
  <c r="F1259" i="26"/>
  <c r="E1259" i="26"/>
  <c r="L1259" i="26" s="1"/>
  <c r="D1259" i="26"/>
  <c r="F1258" i="26"/>
  <c r="E1258" i="26"/>
  <c r="D1258" i="26"/>
  <c r="H1257" i="26"/>
  <c r="F1257" i="26"/>
  <c r="E1257" i="26"/>
  <c r="L1257" i="26" s="1"/>
  <c r="D1257" i="26"/>
  <c r="H1256" i="26"/>
  <c r="F1256" i="26"/>
  <c r="E1256" i="26"/>
  <c r="L1256" i="26" s="1"/>
  <c r="D1256" i="26"/>
  <c r="K1254" i="26"/>
  <c r="J1254" i="26"/>
  <c r="I1254" i="26"/>
  <c r="G1254" i="26"/>
  <c r="H1253" i="26"/>
  <c r="G1253" i="26"/>
  <c r="K1252" i="26"/>
  <c r="J1252" i="26"/>
  <c r="I1252" i="26"/>
  <c r="G1252" i="26"/>
  <c r="K1251" i="26"/>
  <c r="I1251" i="26"/>
  <c r="G1251" i="26"/>
  <c r="F1250" i="26"/>
  <c r="E1250" i="26"/>
  <c r="D1250" i="26"/>
  <c r="K1249" i="26"/>
  <c r="J1249" i="26"/>
  <c r="I1249" i="26"/>
  <c r="G1249" i="26"/>
  <c r="H1248" i="26"/>
  <c r="G1248" i="26"/>
  <c r="K1247" i="26"/>
  <c r="J1247" i="26"/>
  <c r="I1247" i="26"/>
  <c r="G1247" i="26"/>
  <c r="K1246" i="26"/>
  <c r="J1246" i="26"/>
  <c r="I1246" i="26"/>
  <c r="G1246" i="26"/>
  <c r="F1245" i="26"/>
  <c r="E1245" i="26"/>
  <c r="D1245" i="26"/>
  <c r="K1244" i="26"/>
  <c r="K1240" i="26" s="1"/>
  <c r="J1244" i="26"/>
  <c r="I1244" i="26"/>
  <c r="G1244" i="26"/>
  <c r="H1243" i="26"/>
  <c r="G1243" i="26"/>
  <c r="J1242" i="26"/>
  <c r="K1241" i="26"/>
  <c r="J1241" i="26"/>
  <c r="I1241" i="26"/>
  <c r="G1241" i="26"/>
  <c r="F1240" i="26"/>
  <c r="E1240" i="26"/>
  <c r="D1240" i="26"/>
  <c r="K1239" i="26"/>
  <c r="J1239" i="26"/>
  <c r="I1239" i="26"/>
  <c r="G1239" i="26"/>
  <c r="J1238" i="26"/>
  <c r="I1238" i="26"/>
  <c r="G1238" i="26"/>
  <c r="J1237" i="26"/>
  <c r="I1237" i="26"/>
  <c r="G1237" i="26"/>
  <c r="K1236" i="26"/>
  <c r="J1236" i="26"/>
  <c r="I1236" i="26"/>
  <c r="G1236" i="26"/>
  <c r="K1235" i="26"/>
  <c r="H1235" i="26"/>
  <c r="F1235" i="26"/>
  <c r="E1235" i="26"/>
  <c r="L1235" i="26" s="1"/>
  <c r="D1235" i="26"/>
  <c r="K1234" i="26"/>
  <c r="K1233" i="26"/>
  <c r="K1232" i="26"/>
  <c r="K1231" i="26"/>
  <c r="E1230" i="26"/>
  <c r="L1230" i="26" s="1"/>
  <c r="D1230" i="26"/>
  <c r="K1229" i="26"/>
  <c r="K1228" i="26"/>
  <c r="J1228" i="26"/>
  <c r="I1228" i="26"/>
  <c r="G1228" i="26"/>
  <c r="K1227" i="26"/>
  <c r="K1226" i="26"/>
  <c r="H1225" i="26"/>
  <c r="F1225" i="26"/>
  <c r="E1225" i="26"/>
  <c r="L1225" i="26" s="1"/>
  <c r="D1225" i="26"/>
  <c r="K1224" i="26"/>
  <c r="J1224" i="26"/>
  <c r="I1224" i="26"/>
  <c r="G1224" i="26"/>
  <c r="J1223" i="26"/>
  <c r="I1223" i="26"/>
  <c r="G1223" i="26"/>
  <c r="K1222" i="26"/>
  <c r="J1222" i="26"/>
  <c r="I1222" i="26"/>
  <c r="G1222" i="26"/>
  <c r="K1221" i="26"/>
  <c r="J1221" i="26"/>
  <c r="I1221" i="26"/>
  <c r="G1221" i="26"/>
  <c r="H1220" i="26"/>
  <c r="F1220" i="26"/>
  <c r="E1220" i="26"/>
  <c r="L1220" i="26" s="1"/>
  <c r="D1220" i="26"/>
  <c r="K1219" i="26"/>
  <c r="J1219" i="26"/>
  <c r="I1219" i="26"/>
  <c r="G1219" i="26"/>
  <c r="K1218" i="26"/>
  <c r="J1218" i="26"/>
  <c r="I1218" i="26"/>
  <c r="G1218" i="26"/>
  <c r="K1217" i="26"/>
  <c r="J1217" i="26"/>
  <c r="I1217" i="26"/>
  <c r="G1217" i="26"/>
  <c r="K1216" i="26"/>
  <c r="J1216" i="26"/>
  <c r="I1216" i="26"/>
  <c r="G1216" i="26"/>
  <c r="H1215" i="26"/>
  <c r="F1215" i="26"/>
  <c r="E1215" i="26"/>
  <c r="L1215" i="26" s="1"/>
  <c r="D1215" i="26"/>
  <c r="K1214" i="26"/>
  <c r="J1214" i="26"/>
  <c r="I1214" i="26"/>
  <c r="G1214" i="26"/>
  <c r="K1213" i="26"/>
  <c r="J1213" i="26"/>
  <c r="I1213" i="26"/>
  <c r="G1213" i="26"/>
  <c r="K1212" i="26"/>
  <c r="J1212" i="26"/>
  <c r="I1212" i="26"/>
  <c r="G1212" i="26"/>
  <c r="K1211" i="26"/>
  <c r="J1211" i="26"/>
  <c r="I1211" i="26"/>
  <c r="G1211" i="26"/>
  <c r="H1210" i="26"/>
  <c r="F1210" i="26"/>
  <c r="E1210" i="26"/>
  <c r="L1210" i="26" s="1"/>
  <c r="D1210" i="26"/>
  <c r="K1209" i="26"/>
  <c r="J1209" i="26"/>
  <c r="I1209" i="26"/>
  <c r="G1209" i="26"/>
  <c r="H1208" i="26"/>
  <c r="G1208" i="26"/>
  <c r="K1207" i="26"/>
  <c r="J1207" i="26"/>
  <c r="I1207" i="26"/>
  <c r="G1207" i="26"/>
  <c r="K1206" i="26"/>
  <c r="J1206" i="26"/>
  <c r="I1206" i="26"/>
  <c r="G1206" i="26"/>
  <c r="J1205" i="26"/>
  <c r="E1205" i="26"/>
  <c r="L1205" i="26" s="1"/>
  <c r="D1205" i="26"/>
  <c r="F1204" i="26"/>
  <c r="E1204" i="26"/>
  <c r="L1204" i="26" s="1"/>
  <c r="D1204" i="26"/>
  <c r="F1203" i="26"/>
  <c r="E1203" i="26"/>
  <c r="D1203" i="26"/>
  <c r="H1202" i="26"/>
  <c r="F1202" i="26"/>
  <c r="E1202" i="26"/>
  <c r="L1202" i="26" s="1"/>
  <c r="D1202" i="26"/>
  <c r="H1201" i="26"/>
  <c r="F1201" i="26"/>
  <c r="E1201" i="26"/>
  <c r="L1201" i="26" s="1"/>
  <c r="D1201" i="26"/>
  <c r="F1188" i="26"/>
  <c r="K1188" i="26"/>
  <c r="G1143" i="26"/>
  <c r="K1194" i="26"/>
  <c r="I1194" i="26"/>
  <c r="H1193" i="26"/>
  <c r="G1193" i="26"/>
  <c r="K1192" i="26"/>
  <c r="I1192" i="26"/>
  <c r="K1191" i="26"/>
  <c r="I1191" i="26"/>
  <c r="F1190" i="26"/>
  <c r="E1190" i="26"/>
  <c r="D1190" i="26"/>
  <c r="D1185" i="26" s="1"/>
  <c r="K1189" i="26"/>
  <c r="I1189" i="26"/>
  <c r="E1188" i="26"/>
  <c r="D1188" i="26"/>
  <c r="K1187" i="26"/>
  <c r="I1187" i="26"/>
  <c r="K1186" i="26"/>
  <c r="I1186" i="26"/>
  <c r="E1185" i="26"/>
  <c r="J1184" i="26"/>
  <c r="I1184" i="26"/>
  <c r="G1184" i="26"/>
  <c r="K1183" i="26"/>
  <c r="I1183" i="26"/>
  <c r="K1182" i="26"/>
  <c r="I1182" i="26"/>
  <c r="K1181" i="26"/>
  <c r="I1181" i="26"/>
  <c r="K1180" i="26"/>
  <c r="H1180" i="26"/>
  <c r="F1180" i="26"/>
  <c r="E1180" i="26"/>
  <c r="L1180" i="26" s="1"/>
  <c r="D1180" i="26"/>
  <c r="J1179" i="26"/>
  <c r="I1179" i="26"/>
  <c r="G1179" i="26"/>
  <c r="K1178" i="26"/>
  <c r="I1178" i="26"/>
  <c r="K1177" i="26"/>
  <c r="I1177" i="26"/>
  <c r="K1176" i="26"/>
  <c r="I1176" i="26"/>
  <c r="H1175" i="26"/>
  <c r="F1175" i="26"/>
  <c r="E1175" i="26"/>
  <c r="L1175" i="26" s="1"/>
  <c r="D1175" i="26"/>
  <c r="J1174" i="26"/>
  <c r="I1174" i="26"/>
  <c r="G1174" i="26"/>
  <c r="K1173" i="26"/>
  <c r="I1173" i="26"/>
  <c r="K1172" i="26"/>
  <c r="I1172" i="26"/>
  <c r="K1171" i="26"/>
  <c r="I1171" i="26"/>
  <c r="H1170" i="26"/>
  <c r="F1170" i="26"/>
  <c r="E1170" i="26"/>
  <c r="L1170" i="26" s="1"/>
  <c r="D1170" i="26"/>
  <c r="K1169" i="26"/>
  <c r="J1169" i="26"/>
  <c r="I1169" i="26"/>
  <c r="G1169" i="26"/>
  <c r="K1168" i="26"/>
  <c r="I1168" i="26"/>
  <c r="K1167" i="26"/>
  <c r="I1167" i="26"/>
  <c r="K1166" i="26"/>
  <c r="I1166" i="26"/>
  <c r="H1165" i="26"/>
  <c r="F1165" i="26"/>
  <c r="E1165" i="26"/>
  <c r="L1165" i="26" s="1"/>
  <c r="D1165" i="26"/>
  <c r="K1164" i="26"/>
  <c r="H1164" i="26"/>
  <c r="G1164" i="26"/>
  <c r="K1163" i="26"/>
  <c r="I1163" i="26"/>
  <c r="K1162" i="26"/>
  <c r="I1162" i="26"/>
  <c r="K1161" i="26"/>
  <c r="I1161" i="26"/>
  <c r="H1160" i="26"/>
  <c r="F1160" i="26"/>
  <c r="E1160" i="26"/>
  <c r="L1160" i="26" s="1"/>
  <c r="D1160" i="26"/>
  <c r="K1159" i="26"/>
  <c r="H1159" i="26"/>
  <c r="G1159" i="26"/>
  <c r="K1158" i="26"/>
  <c r="I1158" i="26"/>
  <c r="K1157" i="26"/>
  <c r="I1157" i="26"/>
  <c r="K1156" i="26"/>
  <c r="I1156" i="26"/>
  <c r="F1155" i="26"/>
  <c r="E1155" i="26"/>
  <c r="D1155" i="26"/>
  <c r="F1154" i="26"/>
  <c r="E1154" i="26"/>
  <c r="D1154" i="26"/>
  <c r="H1153" i="26"/>
  <c r="H1152" i="26"/>
  <c r="J1151" i="26"/>
  <c r="H1151" i="26"/>
  <c r="J1149" i="26"/>
  <c r="I1149" i="26"/>
  <c r="J1148" i="26"/>
  <c r="I1148" i="26"/>
  <c r="K1147" i="26"/>
  <c r="J1147" i="26"/>
  <c r="I1147" i="26"/>
  <c r="G1147" i="26"/>
  <c r="J1146" i="26"/>
  <c r="I1146" i="26"/>
  <c r="H1145" i="26"/>
  <c r="F1145" i="26"/>
  <c r="E1145" i="26"/>
  <c r="L1145" i="26" s="1"/>
  <c r="D1145" i="26"/>
  <c r="K1144" i="26"/>
  <c r="J1144" i="26"/>
  <c r="I1144" i="26"/>
  <c r="G1144" i="26"/>
  <c r="J1143" i="26"/>
  <c r="I1143" i="26"/>
  <c r="J1142" i="26"/>
  <c r="I1142" i="26"/>
  <c r="G1142" i="26"/>
  <c r="K1141" i="26"/>
  <c r="J1141" i="26"/>
  <c r="I1141" i="26"/>
  <c r="G1141" i="26"/>
  <c r="H1140" i="26"/>
  <c r="F1140" i="26"/>
  <c r="E1140" i="26"/>
  <c r="L1140" i="26" s="1"/>
  <c r="D1140" i="26"/>
  <c r="K1139" i="26"/>
  <c r="J1139" i="26"/>
  <c r="I1139" i="26"/>
  <c r="G1139" i="26"/>
  <c r="J1138" i="26"/>
  <c r="D1138" i="26"/>
  <c r="K1137" i="26"/>
  <c r="I1137" i="26"/>
  <c r="K1136" i="26"/>
  <c r="I1136" i="26"/>
  <c r="K1135" i="26"/>
  <c r="H1135" i="26"/>
  <c r="E1135" i="26"/>
  <c r="D1135" i="26"/>
  <c r="K1134" i="26"/>
  <c r="I1134" i="26"/>
  <c r="I1133" i="26"/>
  <c r="K1132" i="26"/>
  <c r="I1132" i="26"/>
  <c r="K1131" i="26"/>
  <c r="I1131" i="26"/>
  <c r="H1130" i="26"/>
  <c r="F1130" i="26"/>
  <c r="E1130" i="26"/>
  <c r="L1130" i="26" s="1"/>
  <c r="D1130" i="26"/>
  <c r="H1129" i="26"/>
  <c r="F1129" i="26"/>
  <c r="E1129" i="26"/>
  <c r="L1129" i="26" s="1"/>
  <c r="D1129" i="26"/>
  <c r="K1128" i="26"/>
  <c r="H1128" i="26"/>
  <c r="F1128" i="26"/>
  <c r="E1128" i="26"/>
  <c r="L1128" i="26" s="1"/>
  <c r="D1128" i="26"/>
  <c r="H1127" i="26"/>
  <c r="F1127" i="26"/>
  <c r="E1127" i="26"/>
  <c r="L1127" i="26" s="1"/>
  <c r="D1127" i="26"/>
  <c r="H1126" i="26"/>
  <c r="F1126" i="26"/>
  <c r="E1126" i="26"/>
  <c r="L1126" i="26" s="1"/>
  <c r="D1126" i="26"/>
  <c r="K1119" i="26"/>
  <c r="I1119" i="26"/>
  <c r="H1118" i="26"/>
  <c r="E1118" i="26"/>
  <c r="D1118" i="26"/>
  <c r="K1117" i="26"/>
  <c r="I1117" i="26"/>
  <c r="K1116" i="26"/>
  <c r="I1116" i="26"/>
  <c r="F1115" i="26"/>
  <c r="D1115" i="26"/>
  <c r="K1114" i="26"/>
  <c r="I1114" i="26"/>
  <c r="H1113" i="26"/>
  <c r="E1113" i="26"/>
  <c r="K1112" i="26"/>
  <c r="I1112" i="26"/>
  <c r="K1111" i="26"/>
  <c r="I1111" i="26"/>
  <c r="F1110" i="26"/>
  <c r="D1110" i="26"/>
  <c r="K1109" i="26"/>
  <c r="K1105" i="26" s="1"/>
  <c r="I1109" i="26"/>
  <c r="J1108" i="26"/>
  <c r="E1108" i="26"/>
  <c r="L1108" i="26" s="1"/>
  <c r="D1108" i="26"/>
  <c r="D1105" i="26" s="1"/>
  <c r="K1107" i="26"/>
  <c r="I1107" i="26"/>
  <c r="K1106" i="26"/>
  <c r="I1106" i="26"/>
  <c r="H1105" i="26"/>
  <c r="F1105" i="26"/>
  <c r="E1105" i="26"/>
  <c r="L1105" i="26" s="1"/>
  <c r="K1104" i="26"/>
  <c r="I1104" i="26"/>
  <c r="K1103" i="26"/>
  <c r="H1103" i="26"/>
  <c r="G1103" i="26"/>
  <c r="K1102" i="26"/>
  <c r="I1102" i="26"/>
  <c r="K1101" i="26"/>
  <c r="I1101" i="26"/>
  <c r="H1100" i="26"/>
  <c r="F1100" i="26"/>
  <c r="E1100" i="26"/>
  <c r="L1100" i="26" s="1"/>
  <c r="D1100" i="26"/>
  <c r="K1099" i="26"/>
  <c r="I1099" i="26"/>
  <c r="J1098" i="26"/>
  <c r="I1098" i="26"/>
  <c r="G1098" i="26"/>
  <c r="K1097" i="26"/>
  <c r="I1097" i="26"/>
  <c r="K1096" i="26"/>
  <c r="I1096" i="26"/>
  <c r="H1095" i="26"/>
  <c r="F1095" i="26"/>
  <c r="E1095" i="26"/>
  <c r="L1095" i="26" s="1"/>
  <c r="D1095" i="26"/>
  <c r="K1094" i="26"/>
  <c r="I1094" i="26"/>
  <c r="H1093" i="26"/>
  <c r="G1093" i="26"/>
  <c r="K1092" i="26"/>
  <c r="I1092" i="26"/>
  <c r="K1091" i="26"/>
  <c r="I1091" i="26"/>
  <c r="F1090" i="26"/>
  <c r="E1090" i="26"/>
  <c r="D1090" i="26"/>
  <c r="K1089" i="26"/>
  <c r="I1089" i="26"/>
  <c r="H1088" i="26"/>
  <c r="E1088" i="26"/>
  <c r="K1087" i="26"/>
  <c r="I1087" i="26"/>
  <c r="K1086" i="26"/>
  <c r="I1086" i="26"/>
  <c r="H1085" i="26"/>
  <c r="F1085" i="26"/>
  <c r="D1085" i="26"/>
  <c r="K1084" i="26"/>
  <c r="I1084" i="26"/>
  <c r="K1083" i="26"/>
  <c r="I1083" i="26"/>
  <c r="F1083" i="26"/>
  <c r="K1082" i="26"/>
  <c r="I1082" i="26"/>
  <c r="K1081" i="26"/>
  <c r="I1081" i="26"/>
  <c r="H1080" i="26"/>
  <c r="F1080" i="26"/>
  <c r="E1080" i="26"/>
  <c r="L1080" i="26" s="1"/>
  <c r="D1080" i="26"/>
  <c r="K1079" i="26"/>
  <c r="I1079" i="26"/>
  <c r="J1078" i="26"/>
  <c r="I1078" i="26"/>
  <c r="G1078" i="26"/>
  <c r="K1077" i="26"/>
  <c r="I1077" i="26"/>
  <c r="K1076" i="26"/>
  <c r="I1076" i="26"/>
  <c r="H1075" i="26"/>
  <c r="F1075" i="26"/>
  <c r="E1075" i="26"/>
  <c r="L1075" i="26" s="1"/>
  <c r="D1075" i="26"/>
  <c r="K1074" i="26"/>
  <c r="I1074" i="26"/>
  <c r="H1073" i="26"/>
  <c r="G1073" i="26"/>
  <c r="K1072" i="26"/>
  <c r="I1072" i="26"/>
  <c r="K1071" i="26"/>
  <c r="I1071" i="26"/>
  <c r="H1070" i="26"/>
  <c r="F1070" i="26"/>
  <c r="E1070" i="26"/>
  <c r="D1070" i="26"/>
  <c r="K1069" i="26"/>
  <c r="I1069" i="26"/>
  <c r="K1068" i="26"/>
  <c r="H1068" i="26"/>
  <c r="G1068" i="26"/>
  <c r="K1067" i="26"/>
  <c r="I1067" i="26"/>
  <c r="K1066" i="26"/>
  <c r="I1066" i="26"/>
  <c r="F1065" i="26"/>
  <c r="E1065" i="26"/>
  <c r="D1065" i="26"/>
  <c r="K1064" i="26"/>
  <c r="I1064" i="26"/>
  <c r="K1063" i="26"/>
  <c r="H1063" i="26"/>
  <c r="G1063" i="26"/>
  <c r="K1062" i="26"/>
  <c r="I1062" i="26"/>
  <c r="K1061" i="26"/>
  <c r="I1061" i="26"/>
  <c r="H1060" i="26"/>
  <c r="F1060" i="26"/>
  <c r="E1060" i="26"/>
  <c r="L1060" i="26" s="1"/>
  <c r="D1060" i="26"/>
  <c r="K1059" i="26"/>
  <c r="I1059" i="26"/>
  <c r="K1058" i="26"/>
  <c r="H1058" i="26"/>
  <c r="G1058" i="26"/>
  <c r="K1057" i="26"/>
  <c r="I1057" i="26"/>
  <c r="K1056" i="26"/>
  <c r="I1056" i="26"/>
  <c r="F1055" i="26"/>
  <c r="E1055" i="26"/>
  <c r="D1055" i="26"/>
  <c r="K1054" i="26"/>
  <c r="I1054" i="26"/>
  <c r="H1053" i="26"/>
  <c r="G1053" i="26"/>
  <c r="K1052" i="26"/>
  <c r="I1052" i="26"/>
  <c r="K1051" i="26"/>
  <c r="I1051" i="26"/>
  <c r="H1050" i="26"/>
  <c r="F1050" i="26"/>
  <c r="E1050" i="26"/>
  <c r="L1050" i="26" s="1"/>
  <c r="D1050" i="26"/>
  <c r="K1049" i="26"/>
  <c r="I1049" i="26"/>
  <c r="H1048" i="26"/>
  <c r="G1048" i="26"/>
  <c r="K1047" i="26"/>
  <c r="I1047" i="26"/>
  <c r="K1046" i="26"/>
  <c r="I1046" i="26"/>
  <c r="F1045" i="26"/>
  <c r="E1045" i="26"/>
  <c r="D1045" i="26"/>
  <c r="K1044" i="26"/>
  <c r="I1044" i="26"/>
  <c r="H1043" i="26"/>
  <c r="G1043" i="26"/>
  <c r="K1042" i="26"/>
  <c r="I1042" i="26"/>
  <c r="K1041" i="26"/>
  <c r="I1041" i="26"/>
  <c r="F1040" i="26"/>
  <c r="E1040" i="26"/>
  <c r="D1040" i="26"/>
  <c r="J1034" i="26"/>
  <c r="I1034" i="26"/>
  <c r="G1034" i="26"/>
  <c r="J1033" i="26"/>
  <c r="I1033" i="26"/>
  <c r="G1033" i="26"/>
  <c r="J1032" i="26"/>
  <c r="I1032" i="26"/>
  <c r="G1032" i="26"/>
  <c r="J1031" i="26"/>
  <c r="I1031" i="26"/>
  <c r="G1031" i="26"/>
  <c r="K1030" i="26"/>
  <c r="H1030" i="26"/>
  <c r="F1030" i="26"/>
  <c r="E1030" i="26"/>
  <c r="L1030" i="26" s="1"/>
  <c r="D1030" i="26"/>
  <c r="K1029" i="26"/>
  <c r="J1029" i="26"/>
  <c r="I1029" i="26"/>
  <c r="G1029" i="26"/>
  <c r="K1028" i="26"/>
  <c r="J1028" i="26"/>
  <c r="I1028" i="26"/>
  <c r="G1028" i="26"/>
  <c r="K1027" i="26"/>
  <c r="J1027" i="26"/>
  <c r="I1027" i="26"/>
  <c r="G1027" i="26"/>
  <c r="K1026" i="26"/>
  <c r="J1026" i="26"/>
  <c r="I1026" i="26"/>
  <c r="H1025" i="26"/>
  <c r="F1025" i="26"/>
  <c r="E1025" i="26"/>
  <c r="L1025" i="26" s="1"/>
  <c r="D1025" i="26"/>
  <c r="K1024" i="26"/>
  <c r="J1024" i="26"/>
  <c r="I1024" i="26"/>
  <c r="G1024" i="26"/>
  <c r="K1023" i="26"/>
  <c r="J1023" i="26"/>
  <c r="I1023" i="26"/>
  <c r="G1023" i="26"/>
  <c r="J1022" i="26"/>
  <c r="E1022" i="26"/>
  <c r="L1022" i="26" s="1"/>
  <c r="K1021" i="26"/>
  <c r="I1021" i="26"/>
  <c r="H1020" i="26"/>
  <c r="F1020" i="26"/>
  <c r="D1020" i="26"/>
  <c r="H1019" i="26"/>
  <c r="F1019" i="26"/>
  <c r="E1019" i="26"/>
  <c r="L1019" i="26" s="1"/>
  <c r="D1019" i="26"/>
  <c r="H1018" i="26"/>
  <c r="F1018" i="26"/>
  <c r="E1018" i="26"/>
  <c r="L1018" i="26" s="1"/>
  <c r="D1018" i="26"/>
  <c r="H1017" i="26"/>
  <c r="F1017" i="26"/>
  <c r="E1017" i="26"/>
  <c r="L1017" i="26" s="1"/>
  <c r="D1017" i="26"/>
  <c r="H1016" i="26"/>
  <c r="F1016" i="26"/>
  <c r="E1016" i="26"/>
  <c r="L1016" i="26" s="1"/>
  <c r="D1016" i="26"/>
  <c r="K1014" i="26"/>
  <c r="J1014" i="26"/>
  <c r="I1014" i="26"/>
  <c r="H1013" i="26"/>
  <c r="G1013" i="26"/>
  <c r="K1012" i="26"/>
  <c r="I1012" i="26"/>
  <c r="K1011" i="26"/>
  <c r="I1011" i="26"/>
  <c r="F1010" i="26"/>
  <c r="E1010" i="26"/>
  <c r="D1010" i="26"/>
  <c r="J1008" i="26"/>
  <c r="E1008" i="26"/>
  <c r="L1008" i="26" s="1"/>
  <c r="D1008" i="26"/>
  <c r="D963" i="26" s="1"/>
  <c r="K1005" i="26"/>
  <c r="J1005" i="26"/>
  <c r="H1005" i="26"/>
  <c r="G1005" i="26"/>
  <c r="F1005" i="26"/>
  <c r="D1005" i="26"/>
  <c r="K1004" i="26"/>
  <c r="J1004" i="26"/>
  <c r="I1004" i="26"/>
  <c r="K1003" i="26"/>
  <c r="J1003" i="26"/>
  <c r="I1003" i="26"/>
  <c r="K1002" i="26"/>
  <c r="J1002" i="26"/>
  <c r="I1002" i="26"/>
  <c r="K1001" i="26"/>
  <c r="I1001" i="26"/>
  <c r="H1000" i="26"/>
  <c r="F1000" i="26"/>
  <c r="E1000" i="26"/>
  <c r="L1000" i="26" s="1"/>
  <c r="D1000" i="26"/>
  <c r="K999" i="26"/>
  <c r="J999" i="26"/>
  <c r="I999" i="26"/>
  <c r="J998" i="26"/>
  <c r="E998" i="26"/>
  <c r="L998" i="26" s="1"/>
  <c r="K997" i="26"/>
  <c r="J997" i="26"/>
  <c r="I997" i="26"/>
  <c r="K996" i="26"/>
  <c r="I996" i="26"/>
  <c r="H995" i="26"/>
  <c r="F995" i="26"/>
  <c r="D995" i="26"/>
  <c r="K994" i="26"/>
  <c r="J994" i="26"/>
  <c r="I994" i="26"/>
  <c r="K993" i="26"/>
  <c r="J993" i="26"/>
  <c r="I993" i="26"/>
  <c r="G993" i="26"/>
  <c r="K992" i="26"/>
  <c r="J992" i="26"/>
  <c r="I992" i="26"/>
  <c r="G992" i="26"/>
  <c r="K991" i="26"/>
  <c r="I991" i="26"/>
  <c r="H990" i="26"/>
  <c r="F990" i="26"/>
  <c r="E990" i="26"/>
  <c r="L990" i="26" s="1"/>
  <c r="D990" i="26"/>
  <c r="K989" i="26"/>
  <c r="J989" i="26"/>
  <c r="I989" i="26"/>
  <c r="K988" i="26"/>
  <c r="J988" i="26"/>
  <c r="I988" i="26"/>
  <c r="G988" i="26"/>
  <c r="K987" i="26"/>
  <c r="J987" i="26"/>
  <c r="I987" i="26"/>
  <c r="G987" i="26"/>
  <c r="K986" i="26"/>
  <c r="I986" i="26"/>
  <c r="H985" i="26"/>
  <c r="F985" i="26"/>
  <c r="E985" i="26"/>
  <c r="L985" i="26" s="1"/>
  <c r="D985" i="26"/>
  <c r="K984" i="26"/>
  <c r="J984" i="26"/>
  <c r="I984" i="26"/>
  <c r="K983" i="26"/>
  <c r="J983" i="26"/>
  <c r="I983" i="26"/>
  <c r="G983" i="26"/>
  <c r="K982" i="26"/>
  <c r="J982" i="26"/>
  <c r="I982" i="26"/>
  <c r="G982" i="26"/>
  <c r="K981" i="26"/>
  <c r="I981" i="26"/>
  <c r="H980" i="26"/>
  <c r="F980" i="26"/>
  <c r="E980" i="26"/>
  <c r="L980" i="26" s="1"/>
  <c r="D980" i="26"/>
  <c r="K979" i="26"/>
  <c r="J979" i="26"/>
  <c r="I979" i="26"/>
  <c r="K978" i="26"/>
  <c r="J978" i="26"/>
  <c r="I978" i="26"/>
  <c r="G978" i="26"/>
  <c r="K977" i="26"/>
  <c r="J977" i="26"/>
  <c r="I977" i="26"/>
  <c r="G977" i="26"/>
  <c r="K976" i="26"/>
  <c r="I976" i="26"/>
  <c r="H975" i="26"/>
  <c r="F975" i="26"/>
  <c r="E975" i="26"/>
  <c r="L975" i="26" s="1"/>
  <c r="D975" i="26"/>
  <c r="K974" i="26"/>
  <c r="I974" i="26"/>
  <c r="H973" i="26"/>
  <c r="H963" i="26" s="1"/>
  <c r="G973" i="26"/>
  <c r="J972" i="26"/>
  <c r="I972" i="26"/>
  <c r="G972" i="26"/>
  <c r="K971" i="26"/>
  <c r="I971" i="26"/>
  <c r="F970" i="26"/>
  <c r="E970" i="26"/>
  <c r="D970" i="26"/>
  <c r="K969" i="26"/>
  <c r="I969" i="26"/>
  <c r="K968" i="26"/>
  <c r="I968" i="26"/>
  <c r="F968" i="26"/>
  <c r="K967" i="26"/>
  <c r="I967" i="26"/>
  <c r="F967" i="26"/>
  <c r="K966" i="26"/>
  <c r="I966" i="26"/>
  <c r="H965" i="26"/>
  <c r="E965" i="26"/>
  <c r="D965" i="26"/>
  <c r="E964" i="26"/>
  <c r="L964" i="26" s="1"/>
  <c r="D964" i="26"/>
  <c r="H962" i="26"/>
  <c r="E962" i="26"/>
  <c r="D962" i="26"/>
  <c r="H961" i="26"/>
  <c r="F961" i="26"/>
  <c r="E961" i="26"/>
  <c r="L961" i="26" s="1"/>
  <c r="D961" i="26"/>
  <c r="K959" i="26"/>
  <c r="I959" i="26"/>
  <c r="E954" i="26"/>
  <c r="L954" i="26" s="1"/>
  <c r="D954" i="26"/>
  <c r="K953" i="26"/>
  <c r="J953" i="26"/>
  <c r="E953" i="26"/>
  <c r="L953" i="26" s="1"/>
  <c r="D953" i="26"/>
  <c r="E952" i="26"/>
  <c r="L952" i="26" s="1"/>
  <c r="D952" i="26"/>
  <c r="E951" i="26"/>
  <c r="L951" i="26" s="1"/>
  <c r="D951" i="26"/>
  <c r="H950" i="26"/>
  <c r="F950" i="26"/>
  <c r="K949" i="26"/>
  <c r="I949" i="26"/>
  <c r="J948" i="26"/>
  <c r="I948" i="26"/>
  <c r="G948" i="26"/>
  <c r="J947" i="26"/>
  <c r="I947" i="26"/>
  <c r="G947" i="26"/>
  <c r="K946" i="26"/>
  <c r="I946" i="26"/>
  <c r="H945" i="26"/>
  <c r="F945" i="26"/>
  <c r="E945" i="26"/>
  <c r="L945" i="26" s="1"/>
  <c r="D945" i="26"/>
  <c r="K944" i="26"/>
  <c r="I944" i="26"/>
  <c r="K943" i="26"/>
  <c r="J943" i="26"/>
  <c r="I943" i="26"/>
  <c r="G943" i="26"/>
  <c r="K942" i="26"/>
  <c r="I942" i="26"/>
  <c r="F942" i="26"/>
  <c r="K941" i="26"/>
  <c r="I941" i="26"/>
  <c r="H940" i="26"/>
  <c r="E940" i="26"/>
  <c r="D940" i="26"/>
  <c r="K939" i="26"/>
  <c r="I939" i="26"/>
  <c r="K938" i="26"/>
  <c r="I938" i="26"/>
  <c r="F938" i="26"/>
  <c r="F935" i="26" s="1"/>
  <c r="K937" i="26"/>
  <c r="I937" i="26"/>
  <c r="F937" i="26"/>
  <c r="K936" i="26"/>
  <c r="I936" i="26"/>
  <c r="H935" i="26"/>
  <c r="E935" i="26"/>
  <c r="L935" i="26" s="1"/>
  <c r="D935" i="26"/>
  <c r="K934" i="26"/>
  <c r="I934" i="26"/>
  <c r="K933" i="26"/>
  <c r="I933" i="26"/>
  <c r="F933" i="26"/>
  <c r="K932" i="26"/>
  <c r="I932" i="26"/>
  <c r="F932" i="26"/>
  <c r="K931" i="26"/>
  <c r="I931" i="26"/>
  <c r="H930" i="26"/>
  <c r="E930" i="26"/>
  <c r="D930" i="26"/>
  <c r="K929" i="26"/>
  <c r="I929" i="26"/>
  <c r="K928" i="26"/>
  <c r="I928" i="26"/>
  <c r="F928" i="26"/>
  <c r="K927" i="26"/>
  <c r="I927" i="26"/>
  <c r="F927" i="26"/>
  <c r="K926" i="26"/>
  <c r="I926" i="26"/>
  <c r="H925" i="26"/>
  <c r="E925" i="26"/>
  <c r="D925" i="26"/>
  <c r="K924" i="26"/>
  <c r="I924" i="26"/>
  <c r="K923" i="26"/>
  <c r="J923" i="26"/>
  <c r="I923" i="26"/>
  <c r="G923" i="26"/>
  <c r="K922" i="26"/>
  <c r="I922" i="26"/>
  <c r="F922" i="26"/>
  <c r="K921" i="26"/>
  <c r="I921" i="26"/>
  <c r="H920" i="26"/>
  <c r="E920" i="26"/>
  <c r="D920" i="26"/>
  <c r="H919" i="26"/>
  <c r="L919" i="26" s="1"/>
  <c r="F919" i="26"/>
  <c r="H918" i="26"/>
  <c r="E918" i="26"/>
  <c r="D918" i="26"/>
  <c r="H917" i="26"/>
  <c r="E917" i="26"/>
  <c r="D917" i="26"/>
  <c r="H916" i="26"/>
  <c r="F916" i="26"/>
  <c r="E916" i="26"/>
  <c r="L916" i="26" s="1"/>
  <c r="D916" i="26"/>
  <c r="K914" i="26"/>
  <c r="I914" i="26"/>
  <c r="K913" i="26"/>
  <c r="J913" i="26"/>
  <c r="K912" i="26"/>
  <c r="I912" i="26"/>
  <c r="K911" i="26"/>
  <c r="I911" i="26"/>
  <c r="H910" i="26"/>
  <c r="F910" i="26"/>
  <c r="E910" i="26"/>
  <c r="L910" i="26" s="1"/>
  <c r="D910" i="26"/>
  <c r="K909" i="26"/>
  <c r="I909" i="26"/>
  <c r="K908" i="26"/>
  <c r="J908" i="26"/>
  <c r="I908" i="26"/>
  <c r="G908" i="26"/>
  <c r="K907" i="26"/>
  <c r="I907" i="26"/>
  <c r="K906" i="26"/>
  <c r="I906" i="26"/>
  <c r="H905" i="26"/>
  <c r="F905" i="26"/>
  <c r="E905" i="26"/>
  <c r="L905" i="26" s="1"/>
  <c r="D905" i="26"/>
  <c r="K904" i="26"/>
  <c r="I904" i="26"/>
  <c r="H903" i="26"/>
  <c r="F903" i="26"/>
  <c r="E903" i="26"/>
  <c r="L903" i="26" s="1"/>
  <c r="D903" i="26"/>
  <c r="D900" i="26" s="1"/>
  <c r="K902" i="26"/>
  <c r="I902" i="26"/>
  <c r="K901" i="26"/>
  <c r="I901" i="26"/>
  <c r="H899" i="26"/>
  <c r="F899" i="26"/>
  <c r="K1671" i="26"/>
  <c r="J1671" i="26"/>
  <c r="I1671" i="26"/>
  <c r="G1671" i="26"/>
  <c r="K1670" i="26"/>
  <c r="J1670" i="26"/>
  <c r="I1670" i="26"/>
  <c r="G1670" i="26"/>
  <c r="K1669" i="26"/>
  <c r="J1669" i="26"/>
  <c r="I1669" i="26"/>
  <c r="G1669" i="26"/>
  <c r="K1668" i="26"/>
  <c r="J1668" i="26"/>
  <c r="I1668" i="26"/>
  <c r="G1668" i="26"/>
  <c r="H1667" i="26"/>
  <c r="F1667" i="26"/>
  <c r="E1667" i="26"/>
  <c r="L1667" i="26" s="1"/>
  <c r="D1667" i="26"/>
  <c r="K1666" i="26"/>
  <c r="J1666" i="26"/>
  <c r="G1666" i="26"/>
  <c r="K1665" i="26"/>
  <c r="J1665" i="26"/>
  <c r="I1665" i="26"/>
  <c r="G1665" i="26"/>
  <c r="J1664" i="26"/>
  <c r="I1664" i="26"/>
  <c r="E1664" i="26"/>
  <c r="L1664" i="26" s="1"/>
  <c r="D1664" i="26"/>
  <c r="D1649" i="26" s="1"/>
  <c r="K1663" i="26"/>
  <c r="J1663" i="26"/>
  <c r="I1663" i="26"/>
  <c r="G1663" i="26"/>
  <c r="H1662" i="26"/>
  <c r="F1662" i="26"/>
  <c r="E1662" i="26"/>
  <c r="L1662" i="26" s="1"/>
  <c r="D1662" i="26"/>
  <c r="H1661" i="26"/>
  <c r="F1661" i="26"/>
  <c r="E1661" i="26"/>
  <c r="L1661" i="26" s="1"/>
  <c r="D1661" i="26"/>
  <c r="D1651" i="26" s="1"/>
  <c r="K1660" i="26"/>
  <c r="J1660" i="26"/>
  <c r="I1660" i="26"/>
  <c r="G1660" i="26"/>
  <c r="K1659" i="26"/>
  <c r="J1659" i="26"/>
  <c r="I1659" i="26"/>
  <c r="G1659" i="26"/>
  <c r="H1658" i="26"/>
  <c r="H1648" i="26" s="1"/>
  <c r="F1658" i="26"/>
  <c r="E1658" i="26"/>
  <c r="L1658" i="26" s="1"/>
  <c r="D1658" i="26"/>
  <c r="D1657" i="26" s="1"/>
  <c r="K1656" i="26"/>
  <c r="J1656" i="26"/>
  <c r="I1656" i="26"/>
  <c r="G1656" i="26"/>
  <c r="K1655" i="26"/>
  <c r="J1655" i="26"/>
  <c r="I1655" i="26"/>
  <c r="G1655" i="26"/>
  <c r="K1654" i="26"/>
  <c r="J1654" i="26"/>
  <c r="I1654" i="26"/>
  <c r="G1654" i="26"/>
  <c r="K1653" i="26"/>
  <c r="J1653" i="26"/>
  <c r="I1653" i="26"/>
  <c r="G1653" i="26"/>
  <c r="H1652" i="26"/>
  <c r="F1652" i="26"/>
  <c r="E1652" i="26"/>
  <c r="L1652" i="26" s="1"/>
  <c r="D1652" i="26"/>
  <c r="H1651" i="26"/>
  <c r="H1650" i="26"/>
  <c r="F1650" i="26"/>
  <c r="E1650" i="26"/>
  <c r="L1650" i="26" s="1"/>
  <c r="D1650" i="26"/>
  <c r="H1649" i="26"/>
  <c r="F1649" i="26"/>
  <c r="E1649" i="26"/>
  <c r="L1649" i="26" s="1"/>
  <c r="K1646" i="26"/>
  <c r="J1646" i="26"/>
  <c r="I1646" i="26"/>
  <c r="G1646" i="26"/>
  <c r="J1645" i="26"/>
  <c r="I1645" i="26"/>
  <c r="G1645" i="26"/>
  <c r="K1644" i="26"/>
  <c r="J1644" i="26"/>
  <c r="I1644" i="26"/>
  <c r="G1644" i="26"/>
  <c r="K1643" i="26"/>
  <c r="J1643" i="26"/>
  <c r="I1643" i="26"/>
  <c r="G1643" i="26"/>
  <c r="H1642" i="26"/>
  <c r="F1642" i="26"/>
  <c r="E1642" i="26"/>
  <c r="L1642" i="26" s="1"/>
  <c r="D1642" i="26"/>
  <c r="K1641" i="26"/>
  <c r="J1641" i="26"/>
  <c r="I1641" i="26"/>
  <c r="G1641" i="26"/>
  <c r="K1640" i="26"/>
  <c r="J1640" i="26"/>
  <c r="K1639" i="26"/>
  <c r="J1639" i="26"/>
  <c r="I1639" i="26"/>
  <c r="G1639" i="26"/>
  <c r="K1638" i="26"/>
  <c r="J1638" i="26"/>
  <c r="I1638" i="26"/>
  <c r="G1638" i="26"/>
  <c r="H1637" i="26"/>
  <c r="F1637" i="26"/>
  <c r="E1637" i="26"/>
  <c r="L1637" i="26" s="1"/>
  <c r="D1637" i="26"/>
  <c r="K1636" i="26"/>
  <c r="J1636" i="26"/>
  <c r="I1636" i="26"/>
  <c r="G1636" i="26"/>
  <c r="J1635" i="26"/>
  <c r="I1635" i="26"/>
  <c r="G1635" i="26"/>
  <c r="J1634" i="26"/>
  <c r="I1634" i="26"/>
  <c r="G1634" i="26"/>
  <c r="J1633" i="26"/>
  <c r="I1633" i="26"/>
  <c r="G1633" i="26"/>
  <c r="H1632" i="26"/>
  <c r="F1632" i="26"/>
  <c r="E1632" i="26"/>
  <c r="L1632" i="26" s="1"/>
  <c r="D1632" i="26"/>
  <c r="H1631" i="26"/>
  <c r="H1626" i="26" s="1"/>
  <c r="F1631" i="26"/>
  <c r="E1631" i="26"/>
  <c r="L1631" i="26" s="1"/>
  <c r="D1631" i="26"/>
  <c r="D1626" i="26" s="1"/>
  <c r="J1630" i="26"/>
  <c r="I1630" i="26"/>
  <c r="G1630" i="26"/>
  <c r="K1629" i="26"/>
  <c r="J1629" i="26"/>
  <c r="H1628" i="26"/>
  <c r="H1623" i="26" s="1"/>
  <c r="F1628" i="26"/>
  <c r="E1628" i="26"/>
  <c r="L1628" i="26" s="1"/>
  <c r="D1628" i="26"/>
  <c r="H1625" i="26"/>
  <c r="F1625" i="26"/>
  <c r="E1625" i="26"/>
  <c r="L1625" i="26" s="1"/>
  <c r="D1625" i="26"/>
  <c r="H1624" i="26"/>
  <c r="F1624" i="26"/>
  <c r="E1624" i="26"/>
  <c r="L1624" i="26" s="1"/>
  <c r="D1624" i="26"/>
  <c r="D1623" i="26"/>
  <c r="K1798" i="26"/>
  <c r="J1798" i="26"/>
  <c r="I1798" i="26"/>
  <c r="G1798" i="26"/>
  <c r="K1797" i="26"/>
  <c r="J1797" i="26"/>
  <c r="I1797" i="26"/>
  <c r="G1797" i="26"/>
  <c r="K1796" i="26"/>
  <c r="J1796" i="26"/>
  <c r="I1796" i="26"/>
  <c r="G1796" i="26"/>
  <c r="J1795" i="26"/>
  <c r="I1795" i="26"/>
  <c r="G1795" i="26"/>
  <c r="H1794" i="26"/>
  <c r="H1793" i="26" s="1"/>
  <c r="F1794" i="26"/>
  <c r="E1794" i="26"/>
  <c r="L1794" i="26" s="1"/>
  <c r="D1794" i="26"/>
  <c r="D1793" i="26" s="1"/>
  <c r="K1792" i="26"/>
  <c r="J1792" i="26"/>
  <c r="I1792" i="26"/>
  <c r="G1792" i="26"/>
  <c r="J1791" i="26"/>
  <c r="I1791" i="26"/>
  <c r="G1791" i="26"/>
  <c r="K1790" i="26"/>
  <c r="J1790" i="26"/>
  <c r="I1790" i="26"/>
  <c r="K1789" i="26"/>
  <c r="J1789" i="26"/>
  <c r="I1789" i="26"/>
  <c r="G1789" i="26"/>
  <c r="H1788" i="26"/>
  <c r="F1788" i="26"/>
  <c r="E1788" i="26"/>
  <c r="L1788" i="26" s="1"/>
  <c r="D1788" i="26"/>
  <c r="H1787" i="26"/>
  <c r="F1787" i="26"/>
  <c r="E1787" i="26"/>
  <c r="L1787" i="26" s="1"/>
  <c r="D1787" i="26"/>
  <c r="K1786" i="26"/>
  <c r="J1786" i="26"/>
  <c r="I1786" i="26"/>
  <c r="G1786" i="26"/>
  <c r="J1785" i="26"/>
  <c r="I1785" i="26"/>
  <c r="G1785" i="26"/>
  <c r="J1784" i="26"/>
  <c r="I1784" i="26"/>
  <c r="G1784" i="26"/>
  <c r="J1783" i="26"/>
  <c r="I1783" i="26"/>
  <c r="G1783" i="26"/>
  <c r="K1782" i="26"/>
  <c r="H1782" i="26"/>
  <c r="F1782" i="26"/>
  <c r="E1782" i="26"/>
  <c r="L1782" i="26" s="1"/>
  <c r="D1782" i="26"/>
  <c r="K1781" i="26"/>
  <c r="J1781" i="26"/>
  <c r="I1781" i="26"/>
  <c r="G1781" i="26"/>
  <c r="J1780" i="26"/>
  <c r="I1780" i="26"/>
  <c r="G1780" i="26"/>
  <c r="J1779" i="26"/>
  <c r="I1779" i="26"/>
  <c r="G1779" i="26"/>
  <c r="J1778" i="26"/>
  <c r="I1778" i="26"/>
  <c r="G1778" i="26"/>
  <c r="H1777" i="26"/>
  <c r="F1777" i="26"/>
  <c r="E1777" i="26"/>
  <c r="L1777" i="26" s="1"/>
  <c r="D1777" i="26"/>
  <c r="H1776" i="26"/>
  <c r="F1776" i="26"/>
  <c r="E1776" i="26"/>
  <c r="L1776" i="26" s="1"/>
  <c r="D1776" i="26"/>
  <c r="K1775" i="26"/>
  <c r="H1775" i="26"/>
  <c r="F1775" i="26"/>
  <c r="E1775" i="26"/>
  <c r="L1775" i="26" s="1"/>
  <c r="D1775" i="26"/>
  <c r="K1774" i="26"/>
  <c r="H1774" i="26"/>
  <c r="F1774" i="26"/>
  <c r="E1774" i="26"/>
  <c r="L1774" i="26" s="1"/>
  <c r="D1774" i="26"/>
  <c r="K1773" i="26"/>
  <c r="H1773" i="26"/>
  <c r="F1773" i="26"/>
  <c r="E1773" i="26"/>
  <c r="L1773" i="26" s="1"/>
  <c r="D1773" i="26"/>
  <c r="K2098" i="26"/>
  <c r="K2097" i="26"/>
  <c r="J2096" i="26"/>
  <c r="I2096" i="26"/>
  <c r="G2096" i="26"/>
  <c r="K2095" i="26"/>
  <c r="H2094" i="26"/>
  <c r="F2094" i="26"/>
  <c r="E2094" i="26"/>
  <c r="L2094" i="26" s="1"/>
  <c r="D2094" i="26"/>
  <c r="K2093" i="26"/>
  <c r="I2093" i="26"/>
  <c r="G2093" i="26"/>
  <c r="K2092" i="26"/>
  <c r="I2092" i="26"/>
  <c r="G2092" i="26"/>
  <c r="J2091" i="26"/>
  <c r="I2091" i="26"/>
  <c r="G2091" i="26"/>
  <c r="K2090" i="26"/>
  <c r="I2090" i="26"/>
  <c r="G2090" i="26"/>
  <c r="H2089" i="26"/>
  <c r="F2089" i="26"/>
  <c r="E2089" i="26"/>
  <c r="D2089" i="26"/>
  <c r="K2088" i="26"/>
  <c r="I2088" i="26"/>
  <c r="G2088" i="26"/>
  <c r="G2084" i="26" s="1"/>
  <c r="K2087" i="26"/>
  <c r="I2087" i="26"/>
  <c r="I2086" i="26"/>
  <c r="K2085" i="26"/>
  <c r="I2085" i="26"/>
  <c r="J2084" i="26"/>
  <c r="H2084" i="26"/>
  <c r="F2084" i="26"/>
  <c r="E2084" i="26"/>
  <c r="L2084" i="26" s="1"/>
  <c r="D2084" i="26"/>
  <c r="K2083" i="26"/>
  <c r="I2083" i="26"/>
  <c r="G2083" i="26"/>
  <c r="G2079" i="26" s="1"/>
  <c r="K2082" i="26"/>
  <c r="I2082" i="26"/>
  <c r="I2081" i="26"/>
  <c r="K2080" i="26"/>
  <c r="I2080" i="26"/>
  <c r="H2079" i="26"/>
  <c r="F2079" i="26"/>
  <c r="E2079" i="26"/>
  <c r="L2079" i="26" s="1"/>
  <c r="D2079" i="26"/>
  <c r="F2078" i="26"/>
  <c r="E2078" i="26"/>
  <c r="L2078" i="26" s="1"/>
  <c r="D2078" i="26"/>
  <c r="H2077" i="26"/>
  <c r="F2077" i="26"/>
  <c r="E2077" i="26"/>
  <c r="D2077" i="26"/>
  <c r="K2076" i="26"/>
  <c r="H2076" i="26"/>
  <c r="F2076" i="26"/>
  <c r="E2076" i="26"/>
  <c r="L2076" i="26" s="1"/>
  <c r="D2076" i="26"/>
  <c r="H2075" i="26"/>
  <c r="F2075" i="26"/>
  <c r="E2075" i="26"/>
  <c r="L2075" i="26" s="1"/>
  <c r="D2075" i="26"/>
  <c r="J2073" i="26"/>
  <c r="I2073" i="26"/>
  <c r="G2073" i="26"/>
  <c r="J2072" i="26"/>
  <c r="I2072" i="26"/>
  <c r="G2072" i="26"/>
  <c r="J2071" i="26"/>
  <c r="I2071" i="26"/>
  <c r="G2071" i="26"/>
  <c r="J2070" i="26"/>
  <c r="I2070" i="26"/>
  <c r="G2070" i="26"/>
  <c r="K2069" i="26"/>
  <c r="H2069" i="26"/>
  <c r="F2069" i="26"/>
  <c r="E2069" i="26"/>
  <c r="L2069" i="26" s="1"/>
  <c r="D2069" i="26"/>
  <c r="K2068" i="26"/>
  <c r="J2068" i="26"/>
  <c r="I2068" i="26"/>
  <c r="G2068" i="26"/>
  <c r="J2067" i="26"/>
  <c r="I2067" i="26"/>
  <c r="G2067" i="26"/>
  <c r="K2066" i="26"/>
  <c r="J2066" i="26"/>
  <c r="I2066" i="26"/>
  <c r="G2066" i="26"/>
  <c r="K2065" i="26"/>
  <c r="J2065" i="26"/>
  <c r="I2065" i="26"/>
  <c r="G2065" i="26"/>
  <c r="H2064" i="26"/>
  <c r="F2064" i="26"/>
  <c r="E2064" i="26"/>
  <c r="L2064" i="26" s="1"/>
  <c r="D2064" i="26"/>
  <c r="K2063" i="26"/>
  <c r="J2063" i="26"/>
  <c r="I2063" i="26"/>
  <c r="G2063" i="26"/>
  <c r="J2062" i="26"/>
  <c r="E2062" i="26"/>
  <c r="L2062" i="26" s="1"/>
  <c r="D2062" i="26"/>
  <c r="D2059" i="26" s="1"/>
  <c r="K2061" i="26"/>
  <c r="J2061" i="26"/>
  <c r="I2061" i="26"/>
  <c r="G2061" i="26"/>
  <c r="K2060" i="26"/>
  <c r="J2060" i="26"/>
  <c r="I2060" i="26"/>
  <c r="G2060" i="26"/>
  <c r="H2059" i="26"/>
  <c r="F2059" i="26"/>
  <c r="K2058" i="26"/>
  <c r="J2058" i="26"/>
  <c r="I2058" i="26"/>
  <c r="G2058" i="26"/>
  <c r="J2057" i="26"/>
  <c r="I2057" i="26"/>
  <c r="G2057" i="26"/>
  <c r="J2056" i="26"/>
  <c r="I2056" i="26"/>
  <c r="G2056" i="26"/>
  <c r="K2055" i="26"/>
  <c r="J2055" i="26"/>
  <c r="I2055" i="26"/>
  <c r="G2055" i="26"/>
  <c r="H2054" i="26"/>
  <c r="F2054" i="26"/>
  <c r="E2054" i="26"/>
  <c r="L2054" i="26" s="1"/>
  <c r="D2054" i="26"/>
  <c r="K2053" i="26"/>
  <c r="J2053" i="26"/>
  <c r="I2053" i="26"/>
  <c r="G2053" i="26"/>
  <c r="J2052" i="26"/>
  <c r="I2052" i="26"/>
  <c r="G2052" i="26"/>
  <c r="K2051" i="26"/>
  <c r="J2051" i="26"/>
  <c r="I2051" i="26"/>
  <c r="G2051" i="26"/>
  <c r="K2050" i="26"/>
  <c r="J2050" i="26"/>
  <c r="I2050" i="26"/>
  <c r="G2050" i="26"/>
  <c r="H2049" i="26"/>
  <c r="F2049" i="26"/>
  <c r="E2049" i="26"/>
  <c r="L2049" i="26" s="1"/>
  <c r="D2049" i="26"/>
  <c r="K2048" i="26"/>
  <c r="J2048" i="26"/>
  <c r="I2048" i="26"/>
  <c r="G2048" i="26"/>
  <c r="J2047" i="26"/>
  <c r="I2047" i="26"/>
  <c r="G2047" i="26"/>
  <c r="J2046" i="26"/>
  <c r="I2046" i="26"/>
  <c r="G2046" i="26"/>
  <c r="J2045" i="26"/>
  <c r="I2045" i="26"/>
  <c r="G2045" i="26"/>
  <c r="H2044" i="26"/>
  <c r="F2044" i="26"/>
  <c r="E2044" i="26"/>
  <c r="L2044" i="26" s="1"/>
  <c r="D2044" i="26"/>
  <c r="K2043" i="26"/>
  <c r="J2043" i="26"/>
  <c r="I2043" i="26"/>
  <c r="G2043" i="26"/>
  <c r="J2042" i="26"/>
  <c r="I2042" i="26"/>
  <c r="G2042" i="26"/>
  <c r="J2041" i="26"/>
  <c r="I2041" i="26"/>
  <c r="G2041" i="26"/>
  <c r="J2040" i="26"/>
  <c r="I2040" i="26"/>
  <c r="G2040" i="26"/>
  <c r="J2039" i="26"/>
  <c r="E2039" i="26"/>
  <c r="L2039" i="26" s="1"/>
  <c r="D2039" i="26"/>
  <c r="H2038" i="26"/>
  <c r="F2038" i="26"/>
  <c r="E2038" i="26"/>
  <c r="L2038" i="26" s="1"/>
  <c r="D2038" i="26"/>
  <c r="K2037" i="26"/>
  <c r="H2037" i="26"/>
  <c r="F2037" i="26"/>
  <c r="E2037" i="26"/>
  <c r="L2037" i="26" s="1"/>
  <c r="D2037" i="26"/>
  <c r="H2036" i="26"/>
  <c r="F2036" i="26"/>
  <c r="E2036" i="26"/>
  <c r="L2036" i="26" s="1"/>
  <c r="D2036" i="26"/>
  <c r="H2035" i="26"/>
  <c r="F2035" i="26"/>
  <c r="E2035" i="26"/>
  <c r="L2035" i="26" s="1"/>
  <c r="D2035" i="26"/>
  <c r="K1615" i="26"/>
  <c r="J1615" i="26"/>
  <c r="I1615" i="26"/>
  <c r="G1615" i="26"/>
  <c r="K1614" i="26"/>
  <c r="J1614" i="26"/>
  <c r="I1614" i="26"/>
  <c r="G1614" i="26"/>
  <c r="H1613" i="26"/>
  <c r="G1613" i="26"/>
  <c r="K1612" i="26"/>
  <c r="J1612" i="26"/>
  <c r="I1612" i="26"/>
  <c r="F1611" i="26"/>
  <c r="E1611" i="26"/>
  <c r="D1611" i="26"/>
  <c r="F1610" i="26"/>
  <c r="E1610" i="26"/>
  <c r="L1610" i="26" s="1"/>
  <c r="D1610" i="26"/>
  <c r="F1609" i="26"/>
  <c r="E1609" i="26"/>
  <c r="L1609" i="26" s="1"/>
  <c r="D1609" i="26"/>
  <c r="J1608" i="26"/>
  <c r="E1608" i="26"/>
  <c r="L1608" i="26" s="1"/>
  <c r="D1608" i="26"/>
  <c r="F1607" i="26"/>
  <c r="E1607" i="26"/>
  <c r="L1607" i="26" s="1"/>
  <c r="D1607" i="26"/>
  <c r="H1606" i="26"/>
  <c r="K1604" i="26"/>
  <c r="J1604" i="26"/>
  <c r="I1604" i="26"/>
  <c r="H1603" i="26"/>
  <c r="G1603" i="26"/>
  <c r="H1602" i="26"/>
  <c r="G1602" i="26"/>
  <c r="K1601" i="26"/>
  <c r="I1601" i="26"/>
  <c r="F1600" i="26"/>
  <c r="E1600" i="26"/>
  <c r="D1600" i="26"/>
  <c r="K1599" i="26"/>
  <c r="J1599" i="26"/>
  <c r="I1599" i="26"/>
  <c r="K1598" i="26"/>
  <c r="H1598" i="26"/>
  <c r="G1598" i="26"/>
  <c r="K1597" i="26"/>
  <c r="H1597" i="26"/>
  <c r="G1597" i="26"/>
  <c r="K1596" i="26"/>
  <c r="J1596" i="26"/>
  <c r="I1596" i="26"/>
  <c r="F1595" i="26"/>
  <c r="E1595" i="26"/>
  <c r="D1595" i="26"/>
  <c r="K1594" i="26"/>
  <c r="I1594" i="26"/>
  <c r="G1594" i="26"/>
  <c r="H1593" i="26"/>
  <c r="G1593" i="26"/>
  <c r="I1592" i="26"/>
  <c r="K1591" i="26"/>
  <c r="I1591" i="26"/>
  <c r="G1591" i="26"/>
  <c r="H1590" i="26"/>
  <c r="F1590" i="26"/>
  <c r="E1590" i="26"/>
  <c r="L1590" i="26" s="1"/>
  <c r="D1590" i="26"/>
  <c r="K1589" i="26"/>
  <c r="I1589" i="26"/>
  <c r="K1588" i="26"/>
  <c r="J1588" i="26"/>
  <c r="I1588" i="26"/>
  <c r="G1588" i="26"/>
  <c r="K1587" i="26"/>
  <c r="J1587" i="26"/>
  <c r="I1587" i="26"/>
  <c r="G1587" i="26"/>
  <c r="K1586" i="26"/>
  <c r="I1586" i="26"/>
  <c r="H1585" i="26"/>
  <c r="F1585" i="26"/>
  <c r="E1585" i="26"/>
  <c r="L1585" i="26" s="1"/>
  <c r="D1585" i="26"/>
  <c r="H1584" i="26"/>
  <c r="F1584" i="26"/>
  <c r="E1584" i="26"/>
  <c r="L1584" i="26" s="1"/>
  <c r="D1584" i="26"/>
  <c r="F1583" i="26"/>
  <c r="E1583" i="26"/>
  <c r="D1583" i="26"/>
  <c r="F1582" i="26"/>
  <c r="E1582" i="26"/>
  <c r="D1582" i="26"/>
  <c r="H1581" i="26"/>
  <c r="H1576" i="26" s="1"/>
  <c r="F1581" i="26"/>
  <c r="E1581" i="26"/>
  <c r="L1581" i="26" s="1"/>
  <c r="D1581" i="26"/>
  <c r="H1579" i="26"/>
  <c r="K1574" i="26"/>
  <c r="J1574" i="26"/>
  <c r="G1574" i="26"/>
  <c r="H1573" i="26"/>
  <c r="G1573" i="26"/>
  <c r="K1572" i="26"/>
  <c r="J1572" i="26"/>
  <c r="G1572" i="26"/>
  <c r="K1571" i="26"/>
  <c r="J1571" i="26"/>
  <c r="G1571" i="26"/>
  <c r="H1570" i="26"/>
  <c r="F1570" i="26"/>
  <c r="E1570" i="26"/>
  <c r="D1570" i="26"/>
  <c r="K1569" i="26"/>
  <c r="J1569" i="26"/>
  <c r="G1569" i="26"/>
  <c r="K1568" i="26"/>
  <c r="H1568" i="26"/>
  <c r="G1568" i="26"/>
  <c r="K1567" i="26"/>
  <c r="J1567" i="26"/>
  <c r="G1567" i="26"/>
  <c r="K1566" i="26"/>
  <c r="J1566" i="26"/>
  <c r="G1566" i="26"/>
  <c r="H1565" i="26"/>
  <c r="F1565" i="26"/>
  <c r="E1565" i="26"/>
  <c r="L1565" i="26" s="1"/>
  <c r="D1565" i="26"/>
  <c r="H1564" i="26"/>
  <c r="F1564" i="26"/>
  <c r="E1564" i="26"/>
  <c r="L1564" i="26" s="1"/>
  <c r="D1564" i="26"/>
  <c r="J1563" i="26"/>
  <c r="I1563" i="26"/>
  <c r="E1563" i="26"/>
  <c r="L1563" i="26" s="1"/>
  <c r="D1563" i="26"/>
  <c r="H1562" i="26"/>
  <c r="F1562" i="26"/>
  <c r="E1562" i="26"/>
  <c r="L1562" i="26" s="1"/>
  <c r="D1562" i="26"/>
  <c r="H1561" i="26"/>
  <c r="F1561" i="26"/>
  <c r="E1561" i="26"/>
  <c r="L1561" i="26" s="1"/>
  <c r="D1561" i="26"/>
  <c r="K1559" i="26"/>
  <c r="J1559" i="26"/>
  <c r="J1558" i="26"/>
  <c r="I1558" i="26"/>
  <c r="G1558" i="26"/>
  <c r="K1557" i="26"/>
  <c r="J1557" i="26"/>
  <c r="K1556" i="26"/>
  <c r="J1556" i="26"/>
  <c r="H1555" i="26"/>
  <c r="F1555" i="26"/>
  <c r="E1555" i="26"/>
  <c r="L1555" i="26" s="1"/>
  <c r="D1555" i="26"/>
  <c r="K1554" i="26"/>
  <c r="J1554" i="26"/>
  <c r="I1554" i="26"/>
  <c r="G1554" i="26"/>
  <c r="J1553" i="26"/>
  <c r="I1553" i="26"/>
  <c r="G1553" i="26"/>
  <c r="K1552" i="26"/>
  <c r="J1552" i="26"/>
  <c r="I1552" i="26"/>
  <c r="G1552" i="26"/>
  <c r="K1551" i="26"/>
  <c r="J1551" i="26"/>
  <c r="I1551" i="26"/>
  <c r="G1551" i="26"/>
  <c r="H1550" i="26"/>
  <c r="F1550" i="26"/>
  <c r="E1550" i="26"/>
  <c r="L1550" i="26" s="1"/>
  <c r="D1550" i="26"/>
  <c r="K1549" i="26"/>
  <c r="J1549" i="26"/>
  <c r="I1549" i="26"/>
  <c r="G1549" i="26"/>
  <c r="K1548" i="26"/>
  <c r="H1548" i="26"/>
  <c r="G1548" i="26"/>
  <c r="K1547" i="26"/>
  <c r="J1547" i="26"/>
  <c r="I1547" i="26"/>
  <c r="G1547" i="26"/>
  <c r="K1546" i="26"/>
  <c r="J1546" i="26"/>
  <c r="I1546" i="26"/>
  <c r="G1546" i="26"/>
  <c r="H1545" i="26"/>
  <c r="F1545" i="26"/>
  <c r="E1545" i="26"/>
  <c r="L1545" i="26" s="1"/>
  <c r="D1545" i="26"/>
  <c r="K1544" i="26"/>
  <c r="J1544" i="26"/>
  <c r="I1544" i="26"/>
  <c r="G1544" i="26"/>
  <c r="J1543" i="26"/>
  <c r="I1543" i="26"/>
  <c r="G1543" i="26"/>
  <c r="K1542" i="26"/>
  <c r="J1542" i="26"/>
  <c r="I1542" i="26"/>
  <c r="G1542" i="26"/>
  <c r="K1541" i="26"/>
  <c r="J1541" i="26"/>
  <c r="I1541" i="26"/>
  <c r="G1541" i="26"/>
  <c r="H1540" i="26"/>
  <c r="F1540" i="26"/>
  <c r="E1540" i="26"/>
  <c r="D1540" i="26"/>
  <c r="K1539" i="26"/>
  <c r="J1539" i="26"/>
  <c r="I1539" i="26"/>
  <c r="G1539" i="26"/>
  <c r="J1538" i="26"/>
  <c r="I1538" i="26"/>
  <c r="G1538" i="26"/>
  <c r="K1537" i="26"/>
  <c r="J1537" i="26"/>
  <c r="I1537" i="26"/>
  <c r="G1537" i="26"/>
  <c r="K1536" i="26"/>
  <c r="J1536" i="26"/>
  <c r="I1536" i="26"/>
  <c r="G1536" i="26"/>
  <c r="H1535" i="26"/>
  <c r="F1535" i="26"/>
  <c r="E1535" i="26"/>
  <c r="D1535" i="26"/>
  <c r="H1534" i="26"/>
  <c r="F1534" i="26"/>
  <c r="E1534" i="26"/>
  <c r="L1534" i="26" s="1"/>
  <c r="D1534" i="26"/>
  <c r="F1533" i="26"/>
  <c r="E1533" i="26"/>
  <c r="D1533" i="26"/>
  <c r="H1532" i="26"/>
  <c r="F1532" i="26"/>
  <c r="E1532" i="26"/>
  <c r="L1532" i="26" s="1"/>
  <c r="D1532" i="26"/>
  <c r="H1531" i="26"/>
  <c r="F1531" i="26"/>
  <c r="E1531" i="26"/>
  <c r="L1531" i="26" s="1"/>
  <c r="D1531" i="26"/>
  <c r="K1529" i="26"/>
  <c r="J1529" i="26"/>
  <c r="I1529" i="26"/>
  <c r="G1529" i="26"/>
  <c r="K1528" i="26"/>
  <c r="J1528" i="26"/>
  <c r="I1528" i="26"/>
  <c r="G1528" i="26"/>
  <c r="K1527" i="26"/>
  <c r="J1527" i="26"/>
  <c r="I1527" i="26"/>
  <c r="G1527" i="26"/>
  <c r="K1526" i="26"/>
  <c r="J1526" i="26"/>
  <c r="I1526" i="26"/>
  <c r="G1526" i="26"/>
  <c r="H1525" i="26"/>
  <c r="F1525" i="26"/>
  <c r="E1525" i="26"/>
  <c r="L1525" i="26" s="1"/>
  <c r="D1525" i="26"/>
  <c r="K1524" i="26"/>
  <c r="J1524" i="26"/>
  <c r="I1524" i="26"/>
  <c r="G1524" i="26"/>
  <c r="H1523" i="26"/>
  <c r="G1523" i="26"/>
  <c r="K1522" i="26"/>
  <c r="J1522" i="26"/>
  <c r="I1522" i="26"/>
  <c r="K1521" i="26"/>
  <c r="J1521" i="26"/>
  <c r="I1521" i="26"/>
  <c r="H1520" i="26"/>
  <c r="F1520" i="26"/>
  <c r="E1520" i="26"/>
  <c r="L1520" i="26" s="1"/>
  <c r="D1520" i="26"/>
  <c r="K1519" i="26"/>
  <c r="J1519" i="26"/>
  <c r="I1519" i="26"/>
  <c r="J1518" i="26"/>
  <c r="I1518" i="26"/>
  <c r="G1518" i="26"/>
  <c r="K1517" i="26"/>
  <c r="J1517" i="26"/>
  <c r="I1517" i="26"/>
  <c r="K1516" i="26"/>
  <c r="J1516" i="26"/>
  <c r="I1516" i="26"/>
  <c r="H1515" i="26"/>
  <c r="F1515" i="26"/>
  <c r="E1515" i="26"/>
  <c r="D1515" i="26"/>
  <c r="K1514" i="26"/>
  <c r="J1514" i="26"/>
  <c r="I1514" i="26"/>
  <c r="G1514" i="26"/>
  <c r="J1513" i="26"/>
  <c r="I1513" i="26"/>
  <c r="G1513" i="26"/>
  <c r="K1512" i="26"/>
  <c r="J1512" i="26"/>
  <c r="I1512" i="26"/>
  <c r="G1512" i="26"/>
  <c r="K1511" i="26"/>
  <c r="J1511" i="26"/>
  <c r="I1511" i="26"/>
  <c r="G1511" i="26"/>
  <c r="H1510" i="26"/>
  <c r="F1510" i="26"/>
  <c r="E1510" i="26"/>
  <c r="L1510" i="26" s="1"/>
  <c r="D1510" i="26"/>
  <c r="K1509" i="26"/>
  <c r="J1509" i="26"/>
  <c r="I1509" i="26"/>
  <c r="G1509" i="26"/>
  <c r="H1508" i="26"/>
  <c r="G1508" i="26"/>
  <c r="K1507" i="26"/>
  <c r="J1507" i="26"/>
  <c r="I1507" i="26"/>
  <c r="G1507" i="26"/>
  <c r="K1506" i="26"/>
  <c r="J1506" i="26"/>
  <c r="I1506" i="26"/>
  <c r="G1506" i="26"/>
  <c r="F1505" i="26"/>
  <c r="E1505" i="26"/>
  <c r="D1505" i="26"/>
  <c r="H1504" i="26"/>
  <c r="F1504" i="26"/>
  <c r="E1504" i="26"/>
  <c r="L1504" i="26" s="1"/>
  <c r="D1504" i="26"/>
  <c r="F1503" i="26"/>
  <c r="E1503" i="26"/>
  <c r="D1503" i="26"/>
  <c r="H1502" i="26"/>
  <c r="F1502" i="26"/>
  <c r="E1502" i="26"/>
  <c r="L1502" i="26" s="1"/>
  <c r="D1502" i="26"/>
  <c r="H1501" i="26"/>
  <c r="F1501" i="26"/>
  <c r="E1501" i="26"/>
  <c r="L1501" i="26" s="1"/>
  <c r="D1501" i="26"/>
  <c r="D896" i="26" l="1"/>
  <c r="D897" i="26"/>
  <c r="L1570" i="26"/>
  <c r="L2077" i="26"/>
  <c r="L2089" i="26"/>
  <c r="L1070" i="26"/>
  <c r="L1515" i="26"/>
  <c r="L1535" i="26"/>
  <c r="L1540" i="26"/>
  <c r="H1620" i="26"/>
  <c r="E899" i="26"/>
  <c r="L899" i="26" s="1"/>
  <c r="I2101" i="26"/>
  <c r="L2104" i="26"/>
  <c r="L918" i="26"/>
  <c r="L925" i="26"/>
  <c r="L930" i="26"/>
  <c r="L962" i="26"/>
  <c r="L965" i="26"/>
  <c r="L1135" i="26"/>
  <c r="L1568" i="26"/>
  <c r="L1573" i="26"/>
  <c r="F1577" i="26"/>
  <c r="L1597" i="26"/>
  <c r="L1602" i="26"/>
  <c r="L1603" i="26"/>
  <c r="H1611" i="26"/>
  <c r="L1611" i="26" s="1"/>
  <c r="L1613" i="26"/>
  <c r="H2074" i="26"/>
  <c r="J2078" i="26"/>
  <c r="F1623" i="26"/>
  <c r="F1648" i="26"/>
  <c r="F1651" i="26"/>
  <c r="L917" i="26"/>
  <c r="L920" i="26"/>
  <c r="L940" i="26"/>
  <c r="L973" i="26"/>
  <c r="L1013" i="26"/>
  <c r="L1048" i="26"/>
  <c r="L1068" i="26"/>
  <c r="L1073" i="26"/>
  <c r="L1088" i="26"/>
  <c r="L1113" i="26"/>
  <c r="L1118" i="26"/>
  <c r="J1135" i="26"/>
  <c r="L1151" i="26"/>
  <c r="L1152" i="26"/>
  <c r="L1159" i="26"/>
  <c r="J1204" i="26"/>
  <c r="K1205" i="26"/>
  <c r="K1245" i="26"/>
  <c r="L1248" i="26"/>
  <c r="L2129" i="26"/>
  <c r="L1508" i="26"/>
  <c r="L1523" i="26"/>
  <c r="L1548" i="26"/>
  <c r="L1593" i="26"/>
  <c r="L1598" i="26"/>
  <c r="F896" i="26"/>
  <c r="F930" i="26"/>
  <c r="L1043" i="26"/>
  <c r="L1053" i="26"/>
  <c r="L1058" i="26"/>
  <c r="L1063" i="26"/>
  <c r="L1093" i="26"/>
  <c r="L1103" i="26"/>
  <c r="J1118" i="26"/>
  <c r="L1153" i="26"/>
  <c r="L1164" i="26"/>
  <c r="L1193" i="26"/>
  <c r="L1208" i="26"/>
  <c r="L1243" i="26"/>
  <c r="L1253" i="26"/>
  <c r="L1263" i="26"/>
  <c r="J2100" i="26"/>
  <c r="K1531" i="26"/>
  <c r="K1534" i="26"/>
  <c r="K1502" i="26"/>
  <c r="K1565" i="26"/>
  <c r="J1573" i="26"/>
  <c r="K1583" i="26"/>
  <c r="K1595" i="26"/>
  <c r="J1602" i="26"/>
  <c r="J1603" i="26"/>
  <c r="K1607" i="26"/>
  <c r="K1611" i="26"/>
  <c r="I2038" i="26"/>
  <c r="I2077" i="26"/>
  <c r="I1774" i="26"/>
  <c r="E1626" i="26"/>
  <c r="L1626" i="26" s="1"/>
  <c r="K1649" i="26"/>
  <c r="K1667" i="26"/>
  <c r="K903" i="26"/>
  <c r="K905" i="26"/>
  <c r="K910" i="26"/>
  <c r="I919" i="26"/>
  <c r="K920" i="26"/>
  <c r="K935" i="26"/>
  <c r="K980" i="26"/>
  <c r="K985" i="26"/>
  <c r="K998" i="26"/>
  <c r="K1145" i="26"/>
  <c r="K1175" i="26"/>
  <c r="I1208" i="26"/>
  <c r="K1230" i="26"/>
  <c r="I1235" i="26"/>
  <c r="K1265" i="26"/>
  <c r="K1270" i="26"/>
  <c r="K2104" i="26"/>
  <c r="E1576" i="26"/>
  <c r="L1576" i="26" s="1"/>
  <c r="K1582" i="26"/>
  <c r="K1584" i="26"/>
  <c r="K1585" i="26"/>
  <c r="J1593" i="26"/>
  <c r="K1600" i="26"/>
  <c r="I2044" i="26"/>
  <c r="I2054" i="26"/>
  <c r="E1793" i="26"/>
  <c r="L1793" i="26" s="1"/>
  <c r="E1623" i="26"/>
  <c r="L1623" i="26" s="1"/>
  <c r="K1637" i="26"/>
  <c r="E1648" i="26"/>
  <c r="L1648" i="26" s="1"/>
  <c r="E1651" i="26"/>
  <c r="L1651" i="26" s="1"/>
  <c r="K1662" i="26"/>
  <c r="K925" i="26"/>
  <c r="I952" i="26"/>
  <c r="I953" i="26"/>
  <c r="K954" i="26"/>
  <c r="I1016" i="26"/>
  <c r="K1025" i="26"/>
  <c r="J1093" i="26"/>
  <c r="I1103" i="26"/>
  <c r="K1165" i="26"/>
  <c r="J1193" i="26"/>
  <c r="K1225" i="26"/>
  <c r="J1248" i="26"/>
  <c r="I2129" i="26"/>
  <c r="F1619" i="26"/>
  <c r="H1619" i="26"/>
  <c r="H1617" i="26" s="1"/>
  <c r="K1190" i="26"/>
  <c r="G2100" i="26"/>
  <c r="D1619" i="26"/>
  <c r="F1579" i="26"/>
  <c r="D1577" i="26"/>
  <c r="F1580" i="26"/>
  <c r="E1085" i="26"/>
  <c r="L1085" i="26" s="1"/>
  <c r="J1085" i="26"/>
  <c r="E1110" i="26"/>
  <c r="K1110" i="26"/>
  <c r="G1190" i="26"/>
  <c r="H1250" i="26"/>
  <c r="H1499" i="26"/>
  <c r="E1530" i="26"/>
  <c r="E1619" i="26"/>
  <c r="L1619" i="26" s="1"/>
  <c r="H1772" i="26"/>
  <c r="K1016" i="26"/>
  <c r="J1060" i="26"/>
  <c r="J1070" i="26"/>
  <c r="H1258" i="26"/>
  <c r="H1255" i="26" s="1"/>
  <c r="D1496" i="26"/>
  <c r="F1496" i="26"/>
  <c r="D1497" i="26"/>
  <c r="F1497" i="26"/>
  <c r="D1498" i="26"/>
  <c r="F1498" i="26"/>
  <c r="G1662" i="26"/>
  <c r="G1667" i="26"/>
  <c r="H1533" i="26"/>
  <c r="H1530" i="26" s="1"/>
  <c r="D1530" i="26"/>
  <c r="F1530" i="26"/>
  <c r="H1560" i="26"/>
  <c r="F1578" i="26"/>
  <c r="D1578" i="26"/>
  <c r="D2074" i="26"/>
  <c r="D1620" i="26"/>
  <c r="D1621" i="26"/>
  <c r="D915" i="26"/>
  <c r="H1582" i="26"/>
  <c r="H1577" i="26" s="1"/>
  <c r="D1579" i="26"/>
  <c r="D1576" i="26"/>
  <c r="E1579" i="26"/>
  <c r="L1579" i="26" s="1"/>
  <c r="K2044" i="26"/>
  <c r="F1627" i="26"/>
  <c r="K1642" i="26"/>
  <c r="E1647" i="26"/>
  <c r="I1649" i="26"/>
  <c r="J1650" i="26"/>
  <c r="I1652" i="26"/>
  <c r="J910" i="26"/>
  <c r="D1015" i="26"/>
  <c r="J1017" i="26"/>
  <c r="E1020" i="26"/>
  <c r="L1020" i="26" s="1"/>
  <c r="E1255" i="26"/>
  <c r="D1255" i="26"/>
  <c r="F1255" i="26"/>
  <c r="D1500" i="26"/>
  <c r="F1499" i="26"/>
  <c r="E2074" i="26"/>
  <c r="L2074" i="26" s="1"/>
  <c r="D1772" i="26"/>
  <c r="I1624" i="26"/>
  <c r="D1627" i="26"/>
  <c r="F1657" i="26"/>
  <c r="I917" i="26"/>
  <c r="I930" i="26"/>
  <c r="G985" i="26"/>
  <c r="D960" i="26"/>
  <c r="J1075" i="26"/>
  <c r="G1090" i="26"/>
  <c r="K1090" i="26"/>
  <c r="G1202" i="26"/>
  <c r="K1202" i="26"/>
  <c r="H1203" i="26"/>
  <c r="H1200" i="26" s="1"/>
  <c r="J1225" i="26"/>
  <c r="J1235" i="26"/>
  <c r="H897" i="26"/>
  <c r="H110" i="26"/>
  <c r="H16" i="26"/>
  <c r="I1648" i="26"/>
  <c r="H960" i="26"/>
  <c r="I1063" i="26"/>
  <c r="I1073" i="26"/>
  <c r="K1115" i="26"/>
  <c r="K1127" i="26"/>
  <c r="I1153" i="26"/>
  <c r="K1203" i="26"/>
  <c r="G2174" i="26"/>
  <c r="H1497" i="26"/>
  <c r="E1578" i="26"/>
  <c r="D1580" i="26"/>
  <c r="F1576" i="26"/>
  <c r="E1620" i="26"/>
  <c r="L1620" i="26" s="1"/>
  <c r="D2034" i="26"/>
  <c r="F2034" i="26"/>
  <c r="G2075" i="26"/>
  <c r="K2075" i="26"/>
  <c r="K2077" i="26"/>
  <c r="E1772" i="26"/>
  <c r="L1772" i="26" s="1"/>
  <c r="J1775" i="26"/>
  <c r="D1622" i="26"/>
  <c r="J1625" i="26"/>
  <c r="F1626" i="26"/>
  <c r="H1627" i="26"/>
  <c r="I1632" i="26"/>
  <c r="D1648" i="26"/>
  <c r="I1658" i="26"/>
  <c r="J1661" i="26"/>
  <c r="I918" i="26"/>
  <c r="F920" i="26"/>
  <c r="F925" i="26"/>
  <c r="F940" i="26"/>
  <c r="G942" i="26"/>
  <c r="J942" i="26"/>
  <c r="J945" i="26"/>
  <c r="F962" i="26"/>
  <c r="G967" i="26"/>
  <c r="J967" i="26"/>
  <c r="H970" i="26"/>
  <c r="J970" i="26" s="1"/>
  <c r="G975" i="26"/>
  <c r="J975" i="26"/>
  <c r="F1015" i="26"/>
  <c r="K1018" i="26"/>
  <c r="H1045" i="26"/>
  <c r="H1115" i="26"/>
  <c r="J1115" i="26" s="1"/>
  <c r="I1129" i="26"/>
  <c r="K1152" i="26"/>
  <c r="H1155" i="26"/>
  <c r="H1150" i="26" s="1"/>
  <c r="K1154" i="26"/>
  <c r="K1170" i="26"/>
  <c r="E1150" i="26"/>
  <c r="K1151" i="26"/>
  <c r="E1200" i="26"/>
  <c r="L1200" i="26" s="1"/>
  <c r="I1201" i="26"/>
  <c r="I1243" i="26"/>
  <c r="H1240" i="26"/>
  <c r="K1204" i="26"/>
  <c r="I2174" i="26"/>
  <c r="G2129" i="26"/>
  <c r="J2101" i="26"/>
  <c r="G2101" i="26"/>
  <c r="G1010" i="26"/>
  <c r="J1025" i="26"/>
  <c r="G1030" i="26"/>
  <c r="G1105" i="26"/>
  <c r="D1125" i="26"/>
  <c r="J1145" i="26"/>
  <c r="D1200" i="26"/>
  <c r="J1210" i="26"/>
  <c r="J1215" i="26"/>
  <c r="J1220" i="26"/>
  <c r="J1259" i="26"/>
  <c r="J1260" i="26"/>
  <c r="J1265" i="26"/>
  <c r="E1500" i="26"/>
  <c r="E1577" i="26"/>
  <c r="L1577" i="26" s="1"/>
  <c r="H1583" i="26"/>
  <c r="J1583" i="26" s="1"/>
  <c r="K2036" i="26"/>
  <c r="K2038" i="26"/>
  <c r="K2078" i="26"/>
  <c r="F1772" i="26"/>
  <c r="J1774" i="26"/>
  <c r="J1776" i="26"/>
  <c r="J1777" i="26"/>
  <c r="J1782" i="26"/>
  <c r="J1787" i="26"/>
  <c r="J1788" i="26"/>
  <c r="K1794" i="26"/>
  <c r="K1793" i="26" s="1"/>
  <c r="F1768" i="26"/>
  <c r="I1623" i="26"/>
  <c r="G1624" i="26"/>
  <c r="I1625" i="26"/>
  <c r="E1627" i="26"/>
  <c r="L1627" i="26" s="1"/>
  <c r="I1637" i="26"/>
  <c r="J1642" i="26"/>
  <c r="G1648" i="26"/>
  <c r="G1652" i="26"/>
  <c r="E1657" i="26"/>
  <c r="H1657" i="26"/>
  <c r="G1658" i="26"/>
  <c r="I1661" i="26"/>
  <c r="I1662" i="26"/>
  <c r="I1667" i="26"/>
  <c r="E900" i="26"/>
  <c r="K919" i="26"/>
  <c r="I920" i="26"/>
  <c r="G927" i="26"/>
  <c r="J927" i="26"/>
  <c r="G928" i="26"/>
  <c r="J928" i="26"/>
  <c r="I935" i="26"/>
  <c r="K945" i="26"/>
  <c r="D950" i="26"/>
  <c r="I954" i="26"/>
  <c r="J961" i="26"/>
  <c r="I962" i="26"/>
  <c r="E963" i="26"/>
  <c r="L963" i="26" s="1"/>
  <c r="I973" i="26"/>
  <c r="G980" i="26"/>
  <c r="E995" i="26"/>
  <c r="L995" i="26" s="1"/>
  <c r="J995" i="26"/>
  <c r="J1000" i="26"/>
  <c r="H1010" i="26"/>
  <c r="I1010" i="26" s="1"/>
  <c r="E1015" i="26"/>
  <c r="H1015" i="26"/>
  <c r="J1016" i="26"/>
  <c r="G1018" i="26"/>
  <c r="K1019" i="26"/>
  <c r="G1025" i="26"/>
  <c r="J1030" i="26"/>
  <c r="H1040" i="26"/>
  <c r="J1040" i="26" s="1"/>
  <c r="I1043" i="26"/>
  <c r="G1045" i="26"/>
  <c r="H1055" i="26"/>
  <c r="J1055" i="26" s="1"/>
  <c r="I1058" i="26"/>
  <c r="H1065" i="26"/>
  <c r="J1065" i="26" s="1"/>
  <c r="I1068" i="26"/>
  <c r="J1080" i="26"/>
  <c r="G1083" i="26"/>
  <c r="J1083" i="26"/>
  <c r="K1085" i="26"/>
  <c r="G1095" i="26"/>
  <c r="K1095" i="26"/>
  <c r="E1115" i="26"/>
  <c r="I1126" i="26"/>
  <c r="I2094" i="26"/>
  <c r="I1773" i="26"/>
  <c r="I1642" i="26"/>
  <c r="I905" i="26"/>
  <c r="I916" i="26"/>
  <c r="K918" i="26"/>
  <c r="I980" i="26"/>
  <c r="I1018" i="26"/>
  <c r="I1019" i="26"/>
  <c r="I1045" i="26"/>
  <c r="I1050" i="26"/>
  <c r="I1095" i="26"/>
  <c r="H1110" i="26"/>
  <c r="J1110" i="26" s="1"/>
  <c r="J1100" i="26"/>
  <c r="J1105" i="26"/>
  <c r="K1126" i="26"/>
  <c r="I1127" i="26"/>
  <c r="K1129" i="26"/>
  <c r="G1130" i="26"/>
  <c r="K1130" i="26"/>
  <c r="I1135" i="26"/>
  <c r="F1150" i="26"/>
  <c r="K1153" i="26"/>
  <c r="H1154" i="26"/>
  <c r="I1154" i="26" s="1"/>
  <c r="G1155" i="26"/>
  <c r="J1160" i="26"/>
  <c r="J1175" i="26"/>
  <c r="J1180" i="26"/>
  <c r="F1185" i="26"/>
  <c r="K1185" i="26"/>
  <c r="H1190" i="26"/>
  <c r="L1190" i="26" s="1"/>
  <c r="F1200" i="26"/>
  <c r="K1201" i="26"/>
  <c r="I1202" i="26"/>
  <c r="G1203" i="26"/>
  <c r="I1204" i="26"/>
  <c r="K1220" i="26"/>
  <c r="G1225" i="26"/>
  <c r="K1250" i="26"/>
  <c r="I1253" i="26"/>
  <c r="J1256" i="26"/>
  <c r="J1257" i="26"/>
  <c r="G1265" i="26"/>
  <c r="G1270" i="26"/>
  <c r="I1130" i="26"/>
  <c r="I1155" i="26"/>
  <c r="I1165" i="26"/>
  <c r="D1150" i="26"/>
  <c r="I1270" i="26"/>
  <c r="I2104" i="26"/>
  <c r="J2104" i="26"/>
  <c r="K2100" i="26"/>
  <c r="G2104" i="26"/>
  <c r="J1202" i="26"/>
  <c r="I1205" i="26"/>
  <c r="J1208" i="26"/>
  <c r="G1210" i="26"/>
  <c r="I1210" i="26"/>
  <c r="K1210" i="26"/>
  <c r="G1215" i="26"/>
  <c r="I1215" i="26"/>
  <c r="K1215" i="26"/>
  <c r="G1220" i="26"/>
  <c r="I1220" i="26"/>
  <c r="G1204" i="26"/>
  <c r="G1205" i="26"/>
  <c r="I1225" i="26"/>
  <c r="H1245" i="26"/>
  <c r="I1248" i="26"/>
  <c r="J1253" i="26"/>
  <c r="G1255" i="26"/>
  <c r="I1255" i="26"/>
  <c r="K1255" i="26"/>
  <c r="G1256" i="26"/>
  <c r="I1256" i="26"/>
  <c r="K1256" i="26"/>
  <c r="G1257" i="26"/>
  <c r="I1257" i="26"/>
  <c r="K1257" i="26"/>
  <c r="G1258" i="26"/>
  <c r="K1258" i="26"/>
  <c r="G1259" i="26"/>
  <c r="I1259" i="26"/>
  <c r="K1259" i="26"/>
  <c r="G1260" i="26"/>
  <c r="I1260" i="26"/>
  <c r="K1260" i="26"/>
  <c r="J1263" i="26"/>
  <c r="I1265" i="26"/>
  <c r="J1270" i="26"/>
  <c r="G1235" i="26"/>
  <c r="G1240" i="26"/>
  <c r="G1245" i="26"/>
  <c r="G1250" i="26"/>
  <c r="I1250" i="26"/>
  <c r="I1263" i="26"/>
  <c r="H1188" i="26"/>
  <c r="I1188" i="26" s="1"/>
  <c r="I1193" i="26"/>
  <c r="J1170" i="26"/>
  <c r="G1154" i="26"/>
  <c r="I1140" i="26"/>
  <c r="E1125" i="26"/>
  <c r="I1128" i="26"/>
  <c r="G1135" i="26"/>
  <c r="H1125" i="26"/>
  <c r="F1125" i="26"/>
  <c r="J1126" i="26"/>
  <c r="J1127" i="26"/>
  <c r="J1128" i="26"/>
  <c r="J1130" i="26"/>
  <c r="I1138" i="26"/>
  <c r="J1140" i="26"/>
  <c r="G1126" i="26"/>
  <c r="G1127" i="26"/>
  <c r="G1128" i="26"/>
  <c r="G1133" i="26"/>
  <c r="J1133" i="26"/>
  <c r="G1138" i="26"/>
  <c r="G1140" i="26"/>
  <c r="K1140" i="26"/>
  <c r="G1145" i="26"/>
  <c r="I1145" i="26"/>
  <c r="I1159" i="26"/>
  <c r="G1160" i="26"/>
  <c r="I1160" i="26"/>
  <c r="K1160" i="26"/>
  <c r="J1164" i="26"/>
  <c r="J1165" i="26"/>
  <c r="G1188" i="26"/>
  <c r="I1151" i="26"/>
  <c r="I1152" i="26"/>
  <c r="K1155" i="26"/>
  <c r="J1159" i="26"/>
  <c r="I1164" i="26"/>
  <c r="G1165" i="26"/>
  <c r="G1170" i="26"/>
  <c r="I1170" i="26"/>
  <c r="G1175" i="26"/>
  <c r="I1175" i="26"/>
  <c r="G1180" i="26"/>
  <c r="I1180" i="26"/>
  <c r="G1040" i="26"/>
  <c r="K1040" i="26"/>
  <c r="J1045" i="26"/>
  <c r="J1048" i="26"/>
  <c r="J1050" i="26"/>
  <c r="J1053" i="26"/>
  <c r="G1055" i="26"/>
  <c r="K1055" i="26"/>
  <c r="G1060" i="26"/>
  <c r="I1060" i="26"/>
  <c r="K1060" i="26"/>
  <c r="G1065" i="26"/>
  <c r="K1065" i="26"/>
  <c r="G1070" i="26"/>
  <c r="I1070" i="26"/>
  <c r="J1043" i="26"/>
  <c r="K1045" i="26"/>
  <c r="I1048" i="26"/>
  <c r="G1050" i="26"/>
  <c r="K1050" i="26"/>
  <c r="I1053" i="26"/>
  <c r="J1058" i="26"/>
  <c r="J1063" i="26"/>
  <c r="J1068" i="26"/>
  <c r="K1070" i="26"/>
  <c r="J1073" i="26"/>
  <c r="G1075" i="26"/>
  <c r="I1075" i="26"/>
  <c r="K1075" i="26"/>
  <c r="G1080" i="26"/>
  <c r="I1080" i="26"/>
  <c r="K1080" i="26"/>
  <c r="G1088" i="26"/>
  <c r="I1088" i="26"/>
  <c r="H1090" i="26"/>
  <c r="L1090" i="26" s="1"/>
  <c r="I1093" i="26"/>
  <c r="J1095" i="26"/>
  <c r="G1100" i="26"/>
  <c r="I1100" i="26"/>
  <c r="K1100" i="26"/>
  <c r="J1103" i="26"/>
  <c r="G1108" i="26"/>
  <c r="G1113" i="26"/>
  <c r="I1113" i="26"/>
  <c r="G1118" i="26"/>
  <c r="I1118" i="26"/>
  <c r="J1088" i="26"/>
  <c r="I1105" i="26"/>
  <c r="I1108" i="26"/>
  <c r="J1113" i="26"/>
  <c r="G930" i="26"/>
  <c r="G905" i="26"/>
  <c r="J905" i="26"/>
  <c r="G935" i="26"/>
  <c r="J935" i="26"/>
  <c r="I940" i="26"/>
  <c r="I945" i="26"/>
  <c r="J950" i="26"/>
  <c r="I951" i="26"/>
  <c r="E950" i="26"/>
  <c r="L950" i="26" s="1"/>
  <c r="E896" i="26"/>
  <c r="I964" i="26"/>
  <c r="K965" i="26"/>
  <c r="J968" i="26"/>
  <c r="G968" i="26"/>
  <c r="F965" i="26"/>
  <c r="I985" i="26"/>
  <c r="J985" i="26"/>
  <c r="I990" i="26"/>
  <c r="J990" i="26"/>
  <c r="H896" i="26"/>
  <c r="D898" i="26"/>
  <c r="D895" i="26" s="1"/>
  <c r="H898" i="26"/>
  <c r="I903" i="26"/>
  <c r="H900" i="26"/>
  <c r="G910" i="26"/>
  <c r="I910" i="26"/>
  <c r="G916" i="26"/>
  <c r="K916" i="26"/>
  <c r="E915" i="26"/>
  <c r="E897" i="26"/>
  <c r="L897" i="26" s="1"/>
  <c r="K917" i="26"/>
  <c r="J922" i="26"/>
  <c r="G922" i="26"/>
  <c r="F917" i="26"/>
  <c r="I925" i="26"/>
  <c r="J930" i="26"/>
  <c r="J937" i="26"/>
  <c r="G937" i="26"/>
  <c r="J938" i="26"/>
  <c r="G938" i="26"/>
  <c r="K940" i="26"/>
  <c r="K951" i="26"/>
  <c r="G953" i="26"/>
  <c r="K961" i="26"/>
  <c r="F963" i="26"/>
  <c r="K964" i="26"/>
  <c r="I965" i="26"/>
  <c r="K970" i="26"/>
  <c r="K962" i="26"/>
  <c r="J980" i="26"/>
  <c r="I899" i="26"/>
  <c r="G903" i="26"/>
  <c r="F900" i="26"/>
  <c r="J903" i="26"/>
  <c r="H915" i="26"/>
  <c r="J932" i="26"/>
  <c r="G932" i="26"/>
  <c r="J933" i="26"/>
  <c r="G933" i="26"/>
  <c r="F918" i="26"/>
  <c r="G945" i="26"/>
  <c r="G961" i="26"/>
  <c r="I961" i="26"/>
  <c r="K963" i="26"/>
  <c r="G970" i="26"/>
  <c r="K975" i="26"/>
  <c r="I975" i="26"/>
  <c r="K930" i="26"/>
  <c r="K952" i="26"/>
  <c r="G990" i="26"/>
  <c r="J973" i="26"/>
  <c r="K990" i="26"/>
  <c r="G1000" i="26"/>
  <c r="I1000" i="26"/>
  <c r="K1000" i="26"/>
  <c r="J1013" i="26"/>
  <c r="G1017" i="26"/>
  <c r="I1017" i="26"/>
  <c r="J1018" i="26"/>
  <c r="J1019" i="26"/>
  <c r="J1020" i="26"/>
  <c r="I1022" i="26"/>
  <c r="K1022" i="26"/>
  <c r="K1017" i="26" s="1"/>
  <c r="I1025" i="26"/>
  <c r="I1030" i="26"/>
  <c r="I998" i="26"/>
  <c r="E1005" i="26"/>
  <c r="L1005" i="26" s="1"/>
  <c r="I1008" i="26"/>
  <c r="I1005" i="26" s="1"/>
  <c r="K1010" i="26"/>
  <c r="I1013" i="26"/>
  <c r="G1016" i="26"/>
  <c r="G1022" i="26"/>
  <c r="J1623" i="26"/>
  <c r="J1624" i="26"/>
  <c r="G1625" i="26"/>
  <c r="J1628" i="26"/>
  <c r="J1631" i="26"/>
  <c r="J1632" i="26"/>
  <c r="J1637" i="26"/>
  <c r="G1642" i="26"/>
  <c r="J1649" i="26"/>
  <c r="G1650" i="26"/>
  <c r="I1650" i="26"/>
  <c r="K1650" i="26"/>
  <c r="J1651" i="26"/>
  <c r="J1652" i="26"/>
  <c r="J1658" i="26"/>
  <c r="G1661" i="26"/>
  <c r="K1661" i="26"/>
  <c r="J1662" i="26"/>
  <c r="K1664" i="26"/>
  <c r="J1667" i="26"/>
  <c r="H1622" i="26"/>
  <c r="K1628" i="26"/>
  <c r="K1631" i="26"/>
  <c r="G1632" i="26"/>
  <c r="G1637" i="26"/>
  <c r="F1647" i="26"/>
  <c r="H1647" i="26"/>
  <c r="G1649" i="26"/>
  <c r="K1652" i="26"/>
  <c r="K1658" i="26"/>
  <c r="G1664" i="26"/>
  <c r="F1793" i="26"/>
  <c r="J1794" i="26"/>
  <c r="J1773" i="26"/>
  <c r="G1782" i="26"/>
  <c r="I1782" i="26"/>
  <c r="G1787" i="26"/>
  <c r="I1787" i="26"/>
  <c r="K1787" i="26"/>
  <c r="G1788" i="26"/>
  <c r="I1788" i="26"/>
  <c r="K1788" i="26"/>
  <c r="I1793" i="26"/>
  <c r="G1794" i="26"/>
  <c r="I1794" i="26"/>
  <c r="G1773" i="26"/>
  <c r="G1774" i="26"/>
  <c r="G1775" i="26"/>
  <c r="I1775" i="26"/>
  <c r="G1776" i="26"/>
  <c r="I1776" i="26"/>
  <c r="K1776" i="26"/>
  <c r="K1772" i="26" s="1"/>
  <c r="G1777" i="26"/>
  <c r="I1777" i="26"/>
  <c r="K1777" i="26"/>
  <c r="F1606" i="26"/>
  <c r="D1606" i="26"/>
  <c r="J2049" i="26"/>
  <c r="J1590" i="26"/>
  <c r="J2036" i="26"/>
  <c r="J2037" i="26"/>
  <c r="J2038" i="26"/>
  <c r="G2064" i="26"/>
  <c r="K2064" i="26"/>
  <c r="J2069" i="26"/>
  <c r="F2074" i="26"/>
  <c r="H1618" i="26"/>
  <c r="E1621" i="26"/>
  <c r="H1503" i="26"/>
  <c r="I1503" i="26" s="1"/>
  <c r="G1505" i="26"/>
  <c r="H1505" i="26"/>
  <c r="J1505" i="26" s="1"/>
  <c r="J1525" i="26"/>
  <c r="H1595" i="26"/>
  <c r="J1595" i="26" s="1"/>
  <c r="H1600" i="26"/>
  <c r="J1600" i="26" s="1"/>
  <c r="E1606" i="26"/>
  <c r="L1606" i="26" s="1"/>
  <c r="K2054" i="26"/>
  <c r="E2059" i="26"/>
  <c r="L2059" i="26" s="1"/>
  <c r="J2059" i="26"/>
  <c r="J2089" i="26"/>
  <c r="K2094" i="26"/>
  <c r="D1499" i="26"/>
  <c r="F1620" i="26"/>
  <c r="H1621" i="26"/>
  <c r="I1531" i="26"/>
  <c r="I1535" i="26"/>
  <c r="J1565" i="26"/>
  <c r="G1583" i="26"/>
  <c r="G1585" i="26"/>
  <c r="J1611" i="26"/>
  <c r="I2064" i="26"/>
  <c r="G2069" i="26"/>
  <c r="I2075" i="26"/>
  <c r="J2077" i="26"/>
  <c r="G2078" i="26"/>
  <c r="K2079" i="26"/>
  <c r="K2084" i="26"/>
  <c r="G2094" i="26"/>
  <c r="E2034" i="26"/>
  <c r="H2034" i="26"/>
  <c r="J2035" i="26"/>
  <c r="J2044" i="26"/>
  <c r="J2054" i="26"/>
  <c r="G2062" i="26"/>
  <c r="J2079" i="26"/>
  <c r="J2094" i="26"/>
  <c r="E1498" i="26"/>
  <c r="H1496" i="26"/>
  <c r="J1496" i="26" s="1"/>
  <c r="E1496" i="26"/>
  <c r="E1497" i="26"/>
  <c r="L1497" i="26" s="1"/>
  <c r="E1499" i="26"/>
  <c r="I2084" i="26"/>
  <c r="G2076" i="26"/>
  <c r="I2076" i="26"/>
  <c r="J2075" i="26"/>
  <c r="J2076" i="26"/>
  <c r="I2078" i="26"/>
  <c r="I2079" i="26"/>
  <c r="G2089" i="26"/>
  <c r="I2089" i="26"/>
  <c r="K2089" i="26"/>
  <c r="G2077" i="26"/>
  <c r="G2035" i="26"/>
  <c r="I2035" i="26"/>
  <c r="G2036" i="26"/>
  <c r="I2036" i="26"/>
  <c r="G2037" i="26"/>
  <c r="I2037" i="26"/>
  <c r="G2039" i="26"/>
  <c r="I2062" i="26"/>
  <c r="J2064" i="26"/>
  <c r="I2069" i="26"/>
  <c r="G2038" i="26"/>
  <c r="I2039" i="26"/>
  <c r="K2039" i="26"/>
  <c r="G2044" i="26"/>
  <c r="G2049" i="26"/>
  <c r="I2049" i="26"/>
  <c r="G2054" i="26"/>
  <c r="J1619" i="26"/>
  <c r="J1540" i="26"/>
  <c r="G1545" i="26"/>
  <c r="I1548" i="26"/>
  <c r="K1579" i="26"/>
  <c r="K1609" i="26"/>
  <c r="G1611" i="26"/>
  <c r="J1550" i="26"/>
  <c r="F1560" i="26"/>
  <c r="I1579" i="26"/>
  <c r="J1581" i="26"/>
  <c r="I1584" i="26"/>
  <c r="J1585" i="26"/>
  <c r="G1590" i="26"/>
  <c r="I1593" i="26"/>
  <c r="I1597" i="26"/>
  <c r="I1598" i="26"/>
  <c r="G1600" i="26"/>
  <c r="I1602" i="26"/>
  <c r="G1608" i="26"/>
  <c r="E1580" i="26"/>
  <c r="I1581" i="26"/>
  <c r="K1581" i="26"/>
  <c r="I1585" i="26"/>
  <c r="I1590" i="26"/>
  <c r="J1597" i="26"/>
  <c r="J1598" i="26"/>
  <c r="I1603" i="26"/>
  <c r="I1607" i="26"/>
  <c r="I1608" i="26"/>
  <c r="I1609" i="26"/>
  <c r="I1611" i="26"/>
  <c r="J1613" i="26"/>
  <c r="G1582" i="26"/>
  <c r="G1595" i="26"/>
  <c r="J1607" i="26"/>
  <c r="I1613" i="26"/>
  <c r="J1530" i="26"/>
  <c r="I1532" i="26"/>
  <c r="D1560" i="26"/>
  <c r="E1560" i="26"/>
  <c r="L1560" i="26" s="1"/>
  <c r="J1564" i="26"/>
  <c r="J1504" i="26"/>
  <c r="I1510" i="26"/>
  <c r="I1520" i="26"/>
  <c r="G1570" i="26"/>
  <c r="I1508" i="26"/>
  <c r="J1510" i="26"/>
  <c r="J1520" i="26"/>
  <c r="I1523" i="26"/>
  <c r="G1535" i="26"/>
  <c r="I1545" i="26"/>
  <c r="J1555" i="26"/>
  <c r="I1565" i="26"/>
  <c r="I1568" i="26"/>
  <c r="I1570" i="26"/>
  <c r="J1501" i="26"/>
  <c r="J1533" i="26"/>
  <c r="I1534" i="26"/>
  <c r="K1501" i="26"/>
  <c r="I1502" i="26"/>
  <c r="J1561" i="26"/>
  <c r="J1562" i="26"/>
  <c r="J1497" i="26"/>
  <c r="I1501" i="26"/>
  <c r="J1502" i="26"/>
  <c r="I1504" i="26"/>
  <c r="K1504" i="26"/>
  <c r="J1508" i="26"/>
  <c r="G1515" i="26"/>
  <c r="I1515" i="26"/>
  <c r="K1515" i="26"/>
  <c r="F1495" i="26"/>
  <c r="F1500" i="26"/>
  <c r="G1502" i="26"/>
  <c r="G1503" i="26"/>
  <c r="K1503" i="26"/>
  <c r="G1510" i="26"/>
  <c r="K1510" i="26"/>
  <c r="J1515" i="26"/>
  <c r="G1520" i="26"/>
  <c r="K1520" i="26"/>
  <c r="J1523" i="26"/>
  <c r="G1525" i="26"/>
  <c r="I1525" i="26"/>
  <c r="K1525" i="26"/>
  <c r="K1530" i="26"/>
  <c r="J1531" i="26"/>
  <c r="J1532" i="26"/>
  <c r="G1533" i="26"/>
  <c r="K1533" i="26"/>
  <c r="J1534" i="26"/>
  <c r="J1535" i="26"/>
  <c r="G1540" i="26"/>
  <c r="I1540" i="26"/>
  <c r="J1545" i="26"/>
  <c r="J1548" i="26"/>
  <c r="G1550" i="26"/>
  <c r="I1550" i="26"/>
  <c r="G1555" i="26"/>
  <c r="I1555" i="26"/>
  <c r="K1561" i="26"/>
  <c r="K1562" i="26"/>
  <c r="K1564" i="26"/>
  <c r="G1565" i="26"/>
  <c r="J1570" i="26"/>
  <c r="I1573" i="26"/>
  <c r="G1531" i="26"/>
  <c r="K1532" i="26"/>
  <c r="K1545" i="26"/>
  <c r="G1563" i="26"/>
  <c r="G1564" i="26"/>
  <c r="J1568" i="26"/>
  <c r="K2269" i="26"/>
  <c r="J2269" i="26"/>
  <c r="I2269" i="26"/>
  <c r="G2269" i="26"/>
  <c r="K2268" i="26"/>
  <c r="J2268" i="26"/>
  <c r="I2268" i="26"/>
  <c r="G2268" i="26"/>
  <c r="J2267" i="26"/>
  <c r="I2267" i="26"/>
  <c r="G2267" i="26"/>
  <c r="K2266" i="26"/>
  <c r="J2266" i="26"/>
  <c r="I2266" i="26"/>
  <c r="G2266" i="26"/>
  <c r="H2265" i="26"/>
  <c r="F2265" i="26"/>
  <c r="E2265" i="26"/>
  <c r="L2265" i="26" s="1"/>
  <c r="D2265" i="26"/>
  <c r="K2264" i="26"/>
  <c r="J2264" i="26"/>
  <c r="I2264" i="26"/>
  <c r="G2264" i="26"/>
  <c r="K2263" i="26"/>
  <c r="J2263" i="26"/>
  <c r="I2263" i="26"/>
  <c r="G2263" i="26"/>
  <c r="J2262" i="26"/>
  <c r="I2262" i="26"/>
  <c r="G2262" i="26"/>
  <c r="K2261" i="26"/>
  <c r="J2261" i="26"/>
  <c r="I2261" i="26"/>
  <c r="G2261" i="26"/>
  <c r="H2260" i="26"/>
  <c r="F2260" i="26"/>
  <c r="E2260" i="26"/>
  <c r="L2260" i="26" s="1"/>
  <c r="D2260" i="26"/>
  <c r="K2259" i="26"/>
  <c r="J2259" i="26"/>
  <c r="I2259" i="26"/>
  <c r="G2259" i="26"/>
  <c r="K2258" i="26"/>
  <c r="J2258" i="26"/>
  <c r="I2258" i="26"/>
  <c r="G2258" i="26"/>
  <c r="J2257" i="26"/>
  <c r="I2257" i="26"/>
  <c r="G2257" i="26"/>
  <c r="K2256" i="26"/>
  <c r="J2256" i="26"/>
  <c r="I2256" i="26"/>
  <c r="G2256" i="26"/>
  <c r="H2255" i="26"/>
  <c r="L2255" i="26" s="1"/>
  <c r="F2255" i="26"/>
  <c r="K2254" i="26"/>
  <c r="J2254" i="26"/>
  <c r="I2254" i="26"/>
  <c r="G2254" i="26"/>
  <c r="K2253" i="26"/>
  <c r="J2253" i="26"/>
  <c r="I2253" i="26"/>
  <c r="G2253" i="26"/>
  <c r="J2252" i="26"/>
  <c r="I2252" i="26"/>
  <c r="G2252" i="26"/>
  <c r="K2251" i="26"/>
  <c r="J2251" i="26"/>
  <c r="I2251" i="26"/>
  <c r="G2251" i="26"/>
  <c r="H2250" i="26"/>
  <c r="F2250" i="26"/>
  <c r="E2250" i="26"/>
  <c r="L2250" i="26" s="1"/>
  <c r="D2250" i="26"/>
  <c r="K2249" i="26"/>
  <c r="J2249" i="26"/>
  <c r="I2249" i="26"/>
  <c r="G2249" i="26"/>
  <c r="K2248" i="26"/>
  <c r="J2248" i="26"/>
  <c r="I2248" i="26"/>
  <c r="G2248" i="26"/>
  <c r="K2247" i="26"/>
  <c r="J2247" i="26"/>
  <c r="I2247" i="26"/>
  <c r="G2247" i="26"/>
  <c r="K2246" i="26"/>
  <c r="J2246" i="26"/>
  <c r="I2246" i="26"/>
  <c r="G2246" i="26"/>
  <c r="H2245" i="26"/>
  <c r="F2245" i="26"/>
  <c r="E2245" i="26"/>
  <c r="L2245" i="26" s="1"/>
  <c r="D2245" i="26"/>
  <c r="H2244" i="26"/>
  <c r="F2244" i="26"/>
  <c r="E2244" i="26"/>
  <c r="L2244" i="26" s="1"/>
  <c r="D2244" i="26"/>
  <c r="D2103" i="26" s="1"/>
  <c r="H2243" i="26"/>
  <c r="F2243" i="26"/>
  <c r="E2243" i="26"/>
  <c r="L2243" i="26" s="1"/>
  <c r="D2243" i="26"/>
  <c r="D2102" i="26" s="1"/>
  <c r="D2099" i="26" s="1"/>
  <c r="H2242" i="26"/>
  <c r="F2242" i="26"/>
  <c r="E2242" i="26"/>
  <c r="L2242" i="26" s="1"/>
  <c r="D2242" i="26"/>
  <c r="H2241" i="26"/>
  <c r="H2240" i="26" s="1"/>
  <c r="F2241" i="26"/>
  <c r="E2241" i="26"/>
  <c r="L2241" i="26" s="1"/>
  <c r="D2241" i="26"/>
  <c r="D2240" i="26" s="1"/>
  <c r="K2239" i="26"/>
  <c r="J2239" i="26"/>
  <c r="I2239" i="26"/>
  <c r="G2239" i="26"/>
  <c r="K2238" i="26"/>
  <c r="J2238" i="26"/>
  <c r="I2238" i="26"/>
  <c r="G2238" i="26"/>
  <c r="K2237" i="26"/>
  <c r="J2237" i="26"/>
  <c r="I2237" i="26"/>
  <c r="G2237" i="26"/>
  <c r="K2236" i="26"/>
  <c r="J2236" i="26"/>
  <c r="I2236" i="26"/>
  <c r="G2236" i="26"/>
  <c r="H2235" i="26"/>
  <c r="F2235" i="26"/>
  <c r="E2235" i="26"/>
  <c r="L2235" i="26" s="1"/>
  <c r="D2235" i="26"/>
  <c r="K2234" i="26"/>
  <c r="H2234" i="26"/>
  <c r="L2234" i="26" s="1"/>
  <c r="F2234" i="26"/>
  <c r="K2233" i="26"/>
  <c r="H2233" i="26"/>
  <c r="L2233" i="26" s="1"/>
  <c r="F2233" i="26"/>
  <c r="K2232" i="26"/>
  <c r="H2232" i="26"/>
  <c r="F2232" i="26"/>
  <c r="E2232" i="26"/>
  <c r="D2232" i="26"/>
  <c r="D2230" i="26" s="1"/>
  <c r="K2231" i="26"/>
  <c r="H2231" i="26"/>
  <c r="L2231" i="26" s="1"/>
  <c r="F2231" i="26"/>
  <c r="I1125" i="26" l="1"/>
  <c r="L2232" i="26"/>
  <c r="L1150" i="26"/>
  <c r="J1255" i="26"/>
  <c r="G1577" i="26"/>
  <c r="L1499" i="26"/>
  <c r="L1496" i="26"/>
  <c r="L2034" i="26"/>
  <c r="L1621" i="26"/>
  <c r="G1651" i="26"/>
  <c r="G1623" i="26"/>
  <c r="J1648" i="26"/>
  <c r="E960" i="26"/>
  <c r="L960" i="26" s="1"/>
  <c r="I1110" i="26"/>
  <c r="I1040" i="26"/>
  <c r="I1190" i="26"/>
  <c r="I1258" i="26"/>
  <c r="J1258" i="26"/>
  <c r="L1115" i="26"/>
  <c r="I1651" i="26"/>
  <c r="F1618" i="26"/>
  <c r="L1255" i="26"/>
  <c r="E1622" i="26"/>
  <c r="L1622" i="26" s="1"/>
  <c r="J1577" i="26"/>
  <c r="L1015" i="26"/>
  <c r="G1793" i="26"/>
  <c r="J918" i="26"/>
  <c r="L915" i="26"/>
  <c r="L896" i="26"/>
  <c r="L1125" i="26"/>
  <c r="G1185" i="26"/>
  <c r="G1150" i="26"/>
  <c r="L1657" i="26"/>
  <c r="L1530" i="26"/>
  <c r="L1110" i="26"/>
  <c r="L1250" i="26"/>
  <c r="L1154" i="26"/>
  <c r="L970" i="26"/>
  <c r="L1600" i="26"/>
  <c r="L1533" i="26"/>
  <c r="L1245" i="26"/>
  <c r="L1203" i="26"/>
  <c r="L1055" i="26"/>
  <c r="G2231" i="26"/>
  <c r="F2240" i="26"/>
  <c r="J1606" i="26"/>
  <c r="J963" i="26"/>
  <c r="L900" i="26"/>
  <c r="G962" i="26"/>
  <c r="G920" i="26"/>
  <c r="I1626" i="26"/>
  <c r="L1647" i="26"/>
  <c r="J1579" i="26"/>
  <c r="L1258" i="26"/>
  <c r="L1065" i="26"/>
  <c r="L1045" i="26"/>
  <c r="L1010" i="26"/>
  <c r="L1582" i="26"/>
  <c r="L1505" i="26"/>
  <c r="L1240" i="26"/>
  <c r="L1188" i="26"/>
  <c r="L1155" i="26"/>
  <c r="L1040" i="26"/>
  <c r="L1595" i="26"/>
  <c r="L1583" i="26"/>
  <c r="L1503" i="26"/>
  <c r="I2231" i="26"/>
  <c r="E2102" i="26"/>
  <c r="E2103" i="26"/>
  <c r="I2255" i="26"/>
  <c r="I950" i="26"/>
  <c r="K1015" i="26"/>
  <c r="G995" i="26"/>
  <c r="K900" i="26"/>
  <c r="K1577" i="26"/>
  <c r="I2074" i="26"/>
  <c r="K1647" i="26"/>
  <c r="E2230" i="26"/>
  <c r="K1499" i="26"/>
  <c r="K1496" i="26"/>
  <c r="K1620" i="26"/>
  <c r="I960" i="26"/>
  <c r="K1578" i="26"/>
  <c r="G1110" i="26"/>
  <c r="K1651" i="26"/>
  <c r="K1648" i="26"/>
  <c r="K1576" i="26"/>
  <c r="K1619" i="26"/>
  <c r="I1618" i="26"/>
  <c r="J1618" i="26"/>
  <c r="D1575" i="26"/>
  <c r="E1575" i="26"/>
  <c r="G1619" i="26"/>
  <c r="F1622" i="26"/>
  <c r="J1250" i="26"/>
  <c r="J1772" i="26"/>
  <c r="G1530" i="26"/>
  <c r="K1500" i="26"/>
  <c r="J1582" i="26"/>
  <c r="G2074" i="26"/>
  <c r="I1619" i="26"/>
  <c r="J962" i="26"/>
  <c r="G1020" i="26"/>
  <c r="J1503" i="26"/>
  <c r="G940" i="26"/>
  <c r="J920" i="26"/>
  <c r="I1200" i="26"/>
  <c r="G1578" i="26"/>
  <c r="I1530" i="26"/>
  <c r="I1533" i="26"/>
  <c r="G1496" i="26"/>
  <c r="J1499" i="26"/>
  <c r="I1582" i="26"/>
  <c r="I1583" i="26"/>
  <c r="I1577" i="26"/>
  <c r="I1497" i="26"/>
  <c r="J2034" i="26"/>
  <c r="D1495" i="26"/>
  <c r="J1626" i="26"/>
  <c r="I970" i="26"/>
  <c r="I1085" i="26"/>
  <c r="I1065" i="26"/>
  <c r="I1657" i="26"/>
  <c r="G1627" i="26"/>
  <c r="I1595" i="26"/>
  <c r="I1606" i="26"/>
  <c r="K1020" i="26"/>
  <c r="J1010" i="26"/>
  <c r="G925" i="26"/>
  <c r="G1115" i="26"/>
  <c r="G1085" i="26"/>
  <c r="I1055" i="26"/>
  <c r="I1240" i="26"/>
  <c r="I1020" i="26"/>
  <c r="I1600" i="26"/>
  <c r="G1125" i="26"/>
  <c r="J1125" i="26"/>
  <c r="I2241" i="26"/>
  <c r="I1015" i="26"/>
  <c r="I995" i="26"/>
  <c r="E898" i="26"/>
  <c r="L898" i="26" s="1"/>
  <c r="I963" i="26"/>
  <c r="K1497" i="26"/>
  <c r="G1015" i="26"/>
  <c r="K2074" i="26"/>
  <c r="J1200" i="26"/>
  <c r="I1772" i="26"/>
  <c r="J1793" i="26"/>
  <c r="G2034" i="26"/>
  <c r="G1620" i="26"/>
  <c r="G1626" i="26"/>
  <c r="K1657" i="26"/>
  <c r="G1657" i="26"/>
  <c r="J1154" i="26"/>
  <c r="J1203" i="26"/>
  <c r="I1203" i="26"/>
  <c r="G1200" i="26"/>
  <c r="I1115" i="26"/>
  <c r="J1015" i="26"/>
  <c r="J925" i="26"/>
  <c r="J1657" i="26"/>
  <c r="G1772" i="26"/>
  <c r="I1627" i="26"/>
  <c r="F1575" i="26"/>
  <c r="I2234" i="26"/>
  <c r="H2103" i="26"/>
  <c r="I2059" i="26"/>
  <c r="J2074" i="26"/>
  <c r="G2059" i="26"/>
  <c r="I1620" i="26"/>
  <c r="G1499" i="26"/>
  <c r="K1150" i="26"/>
  <c r="I1150" i="26"/>
  <c r="H15" i="26"/>
  <c r="I2250" i="26"/>
  <c r="H2102" i="26"/>
  <c r="G1606" i="26"/>
  <c r="I2265" i="26"/>
  <c r="D1647" i="26"/>
  <c r="D1618" i="26"/>
  <c r="D1617" i="26" s="1"/>
  <c r="F2102" i="26"/>
  <c r="G1498" i="26"/>
  <c r="I1505" i="26"/>
  <c r="I2034" i="26"/>
  <c r="J1627" i="26"/>
  <c r="K995" i="26"/>
  <c r="K898" i="26"/>
  <c r="I897" i="26"/>
  <c r="J1155" i="26"/>
  <c r="J1150" i="26"/>
  <c r="J940" i="26"/>
  <c r="K2034" i="26"/>
  <c r="K1200" i="26"/>
  <c r="J1190" i="26"/>
  <c r="H1185" i="26"/>
  <c r="L1185" i="26" s="1"/>
  <c r="H1580" i="26"/>
  <c r="J1580" i="26" s="1"/>
  <c r="H1578" i="26"/>
  <c r="L1578" i="26" s="1"/>
  <c r="E2099" i="26"/>
  <c r="G2103" i="26"/>
  <c r="K1125" i="26"/>
  <c r="I1245" i="26"/>
  <c r="J1245" i="26"/>
  <c r="J1188" i="26"/>
  <c r="I1090" i="26"/>
  <c r="J1090" i="26"/>
  <c r="G963" i="26"/>
  <c r="F915" i="26"/>
  <c r="F897" i="26"/>
  <c r="G917" i="26"/>
  <c r="J917" i="26"/>
  <c r="K899" i="26"/>
  <c r="I896" i="26"/>
  <c r="J896" i="26"/>
  <c r="G965" i="26"/>
  <c r="J965" i="26"/>
  <c r="G918" i="26"/>
  <c r="F898" i="26"/>
  <c r="I915" i="26"/>
  <c r="G900" i="26"/>
  <c r="K960" i="26"/>
  <c r="K897" i="26"/>
  <c r="K915" i="26"/>
  <c r="K896" i="26"/>
  <c r="J900" i="26"/>
  <c r="H895" i="26"/>
  <c r="I900" i="26"/>
  <c r="K950" i="26"/>
  <c r="G950" i="26"/>
  <c r="G896" i="26"/>
  <c r="F960" i="26"/>
  <c r="J1647" i="26"/>
  <c r="I1647" i="26"/>
  <c r="J1622" i="26"/>
  <c r="F1617" i="26"/>
  <c r="G1647" i="26"/>
  <c r="I2233" i="26"/>
  <c r="J1620" i="26"/>
  <c r="J1560" i="26"/>
  <c r="I1496" i="26"/>
  <c r="E1618" i="26"/>
  <c r="L1618" i="26" s="1"/>
  <c r="H1498" i="26"/>
  <c r="L1498" i="26" s="1"/>
  <c r="H1500" i="26"/>
  <c r="J1500" i="26" s="1"/>
  <c r="F1621" i="26"/>
  <c r="I1560" i="26"/>
  <c r="K1498" i="26"/>
  <c r="I1499" i="26"/>
  <c r="G1497" i="26"/>
  <c r="E1495" i="26"/>
  <c r="H2230" i="26"/>
  <c r="I2230" i="26" s="1"/>
  <c r="J2233" i="26"/>
  <c r="K1580" i="26"/>
  <c r="G1580" i="26"/>
  <c r="G1560" i="26"/>
  <c r="G1500" i="26"/>
  <c r="J2234" i="26"/>
  <c r="K2255" i="26"/>
  <c r="G2234" i="26"/>
  <c r="J2235" i="26"/>
  <c r="G2243" i="26"/>
  <c r="G2245" i="26"/>
  <c r="J2260" i="26"/>
  <c r="J2232" i="26"/>
  <c r="J2231" i="26"/>
  <c r="G2232" i="26"/>
  <c r="G2233" i="26"/>
  <c r="J2242" i="26"/>
  <c r="K2243" i="26"/>
  <c r="K2245" i="26"/>
  <c r="I2260" i="26"/>
  <c r="G2265" i="26"/>
  <c r="I2232" i="26"/>
  <c r="G2235" i="26"/>
  <c r="G2242" i="26"/>
  <c r="J2243" i="26"/>
  <c r="G2244" i="26"/>
  <c r="J2245" i="26"/>
  <c r="J2250" i="26"/>
  <c r="J2255" i="26"/>
  <c r="J2240" i="26"/>
  <c r="I2235" i="26"/>
  <c r="I2242" i="26"/>
  <c r="I2244" i="26"/>
  <c r="F2230" i="26"/>
  <c r="G2241" i="26"/>
  <c r="K2241" i="26"/>
  <c r="J2244" i="26"/>
  <c r="G2255" i="26"/>
  <c r="G2260" i="26"/>
  <c r="K2260" i="26"/>
  <c r="J2265" i="26"/>
  <c r="J2241" i="26"/>
  <c r="K2230" i="26"/>
  <c r="K2235" i="26"/>
  <c r="E2240" i="26"/>
  <c r="L2240" i="26" s="1"/>
  <c r="K2242" i="26"/>
  <c r="I2243" i="26"/>
  <c r="K2244" i="26"/>
  <c r="I2245" i="26"/>
  <c r="G2250" i="26"/>
  <c r="K2250" i="26"/>
  <c r="K2265" i="26"/>
  <c r="E895" i="26" l="1"/>
  <c r="H2099" i="26"/>
  <c r="L2099" i="26" s="1"/>
  <c r="G2230" i="26"/>
  <c r="J915" i="26"/>
  <c r="I2103" i="26"/>
  <c r="G1575" i="26"/>
  <c r="L2103" i="26"/>
  <c r="L1580" i="26"/>
  <c r="L895" i="26"/>
  <c r="F2099" i="26"/>
  <c r="I1622" i="26"/>
  <c r="L2230" i="26"/>
  <c r="L2102" i="26"/>
  <c r="L1500" i="26"/>
  <c r="K1575" i="26"/>
  <c r="K1618" i="26"/>
  <c r="K1621" i="26"/>
  <c r="I2240" i="26"/>
  <c r="G1495" i="26"/>
  <c r="G1622" i="26"/>
  <c r="I2102" i="26"/>
  <c r="I898" i="26"/>
  <c r="G2102" i="26"/>
  <c r="J2102" i="26"/>
  <c r="I1500" i="26"/>
  <c r="K895" i="26"/>
  <c r="J2103" i="26"/>
  <c r="J1185" i="26"/>
  <c r="I1185" i="26"/>
  <c r="G2099" i="26"/>
  <c r="J1578" i="26"/>
  <c r="H1575" i="26"/>
  <c r="L1575" i="26" s="1"/>
  <c r="I1578" i="26"/>
  <c r="I1580" i="26"/>
  <c r="J2099" i="26"/>
  <c r="G960" i="26"/>
  <c r="J960" i="26"/>
  <c r="G897" i="26"/>
  <c r="F895" i="26"/>
  <c r="J897" i="26"/>
  <c r="I895" i="26"/>
  <c r="G898" i="26"/>
  <c r="J898" i="26"/>
  <c r="G915" i="26"/>
  <c r="J1621" i="26"/>
  <c r="I1617" i="26"/>
  <c r="J1617" i="26"/>
  <c r="I1498" i="26"/>
  <c r="J1498" i="26"/>
  <c r="H1495" i="26"/>
  <c r="E1617" i="26"/>
  <c r="L1617" i="26" s="1"/>
  <c r="G1618" i="26"/>
  <c r="G1621" i="26"/>
  <c r="G2240" i="26"/>
  <c r="K2240" i="26"/>
  <c r="J2230" i="26"/>
  <c r="I2099" i="26" l="1"/>
  <c r="K1617" i="26"/>
  <c r="L1495" i="26"/>
  <c r="J895" i="26"/>
  <c r="I1575" i="26"/>
  <c r="J1575" i="26"/>
  <c r="G895" i="26"/>
  <c r="G1617" i="26"/>
  <c r="I1495" i="26"/>
  <c r="J1495" i="26"/>
  <c r="K363" i="26"/>
  <c r="E358" i="26"/>
  <c r="L358" i="26" s="1"/>
  <c r="F328" i="26" l="1"/>
  <c r="H1760" i="26"/>
  <c r="G1750" i="26"/>
  <c r="H1750" i="26"/>
  <c r="H1745" i="26"/>
  <c r="H1735" i="26"/>
  <c r="H1730" i="26"/>
  <c r="L1745" i="26" l="1"/>
  <c r="L1735" i="26"/>
  <c r="L1750" i="26"/>
  <c r="L1760" i="26"/>
  <c r="L1730" i="26"/>
  <c r="H328" i="26"/>
  <c r="L328" i="26" s="1"/>
  <c r="K1735" i="26"/>
  <c r="J1750" i="26"/>
  <c r="K1760" i="26"/>
  <c r="K1750" i="26"/>
  <c r="H1725" i="26"/>
  <c r="K1700" i="26"/>
  <c r="K1689" i="26"/>
  <c r="H1689" i="26"/>
  <c r="H1684" i="26"/>
  <c r="K1684" i="26"/>
  <c r="E1684" i="26"/>
  <c r="L1684" i="26" s="1"/>
  <c r="L1689" i="26" l="1"/>
  <c r="D2518" i="26"/>
  <c r="D2513" i="26" s="1"/>
  <c r="F2453" i="26" l="1"/>
  <c r="G382" i="26" l="1"/>
  <c r="G383" i="26"/>
  <c r="G384" i="26"/>
  <c r="H1994" i="26"/>
  <c r="K391" i="26" l="1"/>
  <c r="H392" i="26"/>
  <c r="H393" i="26"/>
  <c r="H394" i="26"/>
  <c r="H391" i="26"/>
  <c r="F392" i="26"/>
  <c r="F393" i="26"/>
  <c r="F394" i="26"/>
  <c r="E392" i="26"/>
  <c r="E393" i="26"/>
  <c r="L393" i="26" s="1"/>
  <c r="E394" i="26"/>
  <c r="E391" i="26"/>
  <c r="L391" i="26" s="1"/>
  <c r="F391" i="26"/>
  <c r="D392" i="26"/>
  <c r="D393" i="26"/>
  <c r="D394" i="26"/>
  <c r="D391" i="26"/>
  <c r="L394" i="26" l="1"/>
  <c r="L392" i="26"/>
  <c r="G391" i="26"/>
  <c r="J391" i="26"/>
  <c r="I391" i="26"/>
  <c r="K405" i="26"/>
  <c r="H405" i="26"/>
  <c r="E405" i="26"/>
  <c r="F405" i="26"/>
  <c r="D405" i="26"/>
  <c r="K400" i="26"/>
  <c r="J401" i="26"/>
  <c r="J402" i="26"/>
  <c r="J403" i="26"/>
  <c r="J404" i="26"/>
  <c r="J406" i="26"/>
  <c r="J407" i="26"/>
  <c r="J408" i="26"/>
  <c r="J409" i="26"/>
  <c r="I401" i="26"/>
  <c r="I402" i="26"/>
  <c r="I403" i="26"/>
  <c r="I404" i="26"/>
  <c r="I406" i="26"/>
  <c r="I407" i="26"/>
  <c r="I408" i="26"/>
  <c r="I409" i="26"/>
  <c r="H400" i="26"/>
  <c r="G401" i="26"/>
  <c r="G402" i="26"/>
  <c r="G403" i="26"/>
  <c r="G404" i="26"/>
  <c r="G406" i="26"/>
  <c r="G407" i="26"/>
  <c r="G408" i="26"/>
  <c r="G409" i="26"/>
  <c r="E400" i="26"/>
  <c r="F400" i="26"/>
  <c r="D400" i="26"/>
  <c r="K415" i="26"/>
  <c r="J416" i="26"/>
  <c r="J417" i="26"/>
  <c r="J418" i="26"/>
  <c r="J419" i="26"/>
  <c r="I416" i="26"/>
  <c r="I417" i="26"/>
  <c r="I418" i="26"/>
  <c r="I419" i="26"/>
  <c r="H415" i="26"/>
  <c r="G416" i="26"/>
  <c r="G417" i="26"/>
  <c r="G418" i="26"/>
  <c r="G419" i="26"/>
  <c r="E415" i="26"/>
  <c r="F415" i="26"/>
  <c r="D415" i="26"/>
  <c r="I1927" i="26"/>
  <c r="F1949" i="26"/>
  <c r="H1949" i="26"/>
  <c r="L415" i="26" l="1"/>
  <c r="L400" i="26"/>
  <c r="L405" i="26"/>
  <c r="J415" i="26"/>
  <c r="I415" i="26"/>
  <c r="G405" i="26"/>
  <c r="J400" i="26"/>
  <c r="G400" i="26"/>
  <c r="I400" i="26"/>
  <c r="J405" i="26"/>
  <c r="I405" i="26"/>
  <c r="G415" i="26"/>
  <c r="K1332" i="26" l="1"/>
  <c r="K1333" i="26"/>
  <c r="H1335" i="26"/>
  <c r="J1332" i="26"/>
  <c r="J1333" i="26"/>
  <c r="J1334" i="26"/>
  <c r="J1336" i="26"/>
  <c r="J1337" i="26"/>
  <c r="J1338" i="26"/>
  <c r="J1339" i="26"/>
  <c r="J1340" i="26"/>
  <c r="J1341" i="26"/>
  <c r="J1342" i="26"/>
  <c r="J1343" i="26"/>
  <c r="J1344" i="26"/>
  <c r="I1336" i="26"/>
  <c r="I1337" i="26"/>
  <c r="I1338" i="26"/>
  <c r="I1339" i="26"/>
  <c r="I1341" i="26"/>
  <c r="I1342" i="26"/>
  <c r="I1343" i="26"/>
  <c r="I1344" i="26"/>
  <c r="G1336" i="26"/>
  <c r="G1337" i="26"/>
  <c r="G1338" i="26"/>
  <c r="G1339" i="26"/>
  <c r="G1341" i="26"/>
  <c r="G1342" i="26"/>
  <c r="G1343" i="26"/>
  <c r="G1344" i="26"/>
  <c r="F1335" i="26"/>
  <c r="K1336" i="26"/>
  <c r="K1339" i="26"/>
  <c r="K1334" i="26" s="1"/>
  <c r="D1340" i="26"/>
  <c r="E1340" i="26"/>
  <c r="L1340" i="26" s="1"/>
  <c r="H1320" i="26"/>
  <c r="H1325" i="26"/>
  <c r="H863" i="26"/>
  <c r="F863" i="26"/>
  <c r="J639" i="26"/>
  <c r="I1340" i="26" l="1"/>
  <c r="J1335" i="26"/>
  <c r="G1340" i="26"/>
  <c r="K1331" i="26"/>
  <c r="K1827" i="26"/>
  <c r="K1822" i="26" s="1"/>
  <c r="K1855" i="26"/>
  <c r="K1862" i="26"/>
  <c r="H1876" i="26"/>
  <c r="H1877" i="26"/>
  <c r="H670" i="26"/>
  <c r="F670" i="26"/>
  <c r="J671" i="26"/>
  <c r="J672" i="26"/>
  <c r="J673" i="26"/>
  <c r="J674" i="26"/>
  <c r="I671" i="26"/>
  <c r="I672" i="26"/>
  <c r="I673" i="26"/>
  <c r="I674" i="26"/>
  <c r="G671" i="26"/>
  <c r="G672" i="26"/>
  <c r="G673" i="26"/>
  <c r="G674" i="26"/>
  <c r="J670" i="26" l="1"/>
  <c r="K2413" i="26"/>
  <c r="J2501" i="26" l="1"/>
  <c r="J2502" i="26"/>
  <c r="J2503" i="26"/>
  <c r="J2504" i="26"/>
  <c r="H2500" i="26"/>
  <c r="K2493" i="26" l="1"/>
  <c r="F61" i="26" l="1"/>
  <c r="F41" i="26" l="1"/>
  <c r="J61" i="26"/>
  <c r="K677" i="26"/>
  <c r="H770" i="26"/>
  <c r="K883" i="26"/>
  <c r="J36" i="26" l="1"/>
  <c r="F130" i="26"/>
  <c r="F210" i="26"/>
  <c r="F235" i="26"/>
  <c r="F270" i="26"/>
  <c r="K279" i="26"/>
  <c r="F310" i="26"/>
  <c r="H881" i="26" l="1"/>
  <c r="H882" i="26"/>
  <c r="H884" i="26"/>
  <c r="H1036" i="26"/>
  <c r="H1037" i="26"/>
  <c r="H1039" i="26"/>
  <c r="H1446" i="26"/>
  <c r="H1447" i="26"/>
  <c r="H1449" i="26"/>
  <c r="H1466" i="26"/>
  <c r="H1467" i="26"/>
  <c r="E1332" i="26" l="1"/>
  <c r="L1332" i="26" s="1"/>
  <c r="K2559" i="26" l="1"/>
  <c r="H2559" i="26"/>
  <c r="G2559" i="26"/>
  <c r="H2558" i="26"/>
  <c r="E2558" i="26"/>
  <c r="K2557" i="26"/>
  <c r="H2557" i="26"/>
  <c r="G2557" i="26"/>
  <c r="K2556" i="26"/>
  <c r="H2556" i="26"/>
  <c r="G2556" i="26"/>
  <c r="F2555" i="26"/>
  <c r="D2555" i="26"/>
  <c r="H2554" i="26"/>
  <c r="J2554" i="26" s="1"/>
  <c r="F2554" i="26"/>
  <c r="E2554" i="26"/>
  <c r="L2554" i="26" s="1"/>
  <c r="D2554" i="26"/>
  <c r="F2553" i="26"/>
  <c r="E2553" i="26"/>
  <c r="D2553" i="26"/>
  <c r="F2552" i="26"/>
  <c r="E2552" i="26"/>
  <c r="D2552" i="26"/>
  <c r="F2551" i="26"/>
  <c r="E2551" i="26"/>
  <c r="D2551" i="26"/>
  <c r="K2549" i="26"/>
  <c r="H2549" i="26"/>
  <c r="G2549" i="26"/>
  <c r="H2548" i="26"/>
  <c r="E2548" i="26"/>
  <c r="K2547" i="26"/>
  <c r="H2547" i="26"/>
  <c r="G2547" i="26"/>
  <c r="K2546" i="26"/>
  <c r="H2546" i="26"/>
  <c r="G2546" i="26"/>
  <c r="F2545" i="26"/>
  <c r="D2545" i="26"/>
  <c r="H2544" i="26"/>
  <c r="J2544" i="26" s="1"/>
  <c r="F2544" i="26"/>
  <c r="E2544" i="26"/>
  <c r="L2544" i="26" s="1"/>
  <c r="D2544" i="26"/>
  <c r="K2543" i="26"/>
  <c r="F2543" i="26"/>
  <c r="D2543" i="26"/>
  <c r="H2542" i="26"/>
  <c r="J2542" i="26" s="1"/>
  <c r="F2542" i="26"/>
  <c r="E2542" i="26"/>
  <c r="L2542" i="26" s="1"/>
  <c r="D2542" i="26"/>
  <c r="F2541" i="26"/>
  <c r="E2541" i="26"/>
  <c r="D2541" i="26"/>
  <c r="K2539" i="26"/>
  <c r="H2539" i="26"/>
  <c r="G2539" i="26"/>
  <c r="H2538" i="26"/>
  <c r="E2538" i="26"/>
  <c r="L2538" i="26" s="1"/>
  <c r="K2537" i="26"/>
  <c r="H2537" i="26"/>
  <c r="G2537" i="26"/>
  <c r="K2536" i="26"/>
  <c r="H2536" i="26"/>
  <c r="G2536" i="26"/>
  <c r="F2535" i="26"/>
  <c r="D2535" i="26"/>
  <c r="H2534" i="26"/>
  <c r="J2534" i="26" s="1"/>
  <c r="F2534" i="26"/>
  <c r="E2534" i="26"/>
  <c r="L2534" i="26" s="1"/>
  <c r="D2534" i="26"/>
  <c r="F2533" i="26"/>
  <c r="E2533" i="26"/>
  <c r="D2533" i="26"/>
  <c r="H2532" i="26"/>
  <c r="J2532" i="26" s="1"/>
  <c r="F2532" i="26"/>
  <c r="E2532" i="26"/>
  <c r="L2532" i="26" s="1"/>
  <c r="D2532" i="26"/>
  <c r="F2531" i="26"/>
  <c r="E2531" i="26"/>
  <c r="D2531" i="26"/>
  <c r="K2529" i="26"/>
  <c r="H2529" i="26"/>
  <c r="G2529" i="26"/>
  <c r="H2528" i="26"/>
  <c r="E2528" i="26"/>
  <c r="K2527" i="26"/>
  <c r="H2527" i="26"/>
  <c r="G2527" i="26"/>
  <c r="K2526" i="26"/>
  <c r="H2526" i="26"/>
  <c r="G2526" i="26"/>
  <c r="F2525" i="26"/>
  <c r="D2525" i="26"/>
  <c r="K2524" i="26"/>
  <c r="H2524" i="26"/>
  <c r="G2524" i="26"/>
  <c r="H2523" i="26"/>
  <c r="E2523" i="26"/>
  <c r="L2523" i="26" s="1"/>
  <c r="K2522" i="26"/>
  <c r="H2522" i="26"/>
  <c r="G2522" i="26"/>
  <c r="K2521" i="26"/>
  <c r="H2521" i="26"/>
  <c r="G2521" i="26"/>
  <c r="F2520" i="26"/>
  <c r="D2520" i="26"/>
  <c r="F2519" i="26"/>
  <c r="E2519" i="26"/>
  <c r="E2514" i="26" s="1"/>
  <c r="D2519" i="26"/>
  <c r="F2518" i="26"/>
  <c r="F2517" i="26"/>
  <c r="E2517" i="26"/>
  <c r="D2517" i="26"/>
  <c r="D2512" i="26" s="1"/>
  <c r="F2516" i="26"/>
  <c r="E2516" i="26"/>
  <c r="D2516" i="26"/>
  <c r="D2511" i="26" s="1"/>
  <c r="I2504" i="26"/>
  <c r="G2504" i="26"/>
  <c r="I2503" i="26"/>
  <c r="G2503" i="26"/>
  <c r="I2502" i="26"/>
  <c r="G2502" i="26"/>
  <c r="I2501" i="26"/>
  <c r="G2501" i="26"/>
  <c r="K2500" i="26"/>
  <c r="F2500" i="26"/>
  <c r="E2500" i="26"/>
  <c r="L2500" i="26" s="1"/>
  <c r="D2500" i="26"/>
  <c r="K2499" i="26"/>
  <c r="H2499" i="26"/>
  <c r="G2499" i="26"/>
  <c r="J2498" i="26"/>
  <c r="E2498" i="26"/>
  <c r="L2498" i="26" s="1"/>
  <c r="K2497" i="26"/>
  <c r="H2497" i="26"/>
  <c r="G2497" i="26"/>
  <c r="K2496" i="26"/>
  <c r="H2496" i="26"/>
  <c r="G2496" i="26"/>
  <c r="F2495" i="26"/>
  <c r="D2495" i="26"/>
  <c r="F2494" i="26"/>
  <c r="E2494" i="26"/>
  <c r="D2494" i="26"/>
  <c r="H2493" i="26"/>
  <c r="F2493" i="26"/>
  <c r="D2493" i="26"/>
  <c r="F2492" i="26"/>
  <c r="E2492" i="26"/>
  <c r="D2492" i="26"/>
  <c r="D2482" i="26" s="1"/>
  <c r="D2477" i="26" s="1"/>
  <c r="F2491" i="26"/>
  <c r="E2491" i="26"/>
  <c r="D2491" i="26"/>
  <c r="K2489" i="26"/>
  <c r="H2489" i="26"/>
  <c r="G2489" i="26"/>
  <c r="H2488" i="26"/>
  <c r="E2488" i="26"/>
  <c r="K2487" i="26"/>
  <c r="H2487" i="26"/>
  <c r="G2487" i="26"/>
  <c r="K2486" i="26"/>
  <c r="H2486" i="26"/>
  <c r="G2486" i="26"/>
  <c r="F2485" i="26"/>
  <c r="D2485" i="26"/>
  <c r="H2483" i="26"/>
  <c r="E2483" i="26"/>
  <c r="D2479" i="26"/>
  <c r="F2478" i="26"/>
  <c r="D2478" i="26"/>
  <c r="K2474" i="26"/>
  <c r="H2474" i="26"/>
  <c r="G2474" i="26"/>
  <c r="H2473" i="26"/>
  <c r="G2473" i="26"/>
  <c r="K2472" i="26"/>
  <c r="H2472" i="26"/>
  <c r="G2472" i="26"/>
  <c r="K2471" i="26"/>
  <c r="H2471" i="26"/>
  <c r="G2471" i="26"/>
  <c r="F2470" i="26"/>
  <c r="E2470" i="26"/>
  <c r="D2470" i="26"/>
  <c r="K2469" i="26"/>
  <c r="H2469" i="26"/>
  <c r="G2469" i="26"/>
  <c r="J2468" i="26"/>
  <c r="E2468" i="26"/>
  <c r="L2468" i="26" s="1"/>
  <c r="K2467" i="26"/>
  <c r="H2467" i="26"/>
  <c r="G2467" i="26"/>
  <c r="K2466" i="26"/>
  <c r="H2466" i="26"/>
  <c r="G2466" i="26"/>
  <c r="F2465" i="26"/>
  <c r="E2465" i="26"/>
  <c r="D2465" i="26"/>
  <c r="K2464" i="26"/>
  <c r="H2464" i="26"/>
  <c r="G2464" i="26"/>
  <c r="H2463" i="26"/>
  <c r="E2463" i="26"/>
  <c r="K2462" i="26"/>
  <c r="H2462" i="26"/>
  <c r="G2462" i="26"/>
  <c r="K2461" i="26"/>
  <c r="H2461" i="26"/>
  <c r="G2461" i="26"/>
  <c r="F2460" i="26"/>
  <c r="D2460" i="26"/>
  <c r="K2459" i="26"/>
  <c r="H2459" i="26"/>
  <c r="G2459" i="26"/>
  <c r="H2458" i="26"/>
  <c r="E2458" i="26"/>
  <c r="K2457" i="26"/>
  <c r="H2457" i="26"/>
  <c r="G2457" i="26"/>
  <c r="K2456" i="26"/>
  <c r="H2456" i="26"/>
  <c r="G2456" i="26"/>
  <c r="F2455" i="26"/>
  <c r="E2455" i="26"/>
  <c r="D2455" i="26"/>
  <c r="F2454" i="26"/>
  <c r="E2454" i="26"/>
  <c r="D2454" i="26"/>
  <c r="D2453" i="26"/>
  <c r="F2452" i="26"/>
  <c r="E2452" i="26"/>
  <c r="D2452" i="26"/>
  <c r="F2451" i="26"/>
  <c r="E2451" i="26"/>
  <c r="D2451" i="26"/>
  <c r="K2449" i="26"/>
  <c r="H2448" i="26"/>
  <c r="E2448" i="26"/>
  <c r="E2444" i="26"/>
  <c r="D2444" i="26"/>
  <c r="F2443" i="26"/>
  <c r="D2443" i="26"/>
  <c r="K2434" i="26"/>
  <c r="H2434" i="26"/>
  <c r="G2434" i="26"/>
  <c r="J2433" i="26"/>
  <c r="E2433" i="26"/>
  <c r="L2433" i="26" s="1"/>
  <c r="K2432" i="26"/>
  <c r="H2432" i="26"/>
  <c r="G2432" i="26"/>
  <c r="K2431" i="26"/>
  <c r="H2431" i="26"/>
  <c r="G2431" i="26"/>
  <c r="F2430" i="26"/>
  <c r="E2430" i="26"/>
  <c r="D2430" i="26"/>
  <c r="K2429" i="26"/>
  <c r="H2429" i="26"/>
  <c r="G2429" i="26"/>
  <c r="J2428" i="26"/>
  <c r="I2428" i="26"/>
  <c r="G2428" i="26"/>
  <c r="K2427" i="26"/>
  <c r="H2427" i="26"/>
  <c r="G2427" i="26"/>
  <c r="K2426" i="26"/>
  <c r="H2426" i="26"/>
  <c r="G2426" i="26"/>
  <c r="F2425" i="26"/>
  <c r="E2425" i="26"/>
  <c r="D2425" i="26"/>
  <c r="F2424" i="26"/>
  <c r="E2424" i="26"/>
  <c r="D2424" i="26"/>
  <c r="K2423" i="26"/>
  <c r="H2423" i="26"/>
  <c r="F2423" i="26"/>
  <c r="D2423" i="26"/>
  <c r="F2422" i="26"/>
  <c r="E2422" i="26"/>
  <c r="D2422" i="26"/>
  <c r="F2421" i="26"/>
  <c r="E2421" i="26"/>
  <c r="D2421" i="26"/>
  <c r="K2419" i="26"/>
  <c r="H2419" i="26"/>
  <c r="G2419" i="26"/>
  <c r="J2418" i="26"/>
  <c r="E2418" i="26"/>
  <c r="L2418" i="26" s="1"/>
  <c r="K2417" i="26"/>
  <c r="H2417" i="26"/>
  <c r="G2417" i="26"/>
  <c r="K2416" i="26"/>
  <c r="H2416" i="26"/>
  <c r="G2416" i="26"/>
  <c r="F2415" i="26"/>
  <c r="D2415" i="26"/>
  <c r="F2414" i="26"/>
  <c r="E2414" i="26"/>
  <c r="D2414" i="26"/>
  <c r="H2413" i="26"/>
  <c r="F2413" i="26"/>
  <c r="D2413" i="26"/>
  <c r="F2412" i="26"/>
  <c r="E2412" i="26"/>
  <c r="D2412" i="26"/>
  <c r="F2411" i="26"/>
  <c r="E2411" i="26"/>
  <c r="D2411" i="26"/>
  <c r="K2409" i="26"/>
  <c r="H2409" i="26"/>
  <c r="G2409" i="26"/>
  <c r="J2408" i="26"/>
  <c r="I2408" i="26"/>
  <c r="G2408" i="26"/>
  <c r="K2407" i="26"/>
  <c r="H2407" i="26"/>
  <c r="G2407" i="26"/>
  <c r="K2406" i="26"/>
  <c r="H2406" i="26"/>
  <c r="G2406" i="26"/>
  <c r="F2405" i="26"/>
  <c r="E2405" i="26"/>
  <c r="D2405" i="26"/>
  <c r="K2404" i="26"/>
  <c r="H2404" i="26"/>
  <c r="G2404" i="26"/>
  <c r="J2403" i="26"/>
  <c r="E2403" i="26"/>
  <c r="L2403" i="26" s="1"/>
  <c r="K2402" i="26"/>
  <c r="H2402" i="26"/>
  <c r="G2402" i="26"/>
  <c r="K2401" i="26"/>
  <c r="H2401" i="26"/>
  <c r="G2401" i="26"/>
  <c r="F2400" i="26"/>
  <c r="D2400" i="26"/>
  <c r="K2399" i="26"/>
  <c r="H2399" i="26"/>
  <c r="G2399" i="26"/>
  <c r="J2398" i="26"/>
  <c r="I2398" i="26"/>
  <c r="G2398" i="26"/>
  <c r="K2397" i="26"/>
  <c r="H2397" i="26"/>
  <c r="G2397" i="26"/>
  <c r="K2396" i="26"/>
  <c r="H2396" i="26"/>
  <c r="G2396" i="26"/>
  <c r="F2395" i="26"/>
  <c r="E2395" i="26"/>
  <c r="D2395" i="26"/>
  <c r="K2394" i="26"/>
  <c r="H2394" i="26"/>
  <c r="G2394" i="26"/>
  <c r="J2393" i="26"/>
  <c r="I2393" i="26"/>
  <c r="G2393" i="26"/>
  <c r="K2392" i="26"/>
  <c r="H2392" i="26"/>
  <c r="G2392" i="26"/>
  <c r="K2391" i="26"/>
  <c r="H2391" i="26"/>
  <c r="G2391" i="26"/>
  <c r="F2390" i="26"/>
  <c r="E2390" i="26"/>
  <c r="D2390" i="26"/>
  <c r="F2389" i="26"/>
  <c r="E2389" i="26"/>
  <c r="D2389" i="26"/>
  <c r="D2384" i="26" s="1"/>
  <c r="H2388" i="26"/>
  <c r="F2388" i="26"/>
  <c r="D2388" i="26"/>
  <c r="F2387" i="26"/>
  <c r="E2387" i="26"/>
  <c r="D2387" i="26"/>
  <c r="F2386" i="26"/>
  <c r="E2386" i="26"/>
  <c r="D2386" i="26"/>
  <c r="K2349" i="26"/>
  <c r="J2349" i="26"/>
  <c r="I2349" i="26"/>
  <c r="G2349" i="26"/>
  <c r="K2348" i="26"/>
  <c r="J2348" i="26"/>
  <c r="I2348" i="26"/>
  <c r="G2348" i="26"/>
  <c r="K2347" i="26"/>
  <c r="J2347" i="26"/>
  <c r="I2347" i="26"/>
  <c r="G2347" i="26"/>
  <c r="K2346" i="26"/>
  <c r="J2346" i="26"/>
  <c r="I2346" i="26"/>
  <c r="G2346" i="26"/>
  <c r="H2345" i="26"/>
  <c r="F2345" i="26"/>
  <c r="E2345" i="26"/>
  <c r="L2345" i="26" s="1"/>
  <c r="D2345" i="26"/>
  <c r="K2344" i="26"/>
  <c r="J2344" i="26"/>
  <c r="I2344" i="26"/>
  <c r="G2344" i="26"/>
  <c r="K2343" i="26"/>
  <c r="J2343" i="26"/>
  <c r="I2343" i="26"/>
  <c r="G2343" i="26"/>
  <c r="K2342" i="26"/>
  <c r="J2342" i="26"/>
  <c r="I2342" i="26"/>
  <c r="G2342" i="26"/>
  <c r="K2341" i="26"/>
  <c r="J2341" i="26"/>
  <c r="I2341" i="26"/>
  <c r="G2341" i="26"/>
  <c r="H2340" i="26"/>
  <c r="F2340" i="26"/>
  <c r="E2340" i="26"/>
  <c r="L2340" i="26" s="1"/>
  <c r="D2340" i="26"/>
  <c r="H2339" i="26"/>
  <c r="H2299" i="26" s="1"/>
  <c r="F2339" i="26"/>
  <c r="E2339" i="26"/>
  <c r="L2339" i="26" s="1"/>
  <c r="D2339" i="26"/>
  <c r="H2338" i="26"/>
  <c r="F2338" i="26"/>
  <c r="E2338" i="26"/>
  <c r="L2338" i="26" s="1"/>
  <c r="D2338" i="26"/>
  <c r="H2337" i="26"/>
  <c r="F2337" i="26"/>
  <c r="E2337" i="26"/>
  <c r="L2337" i="26" s="1"/>
  <c r="D2337" i="26"/>
  <c r="H2336" i="26"/>
  <c r="H2296" i="26" s="1"/>
  <c r="F2336" i="26"/>
  <c r="F2335" i="26" s="1"/>
  <c r="E2336" i="26"/>
  <c r="L2336" i="26" s="1"/>
  <c r="D2336" i="26"/>
  <c r="D2335" i="26" s="1"/>
  <c r="K2334" i="26"/>
  <c r="J2334" i="26"/>
  <c r="I2334" i="26"/>
  <c r="G2334" i="26"/>
  <c r="K2333" i="26"/>
  <c r="J2333" i="26"/>
  <c r="I2333" i="26"/>
  <c r="G2333" i="26"/>
  <c r="K2332" i="26"/>
  <c r="J2332" i="26"/>
  <c r="I2332" i="26"/>
  <c r="G2332" i="26"/>
  <c r="K2331" i="26"/>
  <c r="J2331" i="26"/>
  <c r="I2331" i="26"/>
  <c r="G2331" i="26"/>
  <c r="H2330" i="26"/>
  <c r="F2330" i="26"/>
  <c r="E2330" i="26"/>
  <c r="L2330" i="26" s="1"/>
  <c r="D2330" i="26"/>
  <c r="K2329" i="26"/>
  <c r="J2329" i="26"/>
  <c r="I2329" i="26"/>
  <c r="G2329" i="26"/>
  <c r="K2328" i="26"/>
  <c r="J2328" i="26"/>
  <c r="I2328" i="26"/>
  <c r="G2328" i="26"/>
  <c r="K2327" i="26"/>
  <c r="J2327" i="26"/>
  <c r="I2327" i="26"/>
  <c r="G2327" i="26"/>
  <c r="K2326" i="26"/>
  <c r="J2326" i="26"/>
  <c r="I2326" i="26"/>
  <c r="G2326" i="26"/>
  <c r="H2325" i="26"/>
  <c r="F2325" i="26"/>
  <c r="E2325" i="26"/>
  <c r="L2325" i="26" s="1"/>
  <c r="D2325" i="26"/>
  <c r="K2324" i="26"/>
  <c r="J2324" i="26"/>
  <c r="I2324" i="26"/>
  <c r="G2324" i="26"/>
  <c r="K2323" i="26"/>
  <c r="J2323" i="26"/>
  <c r="I2323" i="26"/>
  <c r="G2323" i="26"/>
  <c r="K2322" i="26"/>
  <c r="J2322" i="26"/>
  <c r="I2322" i="26"/>
  <c r="G2322" i="26"/>
  <c r="K2321" i="26"/>
  <c r="J2321" i="26"/>
  <c r="I2321" i="26"/>
  <c r="G2321" i="26"/>
  <c r="H2320" i="26"/>
  <c r="F2320" i="26"/>
  <c r="E2320" i="26"/>
  <c r="L2320" i="26" s="1"/>
  <c r="D2320" i="26"/>
  <c r="K2319" i="26"/>
  <c r="J2319" i="26"/>
  <c r="I2319" i="26"/>
  <c r="G2319" i="26"/>
  <c r="K2318" i="26"/>
  <c r="J2318" i="26"/>
  <c r="I2318" i="26"/>
  <c r="G2318" i="26"/>
  <c r="K2317" i="26"/>
  <c r="J2317" i="26"/>
  <c r="I2317" i="26"/>
  <c r="G2317" i="26"/>
  <c r="K2316" i="26"/>
  <c r="J2316" i="26"/>
  <c r="I2316" i="26"/>
  <c r="G2316" i="26"/>
  <c r="H2315" i="26"/>
  <c r="F2315" i="26"/>
  <c r="E2315" i="26"/>
  <c r="L2315" i="26" s="1"/>
  <c r="D2315" i="26"/>
  <c r="K2314" i="26"/>
  <c r="J2314" i="26"/>
  <c r="I2314" i="26"/>
  <c r="G2314" i="26"/>
  <c r="K2313" i="26"/>
  <c r="J2313" i="26"/>
  <c r="I2313" i="26"/>
  <c r="G2313" i="26"/>
  <c r="K2312" i="26"/>
  <c r="J2312" i="26"/>
  <c r="I2312" i="26"/>
  <c r="G2312" i="26"/>
  <c r="K2311" i="26"/>
  <c r="J2311" i="26"/>
  <c r="I2311" i="26"/>
  <c r="G2311" i="26"/>
  <c r="H2310" i="26"/>
  <c r="F2310" i="26"/>
  <c r="E2310" i="26"/>
  <c r="L2310" i="26" s="1"/>
  <c r="D2310" i="26"/>
  <c r="J2309" i="26"/>
  <c r="E2309" i="26"/>
  <c r="L2309" i="26" s="1"/>
  <c r="D2309" i="26"/>
  <c r="H2308" i="26"/>
  <c r="F2308" i="26"/>
  <c r="E2308" i="26"/>
  <c r="L2308" i="26" s="1"/>
  <c r="D2308" i="26"/>
  <c r="J2307" i="26"/>
  <c r="E2307" i="26"/>
  <c r="L2307" i="26" s="1"/>
  <c r="D2307" i="26"/>
  <c r="J2306" i="26"/>
  <c r="E2306" i="26"/>
  <c r="L2306" i="26" s="1"/>
  <c r="D2306" i="26"/>
  <c r="H2305" i="26"/>
  <c r="F2305" i="26"/>
  <c r="K2304" i="26"/>
  <c r="J2304" i="26"/>
  <c r="I2304" i="26"/>
  <c r="G2304" i="26"/>
  <c r="K2303" i="26"/>
  <c r="J2303" i="26"/>
  <c r="I2303" i="26"/>
  <c r="G2303" i="26"/>
  <c r="K2302" i="26"/>
  <c r="J2302" i="26"/>
  <c r="I2302" i="26"/>
  <c r="G2302" i="26"/>
  <c r="K2301" i="26"/>
  <c r="J2301" i="26"/>
  <c r="I2301" i="26"/>
  <c r="G2301" i="26"/>
  <c r="H2300" i="26"/>
  <c r="F2300" i="26"/>
  <c r="E2300" i="26"/>
  <c r="L2300" i="26" s="1"/>
  <c r="D2300" i="26"/>
  <c r="F2299" i="26"/>
  <c r="H2297" i="26"/>
  <c r="F2297" i="26"/>
  <c r="E2297" i="26"/>
  <c r="L2297" i="26" s="1"/>
  <c r="F2296" i="26"/>
  <c r="K2294" i="26"/>
  <c r="J2294" i="26"/>
  <c r="I2294" i="26"/>
  <c r="G2294" i="26"/>
  <c r="J2293" i="26"/>
  <c r="I2293" i="26"/>
  <c r="G2293" i="26"/>
  <c r="K2292" i="26"/>
  <c r="J2292" i="26"/>
  <c r="I2292" i="26"/>
  <c r="G2292" i="26"/>
  <c r="K2291" i="26"/>
  <c r="J2291" i="26"/>
  <c r="I2291" i="26"/>
  <c r="G2291" i="26"/>
  <c r="H2290" i="26"/>
  <c r="F2290" i="26"/>
  <c r="E2290" i="26"/>
  <c r="L2290" i="26" s="1"/>
  <c r="D2290" i="26"/>
  <c r="K2289" i="26"/>
  <c r="J2289" i="26"/>
  <c r="I2289" i="26"/>
  <c r="G2289" i="26"/>
  <c r="J2288" i="26"/>
  <c r="I2288" i="26"/>
  <c r="G2288" i="26"/>
  <c r="K2287" i="26"/>
  <c r="J2287" i="26"/>
  <c r="I2287" i="26"/>
  <c r="G2287" i="26"/>
  <c r="K2286" i="26"/>
  <c r="J2286" i="26"/>
  <c r="I2286" i="26"/>
  <c r="G2286" i="26"/>
  <c r="H2285" i="26"/>
  <c r="F2285" i="26"/>
  <c r="E2285" i="26"/>
  <c r="D2285" i="26"/>
  <c r="K2284" i="26"/>
  <c r="J2284" i="26"/>
  <c r="I2284" i="26"/>
  <c r="G2284" i="26"/>
  <c r="K2283" i="26"/>
  <c r="J2283" i="26"/>
  <c r="I2283" i="26"/>
  <c r="G2283" i="26"/>
  <c r="K2282" i="26"/>
  <c r="J2282" i="26"/>
  <c r="I2282" i="26"/>
  <c r="G2282" i="26"/>
  <c r="K2281" i="26"/>
  <c r="J2281" i="26"/>
  <c r="I2281" i="26"/>
  <c r="G2281" i="26"/>
  <c r="H2280" i="26"/>
  <c r="F2280" i="26"/>
  <c r="E2280" i="26"/>
  <c r="D2280" i="26"/>
  <c r="K2279" i="26"/>
  <c r="J2279" i="26"/>
  <c r="I2279" i="26"/>
  <c r="G2279" i="26"/>
  <c r="K2278" i="26"/>
  <c r="J2278" i="26"/>
  <c r="I2278" i="26"/>
  <c r="G2278" i="26"/>
  <c r="K2277" i="26"/>
  <c r="J2277" i="26"/>
  <c r="I2277" i="26"/>
  <c r="G2277" i="26"/>
  <c r="K2276" i="26"/>
  <c r="J2276" i="26"/>
  <c r="I2276" i="26"/>
  <c r="G2276" i="26"/>
  <c r="H2275" i="26"/>
  <c r="F2275" i="26"/>
  <c r="E2275" i="26"/>
  <c r="L2275" i="26" s="1"/>
  <c r="D2275" i="26"/>
  <c r="D2296" i="26" l="1"/>
  <c r="D2298" i="26"/>
  <c r="D2299" i="26"/>
  <c r="D2508" i="26"/>
  <c r="L2463" i="26"/>
  <c r="D2506" i="26"/>
  <c r="L2558" i="26"/>
  <c r="L2280" i="26"/>
  <c r="F2298" i="26"/>
  <c r="F2383" i="26"/>
  <c r="F2384" i="26"/>
  <c r="L2392" i="26"/>
  <c r="L2394" i="26"/>
  <c r="L2396" i="26"/>
  <c r="L2399" i="26"/>
  <c r="L2402" i="26"/>
  <c r="L2407" i="26"/>
  <c r="L2416" i="26"/>
  <c r="L2419" i="26"/>
  <c r="L2427" i="26"/>
  <c r="L2432" i="26"/>
  <c r="J2448" i="26"/>
  <c r="H2455" i="26"/>
  <c r="L2456" i="26"/>
  <c r="J2458" i="26"/>
  <c r="L2459" i="26"/>
  <c r="L2462" i="26"/>
  <c r="L2467" i="26"/>
  <c r="L2472" i="26"/>
  <c r="L2474" i="26"/>
  <c r="J2483" i="26"/>
  <c r="H2485" i="26"/>
  <c r="J2485" i="26" s="1"/>
  <c r="L2486" i="26"/>
  <c r="L2489" i="26"/>
  <c r="L2497" i="26"/>
  <c r="F2512" i="26"/>
  <c r="F2513" i="26"/>
  <c r="L2522" i="26"/>
  <c r="H2525" i="26"/>
  <c r="L2526" i="26"/>
  <c r="J2528" i="26"/>
  <c r="L2529" i="26"/>
  <c r="L2537" i="26"/>
  <c r="H2545" i="26"/>
  <c r="L2546" i="26"/>
  <c r="J2548" i="26"/>
  <c r="L2549" i="26"/>
  <c r="H2555" i="26"/>
  <c r="L2556" i="26"/>
  <c r="J2558" i="26"/>
  <c r="L2559" i="26"/>
  <c r="L2285" i="26"/>
  <c r="L2391" i="26"/>
  <c r="L2397" i="26"/>
  <c r="L2401" i="26"/>
  <c r="L2404" i="26"/>
  <c r="L2406" i="26"/>
  <c r="L2409" i="26"/>
  <c r="L2417" i="26"/>
  <c r="H2425" i="26"/>
  <c r="L2425" i="26" s="1"/>
  <c r="L2426" i="26"/>
  <c r="L2429" i="26"/>
  <c r="H2430" i="26"/>
  <c r="L2430" i="26" s="1"/>
  <c r="L2431" i="26"/>
  <c r="L2434" i="26"/>
  <c r="L2448" i="26"/>
  <c r="L2457" i="26"/>
  <c r="L2458" i="26"/>
  <c r="H2460" i="26"/>
  <c r="L2461" i="26"/>
  <c r="J2463" i="26"/>
  <c r="L2464" i="26"/>
  <c r="H2465" i="26"/>
  <c r="L2465" i="26" s="1"/>
  <c r="L2466" i="26"/>
  <c r="L2469" i="26"/>
  <c r="H2470" i="26"/>
  <c r="L2470" i="26" s="1"/>
  <c r="L2471" i="26"/>
  <c r="L2473" i="26"/>
  <c r="L2483" i="26"/>
  <c r="L2487" i="26"/>
  <c r="L2488" i="26"/>
  <c r="F2482" i="26"/>
  <c r="F2484" i="26"/>
  <c r="L2496" i="26"/>
  <c r="L2499" i="26"/>
  <c r="J2500" i="26"/>
  <c r="H2520" i="26"/>
  <c r="L2521" i="26"/>
  <c r="J2523" i="26"/>
  <c r="L2524" i="26"/>
  <c r="L2527" i="26"/>
  <c r="L2528" i="26"/>
  <c r="H2535" i="26"/>
  <c r="J2535" i="26" s="1"/>
  <c r="L2536" i="26"/>
  <c r="L2539" i="26"/>
  <c r="L2547" i="26"/>
  <c r="L2548" i="26"/>
  <c r="L2557" i="26"/>
  <c r="K2307" i="26"/>
  <c r="K2315" i="26"/>
  <c r="K2320" i="26"/>
  <c r="K2325" i="26"/>
  <c r="K2330" i="26"/>
  <c r="K2336" i="26"/>
  <c r="K2337" i="26"/>
  <c r="K2338" i="26"/>
  <c r="K2339" i="26"/>
  <c r="K2340" i="26"/>
  <c r="K2345" i="26"/>
  <c r="J2392" i="26"/>
  <c r="I2394" i="26"/>
  <c r="J2396" i="26"/>
  <c r="I2402" i="26"/>
  <c r="E2388" i="26"/>
  <c r="L2388" i="26" s="1"/>
  <c r="I2407" i="26"/>
  <c r="I2416" i="26"/>
  <c r="J2419" i="26"/>
  <c r="J2427" i="26"/>
  <c r="J2432" i="26"/>
  <c r="K2444" i="26"/>
  <c r="J2456" i="26"/>
  <c r="J2459" i="26"/>
  <c r="J2462" i="26"/>
  <c r="J2472" i="26"/>
  <c r="J2474" i="26"/>
  <c r="J2486" i="26"/>
  <c r="I2489" i="26"/>
  <c r="K2492" i="26"/>
  <c r="K2494" i="26"/>
  <c r="I2497" i="26"/>
  <c r="E2511" i="26"/>
  <c r="J2522" i="26"/>
  <c r="J2526" i="26"/>
  <c r="J2529" i="26"/>
  <c r="K2532" i="26"/>
  <c r="I2537" i="26"/>
  <c r="K2541" i="26"/>
  <c r="K2544" i="26"/>
  <c r="J2546" i="26"/>
  <c r="J2549" i="26"/>
  <c r="K2552" i="26"/>
  <c r="K2554" i="26"/>
  <c r="J2556" i="26"/>
  <c r="J2559" i="26"/>
  <c r="K2275" i="26"/>
  <c r="K2297" i="26"/>
  <c r="K2310" i="26"/>
  <c r="K2300" i="26"/>
  <c r="K2306" i="26"/>
  <c r="K2308" i="26"/>
  <c r="K2309" i="26"/>
  <c r="J2391" i="26"/>
  <c r="I2397" i="26"/>
  <c r="J2401" i="26"/>
  <c r="I2404" i="26"/>
  <c r="J2406" i="26"/>
  <c r="J2409" i="26"/>
  <c r="J2417" i="26"/>
  <c r="I2426" i="26"/>
  <c r="J2429" i="26"/>
  <c r="I2431" i="26"/>
  <c r="I2434" i="26"/>
  <c r="G2448" i="26"/>
  <c r="J2457" i="26"/>
  <c r="G2458" i="26"/>
  <c r="J2461" i="26"/>
  <c r="J2464" i="26"/>
  <c r="J2466" i="26"/>
  <c r="J2469" i="26"/>
  <c r="J2471" i="26"/>
  <c r="G2483" i="26"/>
  <c r="I2487" i="26"/>
  <c r="K2491" i="26"/>
  <c r="J2496" i="26"/>
  <c r="I2499" i="26"/>
  <c r="J2521" i="26"/>
  <c r="J2524" i="26"/>
  <c r="J2527" i="26"/>
  <c r="K2531" i="26"/>
  <c r="K2534" i="26"/>
  <c r="J2536" i="26"/>
  <c r="I2539" i="26"/>
  <c r="K2542" i="26"/>
  <c r="J2547" i="26"/>
  <c r="K2551" i="26"/>
  <c r="K2553" i="26"/>
  <c r="J2557" i="26"/>
  <c r="E2555" i="26"/>
  <c r="L2555" i="26" s="1"/>
  <c r="H2335" i="26"/>
  <c r="E2335" i="26"/>
  <c r="E2481" i="26"/>
  <c r="D2383" i="26"/>
  <c r="E2509" i="26"/>
  <c r="E2506" i="26"/>
  <c r="D2507" i="26"/>
  <c r="F2507" i="26"/>
  <c r="H2452" i="26"/>
  <c r="J2452" i="26" s="1"/>
  <c r="E2453" i="26"/>
  <c r="H2519" i="26"/>
  <c r="J2519" i="26" s="1"/>
  <c r="D2550" i="26"/>
  <c r="G2551" i="26"/>
  <c r="G2553" i="26"/>
  <c r="K2451" i="26"/>
  <c r="I2388" i="26"/>
  <c r="F2382" i="26"/>
  <c r="E2299" i="26"/>
  <c r="L2299" i="26" s="1"/>
  <c r="H2298" i="26"/>
  <c r="E2381" i="26"/>
  <c r="D2382" i="26"/>
  <c r="J2473" i="26"/>
  <c r="H2453" i="26"/>
  <c r="K2415" i="26"/>
  <c r="K2455" i="26"/>
  <c r="H2517" i="26"/>
  <c r="J2517" i="26" s="1"/>
  <c r="K2390" i="26"/>
  <c r="K2405" i="26"/>
  <c r="K2460" i="26"/>
  <c r="K2465" i="26"/>
  <c r="K2470" i="26"/>
  <c r="K2495" i="26"/>
  <c r="I2500" i="26"/>
  <c r="H2518" i="26"/>
  <c r="H2513" i="26" s="1"/>
  <c r="F2508" i="26"/>
  <c r="H2531" i="26"/>
  <c r="J2531" i="26" s="1"/>
  <c r="F2515" i="26"/>
  <c r="E2296" i="26"/>
  <c r="L2296" i="26" s="1"/>
  <c r="E2298" i="26"/>
  <c r="L2298" i="26" s="1"/>
  <c r="E2423" i="26"/>
  <c r="L2423" i="26" s="1"/>
  <c r="D2450" i="26"/>
  <c r="F2450" i="26"/>
  <c r="K2454" i="26"/>
  <c r="H2516" i="26"/>
  <c r="J2516" i="26" s="1"/>
  <c r="F2511" i="26"/>
  <c r="D2540" i="26"/>
  <c r="F2420" i="26"/>
  <c r="D2385" i="26"/>
  <c r="F2385" i="26"/>
  <c r="E2385" i="26"/>
  <c r="I2406" i="26"/>
  <c r="D2410" i="26"/>
  <c r="F2410" i="26"/>
  <c r="D2447" i="26"/>
  <c r="D2442" i="26" s="1"/>
  <c r="D2437" i="26" s="1"/>
  <c r="I2458" i="26"/>
  <c r="I2461" i="26"/>
  <c r="G2468" i="26"/>
  <c r="I2469" i="26"/>
  <c r="E2482" i="26"/>
  <c r="E2484" i="26"/>
  <c r="H2541" i="26"/>
  <c r="I2541" i="26" s="1"/>
  <c r="H2295" i="26"/>
  <c r="G2519" i="26"/>
  <c r="I2521" i="26"/>
  <c r="G2275" i="26"/>
  <c r="K2421" i="26"/>
  <c r="H2422" i="26"/>
  <c r="J2422" i="26" s="1"/>
  <c r="D2420" i="26"/>
  <c r="D2438" i="26"/>
  <c r="F2477" i="26"/>
  <c r="H2478" i="26"/>
  <c r="J2478" i="26" s="1"/>
  <c r="G2492" i="26"/>
  <c r="G2280" i="26"/>
  <c r="J2296" i="26"/>
  <c r="F2295" i="26"/>
  <c r="E2305" i="26"/>
  <c r="L2305" i="26" s="1"/>
  <c r="J2305" i="26"/>
  <c r="D2305" i="26"/>
  <c r="E2382" i="26"/>
  <c r="G2395" i="26"/>
  <c r="I2427" i="26"/>
  <c r="G2433" i="26"/>
  <c r="E2443" i="26"/>
  <c r="H2443" i="26"/>
  <c r="J2443" i="26" s="1"/>
  <c r="I2448" i="26"/>
  <c r="E2478" i="26"/>
  <c r="H2495" i="26"/>
  <c r="J2495" i="26" s="1"/>
  <c r="I2527" i="26"/>
  <c r="I2536" i="26"/>
  <c r="J2537" i="26"/>
  <c r="I2538" i="26"/>
  <c r="F2540" i="26"/>
  <c r="J2285" i="26"/>
  <c r="G2290" i="26"/>
  <c r="K2290" i="26"/>
  <c r="J2297" i="26"/>
  <c r="J2298" i="26"/>
  <c r="J2299" i="26"/>
  <c r="J2300" i="26"/>
  <c r="G2345" i="26"/>
  <c r="K2386" i="26"/>
  <c r="G2387" i="26"/>
  <c r="K2387" i="26"/>
  <c r="J2388" i="26"/>
  <c r="K2389" i="26"/>
  <c r="E2413" i="26"/>
  <c r="L2413" i="26" s="1"/>
  <c r="H2414" i="26"/>
  <c r="J2414" i="26" s="1"/>
  <c r="E2415" i="26"/>
  <c r="G2418" i="26"/>
  <c r="I2419" i="26"/>
  <c r="H2424" i="26"/>
  <c r="J2424" i="26" s="1"/>
  <c r="G2430" i="26"/>
  <c r="K2430" i="26"/>
  <c r="F2438" i="26"/>
  <c r="D2439" i="26"/>
  <c r="I2464" i="26"/>
  <c r="E2476" i="26"/>
  <c r="I2483" i="26"/>
  <c r="D2490" i="26"/>
  <c r="G2491" i="26"/>
  <c r="H2494" i="26"/>
  <c r="J2494" i="26" s="1"/>
  <c r="J2499" i="26"/>
  <c r="I2524" i="26"/>
  <c r="E2550" i="26"/>
  <c r="G2552" i="26"/>
  <c r="G2554" i="26"/>
  <c r="D2515" i="26"/>
  <c r="I2275" i="26"/>
  <c r="I2280" i="26"/>
  <c r="K2285" i="26"/>
  <c r="I2290" i="26"/>
  <c r="D2297" i="26"/>
  <c r="D2295" i="26" s="1"/>
  <c r="G2308" i="26"/>
  <c r="G2309" i="26"/>
  <c r="G2310" i="26"/>
  <c r="G2315" i="26"/>
  <c r="G2320" i="26"/>
  <c r="G2325" i="26"/>
  <c r="G2330" i="26"/>
  <c r="G2336" i="26"/>
  <c r="G2337" i="26"/>
  <c r="G2338" i="26"/>
  <c r="G2339" i="26"/>
  <c r="G2340" i="26"/>
  <c r="I2345" i="26"/>
  <c r="D2381" i="26"/>
  <c r="F2381" i="26"/>
  <c r="H2383" i="26"/>
  <c r="E2384" i="26"/>
  <c r="H2386" i="26"/>
  <c r="I2386" i="26" s="1"/>
  <c r="I2392" i="26"/>
  <c r="I2396" i="26"/>
  <c r="I2401" i="26"/>
  <c r="G2405" i="26"/>
  <c r="I2409" i="26"/>
  <c r="H2411" i="26"/>
  <c r="J2411" i="26" s="1"/>
  <c r="H2412" i="26"/>
  <c r="J2412" i="26" s="1"/>
  <c r="J2413" i="26"/>
  <c r="I2417" i="26"/>
  <c r="H2421" i="26"/>
  <c r="J2421" i="26" s="1"/>
  <c r="K2422" i="26"/>
  <c r="J2423" i="26"/>
  <c r="K2424" i="26"/>
  <c r="G2425" i="26"/>
  <c r="K2425" i="26"/>
  <c r="I2429" i="26"/>
  <c r="I2432" i="26"/>
  <c r="H2451" i="26"/>
  <c r="J2451" i="26" s="1"/>
  <c r="K2452" i="26"/>
  <c r="G2454" i="26"/>
  <c r="I2457" i="26"/>
  <c r="J2467" i="26"/>
  <c r="I2467" i="26"/>
  <c r="I2308" i="26"/>
  <c r="I2310" i="26"/>
  <c r="I2315" i="26"/>
  <c r="I2320" i="26"/>
  <c r="I2325" i="26"/>
  <c r="I2330" i="26"/>
  <c r="I2336" i="26"/>
  <c r="I2337" i="26"/>
  <c r="I2338" i="26"/>
  <c r="I2339" i="26"/>
  <c r="I2340" i="26"/>
  <c r="I2472" i="26"/>
  <c r="I2474" i="26"/>
  <c r="D2481" i="26"/>
  <c r="F2481" i="26"/>
  <c r="I2486" i="26"/>
  <c r="J2487" i="26"/>
  <c r="I2488" i="26"/>
  <c r="H2491" i="26"/>
  <c r="I2491" i="26" s="1"/>
  <c r="H2492" i="26"/>
  <c r="I2492" i="26" s="1"/>
  <c r="F2490" i="26"/>
  <c r="G2494" i="26"/>
  <c r="I2496" i="26"/>
  <c r="J2497" i="26"/>
  <c r="I2498" i="26"/>
  <c r="G2500" i="26"/>
  <c r="E2512" i="26"/>
  <c r="D2514" i="26"/>
  <c r="F2514" i="26"/>
  <c r="G2516" i="26"/>
  <c r="G2517" i="26"/>
  <c r="K2517" i="26"/>
  <c r="E2525" i="26"/>
  <c r="L2525" i="26" s="1"/>
  <c r="K2525" i="26"/>
  <c r="G2528" i="26"/>
  <c r="I2528" i="26"/>
  <c r="I2529" i="26"/>
  <c r="E2530" i="26"/>
  <c r="D2530" i="26"/>
  <c r="G2534" i="26"/>
  <c r="G2541" i="26"/>
  <c r="G2542" i="26"/>
  <c r="H2543" i="26"/>
  <c r="G2544" i="26"/>
  <c r="I2546" i="26"/>
  <c r="F2550" i="26"/>
  <c r="H2551" i="26"/>
  <c r="J2551" i="26" s="1"/>
  <c r="H2552" i="26"/>
  <c r="J2552" i="26" s="1"/>
  <c r="H2553" i="26"/>
  <c r="J2553" i="26" s="1"/>
  <c r="I2556" i="26"/>
  <c r="I2559" i="26"/>
  <c r="I2494" i="26"/>
  <c r="J2513" i="26"/>
  <c r="H2387" i="26"/>
  <c r="H2389" i="26"/>
  <c r="I2391" i="26"/>
  <c r="H2390" i="26"/>
  <c r="J2394" i="26"/>
  <c r="H2395" i="26"/>
  <c r="K2395" i="26"/>
  <c r="J2397" i="26"/>
  <c r="J2430" i="26"/>
  <c r="I2430" i="26"/>
  <c r="G2386" i="26"/>
  <c r="G2388" i="26"/>
  <c r="G2389" i="26"/>
  <c r="G2390" i="26"/>
  <c r="I2399" i="26"/>
  <c r="J2399" i="26"/>
  <c r="J2425" i="26"/>
  <c r="H2400" i="26"/>
  <c r="J2402" i="26"/>
  <c r="I2403" i="26"/>
  <c r="K2403" i="26"/>
  <c r="J2404" i="26"/>
  <c r="H2405" i="26"/>
  <c r="L2405" i="26" s="1"/>
  <c r="J2407" i="26"/>
  <c r="G2411" i="26"/>
  <c r="I2411" i="26"/>
  <c r="K2411" i="26"/>
  <c r="G2412" i="26"/>
  <c r="K2412" i="26"/>
  <c r="G2413" i="26"/>
  <c r="I2413" i="26"/>
  <c r="G2414" i="26"/>
  <c r="K2414" i="26"/>
  <c r="G2415" i="26"/>
  <c r="J2416" i="26"/>
  <c r="G2421" i="26"/>
  <c r="G2422" i="26"/>
  <c r="G2424" i="26"/>
  <c r="I2424" i="26"/>
  <c r="J2426" i="26"/>
  <c r="J2431" i="26"/>
  <c r="J2434" i="26"/>
  <c r="J2460" i="26"/>
  <c r="E2400" i="26"/>
  <c r="L2400" i="26" s="1"/>
  <c r="G2403" i="26"/>
  <c r="H2415" i="26"/>
  <c r="I2418" i="26"/>
  <c r="I2433" i="26"/>
  <c r="G2451" i="26"/>
  <c r="I2451" i="26"/>
  <c r="G2452" i="26"/>
  <c r="J2455" i="26"/>
  <c r="I2465" i="26"/>
  <c r="J2465" i="26"/>
  <c r="I2470" i="26"/>
  <c r="J2470" i="26"/>
  <c r="H2454" i="26"/>
  <c r="I2456" i="26"/>
  <c r="I2459" i="26"/>
  <c r="E2460" i="26"/>
  <c r="L2460" i="26" s="1"/>
  <c r="I2462" i="26"/>
  <c r="G2463" i="26"/>
  <c r="I2463" i="26"/>
  <c r="I2466" i="26"/>
  <c r="I2468" i="26"/>
  <c r="I2471" i="26"/>
  <c r="I2473" i="26"/>
  <c r="F2479" i="26"/>
  <c r="H2484" i="26"/>
  <c r="G2488" i="26"/>
  <c r="E2485" i="26"/>
  <c r="L2485" i="26" s="1"/>
  <c r="J2488" i="26"/>
  <c r="J2489" i="26"/>
  <c r="J2491" i="26"/>
  <c r="G2498" i="26"/>
  <c r="E2495" i="26"/>
  <c r="E2493" i="26"/>
  <c r="L2493" i="26" s="1"/>
  <c r="G2455" i="26"/>
  <c r="G2465" i="26"/>
  <c r="G2470" i="26"/>
  <c r="G2478" i="26"/>
  <c r="K2485" i="26"/>
  <c r="J2493" i="26"/>
  <c r="J2525" i="26"/>
  <c r="K2516" i="26"/>
  <c r="E2518" i="26"/>
  <c r="L2518" i="26" s="1"/>
  <c r="K2519" i="26"/>
  <c r="E2520" i="26"/>
  <c r="L2520" i="26" s="1"/>
  <c r="I2522" i="26"/>
  <c r="G2523" i="26"/>
  <c r="I2523" i="26"/>
  <c r="K2523" i="26"/>
  <c r="I2526" i="26"/>
  <c r="F2530" i="26"/>
  <c r="H2533" i="26"/>
  <c r="L2533" i="26" s="1"/>
  <c r="I2534" i="26"/>
  <c r="G2538" i="26"/>
  <c r="E2535" i="26"/>
  <c r="L2535" i="26" s="1"/>
  <c r="J2538" i="26"/>
  <c r="J2539" i="26"/>
  <c r="G2531" i="26"/>
  <c r="G2532" i="26"/>
  <c r="I2532" i="26"/>
  <c r="G2533" i="26"/>
  <c r="K2535" i="26"/>
  <c r="J2541" i="26"/>
  <c r="J2545" i="26"/>
  <c r="J2555" i="26"/>
  <c r="I2542" i="26"/>
  <c r="E2543" i="26"/>
  <c r="I2544" i="26"/>
  <c r="E2545" i="26"/>
  <c r="L2545" i="26" s="1"/>
  <c r="K2545" i="26"/>
  <c r="I2547" i="26"/>
  <c r="G2548" i="26"/>
  <c r="I2548" i="26"/>
  <c r="I2549" i="26"/>
  <c r="I2554" i="26"/>
  <c r="G2555" i="26"/>
  <c r="I2557" i="26"/>
  <c r="G2558" i="26"/>
  <c r="I2558" i="26"/>
  <c r="K2558" i="26"/>
  <c r="J2280" i="26"/>
  <c r="G2285" i="26"/>
  <c r="I2285" i="26"/>
  <c r="J2290" i="26"/>
  <c r="G2306" i="26"/>
  <c r="G2307" i="26"/>
  <c r="J2308" i="26"/>
  <c r="J2275" i="26"/>
  <c r="K2280" i="26"/>
  <c r="G2297" i="26"/>
  <c r="I2297" i="26"/>
  <c r="G2300" i="26"/>
  <c r="I2300" i="26"/>
  <c r="I2305" i="26"/>
  <c r="I2306" i="26"/>
  <c r="I2307" i="26"/>
  <c r="J2310" i="26"/>
  <c r="J2315" i="26"/>
  <c r="J2320" i="26"/>
  <c r="J2325" i="26"/>
  <c r="J2330" i="26"/>
  <c r="J2335" i="26"/>
  <c r="J2336" i="26"/>
  <c r="J2337" i="26"/>
  <c r="J2338" i="26"/>
  <c r="J2339" i="26"/>
  <c r="J2340" i="26"/>
  <c r="J2345" i="26"/>
  <c r="I2309" i="26"/>
  <c r="J2033" i="26"/>
  <c r="I2033" i="26"/>
  <c r="G2033" i="26"/>
  <c r="J2032" i="26"/>
  <c r="I2032" i="26"/>
  <c r="G2032" i="26"/>
  <c r="J2031" i="26"/>
  <c r="I2031" i="26"/>
  <c r="G2031" i="26"/>
  <c r="J2030" i="26"/>
  <c r="I2030" i="26"/>
  <c r="G2030" i="26"/>
  <c r="K2029" i="26"/>
  <c r="H2029" i="26"/>
  <c r="F2029" i="26"/>
  <c r="E2029" i="26"/>
  <c r="L2029" i="26" s="1"/>
  <c r="D2029" i="26"/>
  <c r="J2028" i="26"/>
  <c r="I2028" i="26"/>
  <c r="G2028" i="26"/>
  <c r="J2027" i="26"/>
  <c r="I2027" i="26"/>
  <c r="G2027" i="26"/>
  <c r="J2026" i="26"/>
  <c r="I2026" i="26"/>
  <c r="G2026" i="26"/>
  <c r="J2025" i="26"/>
  <c r="I2025" i="26"/>
  <c r="G2025" i="26"/>
  <c r="K2024" i="26"/>
  <c r="H2024" i="26"/>
  <c r="F2024" i="26"/>
  <c r="E2024" i="26"/>
  <c r="L2024" i="26" s="1"/>
  <c r="D2024" i="26"/>
  <c r="J2023" i="26"/>
  <c r="I2023" i="26"/>
  <c r="G2023" i="26"/>
  <c r="K2022" i="26"/>
  <c r="J2022" i="26"/>
  <c r="I2022" i="26"/>
  <c r="G2022" i="26"/>
  <c r="J2021" i="26"/>
  <c r="I2021" i="26"/>
  <c r="G2021" i="26"/>
  <c r="J2020" i="26"/>
  <c r="I2020" i="26"/>
  <c r="G2020" i="26"/>
  <c r="F2019" i="26"/>
  <c r="E2019" i="26"/>
  <c r="L2019" i="26" s="1"/>
  <c r="D2019" i="26"/>
  <c r="J2018" i="26"/>
  <c r="I2018" i="26"/>
  <c r="G2018" i="26"/>
  <c r="K2017" i="26"/>
  <c r="J2017" i="26"/>
  <c r="I2017" i="26"/>
  <c r="G2017" i="26"/>
  <c r="J2016" i="26"/>
  <c r="I2016" i="26"/>
  <c r="G2016" i="26"/>
  <c r="J2015" i="26"/>
  <c r="I2015" i="26"/>
  <c r="F2014" i="26"/>
  <c r="E2014" i="26"/>
  <c r="L2014" i="26" s="1"/>
  <c r="D2014" i="26"/>
  <c r="J2013" i="26"/>
  <c r="I2013" i="26"/>
  <c r="G2013" i="26"/>
  <c r="J2012" i="26"/>
  <c r="I2012" i="26"/>
  <c r="G2012" i="26"/>
  <c r="J2011" i="26"/>
  <c r="I2011" i="26"/>
  <c r="G2011" i="26"/>
  <c r="J2010" i="26"/>
  <c r="I2010" i="26"/>
  <c r="G2010" i="26"/>
  <c r="K2009" i="26"/>
  <c r="H2009" i="26"/>
  <c r="F2009" i="26"/>
  <c r="E2009" i="26"/>
  <c r="L2009" i="26" s="1"/>
  <c r="D2009" i="26"/>
  <c r="K2008" i="26"/>
  <c r="H2008" i="26"/>
  <c r="F2008" i="26"/>
  <c r="E2008" i="26"/>
  <c r="L2008" i="26" s="1"/>
  <c r="D2008" i="26"/>
  <c r="H2007" i="26"/>
  <c r="F2007" i="26"/>
  <c r="E2007" i="26"/>
  <c r="L2007" i="26" s="1"/>
  <c r="D2007" i="26"/>
  <c r="K2006" i="26"/>
  <c r="H2006" i="26"/>
  <c r="F2006" i="26"/>
  <c r="E2006" i="26"/>
  <c r="L2006" i="26" s="1"/>
  <c r="D2006" i="26"/>
  <c r="K2005" i="26"/>
  <c r="H2005" i="26"/>
  <c r="F2005" i="26"/>
  <c r="E2005" i="26"/>
  <c r="L2005" i="26" s="1"/>
  <c r="D2005" i="26"/>
  <c r="K2003" i="26"/>
  <c r="J2003" i="26"/>
  <c r="I2003" i="26"/>
  <c r="G2003" i="26"/>
  <c r="J2002" i="26"/>
  <c r="I2002" i="26"/>
  <c r="G2002" i="26"/>
  <c r="K2001" i="26"/>
  <c r="J2001" i="26"/>
  <c r="I2001" i="26"/>
  <c r="G2001" i="26"/>
  <c r="K2000" i="26"/>
  <c r="J2000" i="26"/>
  <c r="I2000" i="26"/>
  <c r="G2000" i="26"/>
  <c r="H1999" i="26"/>
  <c r="F1999" i="26"/>
  <c r="E1999" i="26"/>
  <c r="L1999" i="26" s="1"/>
  <c r="D1999" i="26"/>
  <c r="J1998" i="26"/>
  <c r="I1998" i="26"/>
  <c r="G1998" i="26"/>
  <c r="J1997" i="26"/>
  <c r="I1997" i="26"/>
  <c r="G1997" i="26"/>
  <c r="J1996" i="26"/>
  <c r="I1996" i="26"/>
  <c r="G1996" i="26"/>
  <c r="J1995" i="26"/>
  <c r="I1995" i="26"/>
  <c r="G1995" i="26"/>
  <c r="K1994" i="26"/>
  <c r="F1994" i="26"/>
  <c r="E1994" i="26"/>
  <c r="L1994" i="26" s="1"/>
  <c r="D1994" i="26"/>
  <c r="K1993" i="26"/>
  <c r="J1993" i="26"/>
  <c r="I1993" i="26"/>
  <c r="G1993" i="26"/>
  <c r="K1992" i="26"/>
  <c r="J1992" i="26"/>
  <c r="I1992" i="26"/>
  <c r="G1992" i="26"/>
  <c r="K1991" i="26"/>
  <c r="J1991" i="26"/>
  <c r="I1991" i="26"/>
  <c r="G1991" i="26"/>
  <c r="K1990" i="26"/>
  <c r="J1990" i="26"/>
  <c r="I1990" i="26"/>
  <c r="G1990" i="26"/>
  <c r="K1989" i="26"/>
  <c r="H1989" i="26"/>
  <c r="F1989" i="26"/>
  <c r="E1989" i="26"/>
  <c r="L1989" i="26" s="1"/>
  <c r="D1989" i="26"/>
  <c r="K1988" i="26"/>
  <c r="J1988" i="26"/>
  <c r="I1988" i="26"/>
  <c r="G1988" i="26"/>
  <c r="K1987" i="26"/>
  <c r="J1987" i="26"/>
  <c r="I1987" i="26"/>
  <c r="G1987" i="26"/>
  <c r="K1986" i="26"/>
  <c r="J1986" i="26"/>
  <c r="I1986" i="26"/>
  <c r="G1986" i="26"/>
  <c r="K1985" i="26"/>
  <c r="J1985" i="26"/>
  <c r="I1985" i="26"/>
  <c r="G1985" i="26"/>
  <c r="H1984" i="26"/>
  <c r="F1984" i="26"/>
  <c r="E1984" i="26"/>
  <c r="L1984" i="26" s="1"/>
  <c r="D1984" i="26"/>
  <c r="K1983" i="26"/>
  <c r="J1983" i="26"/>
  <c r="I1983" i="26"/>
  <c r="G1983" i="26"/>
  <c r="K1982" i="26"/>
  <c r="J1982" i="26"/>
  <c r="I1982" i="26"/>
  <c r="G1982" i="26"/>
  <c r="K1981" i="26"/>
  <c r="J1981" i="26"/>
  <c r="I1981" i="26"/>
  <c r="G1981" i="26"/>
  <c r="K1980" i="26"/>
  <c r="J1980" i="26"/>
  <c r="I1980" i="26"/>
  <c r="G1980" i="26"/>
  <c r="H1979" i="26"/>
  <c r="F1979" i="26"/>
  <c r="E1979" i="26"/>
  <c r="L1979" i="26" s="1"/>
  <c r="D1979" i="26"/>
  <c r="K1978" i="26"/>
  <c r="J1978" i="26"/>
  <c r="I1978" i="26"/>
  <c r="G1978" i="26"/>
  <c r="K1977" i="26"/>
  <c r="J1977" i="26"/>
  <c r="I1977" i="26"/>
  <c r="G1977" i="26"/>
  <c r="K1976" i="26"/>
  <c r="J1976" i="26"/>
  <c r="I1976" i="26"/>
  <c r="G1976" i="26"/>
  <c r="K1975" i="26"/>
  <c r="J1975" i="26"/>
  <c r="I1975" i="26"/>
  <c r="G1975" i="26"/>
  <c r="H1974" i="26"/>
  <c r="F1974" i="26"/>
  <c r="E1974" i="26"/>
  <c r="L1974" i="26" s="1"/>
  <c r="D1974" i="26"/>
  <c r="K1973" i="26"/>
  <c r="J1973" i="26"/>
  <c r="I1973" i="26"/>
  <c r="G1973" i="26"/>
  <c r="K1972" i="26"/>
  <c r="J1972" i="26"/>
  <c r="I1972" i="26"/>
  <c r="G1972" i="26"/>
  <c r="K1971" i="26"/>
  <c r="J1971" i="26"/>
  <c r="I1971" i="26"/>
  <c r="G1971" i="26"/>
  <c r="K1970" i="26"/>
  <c r="J1970" i="26"/>
  <c r="I1970" i="26"/>
  <c r="G1970" i="26"/>
  <c r="H1969" i="26"/>
  <c r="F1969" i="26"/>
  <c r="E1969" i="26"/>
  <c r="L1969" i="26" s="1"/>
  <c r="D1969" i="26"/>
  <c r="K1968" i="26"/>
  <c r="J1968" i="26"/>
  <c r="I1968" i="26"/>
  <c r="G1968" i="26"/>
  <c r="K1967" i="26"/>
  <c r="J1967" i="26"/>
  <c r="I1967" i="26"/>
  <c r="G1967" i="26"/>
  <c r="K1966" i="26"/>
  <c r="J1966" i="26"/>
  <c r="I1966" i="26"/>
  <c r="G1966" i="26"/>
  <c r="K1965" i="26"/>
  <c r="J1965" i="26"/>
  <c r="I1965" i="26"/>
  <c r="G1965" i="26"/>
  <c r="H1964" i="26"/>
  <c r="F1964" i="26"/>
  <c r="E1964" i="26"/>
  <c r="L1964" i="26" s="1"/>
  <c r="D1964" i="26"/>
  <c r="K1963" i="26"/>
  <c r="J1963" i="26"/>
  <c r="I1963" i="26"/>
  <c r="G1963" i="26"/>
  <c r="K1962" i="26"/>
  <c r="J1962" i="26"/>
  <c r="I1962" i="26"/>
  <c r="G1962" i="26"/>
  <c r="K1961" i="26"/>
  <c r="J1961" i="26"/>
  <c r="I1961" i="26"/>
  <c r="G1961" i="26"/>
  <c r="K1960" i="26"/>
  <c r="J1960" i="26"/>
  <c r="I1960" i="26"/>
  <c r="G1960" i="26"/>
  <c r="H1959" i="26"/>
  <c r="F1959" i="26"/>
  <c r="E1959" i="26"/>
  <c r="L1959" i="26" s="1"/>
  <c r="D1959" i="26"/>
  <c r="K1958" i="26"/>
  <c r="J1958" i="26"/>
  <c r="I1958" i="26"/>
  <c r="G1958" i="26"/>
  <c r="K1957" i="26"/>
  <c r="J1957" i="26"/>
  <c r="I1957" i="26"/>
  <c r="G1957" i="26"/>
  <c r="K1956" i="26"/>
  <c r="J1956" i="26"/>
  <c r="I1956" i="26"/>
  <c r="G1956" i="26"/>
  <c r="K1955" i="26"/>
  <c r="J1955" i="26"/>
  <c r="I1955" i="26"/>
  <c r="G1955" i="26"/>
  <c r="H1954" i="26"/>
  <c r="F1954" i="26"/>
  <c r="E1954" i="26"/>
  <c r="L1954" i="26" s="1"/>
  <c r="D1954" i="26"/>
  <c r="K1953" i="26"/>
  <c r="J1953" i="26"/>
  <c r="I1953" i="26"/>
  <c r="G1953" i="26"/>
  <c r="K1952" i="26"/>
  <c r="J1952" i="26"/>
  <c r="I1952" i="26"/>
  <c r="G1952" i="26"/>
  <c r="K1951" i="26"/>
  <c r="J1951" i="26"/>
  <c r="I1951" i="26"/>
  <c r="G1951" i="26"/>
  <c r="K1950" i="26"/>
  <c r="J1950" i="26"/>
  <c r="I1950" i="26"/>
  <c r="G1950" i="26"/>
  <c r="J1949" i="26"/>
  <c r="E1949" i="26"/>
  <c r="L1949" i="26" s="1"/>
  <c r="D1949" i="26"/>
  <c r="H1948" i="26"/>
  <c r="F1948" i="26"/>
  <c r="E1948" i="26"/>
  <c r="L1948" i="26" s="1"/>
  <c r="D1948" i="26"/>
  <c r="H1947" i="26"/>
  <c r="F1947" i="26"/>
  <c r="E1947" i="26"/>
  <c r="L1947" i="26" s="1"/>
  <c r="D1947" i="26"/>
  <c r="H1946" i="26"/>
  <c r="F1946" i="26"/>
  <c r="E1946" i="26"/>
  <c r="L1946" i="26" s="1"/>
  <c r="D1946" i="26"/>
  <c r="H1945" i="26"/>
  <c r="F1945" i="26"/>
  <c r="E1945" i="26"/>
  <c r="L1945" i="26" s="1"/>
  <c r="D1945" i="26"/>
  <c r="D1944" i="26" s="1"/>
  <c r="J1943" i="26"/>
  <c r="I1943" i="26"/>
  <c r="G1943" i="26"/>
  <c r="K1942" i="26"/>
  <c r="J1942" i="26"/>
  <c r="I1942" i="26"/>
  <c r="G1942" i="26"/>
  <c r="J1941" i="26"/>
  <c r="I1941" i="26"/>
  <c r="G1941" i="26"/>
  <c r="J1940" i="26"/>
  <c r="I1940" i="26"/>
  <c r="G1940" i="26"/>
  <c r="H1939" i="26"/>
  <c r="F1939" i="26"/>
  <c r="E1939" i="26"/>
  <c r="L1939" i="26" s="1"/>
  <c r="D1939" i="26"/>
  <c r="K1938" i="26"/>
  <c r="J1938" i="26"/>
  <c r="I1938" i="26"/>
  <c r="G1938" i="26"/>
  <c r="J1937" i="26"/>
  <c r="I1937" i="26"/>
  <c r="G1937" i="26"/>
  <c r="K1936" i="26"/>
  <c r="J1936" i="26"/>
  <c r="I1936" i="26"/>
  <c r="G1936" i="26"/>
  <c r="K1935" i="26"/>
  <c r="J1935" i="26"/>
  <c r="I1935" i="26"/>
  <c r="G1935" i="26"/>
  <c r="H1934" i="26"/>
  <c r="F1934" i="26"/>
  <c r="E1934" i="26"/>
  <c r="L1934" i="26" s="1"/>
  <c r="D1934" i="26"/>
  <c r="K1933" i="26"/>
  <c r="J1933" i="26"/>
  <c r="I1933" i="26"/>
  <c r="G1933" i="26"/>
  <c r="K1932" i="26"/>
  <c r="J1932" i="26"/>
  <c r="I1932" i="26"/>
  <c r="G1932" i="26"/>
  <c r="K1931" i="26"/>
  <c r="J1931" i="26"/>
  <c r="I1931" i="26"/>
  <c r="G1931" i="26"/>
  <c r="K1930" i="26"/>
  <c r="J1930" i="26"/>
  <c r="I1930" i="26"/>
  <c r="G1930" i="26"/>
  <c r="H1929" i="26"/>
  <c r="F1929" i="26"/>
  <c r="E1929" i="26"/>
  <c r="L1929" i="26" s="1"/>
  <c r="D1929" i="26"/>
  <c r="K1928" i="26"/>
  <c r="J1928" i="26"/>
  <c r="I1928" i="26"/>
  <c r="G1928" i="26"/>
  <c r="J1927" i="26"/>
  <c r="G1927" i="26"/>
  <c r="K1926" i="26"/>
  <c r="J1926" i="26"/>
  <c r="I1926" i="26"/>
  <c r="G1926" i="26"/>
  <c r="K1925" i="26"/>
  <c r="J1925" i="26"/>
  <c r="I1925" i="26"/>
  <c r="G1925" i="26"/>
  <c r="J1924" i="26"/>
  <c r="E1924" i="26"/>
  <c r="L1924" i="26" s="1"/>
  <c r="D1924" i="26"/>
  <c r="K1923" i="26"/>
  <c r="J1923" i="26"/>
  <c r="I1923" i="26"/>
  <c r="G1923" i="26"/>
  <c r="J1922" i="26"/>
  <c r="I1922" i="26"/>
  <c r="G1922" i="26"/>
  <c r="K1921" i="26"/>
  <c r="J1921" i="26"/>
  <c r="I1921" i="26"/>
  <c r="G1921" i="26"/>
  <c r="K1920" i="26"/>
  <c r="J1920" i="26"/>
  <c r="I1920" i="26"/>
  <c r="G1920" i="26"/>
  <c r="J1919" i="26"/>
  <c r="E1919" i="26"/>
  <c r="L1919" i="26" s="1"/>
  <c r="D1919" i="26"/>
  <c r="K1918" i="26"/>
  <c r="J1918" i="26"/>
  <c r="I1918" i="26"/>
  <c r="G1918" i="26"/>
  <c r="J1917" i="26"/>
  <c r="I1917" i="26"/>
  <c r="G1917" i="26"/>
  <c r="K1916" i="26"/>
  <c r="J1916" i="26"/>
  <c r="I1916" i="26"/>
  <c r="G1916" i="26"/>
  <c r="K1915" i="26"/>
  <c r="J1915" i="26"/>
  <c r="I1915" i="26"/>
  <c r="G1915" i="26"/>
  <c r="J1914" i="26"/>
  <c r="E1914" i="26"/>
  <c r="L1914" i="26" s="1"/>
  <c r="D1914" i="26"/>
  <c r="K1913" i="26"/>
  <c r="J1913" i="26"/>
  <c r="I1913" i="26"/>
  <c r="G1913" i="26"/>
  <c r="J1912" i="26"/>
  <c r="I1912" i="26"/>
  <c r="G1912" i="26"/>
  <c r="K1911" i="26"/>
  <c r="J1911" i="26"/>
  <c r="I1911" i="26"/>
  <c r="G1911" i="26"/>
  <c r="K1910" i="26"/>
  <c r="J1910" i="26"/>
  <c r="I1910" i="26"/>
  <c r="G1910" i="26"/>
  <c r="H1909" i="26"/>
  <c r="F1909" i="26"/>
  <c r="E1909" i="26"/>
  <c r="L1909" i="26" s="1"/>
  <c r="D1909" i="26"/>
  <c r="K1908" i="26"/>
  <c r="J1908" i="26"/>
  <c r="I1908" i="26"/>
  <c r="G1908" i="26"/>
  <c r="J1907" i="26"/>
  <c r="I1907" i="26"/>
  <c r="G1907" i="26"/>
  <c r="K1906" i="26"/>
  <c r="J1906" i="26"/>
  <c r="I1906" i="26"/>
  <c r="G1906" i="26"/>
  <c r="K1905" i="26"/>
  <c r="J1905" i="26"/>
  <c r="I1905" i="26"/>
  <c r="G1905" i="26"/>
  <c r="H1904" i="26"/>
  <c r="F1904" i="26"/>
  <c r="E1904" i="26"/>
  <c r="L1904" i="26" s="1"/>
  <c r="D1904" i="26"/>
  <c r="K1903" i="26"/>
  <c r="J1903" i="26"/>
  <c r="I1903" i="26"/>
  <c r="G1903" i="26"/>
  <c r="J1902" i="26"/>
  <c r="I1902" i="26"/>
  <c r="G1902" i="26"/>
  <c r="K1901" i="26"/>
  <c r="J1901" i="26"/>
  <c r="I1901" i="26"/>
  <c r="G1901" i="26"/>
  <c r="K1900" i="26"/>
  <c r="J1900" i="26"/>
  <c r="I1900" i="26"/>
  <c r="G1900" i="26"/>
  <c r="H1899" i="26"/>
  <c r="F1899" i="26"/>
  <c r="E1899" i="26"/>
  <c r="L1899" i="26" s="1"/>
  <c r="D1899" i="26"/>
  <c r="H1898" i="26"/>
  <c r="F1898" i="26"/>
  <c r="E1898" i="26"/>
  <c r="L1898" i="26" s="1"/>
  <c r="D1898" i="26"/>
  <c r="H1897" i="26"/>
  <c r="F1897" i="26"/>
  <c r="E1897" i="26"/>
  <c r="L1897" i="26" s="1"/>
  <c r="D1897" i="26"/>
  <c r="H1896" i="26"/>
  <c r="F1896" i="26"/>
  <c r="E1896" i="26"/>
  <c r="L1896" i="26" s="1"/>
  <c r="D1896" i="26"/>
  <c r="H1895" i="26"/>
  <c r="F1895" i="26"/>
  <c r="E1895" i="26"/>
  <c r="L1895" i="26" s="1"/>
  <c r="D1895" i="26"/>
  <c r="L2478" i="26" l="1"/>
  <c r="K2530" i="26"/>
  <c r="K2540" i="26"/>
  <c r="I2296" i="26"/>
  <c r="L2543" i="26"/>
  <c r="I2555" i="26"/>
  <c r="I2531" i="26"/>
  <c r="I2525" i="26"/>
  <c r="J2520" i="26"/>
  <c r="L2495" i="26"/>
  <c r="I2455" i="26"/>
  <c r="I2425" i="26"/>
  <c r="J2518" i="26"/>
  <c r="G2296" i="26"/>
  <c r="K2490" i="26"/>
  <c r="L2455" i="26"/>
  <c r="J1994" i="26"/>
  <c r="F2004" i="26"/>
  <c r="J2014" i="26"/>
  <c r="J2019" i="26"/>
  <c r="H2550" i="26"/>
  <c r="I2550" i="26" s="1"/>
  <c r="E2383" i="26"/>
  <c r="L2383" i="26" s="1"/>
  <c r="L2443" i="26"/>
  <c r="F2447" i="26"/>
  <c r="L2484" i="26"/>
  <c r="H2450" i="26"/>
  <c r="J2450" i="26" s="1"/>
  <c r="L2453" i="26"/>
  <c r="L2335" i="26"/>
  <c r="L2531" i="26"/>
  <c r="H2482" i="26"/>
  <c r="L2421" i="26"/>
  <c r="L2412" i="26"/>
  <c r="L2395" i="26"/>
  <c r="L2389" i="26"/>
  <c r="L2519" i="26"/>
  <c r="L2492" i="26"/>
  <c r="L2454" i="26"/>
  <c r="L2422" i="26"/>
  <c r="L2390" i="26"/>
  <c r="L2386" i="26"/>
  <c r="H2490" i="26"/>
  <c r="F2480" i="26"/>
  <c r="L2415" i="26"/>
  <c r="H2540" i="26"/>
  <c r="J2540" i="26" s="1"/>
  <c r="H2410" i="26"/>
  <c r="J2410" i="26" s="1"/>
  <c r="H2385" i="26"/>
  <c r="J2385" i="26" s="1"/>
  <c r="H2420" i="26"/>
  <c r="J2420" i="26" s="1"/>
  <c r="F2506" i="26"/>
  <c r="H2515" i="26"/>
  <c r="J2515" i="26" s="1"/>
  <c r="L2553" i="26"/>
  <c r="L2551" i="26"/>
  <c r="L2517" i="26"/>
  <c r="L2491" i="26"/>
  <c r="L2451" i="26"/>
  <c r="L2424" i="26"/>
  <c r="L2414" i="26"/>
  <c r="L2387" i="26"/>
  <c r="L2552" i="26"/>
  <c r="L2541" i="26"/>
  <c r="L2516" i="26"/>
  <c r="L2494" i="26"/>
  <c r="L2452" i="26"/>
  <c r="L2411" i="26"/>
  <c r="I1898" i="26"/>
  <c r="I1909" i="26"/>
  <c r="G1919" i="26"/>
  <c r="I1914" i="26"/>
  <c r="I1924" i="26"/>
  <c r="I1934" i="26"/>
  <c r="K1945" i="26"/>
  <c r="K1946" i="26"/>
  <c r="K1947" i="26"/>
  <c r="K1948" i="26"/>
  <c r="K1949" i="26"/>
  <c r="I1999" i="26"/>
  <c r="I2019" i="26"/>
  <c r="I2545" i="26"/>
  <c r="G2543" i="26"/>
  <c r="G2520" i="26"/>
  <c r="I2493" i="26"/>
  <c r="G2460" i="26"/>
  <c r="G2400" i="26"/>
  <c r="G2525" i="26"/>
  <c r="E2446" i="26"/>
  <c r="K2446" i="26" s="1"/>
  <c r="E2410" i="26"/>
  <c r="L2410" i="26" s="1"/>
  <c r="K2482" i="26"/>
  <c r="K2298" i="26"/>
  <c r="I2453" i="26"/>
  <c r="K2481" i="26"/>
  <c r="K2555" i="26"/>
  <c r="K1964" i="26"/>
  <c r="K1969" i="26"/>
  <c r="K1974" i="26"/>
  <c r="K1979" i="26"/>
  <c r="K1984" i="26"/>
  <c r="I1989" i="26"/>
  <c r="G2535" i="26"/>
  <c r="G2485" i="26"/>
  <c r="G2512" i="26"/>
  <c r="G2384" i="26"/>
  <c r="G2383" i="26"/>
  <c r="K2550" i="26"/>
  <c r="K2443" i="26"/>
  <c r="K2305" i="26"/>
  <c r="K2484" i="26"/>
  <c r="I2423" i="26"/>
  <c r="K2296" i="26"/>
  <c r="K2299" i="26"/>
  <c r="E2450" i="26"/>
  <c r="L2450" i="26" s="1"/>
  <c r="K2335" i="26"/>
  <c r="I1899" i="26"/>
  <c r="G2335" i="26"/>
  <c r="I2335" i="26"/>
  <c r="G2453" i="26"/>
  <c r="I2552" i="26"/>
  <c r="I2298" i="26"/>
  <c r="D2380" i="26"/>
  <c r="I2553" i="26"/>
  <c r="I2551" i="26"/>
  <c r="I2518" i="26"/>
  <c r="G2423" i="26"/>
  <c r="G2484" i="26"/>
  <c r="E2479" i="26"/>
  <c r="J2453" i="26"/>
  <c r="F2380" i="26"/>
  <c r="E2420" i="26"/>
  <c r="L2420" i="26" s="1"/>
  <c r="G2382" i="26"/>
  <c r="E1944" i="26"/>
  <c r="G2381" i="26"/>
  <c r="E1890" i="26"/>
  <c r="H1890" i="26"/>
  <c r="E1891" i="26"/>
  <c r="H1891" i="26"/>
  <c r="H1892" i="26"/>
  <c r="I2519" i="26"/>
  <c r="I2517" i="26"/>
  <c r="I2516" i="26"/>
  <c r="I2452" i="26"/>
  <c r="I2443" i="26"/>
  <c r="G2511" i="26"/>
  <c r="F2378" i="26"/>
  <c r="H2514" i="26"/>
  <c r="L2514" i="26" s="1"/>
  <c r="D1890" i="26"/>
  <c r="D1891" i="26"/>
  <c r="F1891" i="26"/>
  <c r="D1892" i="26"/>
  <c r="F1892" i="26"/>
  <c r="D1893" i="26"/>
  <c r="F1893" i="26"/>
  <c r="I2385" i="26"/>
  <c r="E2004" i="26"/>
  <c r="H2004" i="26"/>
  <c r="E1894" i="26"/>
  <c r="I2535" i="26"/>
  <c r="J2295" i="26"/>
  <c r="I2299" i="26"/>
  <c r="G2305" i="26"/>
  <c r="G2299" i="26"/>
  <c r="G2298" i="26"/>
  <c r="G2481" i="26"/>
  <c r="I2495" i="26"/>
  <c r="H2512" i="26"/>
  <c r="I2512" i="26" s="1"/>
  <c r="H2511" i="26"/>
  <c r="I2511" i="26" s="1"/>
  <c r="G2385" i="26"/>
  <c r="E2480" i="26"/>
  <c r="E2295" i="26"/>
  <c r="L2295" i="26" s="1"/>
  <c r="J2383" i="26"/>
  <c r="I1994" i="26"/>
  <c r="J2543" i="26"/>
  <c r="H2508" i="26"/>
  <c r="I2450" i="26"/>
  <c r="G2450" i="26"/>
  <c r="I1897" i="26"/>
  <c r="G2550" i="26"/>
  <c r="G2482" i="26"/>
  <c r="J2492" i="26"/>
  <c r="G2443" i="26"/>
  <c r="I2422" i="26"/>
  <c r="I2421" i="26"/>
  <c r="I2414" i="26"/>
  <c r="I2412" i="26"/>
  <c r="K2410" i="26"/>
  <c r="E2477" i="26"/>
  <c r="I2478" i="26"/>
  <c r="H2438" i="26"/>
  <c r="J2438" i="26" s="1"/>
  <c r="G2493" i="26"/>
  <c r="E1892" i="26"/>
  <c r="L1892" i="26" s="1"/>
  <c r="K1899" i="26"/>
  <c r="D2004" i="26"/>
  <c r="J1909" i="26"/>
  <c r="J1999" i="26"/>
  <c r="G2009" i="26"/>
  <c r="G2014" i="26"/>
  <c r="J2024" i="26"/>
  <c r="J2029" i="26"/>
  <c r="G2545" i="26"/>
  <c r="I2485" i="26"/>
  <c r="H2447" i="26"/>
  <c r="F2442" i="26"/>
  <c r="K1896" i="26"/>
  <c r="K1891" i="26" s="1"/>
  <c r="G2005" i="26"/>
  <c r="G2006" i="26"/>
  <c r="G2007" i="26"/>
  <c r="K2007" i="26"/>
  <c r="G2008" i="26"/>
  <c r="D1894" i="26"/>
  <c r="G1895" i="26"/>
  <c r="K1895" i="26"/>
  <c r="H1894" i="26"/>
  <c r="K1897" i="26"/>
  <c r="J1898" i="26"/>
  <c r="K1919" i="26"/>
  <c r="K1934" i="26"/>
  <c r="G2410" i="26"/>
  <c r="J1959" i="26"/>
  <c r="J1964" i="26"/>
  <c r="J1969" i="26"/>
  <c r="J1974" i="26"/>
  <c r="J1989" i="26"/>
  <c r="G1896" i="26"/>
  <c r="G1904" i="26"/>
  <c r="E2380" i="26"/>
  <c r="E2441" i="26"/>
  <c r="F1890" i="26"/>
  <c r="E1893" i="26"/>
  <c r="H1893" i="26"/>
  <c r="F1894" i="26"/>
  <c r="I1895" i="26"/>
  <c r="I1896" i="26"/>
  <c r="J1897" i="26"/>
  <c r="K1898" i="26"/>
  <c r="J1899" i="26"/>
  <c r="I1904" i="26"/>
  <c r="K1909" i="26"/>
  <c r="G1914" i="26"/>
  <c r="G1924" i="26"/>
  <c r="J1929" i="26"/>
  <c r="J1934" i="26"/>
  <c r="G1939" i="26"/>
  <c r="G1945" i="26"/>
  <c r="G1946" i="26"/>
  <c r="G1947" i="26"/>
  <c r="G1948" i="26"/>
  <c r="G1949" i="26"/>
  <c r="G1954" i="26"/>
  <c r="K1999" i="26"/>
  <c r="J2005" i="26"/>
  <c r="J2006" i="26"/>
  <c r="J2007" i="26"/>
  <c r="J2008" i="26"/>
  <c r="J2009" i="26"/>
  <c r="K2019" i="26"/>
  <c r="G2024" i="26"/>
  <c r="G2029" i="26"/>
  <c r="G2514" i="26"/>
  <c r="F2509" i="26"/>
  <c r="H2506" i="26"/>
  <c r="L2506" i="26" s="1"/>
  <c r="D2480" i="26"/>
  <c r="D2476" i="26"/>
  <c r="I1939" i="26"/>
  <c r="I1945" i="26"/>
  <c r="I1946" i="26"/>
  <c r="I1947" i="26"/>
  <c r="I1948" i="26"/>
  <c r="I1954" i="26"/>
  <c r="K2512" i="26"/>
  <c r="D2510" i="26"/>
  <c r="D2509" i="26"/>
  <c r="D2505" i="26" s="1"/>
  <c r="E2507" i="26"/>
  <c r="K2478" i="26"/>
  <c r="H2481" i="26"/>
  <c r="H2480" i="26" s="1"/>
  <c r="F2476" i="26"/>
  <c r="F2510" i="26"/>
  <c r="K2420" i="26"/>
  <c r="J2386" i="26"/>
  <c r="H2381" i="26"/>
  <c r="L2381" i="26" s="1"/>
  <c r="I2383" i="26"/>
  <c r="J1979" i="26"/>
  <c r="F1944" i="26"/>
  <c r="H1944" i="26"/>
  <c r="J1984" i="26"/>
  <c r="I2543" i="26"/>
  <c r="I2533" i="26"/>
  <c r="J2533" i="26"/>
  <c r="K2518" i="26"/>
  <c r="K2515" i="26" s="1"/>
  <c r="K2520" i="26"/>
  <c r="E2515" i="26"/>
  <c r="L2515" i="26" s="1"/>
  <c r="E2513" i="26"/>
  <c r="L2513" i="26" s="1"/>
  <c r="K2511" i="26"/>
  <c r="G2518" i="26"/>
  <c r="G2495" i="26"/>
  <c r="I2484" i="26"/>
  <c r="J2484" i="26"/>
  <c r="H2479" i="26"/>
  <c r="K2453" i="26"/>
  <c r="J2490" i="26"/>
  <c r="I2460" i="26"/>
  <c r="K2384" i="26"/>
  <c r="K2382" i="26"/>
  <c r="I2395" i="26"/>
  <c r="J2395" i="26"/>
  <c r="I2387" i="26"/>
  <c r="J2387" i="26"/>
  <c r="H2382" i="26"/>
  <c r="L2382" i="26" s="1"/>
  <c r="E2540" i="26"/>
  <c r="G2530" i="26"/>
  <c r="H2530" i="26"/>
  <c r="K2514" i="26"/>
  <c r="I2520" i="26"/>
  <c r="E2490" i="26"/>
  <c r="L2490" i="26" s="1"/>
  <c r="E2438" i="26"/>
  <c r="F2449" i="26"/>
  <c r="I2454" i="26"/>
  <c r="J2454" i="26"/>
  <c r="J2415" i="26"/>
  <c r="I2415" i="26"/>
  <c r="K2400" i="26"/>
  <c r="K2381" i="26"/>
  <c r="I2405" i="26"/>
  <c r="J2405" i="26"/>
  <c r="K2388" i="26"/>
  <c r="I2400" i="26"/>
  <c r="J2400" i="26"/>
  <c r="J2390" i="26"/>
  <c r="I2390" i="26"/>
  <c r="J2389" i="26"/>
  <c r="I2389" i="26"/>
  <c r="H2384" i="26"/>
  <c r="L2384" i="26" s="1"/>
  <c r="J1891" i="26"/>
  <c r="J1895" i="26"/>
  <c r="J1896" i="26"/>
  <c r="G1898" i="26"/>
  <c r="G1899" i="26"/>
  <c r="G1909" i="26"/>
  <c r="G1897" i="26"/>
  <c r="J1904" i="26"/>
  <c r="K1904" i="26"/>
  <c r="I1919" i="26"/>
  <c r="G1929" i="26"/>
  <c r="I1929" i="26"/>
  <c r="K1929" i="26"/>
  <c r="G1934" i="26"/>
  <c r="J1939" i="26"/>
  <c r="J1945" i="26"/>
  <c r="J1946" i="26"/>
  <c r="J1947" i="26"/>
  <c r="J1948" i="26"/>
  <c r="J1954" i="26"/>
  <c r="K1959" i="26"/>
  <c r="I1959" i="26"/>
  <c r="G1959" i="26"/>
  <c r="K1914" i="26"/>
  <c r="K1924" i="26"/>
  <c r="K1939" i="26"/>
  <c r="I1949" i="26"/>
  <c r="K1954" i="26"/>
  <c r="G1994" i="26"/>
  <c r="I2005" i="26"/>
  <c r="I2006" i="26"/>
  <c r="I2007" i="26"/>
  <c r="I2008" i="26"/>
  <c r="I2009" i="26"/>
  <c r="I2014" i="26"/>
  <c r="K2014" i="26"/>
  <c r="G2019" i="26"/>
  <c r="I2024" i="26"/>
  <c r="I2029" i="26"/>
  <c r="G1964" i="26"/>
  <c r="I1964" i="26"/>
  <c r="G1969" i="26"/>
  <c r="I1969" i="26"/>
  <c r="G1974" i="26"/>
  <c r="I1974" i="26"/>
  <c r="G1979" i="26"/>
  <c r="I1979" i="26"/>
  <c r="G1984" i="26"/>
  <c r="I1984" i="26"/>
  <c r="G1989" i="26"/>
  <c r="G1999" i="26"/>
  <c r="K889" i="26"/>
  <c r="J889" i="26"/>
  <c r="I889" i="26"/>
  <c r="G889" i="26"/>
  <c r="H888" i="26"/>
  <c r="G888" i="26"/>
  <c r="K887" i="26"/>
  <c r="J887" i="26"/>
  <c r="I887" i="26"/>
  <c r="G887" i="26"/>
  <c r="K886" i="26"/>
  <c r="J886" i="26"/>
  <c r="I886" i="26"/>
  <c r="G886" i="26"/>
  <c r="H885" i="26"/>
  <c r="F885" i="26"/>
  <c r="E885" i="26"/>
  <c r="L885" i="26" s="1"/>
  <c r="D885" i="26"/>
  <c r="F884" i="26"/>
  <c r="E884" i="26"/>
  <c r="L884" i="26" s="1"/>
  <c r="D884" i="26"/>
  <c r="F883" i="26"/>
  <c r="E883" i="26"/>
  <c r="D883" i="26"/>
  <c r="F882" i="26"/>
  <c r="E882" i="26"/>
  <c r="L882" i="26" s="1"/>
  <c r="D882" i="26"/>
  <c r="F881" i="26"/>
  <c r="E881" i="26"/>
  <c r="L881" i="26" s="1"/>
  <c r="D881" i="26"/>
  <c r="K879" i="26"/>
  <c r="H879" i="26"/>
  <c r="G879" i="26"/>
  <c r="K878" i="26"/>
  <c r="H878" i="26"/>
  <c r="G878" i="26"/>
  <c r="K877" i="26"/>
  <c r="H877" i="26"/>
  <c r="G877" i="26"/>
  <c r="K876" i="26"/>
  <c r="J876" i="26"/>
  <c r="I876" i="26"/>
  <c r="G876" i="26"/>
  <c r="F875" i="26"/>
  <c r="E875" i="26"/>
  <c r="D875" i="26"/>
  <c r="F874" i="26"/>
  <c r="E874" i="26"/>
  <c r="D874" i="26"/>
  <c r="F873" i="26"/>
  <c r="E873" i="26"/>
  <c r="D873" i="26"/>
  <c r="F872" i="26"/>
  <c r="E872" i="26"/>
  <c r="D872" i="26"/>
  <c r="H871" i="26"/>
  <c r="F871" i="26"/>
  <c r="E871" i="26"/>
  <c r="L871" i="26" s="1"/>
  <c r="D871" i="26"/>
  <c r="D826" i="26" s="1"/>
  <c r="D825" i="26" s="1"/>
  <c r="K869" i="26"/>
  <c r="K865" i="26" s="1"/>
  <c r="J869" i="26"/>
  <c r="I869" i="26"/>
  <c r="G869" i="26"/>
  <c r="J868" i="26"/>
  <c r="I868" i="26"/>
  <c r="G868" i="26"/>
  <c r="K867" i="26"/>
  <c r="J867" i="26"/>
  <c r="I867" i="26"/>
  <c r="G867" i="26"/>
  <c r="K866" i="26"/>
  <c r="J866" i="26"/>
  <c r="I866" i="26"/>
  <c r="G866" i="26"/>
  <c r="H865" i="26"/>
  <c r="F865" i="26"/>
  <c r="E865" i="26"/>
  <c r="L865" i="26" s="1"/>
  <c r="D865" i="26"/>
  <c r="K864" i="26"/>
  <c r="J864" i="26"/>
  <c r="I864" i="26"/>
  <c r="G864" i="26"/>
  <c r="J863" i="26"/>
  <c r="E863" i="26"/>
  <c r="D863" i="26"/>
  <c r="K862" i="26"/>
  <c r="J862" i="26"/>
  <c r="I862" i="26"/>
  <c r="G862" i="26"/>
  <c r="K861" i="26"/>
  <c r="J861" i="26"/>
  <c r="I861" i="26"/>
  <c r="G861" i="26"/>
  <c r="H860" i="26"/>
  <c r="F860" i="26"/>
  <c r="E860" i="26"/>
  <c r="L860" i="26" s="1"/>
  <c r="D860" i="26"/>
  <c r="K859" i="26"/>
  <c r="J859" i="26"/>
  <c r="I859" i="26"/>
  <c r="G859" i="26"/>
  <c r="J858" i="26"/>
  <c r="I858" i="26"/>
  <c r="G858" i="26"/>
  <c r="K857" i="26"/>
  <c r="J857" i="26"/>
  <c r="I857" i="26"/>
  <c r="G857" i="26"/>
  <c r="K856" i="26"/>
  <c r="J856" i="26"/>
  <c r="I856" i="26"/>
  <c r="G856" i="26"/>
  <c r="H855" i="26"/>
  <c r="F855" i="26"/>
  <c r="E855" i="26"/>
  <c r="L855" i="26" s="1"/>
  <c r="D855" i="26"/>
  <c r="J854" i="26"/>
  <c r="I854" i="26"/>
  <c r="G854" i="26"/>
  <c r="J853" i="26"/>
  <c r="I853" i="26"/>
  <c r="G853" i="26"/>
  <c r="J852" i="26"/>
  <c r="I852" i="26"/>
  <c r="G852" i="26"/>
  <c r="J851" i="26"/>
  <c r="I851" i="26"/>
  <c r="G851" i="26"/>
  <c r="K850" i="26"/>
  <c r="H850" i="26"/>
  <c r="F850" i="26"/>
  <c r="E850" i="26"/>
  <c r="L850" i="26" s="1"/>
  <c r="D850" i="26"/>
  <c r="H849" i="26"/>
  <c r="F849" i="26"/>
  <c r="E849" i="26"/>
  <c r="L849" i="26" s="1"/>
  <c r="D849" i="26"/>
  <c r="H848" i="26"/>
  <c r="F848" i="26"/>
  <c r="E848" i="26"/>
  <c r="L848" i="26" s="1"/>
  <c r="D848" i="26"/>
  <c r="H847" i="26"/>
  <c r="F847" i="26"/>
  <c r="E847" i="26"/>
  <c r="L847" i="26" s="1"/>
  <c r="D847" i="26"/>
  <c r="H846" i="26"/>
  <c r="F846" i="26"/>
  <c r="E846" i="26"/>
  <c r="L846" i="26" s="1"/>
  <c r="D846" i="26"/>
  <c r="D831" i="26" s="1"/>
  <c r="D830" i="26" s="1"/>
  <c r="H845" i="26"/>
  <c r="J844" i="26"/>
  <c r="I844" i="26"/>
  <c r="G844" i="26"/>
  <c r="J843" i="26"/>
  <c r="I843" i="26"/>
  <c r="G843" i="26"/>
  <c r="J842" i="26"/>
  <c r="I842" i="26"/>
  <c r="G842" i="26"/>
  <c r="J841" i="26"/>
  <c r="I841" i="26"/>
  <c r="G841" i="26"/>
  <c r="K840" i="26"/>
  <c r="H840" i="26"/>
  <c r="F840" i="26"/>
  <c r="E840" i="26"/>
  <c r="L840" i="26" s="1"/>
  <c r="D840" i="26"/>
  <c r="K839" i="26"/>
  <c r="J839" i="26"/>
  <c r="I839" i="26"/>
  <c r="G839" i="26"/>
  <c r="J838" i="26"/>
  <c r="I838" i="26"/>
  <c r="G838" i="26"/>
  <c r="K837" i="26"/>
  <c r="J837" i="26"/>
  <c r="I837" i="26"/>
  <c r="G837" i="26"/>
  <c r="K836" i="26"/>
  <c r="J836" i="26"/>
  <c r="I836" i="26"/>
  <c r="G836" i="26"/>
  <c r="H835" i="26"/>
  <c r="F835" i="26"/>
  <c r="E835" i="26"/>
  <c r="L835" i="26" s="1"/>
  <c r="D835" i="26"/>
  <c r="J834" i="26"/>
  <c r="I834" i="26"/>
  <c r="G834" i="26"/>
  <c r="J833" i="26"/>
  <c r="I833" i="26"/>
  <c r="G833" i="26"/>
  <c r="J832" i="26"/>
  <c r="I832" i="26"/>
  <c r="G832" i="26"/>
  <c r="J831" i="26"/>
  <c r="I831" i="26"/>
  <c r="G831" i="26"/>
  <c r="K830" i="26"/>
  <c r="H830" i="26"/>
  <c r="F830" i="26"/>
  <c r="E830" i="26"/>
  <c r="L830" i="26" s="1"/>
  <c r="K829" i="26"/>
  <c r="J829" i="26"/>
  <c r="I829" i="26"/>
  <c r="G829" i="26"/>
  <c r="J828" i="26"/>
  <c r="I828" i="26"/>
  <c r="G828" i="26"/>
  <c r="J827" i="26"/>
  <c r="I827" i="26"/>
  <c r="G827" i="26"/>
  <c r="K826" i="26"/>
  <c r="J826" i="26"/>
  <c r="I826" i="26"/>
  <c r="G826" i="26"/>
  <c r="H825" i="26"/>
  <c r="F825" i="26"/>
  <c r="E825" i="26"/>
  <c r="L825" i="26" s="1"/>
  <c r="H824" i="26"/>
  <c r="F824" i="26"/>
  <c r="E824" i="26"/>
  <c r="L824" i="26" s="1"/>
  <c r="D824" i="26"/>
  <c r="H823" i="26"/>
  <c r="F823" i="26"/>
  <c r="E823" i="26"/>
  <c r="L823" i="26" s="1"/>
  <c r="D823" i="26"/>
  <c r="H822" i="26"/>
  <c r="F822" i="26"/>
  <c r="E822" i="26"/>
  <c r="D822" i="26"/>
  <c r="H821" i="26"/>
  <c r="F821" i="26"/>
  <c r="E821" i="26"/>
  <c r="L821" i="26" s="1"/>
  <c r="K814" i="26"/>
  <c r="J814" i="26"/>
  <c r="I814" i="26"/>
  <c r="G814" i="26"/>
  <c r="K813" i="26"/>
  <c r="J813" i="26"/>
  <c r="I813" i="26"/>
  <c r="G813" i="26"/>
  <c r="K812" i="26"/>
  <c r="J812" i="26"/>
  <c r="I812" i="26"/>
  <c r="G812" i="26"/>
  <c r="K811" i="26"/>
  <c r="J811" i="26"/>
  <c r="I811" i="26"/>
  <c r="G811" i="26"/>
  <c r="H810" i="26"/>
  <c r="F810" i="26"/>
  <c r="E810" i="26"/>
  <c r="L810" i="26" s="1"/>
  <c r="D810" i="26"/>
  <c r="H809" i="26"/>
  <c r="F809" i="26"/>
  <c r="E809" i="26"/>
  <c r="L809" i="26" s="1"/>
  <c r="D809" i="26"/>
  <c r="H808" i="26"/>
  <c r="F808" i="26"/>
  <c r="E808" i="26"/>
  <c r="L808" i="26" s="1"/>
  <c r="D808" i="26"/>
  <c r="H807" i="26"/>
  <c r="F807" i="26"/>
  <c r="E807" i="26"/>
  <c r="L807" i="26" s="1"/>
  <c r="D807" i="26"/>
  <c r="H806" i="26"/>
  <c r="F806" i="26"/>
  <c r="E806" i="26"/>
  <c r="L806" i="26" s="1"/>
  <c r="D806" i="26"/>
  <c r="H805" i="26"/>
  <c r="F805" i="26"/>
  <c r="E805" i="26"/>
  <c r="L805" i="26" s="1"/>
  <c r="D805" i="26"/>
  <c r="K804" i="26"/>
  <c r="J804" i="26"/>
  <c r="I804" i="26"/>
  <c r="G804" i="26"/>
  <c r="K803" i="26"/>
  <c r="J803" i="26"/>
  <c r="I803" i="26"/>
  <c r="G803" i="26"/>
  <c r="K802" i="26"/>
  <c r="J802" i="26"/>
  <c r="I802" i="26"/>
  <c r="G802" i="26"/>
  <c r="K801" i="26"/>
  <c r="J801" i="26"/>
  <c r="I801" i="26"/>
  <c r="G801" i="26"/>
  <c r="H800" i="26"/>
  <c r="F800" i="26"/>
  <c r="E800" i="26"/>
  <c r="L800" i="26" s="1"/>
  <c r="D800" i="26"/>
  <c r="K799" i="26"/>
  <c r="J799" i="26"/>
  <c r="I799" i="26"/>
  <c r="G799" i="26"/>
  <c r="J798" i="26"/>
  <c r="I798" i="26"/>
  <c r="G798" i="26"/>
  <c r="K797" i="26"/>
  <c r="J797" i="26"/>
  <c r="I797" i="26"/>
  <c r="G797" i="26"/>
  <c r="K796" i="26"/>
  <c r="J796" i="26"/>
  <c r="I796" i="26"/>
  <c r="G796" i="26"/>
  <c r="H795" i="26"/>
  <c r="F795" i="26"/>
  <c r="E795" i="26"/>
  <c r="L795" i="26" s="1"/>
  <c r="D795" i="26"/>
  <c r="K794" i="26"/>
  <c r="J794" i="26"/>
  <c r="I794" i="26"/>
  <c r="G794" i="26"/>
  <c r="J793" i="26"/>
  <c r="I793" i="26"/>
  <c r="G793" i="26"/>
  <c r="K792" i="26"/>
  <c r="J792" i="26"/>
  <c r="I792" i="26"/>
  <c r="G792" i="26"/>
  <c r="K791" i="26"/>
  <c r="J791" i="26"/>
  <c r="I791" i="26"/>
  <c r="G791" i="26"/>
  <c r="H790" i="26"/>
  <c r="F790" i="26"/>
  <c r="E790" i="26"/>
  <c r="L790" i="26" s="1"/>
  <c r="D790" i="26"/>
  <c r="J789" i="26"/>
  <c r="I789" i="26"/>
  <c r="G789" i="26"/>
  <c r="J788" i="26"/>
  <c r="I788" i="26"/>
  <c r="G788" i="26"/>
  <c r="J787" i="26"/>
  <c r="I787" i="26"/>
  <c r="G787" i="26"/>
  <c r="J786" i="26"/>
  <c r="I786" i="26"/>
  <c r="G786" i="26"/>
  <c r="K785" i="26"/>
  <c r="H785" i="26"/>
  <c r="F785" i="26"/>
  <c r="E785" i="26"/>
  <c r="L785" i="26" s="1"/>
  <c r="D785" i="26"/>
  <c r="H784" i="26"/>
  <c r="F784" i="26"/>
  <c r="E784" i="26"/>
  <c r="L784" i="26" s="1"/>
  <c r="D784" i="26"/>
  <c r="H783" i="26"/>
  <c r="F783" i="26"/>
  <c r="E783" i="26"/>
  <c r="L783" i="26" s="1"/>
  <c r="D783" i="26"/>
  <c r="H782" i="26"/>
  <c r="F782" i="26"/>
  <c r="E782" i="26"/>
  <c r="L782" i="26" s="1"/>
  <c r="D782" i="26"/>
  <c r="H781" i="26"/>
  <c r="F781" i="26"/>
  <c r="E781" i="26"/>
  <c r="L781" i="26" s="1"/>
  <c r="D781" i="26"/>
  <c r="K779" i="26"/>
  <c r="J779" i="26"/>
  <c r="I779" i="26"/>
  <c r="J778" i="26"/>
  <c r="I778" i="26"/>
  <c r="G778" i="26"/>
  <c r="K777" i="26"/>
  <c r="J777" i="26"/>
  <c r="I777" i="26"/>
  <c r="G777" i="26"/>
  <c r="K776" i="26"/>
  <c r="J776" i="26"/>
  <c r="I776" i="26"/>
  <c r="G776" i="26"/>
  <c r="H775" i="26"/>
  <c r="F775" i="26"/>
  <c r="E775" i="26"/>
  <c r="L775" i="26" s="1"/>
  <c r="D775" i="26"/>
  <c r="K774" i="26"/>
  <c r="J774" i="26"/>
  <c r="I774" i="26"/>
  <c r="G774" i="26"/>
  <c r="J773" i="26"/>
  <c r="I773" i="26"/>
  <c r="G773" i="26"/>
  <c r="K772" i="26"/>
  <c r="J772" i="26"/>
  <c r="I772" i="26"/>
  <c r="G772" i="26"/>
  <c r="K771" i="26"/>
  <c r="J771" i="26"/>
  <c r="I771" i="26"/>
  <c r="G771" i="26"/>
  <c r="F770" i="26"/>
  <c r="E770" i="26"/>
  <c r="L770" i="26" s="1"/>
  <c r="D770" i="26"/>
  <c r="K769" i="26"/>
  <c r="J769" i="26"/>
  <c r="I769" i="26"/>
  <c r="G769" i="26"/>
  <c r="J768" i="26"/>
  <c r="I768" i="26"/>
  <c r="G768" i="26"/>
  <c r="K767" i="26"/>
  <c r="J767" i="26"/>
  <c r="I767" i="26"/>
  <c r="G767" i="26"/>
  <c r="K766" i="26"/>
  <c r="J766" i="26"/>
  <c r="I766" i="26"/>
  <c r="G766" i="26"/>
  <c r="H765" i="26"/>
  <c r="F765" i="26"/>
  <c r="E765" i="26"/>
  <c r="L765" i="26" s="1"/>
  <c r="D765" i="26"/>
  <c r="K764" i="26"/>
  <c r="J764" i="26"/>
  <c r="I764" i="26"/>
  <c r="G764" i="26"/>
  <c r="J763" i="26"/>
  <c r="I763" i="26"/>
  <c r="G763" i="26"/>
  <c r="K762" i="26"/>
  <c r="J762" i="26"/>
  <c r="I762" i="26"/>
  <c r="G762" i="26"/>
  <c r="K761" i="26"/>
  <c r="J761" i="26"/>
  <c r="I761" i="26"/>
  <c r="G761" i="26"/>
  <c r="H760" i="26"/>
  <c r="F760" i="26"/>
  <c r="E760" i="26"/>
  <c r="L760" i="26" s="1"/>
  <c r="D760" i="26"/>
  <c r="H759" i="26"/>
  <c r="E759" i="26"/>
  <c r="D759" i="26"/>
  <c r="H758" i="26"/>
  <c r="F758" i="26"/>
  <c r="E758" i="26"/>
  <c r="L758" i="26" s="1"/>
  <c r="D758" i="26"/>
  <c r="H757" i="26"/>
  <c r="F757" i="26"/>
  <c r="E757" i="26"/>
  <c r="L757" i="26" s="1"/>
  <c r="D757" i="26"/>
  <c r="H756" i="26"/>
  <c r="F756" i="26"/>
  <c r="E756" i="26"/>
  <c r="L756" i="26" s="1"/>
  <c r="D756" i="26"/>
  <c r="D755" i="26" s="1"/>
  <c r="E755" i="26"/>
  <c r="K749" i="26"/>
  <c r="J749" i="26"/>
  <c r="I749" i="26"/>
  <c r="K748" i="26"/>
  <c r="J748" i="26"/>
  <c r="I748" i="26"/>
  <c r="K747" i="26"/>
  <c r="J747" i="26"/>
  <c r="I747" i="26"/>
  <c r="G747" i="26"/>
  <c r="K746" i="26"/>
  <c r="J746" i="26"/>
  <c r="I746" i="26"/>
  <c r="G746" i="26"/>
  <c r="H745" i="26"/>
  <c r="F745" i="26"/>
  <c r="E745" i="26"/>
  <c r="L745" i="26" s="1"/>
  <c r="D745" i="26"/>
  <c r="K744" i="26"/>
  <c r="J744" i="26"/>
  <c r="I744" i="26"/>
  <c r="G744" i="26"/>
  <c r="J743" i="26"/>
  <c r="I743" i="26"/>
  <c r="G743" i="26"/>
  <c r="K742" i="26"/>
  <c r="J742" i="26"/>
  <c r="I742" i="26"/>
  <c r="G742" i="26"/>
  <c r="K741" i="26"/>
  <c r="J741" i="26"/>
  <c r="I741" i="26"/>
  <c r="G741" i="26"/>
  <c r="H740" i="26"/>
  <c r="F740" i="26"/>
  <c r="E740" i="26"/>
  <c r="L740" i="26" s="1"/>
  <c r="D740" i="26"/>
  <c r="K739" i="26"/>
  <c r="J739" i="26"/>
  <c r="I739" i="26"/>
  <c r="G739" i="26"/>
  <c r="J738" i="26"/>
  <c r="G738" i="26"/>
  <c r="J737" i="26"/>
  <c r="E732" i="26"/>
  <c r="K736" i="26"/>
  <c r="J736" i="26"/>
  <c r="I736" i="26"/>
  <c r="G736" i="26"/>
  <c r="H735" i="26"/>
  <c r="F735" i="26"/>
  <c r="D735" i="26"/>
  <c r="H734" i="26"/>
  <c r="F734" i="26"/>
  <c r="E734" i="26"/>
  <c r="L734" i="26" s="1"/>
  <c r="D734" i="26"/>
  <c r="D724" i="26" s="1"/>
  <c r="F733" i="26"/>
  <c r="E733" i="26"/>
  <c r="D733" i="26"/>
  <c r="D723" i="26" s="1"/>
  <c r="H732" i="26"/>
  <c r="H722" i="26" s="1"/>
  <c r="F732" i="26"/>
  <c r="D732" i="26"/>
  <c r="D722" i="26" s="1"/>
  <c r="H731" i="26"/>
  <c r="F731" i="26"/>
  <c r="E731" i="26"/>
  <c r="L731" i="26" s="1"/>
  <c r="D731" i="26"/>
  <c r="D721" i="26" s="1"/>
  <c r="K729" i="26"/>
  <c r="J729" i="26"/>
  <c r="I729" i="26"/>
  <c r="G729" i="26"/>
  <c r="K728" i="26"/>
  <c r="J728" i="26"/>
  <c r="I728" i="26"/>
  <c r="G728" i="26"/>
  <c r="K727" i="26"/>
  <c r="J727" i="26"/>
  <c r="I727" i="26"/>
  <c r="G727" i="26"/>
  <c r="K726" i="26"/>
  <c r="J726" i="26"/>
  <c r="I726" i="26"/>
  <c r="G726" i="26"/>
  <c r="H725" i="26"/>
  <c r="F725" i="26"/>
  <c r="E725" i="26"/>
  <c r="L725" i="26" s="1"/>
  <c r="D725" i="26"/>
  <c r="H724" i="26"/>
  <c r="K719" i="26"/>
  <c r="J719" i="26"/>
  <c r="I719" i="26"/>
  <c r="G719" i="26"/>
  <c r="J718" i="26"/>
  <c r="I718" i="26"/>
  <c r="G718" i="26"/>
  <c r="K717" i="26"/>
  <c r="J717" i="26"/>
  <c r="I717" i="26"/>
  <c r="G717" i="26"/>
  <c r="K716" i="26"/>
  <c r="J716" i="26"/>
  <c r="I716" i="26"/>
  <c r="G716" i="26"/>
  <c r="H715" i="26"/>
  <c r="F715" i="26"/>
  <c r="E715" i="26"/>
  <c r="L715" i="26" s="1"/>
  <c r="D715" i="26"/>
  <c r="K714" i="26"/>
  <c r="J714" i="26"/>
  <c r="I714" i="26"/>
  <c r="G714" i="26"/>
  <c r="J713" i="26"/>
  <c r="I713" i="26"/>
  <c r="G713" i="26"/>
  <c r="K712" i="26"/>
  <c r="J712" i="26"/>
  <c r="I712" i="26"/>
  <c r="G712" i="26"/>
  <c r="K711" i="26"/>
  <c r="J711" i="26"/>
  <c r="I711" i="26"/>
  <c r="G711" i="26"/>
  <c r="H710" i="26"/>
  <c r="F710" i="26"/>
  <c r="E710" i="26"/>
  <c r="L710" i="26" s="1"/>
  <c r="D710" i="26"/>
  <c r="K709" i="26"/>
  <c r="J709" i="26"/>
  <c r="I709" i="26"/>
  <c r="G709" i="26"/>
  <c r="K708" i="26"/>
  <c r="J708" i="26"/>
  <c r="I708" i="26"/>
  <c r="G708" i="26"/>
  <c r="K707" i="26"/>
  <c r="J707" i="26"/>
  <c r="I707" i="26"/>
  <c r="G707" i="26"/>
  <c r="K706" i="26"/>
  <c r="J706" i="26"/>
  <c r="I706" i="26"/>
  <c r="G706" i="26"/>
  <c r="H705" i="26"/>
  <c r="F705" i="26"/>
  <c r="E705" i="26"/>
  <c r="L705" i="26" s="1"/>
  <c r="D705" i="26"/>
  <c r="H704" i="26"/>
  <c r="H694" i="26" s="1"/>
  <c r="F704" i="26"/>
  <c r="E704" i="26"/>
  <c r="L704" i="26" s="1"/>
  <c r="D704" i="26"/>
  <c r="D694" i="26" s="1"/>
  <c r="H703" i="26"/>
  <c r="H693" i="26" s="1"/>
  <c r="F703" i="26"/>
  <c r="E703" i="26"/>
  <c r="L703" i="26" s="1"/>
  <c r="D703" i="26"/>
  <c r="D693" i="26" s="1"/>
  <c r="H702" i="26"/>
  <c r="H692" i="26" s="1"/>
  <c r="F702" i="26"/>
  <c r="E702" i="26"/>
  <c r="L702" i="26" s="1"/>
  <c r="D702" i="26"/>
  <c r="D692" i="26" s="1"/>
  <c r="H701" i="26"/>
  <c r="H691" i="26" s="1"/>
  <c r="F701" i="26"/>
  <c r="E701" i="26"/>
  <c r="L701" i="26" s="1"/>
  <c r="D701" i="26"/>
  <c r="D691" i="26" s="1"/>
  <c r="H700" i="26"/>
  <c r="F700" i="26"/>
  <c r="E700" i="26"/>
  <c r="L700" i="26" s="1"/>
  <c r="K699" i="26"/>
  <c r="I699" i="26"/>
  <c r="K698" i="26"/>
  <c r="J698" i="26"/>
  <c r="I698" i="26"/>
  <c r="G698" i="26"/>
  <c r="K697" i="26"/>
  <c r="I697" i="26"/>
  <c r="K696" i="26"/>
  <c r="I696" i="26"/>
  <c r="H695" i="26"/>
  <c r="F695" i="26"/>
  <c r="E695" i="26"/>
  <c r="L695" i="26" s="1"/>
  <c r="D695" i="26"/>
  <c r="K684" i="26"/>
  <c r="K679" i="26" s="1"/>
  <c r="H684" i="26"/>
  <c r="G684" i="26"/>
  <c r="K683" i="26"/>
  <c r="H683" i="26"/>
  <c r="G683" i="26"/>
  <c r="J682" i="26"/>
  <c r="I682" i="26"/>
  <c r="G682" i="26"/>
  <c r="K681" i="26"/>
  <c r="J681" i="26"/>
  <c r="I681" i="26"/>
  <c r="G681" i="26"/>
  <c r="F680" i="26"/>
  <c r="E680" i="26"/>
  <c r="D680" i="26"/>
  <c r="F679" i="26"/>
  <c r="E679" i="26"/>
  <c r="D679" i="26"/>
  <c r="F678" i="26"/>
  <c r="E678" i="26"/>
  <c r="D678" i="26"/>
  <c r="H677" i="26"/>
  <c r="F677" i="26"/>
  <c r="E677" i="26"/>
  <c r="L677" i="26" s="1"/>
  <c r="D677" i="26"/>
  <c r="H676" i="26"/>
  <c r="F676" i="26"/>
  <c r="E676" i="26"/>
  <c r="L676" i="26" s="1"/>
  <c r="D676" i="26"/>
  <c r="K673" i="26"/>
  <c r="K672" i="26"/>
  <c r="E670" i="26"/>
  <c r="L670" i="26" s="1"/>
  <c r="D670" i="26"/>
  <c r="H669" i="26"/>
  <c r="F669" i="26"/>
  <c r="E669" i="26"/>
  <c r="L669" i="26" s="1"/>
  <c r="D669" i="26"/>
  <c r="H668" i="26"/>
  <c r="F668" i="26"/>
  <c r="E668" i="26"/>
  <c r="L668" i="26" s="1"/>
  <c r="D668" i="26"/>
  <c r="H667" i="26"/>
  <c r="F667" i="26"/>
  <c r="E667" i="26"/>
  <c r="L667" i="26" s="1"/>
  <c r="D667" i="26"/>
  <c r="H666" i="26"/>
  <c r="F666" i="26"/>
  <c r="E666" i="26"/>
  <c r="L666" i="26" s="1"/>
  <c r="D666" i="26"/>
  <c r="H665" i="26"/>
  <c r="F665" i="26"/>
  <c r="E665" i="26"/>
  <c r="L665" i="26" s="1"/>
  <c r="D665" i="26"/>
  <c r="K664" i="26"/>
  <c r="J664" i="26"/>
  <c r="I664" i="26"/>
  <c r="G664" i="26"/>
  <c r="J663" i="26"/>
  <c r="I663" i="26"/>
  <c r="G663" i="26"/>
  <c r="K662" i="26"/>
  <c r="J662" i="26"/>
  <c r="I662" i="26"/>
  <c r="G662" i="26"/>
  <c r="K661" i="26"/>
  <c r="J661" i="26"/>
  <c r="I661" i="26"/>
  <c r="G661" i="26"/>
  <c r="H660" i="26"/>
  <c r="F660" i="26"/>
  <c r="E660" i="26"/>
  <c r="L660" i="26" s="1"/>
  <c r="D660" i="26"/>
  <c r="K659" i="26"/>
  <c r="J659" i="26"/>
  <c r="I659" i="26"/>
  <c r="G659" i="26"/>
  <c r="K658" i="26"/>
  <c r="J658" i="26"/>
  <c r="G658" i="26"/>
  <c r="K657" i="26"/>
  <c r="J657" i="26"/>
  <c r="I657" i="26"/>
  <c r="G657" i="26"/>
  <c r="K656" i="26"/>
  <c r="J656" i="26"/>
  <c r="I656" i="26"/>
  <c r="G656" i="26"/>
  <c r="F655" i="26"/>
  <c r="E655" i="26"/>
  <c r="D655" i="26"/>
  <c r="H654" i="26"/>
  <c r="F654" i="26"/>
  <c r="E654" i="26"/>
  <c r="L654" i="26" s="1"/>
  <c r="D654" i="26"/>
  <c r="F653" i="26"/>
  <c r="E653" i="26"/>
  <c r="D653" i="26"/>
  <c r="H652" i="26"/>
  <c r="F652" i="26"/>
  <c r="E652" i="26"/>
  <c r="L652" i="26" s="1"/>
  <c r="D652" i="26"/>
  <c r="H651" i="26"/>
  <c r="F651" i="26"/>
  <c r="E651" i="26"/>
  <c r="L651" i="26" s="1"/>
  <c r="D651" i="26"/>
  <c r="K649" i="26"/>
  <c r="J649" i="26"/>
  <c r="I649" i="26"/>
  <c r="G649" i="26"/>
  <c r="J648" i="26"/>
  <c r="I648" i="26"/>
  <c r="G648" i="26"/>
  <c r="K647" i="26"/>
  <c r="J647" i="26"/>
  <c r="I647" i="26"/>
  <c r="G647" i="26"/>
  <c r="K646" i="26"/>
  <c r="J646" i="26"/>
  <c r="I646" i="26"/>
  <c r="G646" i="26"/>
  <c r="H645" i="26"/>
  <c r="F645" i="26"/>
  <c r="E645" i="26"/>
  <c r="L645" i="26" s="1"/>
  <c r="D645" i="26"/>
  <c r="K644" i="26"/>
  <c r="J644" i="26"/>
  <c r="I644" i="26"/>
  <c r="G644" i="26"/>
  <c r="J643" i="26"/>
  <c r="I643" i="26"/>
  <c r="G643" i="26"/>
  <c r="K642" i="26"/>
  <c r="J642" i="26"/>
  <c r="I642" i="26"/>
  <c r="G642" i="26"/>
  <c r="K641" i="26"/>
  <c r="J641" i="26"/>
  <c r="I641" i="26"/>
  <c r="G641" i="26"/>
  <c r="H640" i="26"/>
  <c r="F640" i="26"/>
  <c r="E640" i="26"/>
  <c r="L640" i="26" s="1"/>
  <c r="D640" i="26"/>
  <c r="I639" i="26"/>
  <c r="G639" i="26"/>
  <c r="J638" i="26"/>
  <c r="G638" i="26"/>
  <c r="K637" i="26"/>
  <c r="I637" i="26"/>
  <c r="G637" i="26"/>
  <c r="K636" i="26"/>
  <c r="I636" i="26"/>
  <c r="G636" i="26"/>
  <c r="H635" i="26"/>
  <c r="F635" i="26"/>
  <c r="E635" i="26"/>
  <c r="L635" i="26" s="1"/>
  <c r="D635" i="26"/>
  <c r="K634" i="26"/>
  <c r="J634" i="26"/>
  <c r="I634" i="26"/>
  <c r="G634" i="26"/>
  <c r="K633" i="26"/>
  <c r="J633" i="26"/>
  <c r="I633" i="26"/>
  <c r="G633" i="26"/>
  <c r="J632" i="26"/>
  <c r="I632" i="26"/>
  <c r="G632" i="26"/>
  <c r="K631" i="26"/>
  <c r="J631" i="26"/>
  <c r="I631" i="26"/>
  <c r="G631" i="26"/>
  <c r="H630" i="26"/>
  <c r="F630" i="26"/>
  <c r="E630" i="26"/>
  <c r="D630" i="26"/>
  <c r="J629" i="26"/>
  <c r="I629" i="26"/>
  <c r="G629" i="26"/>
  <c r="J628" i="26"/>
  <c r="I628" i="26"/>
  <c r="G628" i="26"/>
  <c r="K627" i="26"/>
  <c r="J627" i="26"/>
  <c r="I627" i="26"/>
  <c r="G627" i="26"/>
  <c r="K626" i="26"/>
  <c r="J626" i="26"/>
  <c r="I626" i="26"/>
  <c r="G626" i="26"/>
  <c r="H625" i="26"/>
  <c r="F625" i="26"/>
  <c r="E625" i="26"/>
  <c r="L625" i="26" s="1"/>
  <c r="D625" i="26"/>
  <c r="H624" i="26"/>
  <c r="F624" i="26"/>
  <c r="E624" i="26"/>
  <c r="L624" i="26" s="1"/>
  <c r="D624" i="26"/>
  <c r="F623" i="26"/>
  <c r="E623" i="26"/>
  <c r="D623" i="26"/>
  <c r="H622" i="26"/>
  <c r="F622" i="26"/>
  <c r="E622" i="26"/>
  <c r="L622" i="26" s="1"/>
  <c r="D622" i="26"/>
  <c r="H621" i="26"/>
  <c r="F621" i="26"/>
  <c r="E621" i="26"/>
  <c r="L621" i="26" s="1"/>
  <c r="D621" i="26"/>
  <c r="K619" i="26"/>
  <c r="J619" i="26"/>
  <c r="I619" i="26"/>
  <c r="G619" i="26"/>
  <c r="K618" i="26"/>
  <c r="J618" i="26"/>
  <c r="I618" i="26"/>
  <c r="G618" i="26"/>
  <c r="K617" i="26"/>
  <c r="J617" i="26"/>
  <c r="I617" i="26"/>
  <c r="G617" i="26"/>
  <c r="K616" i="26"/>
  <c r="J616" i="26"/>
  <c r="I616" i="26"/>
  <c r="G616" i="26"/>
  <c r="H615" i="26"/>
  <c r="F615" i="26"/>
  <c r="E615" i="26"/>
  <c r="L615" i="26" s="1"/>
  <c r="D615" i="26"/>
  <c r="K614" i="26"/>
  <c r="J614" i="26"/>
  <c r="I614" i="26"/>
  <c r="G614" i="26"/>
  <c r="J613" i="26"/>
  <c r="I613" i="26"/>
  <c r="G613" i="26"/>
  <c r="K612" i="26"/>
  <c r="J612" i="26"/>
  <c r="I612" i="26"/>
  <c r="G612" i="26"/>
  <c r="K611" i="26"/>
  <c r="J611" i="26"/>
  <c r="I611" i="26"/>
  <c r="G611" i="26"/>
  <c r="H610" i="26"/>
  <c r="F610" i="26"/>
  <c r="E610" i="26"/>
  <c r="L610" i="26" s="1"/>
  <c r="D610" i="26"/>
  <c r="K609" i="26"/>
  <c r="J609" i="26"/>
  <c r="I609" i="26"/>
  <c r="G609" i="26"/>
  <c r="H608" i="26"/>
  <c r="G608" i="26"/>
  <c r="K607" i="26"/>
  <c r="J607" i="26"/>
  <c r="I607" i="26"/>
  <c r="G607" i="26"/>
  <c r="K606" i="26"/>
  <c r="J606" i="26"/>
  <c r="I606" i="26"/>
  <c r="G606" i="26"/>
  <c r="F605" i="26"/>
  <c r="E605" i="26"/>
  <c r="D605" i="26"/>
  <c r="H604" i="26"/>
  <c r="F604" i="26"/>
  <c r="E604" i="26"/>
  <c r="L604" i="26" s="1"/>
  <c r="D604" i="26"/>
  <c r="F603" i="26"/>
  <c r="E603" i="26"/>
  <c r="D603" i="26"/>
  <c r="H602" i="26"/>
  <c r="F602" i="26"/>
  <c r="E602" i="26"/>
  <c r="L602" i="26" s="1"/>
  <c r="D602" i="26"/>
  <c r="H601" i="26"/>
  <c r="F601" i="26"/>
  <c r="E601" i="26"/>
  <c r="L601" i="26" s="1"/>
  <c r="D601" i="26"/>
  <c r="K599" i="26"/>
  <c r="J599" i="26"/>
  <c r="I599" i="26"/>
  <c r="G599" i="26"/>
  <c r="K598" i="26"/>
  <c r="J598" i="26"/>
  <c r="I598" i="26"/>
  <c r="G598" i="26"/>
  <c r="K597" i="26"/>
  <c r="J597" i="26"/>
  <c r="I597" i="26"/>
  <c r="G597" i="26"/>
  <c r="K596" i="26"/>
  <c r="J596" i="26"/>
  <c r="I596" i="26"/>
  <c r="G596" i="26"/>
  <c r="H595" i="26"/>
  <c r="F595" i="26"/>
  <c r="E595" i="26"/>
  <c r="L595" i="26" s="1"/>
  <c r="D595" i="26"/>
  <c r="K594" i="26"/>
  <c r="J594" i="26"/>
  <c r="I594" i="26"/>
  <c r="G594" i="26"/>
  <c r="K593" i="26"/>
  <c r="J593" i="26"/>
  <c r="I593" i="26"/>
  <c r="G593" i="26"/>
  <c r="K592" i="26"/>
  <c r="J592" i="26"/>
  <c r="I592" i="26"/>
  <c r="G592" i="26"/>
  <c r="K591" i="26"/>
  <c r="J591" i="26"/>
  <c r="I591" i="26"/>
  <c r="G591" i="26"/>
  <c r="H590" i="26"/>
  <c r="F590" i="26"/>
  <c r="E590" i="26"/>
  <c r="L590" i="26" s="1"/>
  <c r="D590" i="26"/>
  <c r="K589" i="26"/>
  <c r="J589" i="26"/>
  <c r="I589" i="26"/>
  <c r="G589" i="26"/>
  <c r="J588" i="26"/>
  <c r="I588" i="26"/>
  <c r="G588" i="26"/>
  <c r="K587" i="26"/>
  <c r="J587" i="26"/>
  <c r="I587" i="26"/>
  <c r="G587" i="26"/>
  <c r="K586" i="26"/>
  <c r="J586" i="26"/>
  <c r="I586" i="26"/>
  <c r="G586" i="26"/>
  <c r="H585" i="26"/>
  <c r="F585" i="26"/>
  <c r="E585" i="26"/>
  <c r="L585" i="26" s="1"/>
  <c r="D585" i="26"/>
  <c r="K584" i="26"/>
  <c r="J584" i="26"/>
  <c r="I584" i="26"/>
  <c r="G584" i="26"/>
  <c r="K583" i="26"/>
  <c r="J583" i="26"/>
  <c r="G583" i="26"/>
  <c r="K582" i="26"/>
  <c r="J582" i="26"/>
  <c r="I582" i="26"/>
  <c r="G582" i="26"/>
  <c r="K581" i="26"/>
  <c r="J581" i="26"/>
  <c r="I581" i="26"/>
  <c r="G581" i="26"/>
  <c r="H580" i="26"/>
  <c r="F580" i="26"/>
  <c r="E580" i="26"/>
  <c r="L580" i="26" s="1"/>
  <c r="D580" i="26"/>
  <c r="H579" i="26"/>
  <c r="F579" i="26"/>
  <c r="E579" i="26"/>
  <c r="L579" i="26" s="1"/>
  <c r="D579" i="26"/>
  <c r="H578" i="26"/>
  <c r="F578" i="26"/>
  <c r="E578" i="26"/>
  <c r="L578" i="26" s="1"/>
  <c r="D578" i="26"/>
  <c r="H577" i="26"/>
  <c r="F577" i="26"/>
  <c r="E577" i="26"/>
  <c r="L577" i="26" s="1"/>
  <c r="D577" i="26"/>
  <c r="H576" i="26"/>
  <c r="F576" i="26"/>
  <c r="E576" i="26"/>
  <c r="L576" i="26" s="1"/>
  <c r="D576" i="26"/>
  <c r="H575" i="26"/>
  <c r="F575" i="26"/>
  <c r="E575" i="26"/>
  <c r="L575" i="26" s="1"/>
  <c r="D575" i="26"/>
  <c r="K574" i="26"/>
  <c r="J574" i="26"/>
  <c r="I574" i="26"/>
  <c r="G574" i="26"/>
  <c r="K573" i="26"/>
  <c r="J573" i="26"/>
  <c r="I573" i="26"/>
  <c r="G573" i="26"/>
  <c r="K572" i="26"/>
  <c r="J572" i="26"/>
  <c r="I572" i="26"/>
  <c r="G572" i="26"/>
  <c r="K571" i="26"/>
  <c r="J571" i="26"/>
  <c r="I571" i="26"/>
  <c r="G571" i="26"/>
  <c r="H570" i="26"/>
  <c r="F570" i="26"/>
  <c r="E570" i="26"/>
  <c r="L570" i="26" s="1"/>
  <c r="D570" i="26"/>
  <c r="K569" i="26"/>
  <c r="J569" i="26"/>
  <c r="I569" i="26"/>
  <c r="G569" i="26"/>
  <c r="J568" i="26"/>
  <c r="I568" i="26"/>
  <c r="G568" i="26"/>
  <c r="K567" i="26"/>
  <c r="J567" i="26"/>
  <c r="I567" i="26"/>
  <c r="G567" i="26"/>
  <c r="K566" i="26"/>
  <c r="J566" i="26"/>
  <c r="I566" i="26"/>
  <c r="G566" i="26"/>
  <c r="H565" i="26"/>
  <c r="F565" i="26"/>
  <c r="E565" i="26"/>
  <c r="L565" i="26" s="1"/>
  <c r="D565" i="26"/>
  <c r="K564" i="26"/>
  <c r="J564" i="26"/>
  <c r="I564" i="26"/>
  <c r="G564" i="26"/>
  <c r="J563" i="26"/>
  <c r="I563" i="26"/>
  <c r="G563" i="26"/>
  <c r="J562" i="26"/>
  <c r="I562" i="26"/>
  <c r="G562" i="26"/>
  <c r="K561" i="26"/>
  <c r="J561" i="26"/>
  <c r="I561" i="26"/>
  <c r="G561" i="26"/>
  <c r="H560" i="26"/>
  <c r="F560" i="26"/>
  <c r="E560" i="26"/>
  <c r="L560" i="26" s="1"/>
  <c r="D560" i="26"/>
  <c r="H559" i="26"/>
  <c r="F559" i="26"/>
  <c r="E559" i="26"/>
  <c r="L559" i="26" s="1"/>
  <c r="D559" i="26"/>
  <c r="H558" i="26"/>
  <c r="F558" i="26"/>
  <c r="E558" i="26"/>
  <c r="L558" i="26" s="1"/>
  <c r="D558" i="26"/>
  <c r="H557" i="26"/>
  <c r="F557" i="26"/>
  <c r="E557" i="26"/>
  <c r="L557" i="26" s="1"/>
  <c r="D557" i="26"/>
  <c r="H556" i="26"/>
  <c r="F556" i="26"/>
  <c r="E556" i="26"/>
  <c r="L556" i="26" s="1"/>
  <c r="D556" i="26"/>
  <c r="E555" i="26"/>
  <c r="K554" i="26"/>
  <c r="J554" i="26"/>
  <c r="I554" i="26"/>
  <c r="G554" i="26"/>
  <c r="J553" i="26"/>
  <c r="I553" i="26"/>
  <c r="G553" i="26"/>
  <c r="K552" i="26"/>
  <c r="J552" i="26"/>
  <c r="I552" i="26"/>
  <c r="G552" i="26"/>
  <c r="K551" i="26"/>
  <c r="J551" i="26"/>
  <c r="I551" i="26"/>
  <c r="G551" i="26"/>
  <c r="H550" i="26"/>
  <c r="F550" i="26"/>
  <c r="E550" i="26"/>
  <c r="L550" i="26" s="1"/>
  <c r="D550" i="26"/>
  <c r="K544" i="26"/>
  <c r="J544" i="26"/>
  <c r="I544" i="26"/>
  <c r="K543" i="26"/>
  <c r="J543" i="26"/>
  <c r="I543" i="26"/>
  <c r="G543" i="26"/>
  <c r="J542" i="26"/>
  <c r="I542" i="26"/>
  <c r="G542" i="26"/>
  <c r="K541" i="26"/>
  <c r="J541" i="26"/>
  <c r="I541" i="26"/>
  <c r="G541" i="26"/>
  <c r="H540" i="26"/>
  <c r="F540" i="26"/>
  <c r="E540" i="26"/>
  <c r="L540" i="26" s="1"/>
  <c r="D540" i="26"/>
  <c r="K539" i="26"/>
  <c r="J539" i="26"/>
  <c r="I539" i="26"/>
  <c r="K538" i="26"/>
  <c r="J538" i="26"/>
  <c r="I538" i="26"/>
  <c r="G538" i="26"/>
  <c r="J537" i="26"/>
  <c r="I537" i="26"/>
  <c r="G537" i="26"/>
  <c r="K536" i="26"/>
  <c r="J536" i="26"/>
  <c r="I536" i="26"/>
  <c r="G536" i="26"/>
  <c r="H535" i="26"/>
  <c r="F535" i="26"/>
  <c r="E535" i="26"/>
  <c r="L535" i="26" s="1"/>
  <c r="D535" i="26"/>
  <c r="K534" i="26"/>
  <c r="J534" i="26"/>
  <c r="I534" i="26"/>
  <c r="K533" i="26"/>
  <c r="J533" i="26"/>
  <c r="I533" i="26"/>
  <c r="G533" i="26"/>
  <c r="J532" i="26"/>
  <c r="I532" i="26"/>
  <c r="G532" i="26"/>
  <c r="K531" i="26"/>
  <c r="J531" i="26"/>
  <c r="I531" i="26"/>
  <c r="G531" i="26"/>
  <c r="H530" i="26"/>
  <c r="F530" i="26"/>
  <c r="E530" i="26"/>
  <c r="L530" i="26" s="1"/>
  <c r="D530" i="26"/>
  <c r="K529" i="26"/>
  <c r="J529" i="26"/>
  <c r="I529" i="26"/>
  <c r="G529" i="26"/>
  <c r="J528" i="26"/>
  <c r="I528" i="26"/>
  <c r="G528" i="26"/>
  <c r="K527" i="26"/>
  <c r="J527" i="26"/>
  <c r="I527" i="26"/>
  <c r="G527" i="26"/>
  <c r="K526" i="26"/>
  <c r="J526" i="26"/>
  <c r="I526" i="26"/>
  <c r="G526" i="26"/>
  <c r="H525" i="26"/>
  <c r="F525" i="26"/>
  <c r="E525" i="26"/>
  <c r="L525" i="26" s="1"/>
  <c r="D525" i="26"/>
  <c r="K524" i="26"/>
  <c r="J524" i="26"/>
  <c r="I524" i="26"/>
  <c r="G524" i="26"/>
  <c r="J523" i="26"/>
  <c r="I523" i="26"/>
  <c r="G523" i="26"/>
  <c r="K522" i="26"/>
  <c r="J522" i="26"/>
  <c r="I522" i="26"/>
  <c r="G522" i="26"/>
  <c r="K521" i="26"/>
  <c r="J521" i="26"/>
  <c r="I521" i="26"/>
  <c r="G521" i="26"/>
  <c r="H520" i="26"/>
  <c r="F520" i="26"/>
  <c r="E520" i="26"/>
  <c r="L520" i="26" s="1"/>
  <c r="D520" i="26"/>
  <c r="K519" i="26"/>
  <c r="J519" i="26"/>
  <c r="I519" i="26"/>
  <c r="G519" i="26"/>
  <c r="J518" i="26"/>
  <c r="I518" i="26"/>
  <c r="G518" i="26"/>
  <c r="K517" i="26"/>
  <c r="J517" i="26"/>
  <c r="I517" i="26"/>
  <c r="G517" i="26"/>
  <c r="K516" i="26"/>
  <c r="J516" i="26"/>
  <c r="I516" i="26"/>
  <c r="G516" i="26"/>
  <c r="H515" i="26"/>
  <c r="F515" i="26"/>
  <c r="E515" i="26"/>
  <c r="L515" i="26" s="1"/>
  <c r="D515" i="26"/>
  <c r="K514" i="26"/>
  <c r="J514" i="26"/>
  <c r="I514" i="26"/>
  <c r="G514" i="26"/>
  <c r="J513" i="26"/>
  <c r="I513" i="26"/>
  <c r="G513" i="26"/>
  <c r="K512" i="26"/>
  <c r="J512" i="26"/>
  <c r="I512" i="26"/>
  <c r="G512" i="26"/>
  <c r="K511" i="26"/>
  <c r="J511" i="26"/>
  <c r="I511" i="26"/>
  <c r="G511" i="26"/>
  <c r="H510" i="26"/>
  <c r="F510" i="26"/>
  <c r="E510" i="26"/>
  <c r="L510" i="26" s="1"/>
  <c r="D510" i="26"/>
  <c r="K509" i="26"/>
  <c r="J509" i="26"/>
  <c r="I509" i="26"/>
  <c r="G509" i="26"/>
  <c r="K508" i="26"/>
  <c r="J508" i="26"/>
  <c r="I508" i="26"/>
  <c r="G508" i="26"/>
  <c r="J507" i="26"/>
  <c r="I507" i="26"/>
  <c r="G507" i="26"/>
  <c r="K506" i="26"/>
  <c r="J506" i="26"/>
  <c r="I506" i="26"/>
  <c r="G506" i="26"/>
  <c r="H505" i="26"/>
  <c r="F505" i="26"/>
  <c r="E505" i="26"/>
  <c r="L505" i="26" s="1"/>
  <c r="D505" i="26"/>
  <c r="H504" i="26"/>
  <c r="F504" i="26"/>
  <c r="E504" i="26"/>
  <c r="L504" i="26" s="1"/>
  <c r="D504" i="26"/>
  <c r="H503" i="26"/>
  <c r="F503" i="26"/>
  <c r="E503" i="26"/>
  <c r="L503" i="26" s="1"/>
  <c r="D503" i="26"/>
  <c r="H502" i="26"/>
  <c r="F502" i="26"/>
  <c r="E502" i="26"/>
  <c r="L502" i="26" s="1"/>
  <c r="D502" i="26"/>
  <c r="H501" i="26"/>
  <c r="F501" i="26"/>
  <c r="E501" i="26"/>
  <c r="L501" i="26" s="1"/>
  <c r="D501" i="26"/>
  <c r="D500" i="26" s="1"/>
  <c r="H500" i="26"/>
  <c r="F500" i="26"/>
  <c r="K499" i="26"/>
  <c r="I499" i="26"/>
  <c r="K498" i="26"/>
  <c r="J498" i="26"/>
  <c r="I498" i="26"/>
  <c r="G498" i="26"/>
  <c r="J497" i="26"/>
  <c r="I497" i="26"/>
  <c r="G497" i="26"/>
  <c r="K496" i="26"/>
  <c r="J496" i="26"/>
  <c r="I496" i="26"/>
  <c r="G496" i="26"/>
  <c r="H495" i="26"/>
  <c r="F495" i="26"/>
  <c r="E495" i="26"/>
  <c r="L495" i="26" s="1"/>
  <c r="D495" i="26"/>
  <c r="K494" i="26"/>
  <c r="J494" i="26"/>
  <c r="I494" i="26"/>
  <c r="G494" i="26"/>
  <c r="K493" i="26"/>
  <c r="J493" i="26"/>
  <c r="I493" i="26"/>
  <c r="G493" i="26"/>
  <c r="J492" i="26"/>
  <c r="I492" i="26"/>
  <c r="G492" i="26"/>
  <c r="J491" i="26"/>
  <c r="I491" i="26"/>
  <c r="G491" i="26"/>
  <c r="H490" i="26"/>
  <c r="F490" i="26"/>
  <c r="E490" i="26"/>
  <c r="L490" i="26" s="1"/>
  <c r="D490" i="26"/>
  <c r="H489" i="26"/>
  <c r="E489" i="26"/>
  <c r="D489" i="26"/>
  <c r="H488" i="26"/>
  <c r="F488" i="26"/>
  <c r="E488" i="26"/>
  <c r="L488" i="26" s="1"/>
  <c r="D488" i="26"/>
  <c r="K487" i="26"/>
  <c r="H487" i="26"/>
  <c r="F487" i="26"/>
  <c r="E487" i="26"/>
  <c r="D487" i="26"/>
  <c r="H486" i="26"/>
  <c r="F486" i="26"/>
  <c r="E486" i="26"/>
  <c r="D486" i="26"/>
  <c r="K484" i="26"/>
  <c r="J484" i="26"/>
  <c r="I484" i="26"/>
  <c r="J483" i="26"/>
  <c r="I483" i="26"/>
  <c r="G483" i="26"/>
  <c r="J482" i="26"/>
  <c r="I482" i="26"/>
  <c r="G482" i="26"/>
  <c r="K481" i="26"/>
  <c r="J481" i="26"/>
  <c r="I481" i="26"/>
  <c r="G481" i="26"/>
  <c r="H480" i="26"/>
  <c r="F480" i="26"/>
  <c r="E480" i="26"/>
  <c r="L480" i="26" s="1"/>
  <c r="D480" i="26"/>
  <c r="J479" i="26"/>
  <c r="I479" i="26"/>
  <c r="G479" i="26"/>
  <c r="J478" i="26"/>
  <c r="I478" i="26"/>
  <c r="G478" i="26"/>
  <c r="J477" i="26"/>
  <c r="I477" i="26"/>
  <c r="G477" i="26"/>
  <c r="J476" i="26"/>
  <c r="I476" i="26"/>
  <c r="G476" i="26"/>
  <c r="K475" i="26"/>
  <c r="H475" i="26"/>
  <c r="H470" i="26" s="1"/>
  <c r="F475" i="26"/>
  <c r="E475" i="26"/>
  <c r="L475" i="26" s="1"/>
  <c r="D475" i="26"/>
  <c r="D470" i="26" s="1"/>
  <c r="H474" i="26"/>
  <c r="H464" i="26" s="1"/>
  <c r="F474" i="26"/>
  <c r="E474" i="26"/>
  <c r="L474" i="26" s="1"/>
  <c r="D474" i="26"/>
  <c r="D464" i="26" s="1"/>
  <c r="K473" i="26"/>
  <c r="H473" i="26"/>
  <c r="H463" i="26" s="1"/>
  <c r="F473" i="26"/>
  <c r="E473" i="26"/>
  <c r="L473" i="26" s="1"/>
  <c r="D473" i="26"/>
  <c r="D463" i="26" s="1"/>
  <c r="H472" i="26"/>
  <c r="F472" i="26"/>
  <c r="E472" i="26"/>
  <c r="L472" i="26" s="1"/>
  <c r="D472" i="26"/>
  <c r="D462" i="26" s="1"/>
  <c r="H471" i="26"/>
  <c r="F471" i="26"/>
  <c r="E471" i="26"/>
  <c r="L471" i="26" s="1"/>
  <c r="D471" i="26"/>
  <c r="K469" i="26"/>
  <c r="J469" i="26"/>
  <c r="I469" i="26"/>
  <c r="G469" i="26"/>
  <c r="J468" i="26"/>
  <c r="I468" i="26"/>
  <c r="G468" i="26"/>
  <c r="J467" i="26"/>
  <c r="I467" i="26"/>
  <c r="G467" i="26"/>
  <c r="K466" i="26"/>
  <c r="J466" i="26"/>
  <c r="I466" i="26"/>
  <c r="G466" i="26"/>
  <c r="H465" i="26"/>
  <c r="F465" i="26"/>
  <c r="E465" i="26"/>
  <c r="L465" i="26" s="1"/>
  <c r="D465" i="26"/>
  <c r="F464" i="26"/>
  <c r="D461" i="26"/>
  <c r="J459" i="26"/>
  <c r="I459" i="26"/>
  <c r="G459" i="26"/>
  <c r="J458" i="26"/>
  <c r="I458" i="26"/>
  <c r="G458" i="26"/>
  <c r="J457" i="26"/>
  <c r="I457" i="26"/>
  <c r="G457" i="26"/>
  <c r="J456" i="26"/>
  <c r="I456" i="26"/>
  <c r="G456" i="26"/>
  <c r="K455" i="26"/>
  <c r="H455" i="26"/>
  <c r="F455" i="26"/>
  <c r="E455" i="26"/>
  <c r="L455" i="26" s="1"/>
  <c r="D455" i="26"/>
  <c r="J454" i="26"/>
  <c r="I454" i="26"/>
  <c r="G454" i="26"/>
  <c r="J453" i="26"/>
  <c r="I453" i="26"/>
  <c r="G453" i="26"/>
  <c r="K452" i="26"/>
  <c r="J452" i="26"/>
  <c r="I452" i="26"/>
  <c r="G452" i="26"/>
  <c r="J451" i="26"/>
  <c r="I451" i="26"/>
  <c r="G451" i="26"/>
  <c r="H450" i="26"/>
  <c r="F450" i="26"/>
  <c r="E450" i="26"/>
  <c r="L450" i="26" s="1"/>
  <c r="D450" i="26"/>
  <c r="J449" i="26"/>
  <c r="I449" i="26"/>
  <c r="G449" i="26"/>
  <c r="J448" i="26"/>
  <c r="I448" i="26"/>
  <c r="G448" i="26"/>
  <c r="K447" i="26"/>
  <c r="J447" i="26"/>
  <c r="I447" i="26"/>
  <c r="G447" i="26"/>
  <c r="J446" i="26"/>
  <c r="I446" i="26"/>
  <c r="G446" i="26"/>
  <c r="H445" i="26"/>
  <c r="F445" i="26"/>
  <c r="E445" i="26"/>
  <c r="L445" i="26" s="1"/>
  <c r="D445" i="26"/>
  <c r="J444" i="26"/>
  <c r="E424" i="26"/>
  <c r="D424" i="26"/>
  <c r="J443" i="26"/>
  <c r="I443" i="26"/>
  <c r="D423" i="26"/>
  <c r="J442" i="26"/>
  <c r="D422" i="26"/>
  <c r="F421" i="26"/>
  <c r="D421" i="26"/>
  <c r="H440" i="26"/>
  <c r="K439" i="26"/>
  <c r="J439" i="26"/>
  <c r="I439" i="26"/>
  <c r="G439" i="26"/>
  <c r="J438" i="26"/>
  <c r="I438" i="26"/>
  <c r="G438" i="26"/>
  <c r="J437" i="26"/>
  <c r="I437" i="26"/>
  <c r="G437" i="26"/>
  <c r="K436" i="26"/>
  <c r="J436" i="26"/>
  <c r="I436" i="26"/>
  <c r="G436" i="26"/>
  <c r="K435" i="26"/>
  <c r="H435" i="26"/>
  <c r="F435" i="26"/>
  <c r="E435" i="26"/>
  <c r="L435" i="26" s="1"/>
  <c r="D435" i="26"/>
  <c r="K434" i="26"/>
  <c r="J434" i="26"/>
  <c r="I434" i="26"/>
  <c r="G434" i="26"/>
  <c r="I433" i="26"/>
  <c r="I432" i="26"/>
  <c r="K431" i="26"/>
  <c r="I431" i="26"/>
  <c r="E430" i="26"/>
  <c r="L430" i="26" s="1"/>
  <c r="D430" i="26"/>
  <c r="K429" i="26"/>
  <c r="I429" i="26"/>
  <c r="J428" i="26"/>
  <c r="I428" i="26"/>
  <c r="G428" i="26"/>
  <c r="J427" i="26"/>
  <c r="I427" i="26"/>
  <c r="G427" i="26"/>
  <c r="K426" i="26"/>
  <c r="J426" i="26"/>
  <c r="I426" i="26"/>
  <c r="G426" i="26"/>
  <c r="H425" i="26"/>
  <c r="F425" i="26"/>
  <c r="E425" i="26"/>
  <c r="L425" i="26" s="1"/>
  <c r="D425" i="26"/>
  <c r="H424" i="26"/>
  <c r="H423" i="26"/>
  <c r="H422" i="26"/>
  <c r="H421" i="26"/>
  <c r="L421" i="26" s="1"/>
  <c r="J414" i="26"/>
  <c r="I414" i="26"/>
  <c r="G414" i="26"/>
  <c r="K413" i="26"/>
  <c r="J413" i="26"/>
  <c r="I413" i="26"/>
  <c r="G413" i="26"/>
  <c r="K412" i="26"/>
  <c r="J412" i="26"/>
  <c r="I412" i="26"/>
  <c r="G412" i="26"/>
  <c r="J411" i="26"/>
  <c r="I411" i="26"/>
  <c r="G411" i="26"/>
  <c r="H410" i="26"/>
  <c r="F410" i="26"/>
  <c r="E410" i="26"/>
  <c r="L410" i="26" s="1"/>
  <c r="D410" i="26"/>
  <c r="K399" i="26"/>
  <c r="J399" i="26"/>
  <c r="I399" i="26"/>
  <c r="G399" i="26"/>
  <c r="J398" i="26"/>
  <c r="I398" i="26"/>
  <c r="G398" i="26"/>
  <c r="J397" i="26"/>
  <c r="I397" i="26"/>
  <c r="G397" i="26"/>
  <c r="J396" i="26"/>
  <c r="I396" i="26"/>
  <c r="G396" i="26"/>
  <c r="H395" i="26"/>
  <c r="F395" i="26"/>
  <c r="E395" i="26"/>
  <c r="L395" i="26" s="1"/>
  <c r="D395" i="26"/>
  <c r="E379" i="26"/>
  <c r="D379" i="26"/>
  <c r="E378" i="26"/>
  <c r="D378" i="26"/>
  <c r="J392" i="26"/>
  <c r="E377" i="26"/>
  <c r="D377" i="26"/>
  <c r="E376" i="26"/>
  <c r="K389" i="26"/>
  <c r="J389" i="26"/>
  <c r="I389" i="26"/>
  <c r="G389" i="26"/>
  <c r="J388" i="26"/>
  <c r="I388" i="26"/>
  <c r="G388" i="26"/>
  <c r="K387" i="26"/>
  <c r="J387" i="26"/>
  <c r="I387" i="26"/>
  <c r="G387" i="26"/>
  <c r="K386" i="26"/>
  <c r="J386" i="26"/>
  <c r="I386" i="26"/>
  <c r="G386" i="26"/>
  <c r="H385" i="26"/>
  <c r="F385" i="26"/>
  <c r="E385" i="26"/>
  <c r="L385" i="26" s="1"/>
  <c r="D385" i="26"/>
  <c r="J384" i="26"/>
  <c r="I384" i="26"/>
  <c r="J383" i="26"/>
  <c r="I383" i="26"/>
  <c r="J382" i="26"/>
  <c r="I382" i="26"/>
  <c r="K381" i="26"/>
  <c r="J381" i="26"/>
  <c r="I381" i="26"/>
  <c r="G381" i="26"/>
  <c r="H380" i="26"/>
  <c r="F380" i="26"/>
  <c r="E380" i="26"/>
  <c r="L380" i="26" s="1"/>
  <c r="D380" i="26"/>
  <c r="H379" i="26"/>
  <c r="H378" i="26"/>
  <c r="F377" i="26"/>
  <c r="H376" i="26"/>
  <c r="D376" i="26"/>
  <c r="K314" i="26"/>
  <c r="J314" i="26"/>
  <c r="I314" i="26"/>
  <c r="G314" i="26"/>
  <c r="K313" i="26"/>
  <c r="J313" i="26"/>
  <c r="I313" i="26"/>
  <c r="G313" i="26"/>
  <c r="J312" i="26"/>
  <c r="I312" i="26"/>
  <c r="G312" i="26"/>
  <c r="K311" i="26"/>
  <c r="J311" i="26"/>
  <c r="I311" i="26"/>
  <c r="G311" i="26"/>
  <c r="J310" i="26"/>
  <c r="E310" i="26"/>
  <c r="L310" i="26" s="1"/>
  <c r="D310" i="26"/>
  <c r="K309" i="26"/>
  <c r="J309" i="26"/>
  <c r="I309" i="26"/>
  <c r="G309" i="26"/>
  <c r="K308" i="26"/>
  <c r="J308" i="26"/>
  <c r="I308" i="26"/>
  <c r="G308" i="26"/>
  <c r="K307" i="26"/>
  <c r="J307" i="26"/>
  <c r="I307" i="26"/>
  <c r="G307" i="26"/>
  <c r="K306" i="26"/>
  <c r="J306" i="26"/>
  <c r="I306" i="26"/>
  <c r="G306" i="26"/>
  <c r="F305" i="26"/>
  <c r="E305" i="26"/>
  <c r="L305" i="26" s="1"/>
  <c r="D305" i="26"/>
  <c r="J304" i="26"/>
  <c r="I304" i="26"/>
  <c r="G304" i="26"/>
  <c r="K303" i="26"/>
  <c r="J303" i="26"/>
  <c r="I303" i="26"/>
  <c r="G303" i="26"/>
  <c r="K302" i="26"/>
  <c r="J302" i="26"/>
  <c r="I302" i="26"/>
  <c r="G302" i="26"/>
  <c r="K301" i="26"/>
  <c r="J301" i="26"/>
  <c r="I301" i="26"/>
  <c r="G301" i="26"/>
  <c r="F300" i="26"/>
  <c r="E300" i="26"/>
  <c r="L300" i="26" s="1"/>
  <c r="D300" i="26"/>
  <c r="K299" i="26"/>
  <c r="J299" i="26"/>
  <c r="I299" i="26"/>
  <c r="G299" i="26"/>
  <c r="K298" i="26"/>
  <c r="J298" i="26"/>
  <c r="I298" i="26"/>
  <c r="K297" i="26"/>
  <c r="J297" i="26"/>
  <c r="I297" i="26"/>
  <c r="K296" i="26"/>
  <c r="J296" i="26"/>
  <c r="I296" i="26"/>
  <c r="F295" i="26"/>
  <c r="E295" i="26"/>
  <c r="L295" i="26" s="1"/>
  <c r="D295" i="26"/>
  <c r="J294" i="26"/>
  <c r="I294" i="26"/>
  <c r="G294" i="26"/>
  <c r="K293" i="26"/>
  <c r="J293" i="26"/>
  <c r="I293" i="26"/>
  <c r="G293" i="26"/>
  <c r="K292" i="26"/>
  <c r="J292" i="26"/>
  <c r="I292" i="26"/>
  <c r="G292" i="26"/>
  <c r="K291" i="26"/>
  <c r="J291" i="26"/>
  <c r="I291" i="26"/>
  <c r="G291" i="26"/>
  <c r="F290" i="26"/>
  <c r="E290" i="26"/>
  <c r="L290" i="26" s="1"/>
  <c r="D290" i="26"/>
  <c r="K289" i="26"/>
  <c r="J289" i="26"/>
  <c r="I289" i="26"/>
  <c r="G289" i="26"/>
  <c r="K288" i="26"/>
  <c r="J288" i="26"/>
  <c r="I288" i="26"/>
  <c r="G288" i="26"/>
  <c r="K287" i="26"/>
  <c r="J287" i="26"/>
  <c r="I287" i="26"/>
  <c r="G287" i="26"/>
  <c r="K286" i="26"/>
  <c r="J286" i="26"/>
  <c r="I286" i="26"/>
  <c r="G286" i="26"/>
  <c r="F285" i="26"/>
  <c r="E285" i="26"/>
  <c r="L285" i="26" s="1"/>
  <c r="D285" i="26"/>
  <c r="J284" i="26"/>
  <c r="I284" i="26"/>
  <c r="G284" i="26"/>
  <c r="K283" i="26"/>
  <c r="J283" i="26"/>
  <c r="I283" i="26"/>
  <c r="G283" i="26"/>
  <c r="K282" i="26"/>
  <c r="J282" i="26"/>
  <c r="I282" i="26"/>
  <c r="G282" i="26"/>
  <c r="K281" i="26"/>
  <c r="J281" i="26"/>
  <c r="I281" i="26"/>
  <c r="G281" i="26"/>
  <c r="F280" i="26"/>
  <c r="E280" i="26"/>
  <c r="L280" i="26" s="1"/>
  <c r="D280" i="26"/>
  <c r="F279" i="26"/>
  <c r="E279" i="26"/>
  <c r="L279" i="26" s="1"/>
  <c r="D279" i="26"/>
  <c r="F278" i="26"/>
  <c r="E278" i="26"/>
  <c r="L278" i="26" s="1"/>
  <c r="D278" i="26"/>
  <c r="F277" i="26"/>
  <c r="E277" i="26"/>
  <c r="L277" i="26" s="1"/>
  <c r="D277" i="26"/>
  <c r="F276" i="26"/>
  <c r="E276" i="26"/>
  <c r="L276" i="26" s="1"/>
  <c r="D276" i="26"/>
  <c r="K274" i="26"/>
  <c r="J274" i="26"/>
  <c r="I274" i="26"/>
  <c r="G274" i="26"/>
  <c r="J273" i="26"/>
  <c r="I273" i="26"/>
  <c r="G273" i="26"/>
  <c r="K272" i="26"/>
  <c r="J272" i="26"/>
  <c r="I272" i="26"/>
  <c r="G272" i="26"/>
  <c r="K271" i="26"/>
  <c r="K270" i="26" s="1"/>
  <c r="J271" i="26"/>
  <c r="I271" i="26"/>
  <c r="G271" i="26"/>
  <c r="J270" i="26"/>
  <c r="E270" i="26"/>
  <c r="L270" i="26" s="1"/>
  <c r="D270" i="26"/>
  <c r="K269" i="26"/>
  <c r="J269" i="26"/>
  <c r="I269" i="26"/>
  <c r="G269" i="26"/>
  <c r="K268" i="26"/>
  <c r="J268" i="26"/>
  <c r="I268" i="26"/>
  <c r="G268" i="26"/>
  <c r="K267" i="26"/>
  <c r="J267" i="26"/>
  <c r="I267" i="26"/>
  <c r="G267" i="26"/>
  <c r="K266" i="26"/>
  <c r="J266" i="26"/>
  <c r="I266" i="26"/>
  <c r="G266" i="26"/>
  <c r="F265" i="26"/>
  <c r="E265" i="26"/>
  <c r="L265" i="26" s="1"/>
  <c r="D265" i="26"/>
  <c r="K264" i="26"/>
  <c r="J264" i="26"/>
  <c r="I264" i="26"/>
  <c r="G264" i="26"/>
  <c r="J263" i="26"/>
  <c r="I263" i="26"/>
  <c r="G263" i="26"/>
  <c r="K262" i="26"/>
  <c r="J262" i="26"/>
  <c r="I262" i="26"/>
  <c r="G262" i="26"/>
  <c r="K261" i="26"/>
  <c r="J261" i="26"/>
  <c r="I261" i="26"/>
  <c r="G261" i="26"/>
  <c r="F260" i="26"/>
  <c r="E260" i="26"/>
  <c r="L260" i="26" s="1"/>
  <c r="D260" i="26"/>
  <c r="J259" i="26"/>
  <c r="E259" i="26"/>
  <c r="L259" i="26" s="1"/>
  <c r="D259" i="26"/>
  <c r="J258" i="26"/>
  <c r="E258" i="26"/>
  <c r="L258" i="26" s="1"/>
  <c r="D258" i="26"/>
  <c r="J257" i="26"/>
  <c r="E257" i="26"/>
  <c r="L257" i="26" s="1"/>
  <c r="D257" i="26"/>
  <c r="F256" i="26"/>
  <c r="E256" i="26"/>
  <c r="L256" i="26" s="1"/>
  <c r="D256" i="26"/>
  <c r="K254" i="26"/>
  <c r="J254" i="26"/>
  <c r="I254" i="26"/>
  <c r="G254" i="26"/>
  <c r="J253" i="26"/>
  <c r="I253" i="26"/>
  <c r="G253" i="26"/>
  <c r="K252" i="26"/>
  <c r="J252" i="26"/>
  <c r="I252" i="26"/>
  <c r="G252" i="26"/>
  <c r="K251" i="26"/>
  <c r="J251" i="26"/>
  <c r="I251" i="26"/>
  <c r="G251" i="26"/>
  <c r="F250" i="26"/>
  <c r="E250" i="26"/>
  <c r="L250" i="26" s="1"/>
  <c r="D250" i="26"/>
  <c r="K249" i="26"/>
  <c r="J249" i="26"/>
  <c r="I249" i="26"/>
  <c r="G249" i="26"/>
  <c r="J248" i="26"/>
  <c r="I248" i="26"/>
  <c r="G248" i="26"/>
  <c r="K247" i="26"/>
  <c r="J247" i="26"/>
  <c r="I247" i="26"/>
  <c r="G247" i="26"/>
  <c r="K246" i="26"/>
  <c r="J246" i="26"/>
  <c r="I246" i="26"/>
  <c r="G246" i="26"/>
  <c r="F245" i="26"/>
  <c r="E245" i="26"/>
  <c r="L245" i="26" s="1"/>
  <c r="D245" i="26"/>
  <c r="J244" i="26"/>
  <c r="I244" i="26"/>
  <c r="G244" i="26"/>
  <c r="K243" i="26"/>
  <c r="J243" i="26"/>
  <c r="I243" i="26"/>
  <c r="G243" i="26"/>
  <c r="K242" i="26"/>
  <c r="J242" i="26"/>
  <c r="I242" i="26"/>
  <c r="G242" i="26"/>
  <c r="K241" i="26"/>
  <c r="J241" i="26"/>
  <c r="I241" i="26"/>
  <c r="G241" i="26"/>
  <c r="F240" i="26"/>
  <c r="E240" i="26"/>
  <c r="L240" i="26" s="1"/>
  <c r="D240" i="26"/>
  <c r="K239" i="26"/>
  <c r="J239" i="26"/>
  <c r="I239" i="26"/>
  <c r="G239" i="26"/>
  <c r="J238" i="26"/>
  <c r="I238" i="26"/>
  <c r="G238" i="26"/>
  <c r="K237" i="26"/>
  <c r="J237" i="26"/>
  <c r="I237" i="26"/>
  <c r="G237" i="26"/>
  <c r="K236" i="26"/>
  <c r="J236" i="26"/>
  <c r="I236" i="26"/>
  <c r="G236" i="26"/>
  <c r="J235" i="26"/>
  <c r="E235" i="26"/>
  <c r="L235" i="26" s="1"/>
  <c r="D235" i="26"/>
  <c r="F234" i="26"/>
  <c r="E234" i="26"/>
  <c r="L234" i="26" s="1"/>
  <c r="D234" i="26"/>
  <c r="F233" i="26"/>
  <c r="E233" i="26"/>
  <c r="L233" i="26" s="1"/>
  <c r="D233" i="26"/>
  <c r="F232" i="26"/>
  <c r="E232" i="26"/>
  <c r="L232" i="26" s="1"/>
  <c r="D232" i="26"/>
  <c r="F231" i="26"/>
  <c r="E231" i="26"/>
  <c r="L231" i="26" s="1"/>
  <c r="D231" i="26"/>
  <c r="K229" i="26"/>
  <c r="J229" i="26"/>
  <c r="I229" i="26"/>
  <c r="G229" i="26"/>
  <c r="J228" i="26"/>
  <c r="I228" i="26"/>
  <c r="G228" i="26"/>
  <c r="K227" i="26"/>
  <c r="J227" i="26"/>
  <c r="I227" i="26"/>
  <c r="G227" i="26"/>
  <c r="K226" i="26"/>
  <c r="J226" i="26"/>
  <c r="I226" i="26"/>
  <c r="G226" i="26"/>
  <c r="F225" i="26"/>
  <c r="D225" i="26"/>
  <c r="J224" i="26"/>
  <c r="I224" i="26"/>
  <c r="G224" i="26"/>
  <c r="K223" i="26"/>
  <c r="J223" i="26"/>
  <c r="I223" i="26"/>
  <c r="G223" i="26"/>
  <c r="K222" i="26"/>
  <c r="J222" i="26"/>
  <c r="I222" i="26"/>
  <c r="G222" i="26"/>
  <c r="K221" i="26"/>
  <c r="J221" i="26"/>
  <c r="I221" i="26"/>
  <c r="G221" i="26"/>
  <c r="F220" i="26"/>
  <c r="E220" i="26"/>
  <c r="L220" i="26" s="1"/>
  <c r="D220" i="26"/>
  <c r="K219" i="26"/>
  <c r="J219" i="26"/>
  <c r="I219" i="26"/>
  <c r="G219" i="26"/>
  <c r="J218" i="26"/>
  <c r="I218" i="26"/>
  <c r="G218" i="26"/>
  <c r="K217" i="26"/>
  <c r="J217" i="26"/>
  <c r="I217" i="26"/>
  <c r="G217" i="26"/>
  <c r="K216" i="26"/>
  <c r="J216" i="26"/>
  <c r="I216" i="26"/>
  <c r="G216" i="26"/>
  <c r="J215" i="26"/>
  <c r="E215" i="26"/>
  <c r="L215" i="26" s="1"/>
  <c r="D215" i="26"/>
  <c r="K214" i="26"/>
  <c r="J214" i="26"/>
  <c r="I214" i="26"/>
  <c r="G214" i="26"/>
  <c r="J213" i="26"/>
  <c r="I213" i="26"/>
  <c r="G213" i="26"/>
  <c r="K212" i="26"/>
  <c r="J212" i="26"/>
  <c r="I212" i="26"/>
  <c r="G212" i="26"/>
  <c r="K211" i="26"/>
  <c r="J211" i="26"/>
  <c r="I211" i="26"/>
  <c r="G211" i="26"/>
  <c r="J210" i="26"/>
  <c r="E210" i="26"/>
  <c r="L210" i="26" s="1"/>
  <c r="D210" i="26"/>
  <c r="K209" i="26"/>
  <c r="J209" i="26"/>
  <c r="I209" i="26"/>
  <c r="G209" i="26"/>
  <c r="K208" i="26"/>
  <c r="J208" i="26"/>
  <c r="I208" i="26"/>
  <c r="G208" i="26"/>
  <c r="K207" i="26"/>
  <c r="J207" i="26"/>
  <c r="I207" i="26"/>
  <c r="G207" i="26"/>
  <c r="K206" i="26"/>
  <c r="J206" i="26"/>
  <c r="I206" i="26"/>
  <c r="G206" i="26"/>
  <c r="K205" i="26"/>
  <c r="F205" i="26"/>
  <c r="E205" i="26"/>
  <c r="L205" i="26" s="1"/>
  <c r="D205" i="26"/>
  <c r="F204" i="26"/>
  <c r="E204" i="26"/>
  <c r="L204" i="26" s="1"/>
  <c r="D204" i="26"/>
  <c r="F203" i="26"/>
  <c r="E203" i="26"/>
  <c r="L203" i="26" s="1"/>
  <c r="D203" i="26"/>
  <c r="F202" i="26"/>
  <c r="E202" i="26"/>
  <c r="L202" i="26" s="1"/>
  <c r="D202" i="26"/>
  <c r="F201" i="26"/>
  <c r="E201" i="26"/>
  <c r="L201" i="26" s="1"/>
  <c r="D201" i="26"/>
  <c r="K199" i="26"/>
  <c r="J199" i="26"/>
  <c r="I199" i="26"/>
  <c r="G199" i="26"/>
  <c r="J198" i="26"/>
  <c r="I198" i="26"/>
  <c r="G198" i="26"/>
  <c r="K197" i="26"/>
  <c r="J197" i="26"/>
  <c r="I197" i="26"/>
  <c r="G197" i="26"/>
  <c r="K196" i="26"/>
  <c r="J196" i="26"/>
  <c r="I196" i="26"/>
  <c r="G196" i="26"/>
  <c r="F195" i="26"/>
  <c r="E195" i="26"/>
  <c r="L195" i="26" s="1"/>
  <c r="D195" i="26"/>
  <c r="K194" i="26"/>
  <c r="J194" i="26"/>
  <c r="I194" i="26"/>
  <c r="G194" i="26"/>
  <c r="J193" i="26"/>
  <c r="I193" i="26"/>
  <c r="G193" i="26"/>
  <c r="K192" i="26"/>
  <c r="J192" i="26"/>
  <c r="I192" i="26"/>
  <c r="G192" i="26"/>
  <c r="K191" i="26"/>
  <c r="J191" i="26"/>
  <c r="I191" i="26"/>
  <c r="G191" i="26"/>
  <c r="F190" i="26"/>
  <c r="E190" i="26"/>
  <c r="L190" i="26" s="1"/>
  <c r="D190" i="26"/>
  <c r="K189" i="26"/>
  <c r="J189" i="26"/>
  <c r="I189" i="26"/>
  <c r="G189" i="26"/>
  <c r="J188" i="26"/>
  <c r="I188" i="26"/>
  <c r="G188" i="26"/>
  <c r="K187" i="26"/>
  <c r="J187" i="26"/>
  <c r="I187" i="26"/>
  <c r="G187" i="26"/>
  <c r="K186" i="26"/>
  <c r="J186" i="26"/>
  <c r="I186" i="26"/>
  <c r="G186" i="26"/>
  <c r="F185" i="26"/>
  <c r="E185" i="26"/>
  <c r="L185" i="26" s="1"/>
  <c r="D185" i="26"/>
  <c r="F184" i="26"/>
  <c r="E184" i="26"/>
  <c r="L184" i="26" s="1"/>
  <c r="D184" i="26"/>
  <c r="F183" i="26"/>
  <c r="E183" i="26"/>
  <c r="L183" i="26" s="1"/>
  <c r="D183" i="26"/>
  <c r="F182" i="26"/>
  <c r="E182" i="26"/>
  <c r="L182" i="26" s="1"/>
  <c r="D182" i="26"/>
  <c r="F181" i="26"/>
  <c r="E181" i="26"/>
  <c r="L181" i="26" s="1"/>
  <c r="D181" i="26"/>
  <c r="K179" i="26"/>
  <c r="J179" i="26"/>
  <c r="I179" i="26"/>
  <c r="J178" i="26"/>
  <c r="I178" i="26"/>
  <c r="G178" i="26"/>
  <c r="K177" i="26"/>
  <c r="J177" i="26"/>
  <c r="I177" i="26"/>
  <c r="K176" i="26"/>
  <c r="J176" i="26"/>
  <c r="I176" i="26"/>
  <c r="F175" i="26"/>
  <c r="E175" i="26"/>
  <c r="L175" i="26" s="1"/>
  <c r="D175" i="26"/>
  <c r="K174" i="26"/>
  <c r="J174" i="26"/>
  <c r="I174" i="26"/>
  <c r="G174" i="26"/>
  <c r="K172" i="26"/>
  <c r="J172" i="26"/>
  <c r="I172" i="26"/>
  <c r="G172" i="26"/>
  <c r="K171" i="26"/>
  <c r="J171" i="26"/>
  <c r="I171" i="26"/>
  <c r="G171" i="26"/>
  <c r="F170" i="26"/>
  <c r="E170" i="26"/>
  <c r="L170" i="26" s="1"/>
  <c r="D170" i="26"/>
  <c r="K169" i="26"/>
  <c r="J169" i="26"/>
  <c r="I169" i="26"/>
  <c r="G169" i="26"/>
  <c r="J168" i="26"/>
  <c r="I168" i="26"/>
  <c r="G168" i="26"/>
  <c r="K167" i="26"/>
  <c r="J167" i="26"/>
  <c r="I167" i="26"/>
  <c r="G167" i="26"/>
  <c r="K166" i="26"/>
  <c r="J166" i="26"/>
  <c r="I166" i="26"/>
  <c r="G166" i="26"/>
  <c r="F165" i="26"/>
  <c r="E165" i="26"/>
  <c r="L165" i="26" s="1"/>
  <c r="D165" i="26"/>
  <c r="K164" i="26"/>
  <c r="J164" i="26"/>
  <c r="I164" i="26"/>
  <c r="G164" i="26"/>
  <c r="J163" i="26"/>
  <c r="I163" i="26"/>
  <c r="G163" i="26"/>
  <c r="K162" i="26"/>
  <c r="J162" i="26"/>
  <c r="I162" i="26"/>
  <c r="G162" i="26"/>
  <c r="K161" i="26"/>
  <c r="J161" i="26"/>
  <c r="I161" i="26"/>
  <c r="G161" i="26"/>
  <c r="F160" i="26"/>
  <c r="E160" i="26"/>
  <c r="L160" i="26" s="1"/>
  <c r="D160" i="26"/>
  <c r="K159" i="26"/>
  <c r="F159" i="26"/>
  <c r="F158" i="26"/>
  <c r="E158" i="26"/>
  <c r="L158" i="26" s="1"/>
  <c r="D158" i="26"/>
  <c r="F157" i="26"/>
  <c r="E157" i="26"/>
  <c r="L157" i="26" s="1"/>
  <c r="D157" i="26"/>
  <c r="F156" i="26"/>
  <c r="E156" i="26"/>
  <c r="L156" i="26" s="1"/>
  <c r="D156" i="26"/>
  <c r="J154" i="26"/>
  <c r="I154" i="26"/>
  <c r="G154" i="26"/>
  <c r="K153" i="26"/>
  <c r="J153" i="26"/>
  <c r="I153" i="26"/>
  <c r="G153" i="26"/>
  <c r="K152" i="26"/>
  <c r="J152" i="26"/>
  <c r="I152" i="26"/>
  <c r="G152" i="26"/>
  <c r="K151" i="26"/>
  <c r="J151" i="26"/>
  <c r="I151" i="26"/>
  <c r="G151" i="26"/>
  <c r="F150" i="26"/>
  <c r="E150" i="26"/>
  <c r="L150" i="26" s="1"/>
  <c r="D150" i="26"/>
  <c r="K149" i="26"/>
  <c r="J149" i="26"/>
  <c r="I149" i="26"/>
  <c r="G149" i="26"/>
  <c r="J148" i="26"/>
  <c r="I148" i="26"/>
  <c r="G148" i="26"/>
  <c r="K147" i="26"/>
  <c r="J147" i="26"/>
  <c r="I147" i="26"/>
  <c r="G147" i="26"/>
  <c r="K146" i="26"/>
  <c r="J146" i="26"/>
  <c r="I146" i="26"/>
  <c r="G146" i="26"/>
  <c r="F145" i="26"/>
  <c r="E145" i="26"/>
  <c r="L145" i="26" s="1"/>
  <c r="D145" i="26"/>
  <c r="K144" i="26"/>
  <c r="J144" i="26"/>
  <c r="I144" i="26"/>
  <c r="G144" i="26"/>
  <c r="J143" i="26"/>
  <c r="I143" i="26"/>
  <c r="G143" i="26"/>
  <c r="K142" i="26"/>
  <c r="J142" i="26"/>
  <c r="I142" i="26"/>
  <c r="G142" i="26"/>
  <c r="K141" i="26"/>
  <c r="J141" i="26"/>
  <c r="I141" i="26"/>
  <c r="G141" i="26"/>
  <c r="F140" i="26"/>
  <c r="E140" i="26"/>
  <c r="L140" i="26" s="1"/>
  <c r="D140" i="26"/>
  <c r="K134" i="26"/>
  <c r="J134" i="26"/>
  <c r="I134" i="26"/>
  <c r="G134" i="26"/>
  <c r="K133" i="26"/>
  <c r="J133" i="26"/>
  <c r="I133" i="26"/>
  <c r="G133" i="26"/>
  <c r="J132" i="26"/>
  <c r="I132" i="26"/>
  <c r="G132" i="26"/>
  <c r="K131" i="26"/>
  <c r="J131" i="26"/>
  <c r="I131" i="26"/>
  <c r="G131" i="26"/>
  <c r="J130" i="26"/>
  <c r="E130" i="26"/>
  <c r="L130" i="26" s="1"/>
  <c r="D130" i="26"/>
  <c r="K129" i="26"/>
  <c r="J129" i="26"/>
  <c r="I129" i="26"/>
  <c r="G129" i="26"/>
  <c r="K128" i="26"/>
  <c r="J128" i="26"/>
  <c r="I128" i="26"/>
  <c r="G128" i="26"/>
  <c r="J127" i="26"/>
  <c r="I127" i="26"/>
  <c r="G127" i="26"/>
  <c r="K126" i="26"/>
  <c r="J126" i="26"/>
  <c r="I126" i="26"/>
  <c r="G126" i="26"/>
  <c r="F125" i="26"/>
  <c r="E125" i="26"/>
  <c r="L125" i="26" s="1"/>
  <c r="D125" i="26"/>
  <c r="K124" i="26"/>
  <c r="J124" i="26"/>
  <c r="I124" i="26"/>
  <c r="G124" i="26"/>
  <c r="K123" i="26"/>
  <c r="J123" i="26"/>
  <c r="I123" i="26"/>
  <c r="G123" i="26"/>
  <c r="K122" i="26"/>
  <c r="J122" i="26"/>
  <c r="I122" i="26"/>
  <c r="G122" i="26"/>
  <c r="K121" i="26"/>
  <c r="J121" i="26"/>
  <c r="I121" i="26"/>
  <c r="G121" i="26"/>
  <c r="F120" i="26"/>
  <c r="E120" i="26"/>
  <c r="L120" i="26" s="1"/>
  <c r="D120" i="26"/>
  <c r="J119" i="26"/>
  <c r="E119" i="26"/>
  <c r="L119" i="26" s="1"/>
  <c r="D119" i="26"/>
  <c r="J118" i="26"/>
  <c r="E118" i="26"/>
  <c r="L118" i="26" s="1"/>
  <c r="D118" i="26"/>
  <c r="F117" i="26"/>
  <c r="E117" i="26"/>
  <c r="L117" i="26" s="1"/>
  <c r="D117" i="26"/>
  <c r="E116" i="26"/>
  <c r="L116" i="26" s="1"/>
  <c r="D116" i="26"/>
  <c r="K109" i="26"/>
  <c r="J109" i="26"/>
  <c r="I109" i="26"/>
  <c r="G109" i="26"/>
  <c r="K108" i="26"/>
  <c r="J108" i="26"/>
  <c r="I108" i="26"/>
  <c r="G108" i="26"/>
  <c r="K107" i="26"/>
  <c r="J107" i="26"/>
  <c r="I107" i="26"/>
  <c r="G107" i="26"/>
  <c r="J106" i="26"/>
  <c r="I106" i="26"/>
  <c r="G106" i="26"/>
  <c r="F105" i="26"/>
  <c r="E105" i="26"/>
  <c r="L105" i="26" s="1"/>
  <c r="D105" i="26"/>
  <c r="K104" i="26"/>
  <c r="J104" i="26"/>
  <c r="I104" i="26"/>
  <c r="G104" i="26"/>
  <c r="K103" i="26"/>
  <c r="J103" i="26"/>
  <c r="I103" i="26"/>
  <c r="G103" i="26"/>
  <c r="J102" i="26"/>
  <c r="I102" i="26"/>
  <c r="G102" i="26"/>
  <c r="K101" i="26"/>
  <c r="J101" i="26"/>
  <c r="I101" i="26"/>
  <c r="G101" i="26"/>
  <c r="F100" i="26"/>
  <c r="E100" i="26"/>
  <c r="L100" i="26" s="1"/>
  <c r="D100" i="26"/>
  <c r="K99" i="26"/>
  <c r="J99" i="26"/>
  <c r="I99" i="26"/>
  <c r="G99" i="26"/>
  <c r="K98" i="26"/>
  <c r="J98" i="26"/>
  <c r="I98" i="26"/>
  <c r="G98" i="26"/>
  <c r="K97" i="26"/>
  <c r="J97" i="26"/>
  <c r="I97" i="26"/>
  <c r="G97" i="26"/>
  <c r="K96" i="26"/>
  <c r="J96" i="26"/>
  <c r="I96" i="26"/>
  <c r="G96" i="26"/>
  <c r="F95" i="26"/>
  <c r="E95" i="26"/>
  <c r="L95" i="26" s="1"/>
  <c r="D95" i="26"/>
  <c r="K94" i="26"/>
  <c r="J94" i="26"/>
  <c r="I94" i="26"/>
  <c r="G94" i="26"/>
  <c r="K93" i="26"/>
  <c r="J93" i="26"/>
  <c r="I93" i="26"/>
  <c r="G93" i="26"/>
  <c r="K92" i="26"/>
  <c r="J92" i="26"/>
  <c r="I92" i="26"/>
  <c r="G92" i="26"/>
  <c r="K91" i="26"/>
  <c r="J91" i="26"/>
  <c r="I91" i="26"/>
  <c r="G91" i="26"/>
  <c r="F90" i="26"/>
  <c r="E90" i="26"/>
  <c r="L90" i="26" s="1"/>
  <c r="D90" i="26"/>
  <c r="K89" i="26"/>
  <c r="J89" i="26"/>
  <c r="I89" i="26"/>
  <c r="G89" i="26"/>
  <c r="K88" i="26"/>
  <c r="J88" i="26"/>
  <c r="I88" i="26"/>
  <c r="G88" i="26"/>
  <c r="K87" i="26"/>
  <c r="J87" i="26"/>
  <c r="I87" i="26"/>
  <c r="G87" i="26"/>
  <c r="K86" i="26"/>
  <c r="J86" i="26"/>
  <c r="I86" i="26"/>
  <c r="G86" i="26"/>
  <c r="F85" i="26"/>
  <c r="E85" i="26"/>
  <c r="L85" i="26" s="1"/>
  <c r="D85" i="26"/>
  <c r="K84" i="26"/>
  <c r="J84" i="26"/>
  <c r="I84" i="26"/>
  <c r="G84" i="26"/>
  <c r="K83" i="26"/>
  <c r="J83" i="26"/>
  <c r="I83" i="26"/>
  <c r="G83" i="26"/>
  <c r="K82" i="26"/>
  <c r="J82" i="26"/>
  <c r="I82" i="26"/>
  <c r="G82" i="26"/>
  <c r="K81" i="26"/>
  <c r="J81" i="26"/>
  <c r="I81" i="26"/>
  <c r="G81" i="26"/>
  <c r="F80" i="26"/>
  <c r="E80" i="26"/>
  <c r="L80" i="26" s="1"/>
  <c r="D80" i="26"/>
  <c r="K79" i="26"/>
  <c r="J79" i="26"/>
  <c r="I79" i="26"/>
  <c r="G79" i="26"/>
  <c r="K78" i="26"/>
  <c r="J78" i="26"/>
  <c r="I78" i="26"/>
  <c r="G78" i="26"/>
  <c r="J77" i="26"/>
  <c r="I77" i="26"/>
  <c r="G77" i="26"/>
  <c r="K76" i="26"/>
  <c r="J76" i="26"/>
  <c r="I76" i="26"/>
  <c r="G76" i="26"/>
  <c r="F75" i="26"/>
  <c r="E75" i="26"/>
  <c r="L75" i="26" s="1"/>
  <c r="D75" i="26"/>
  <c r="K74" i="26"/>
  <c r="J74" i="26"/>
  <c r="I74" i="26"/>
  <c r="G74" i="26"/>
  <c r="K73" i="26"/>
  <c r="J73" i="26"/>
  <c r="I73" i="26"/>
  <c r="G73" i="26"/>
  <c r="K72" i="26"/>
  <c r="J72" i="26"/>
  <c r="I72" i="26"/>
  <c r="G72" i="26"/>
  <c r="K71" i="26"/>
  <c r="J71" i="26"/>
  <c r="I71" i="26"/>
  <c r="G71" i="26"/>
  <c r="F70" i="26"/>
  <c r="E70" i="26"/>
  <c r="L70" i="26" s="1"/>
  <c r="D70" i="26"/>
  <c r="K69" i="26"/>
  <c r="J69" i="26"/>
  <c r="I69" i="26"/>
  <c r="G69" i="26"/>
  <c r="K68" i="26"/>
  <c r="J68" i="26"/>
  <c r="I68" i="26"/>
  <c r="G68" i="26"/>
  <c r="K67" i="26"/>
  <c r="J67" i="26"/>
  <c r="I67" i="26"/>
  <c r="G67" i="26"/>
  <c r="K66" i="26"/>
  <c r="J66" i="26"/>
  <c r="I66" i="26"/>
  <c r="G66" i="26"/>
  <c r="F65" i="26"/>
  <c r="E65" i="26"/>
  <c r="L65" i="26" s="1"/>
  <c r="D65" i="26"/>
  <c r="K64" i="26"/>
  <c r="J64" i="26"/>
  <c r="I64" i="26"/>
  <c r="G64" i="26"/>
  <c r="F63" i="26"/>
  <c r="E63" i="26"/>
  <c r="L63" i="26" s="1"/>
  <c r="D63" i="26"/>
  <c r="D43" i="26" s="1"/>
  <c r="F62" i="26"/>
  <c r="E62" i="26"/>
  <c r="L62" i="26" s="1"/>
  <c r="D62" i="26"/>
  <c r="E61" i="26"/>
  <c r="L61" i="26" s="1"/>
  <c r="D61" i="26"/>
  <c r="D41" i="26" s="1"/>
  <c r="K59" i="26"/>
  <c r="J59" i="26"/>
  <c r="I59" i="26"/>
  <c r="G59" i="26"/>
  <c r="K58" i="26"/>
  <c r="J58" i="26"/>
  <c r="I58" i="26"/>
  <c r="G58" i="26"/>
  <c r="J57" i="26"/>
  <c r="I57" i="26"/>
  <c r="G57" i="26"/>
  <c r="K56" i="26"/>
  <c r="J56" i="26"/>
  <c r="I56" i="26"/>
  <c r="G56" i="26"/>
  <c r="F55" i="26"/>
  <c r="E55" i="26"/>
  <c r="L55" i="26" s="1"/>
  <c r="D55" i="26"/>
  <c r="K54" i="26"/>
  <c r="J54" i="26"/>
  <c r="I54" i="26"/>
  <c r="G54" i="26"/>
  <c r="K53" i="26"/>
  <c r="J53" i="26"/>
  <c r="I53" i="26"/>
  <c r="G53" i="26"/>
  <c r="J52" i="26"/>
  <c r="I52" i="26"/>
  <c r="G52" i="26"/>
  <c r="K51" i="26"/>
  <c r="J51" i="26"/>
  <c r="I51" i="26"/>
  <c r="G51" i="26"/>
  <c r="F50" i="26"/>
  <c r="E50" i="26"/>
  <c r="L50" i="26" s="1"/>
  <c r="D50" i="26"/>
  <c r="K49" i="26"/>
  <c r="J49" i="26"/>
  <c r="I49" i="26"/>
  <c r="G49" i="26"/>
  <c r="K48" i="26"/>
  <c r="J48" i="26"/>
  <c r="I48" i="26"/>
  <c r="G48" i="26"/>
  <c r="J47" i="26"/>
  <c r="I47" i="26"/>
  <c r="G47" i="26"/>
  <c r="K46" i="26"/>
  <c r="J46" i="26"/>
  <c r="I46" i="26"/>
  <c r="G46" i="26"/>
  <c r="F45" i="26"/>
  <c r="E45" i="26"/>
  <c r="L45" i="26" s="1"/>
  <c r="D45" i="26"/>
  <c r="J44" i="26"/>
  <c r="I44" i="26"/>
  <c r="G44" i="26"/>
  <c r="J41" i="26"/>
  <c r="K39" i="26"/>
  <c r="J39" i="26"/>
  <c r="I39" i="26"/>
  <c r="G39" i="26"/>
  <c r="J38" i="26"/>
  <c r="I38" i="26"/>
  <c r="G38" i="26"/>
  <c r="K37" i="26"/>
  <c r="J37" i="26"/>
  <c r="I37" i="26"/>
  <c r="G37" i="26"/>
  <c r="K36" i="26"/>
  <c r="I36" i="26"/>
  <c r="G36" i="26"/>
  <c r="F35" i="26"/>
  <c r="E35" i="26"/>
  <c r="L35" i="26" s="1"/>
  <c r="D35" i="26"/>
  <c r="K34" i="26"/>
  <c r="J34" i="26"/>
  <c r="I34" i="26"/>
  <c r="G34" i="26"/>
  <c r="K33" i="26"/>
  <c r="J33" i="26"/>
  <c r="I33" i="26"/>
  <c r="G33" i="26"/>
  <c r="K32" i="26"/>
  <c r="J32" i="26"/>
  <c r="I32" i="26"/>
  <c r="G32" i="26"/>
  <c r="K31" i="26"/>
  <c r="J31" i="26"/>
  <c r="I31" i="26"/>
  <c r="G31" i="26"/>
  <c r="F30" i="26"/>
  <c r="E30" i="26"/>
  <c r="L30" i="26" s="1"/>
  <c r="D30" i="26"/>
  <c r="K29" i="26"/>
  <c r="J29" i="26"/>
  <c r="I29" i="26"/>
  <c r="G29" i="26"/>
  <c r="K28" i="26"/>
  <c r="J28" i="26"/>
  <c r="I28" i="26"/>
  <c r="G28" i="26"/>
  <c r="K27" i="26"/>
  <c r="J27" i="26"/>
  <c r="I27" i="26"/>
  <c r="G27" i="26"/>
  <c r="K26" i="26"/>
  <c r="J26" i="26"/>
  <c r="I26" i="26"/>
  <c r="G26" i="26"/>
  <c r="F25" i="26"/>
  <c r="E25" i="26"/>
  <c r="L25" i="26" s="1"/>
  <c r="D25" i="26"/>
  <c r="F24" i="26"/>
  <c r="E24" i="26"/>
  <c r="L24" i="26" s="1"/>
  <c r="D24" i="26"/>
  <c r="F23" i="26"/>
  <c r="E23" i="26"/>
  <c r="L23" i="26" s="1"/>
  <c r="D23" i="26"/>
  <c r="F22" i="26"/>
  <c r="E22" i="26"/>
  <c r="L22" i="26" s="1"/>
  <c r="D22" i="26"/>
  <c r="F21" i="26"/>
  <c r="E21" i="26"/>
  <c r="L21" i="26" s="1"/>
  <c r="D21" i="26"/>
  <c r="K510" i="26" l="1"/>
  <c r="I2004" i="26"/>
  <c r="K442" i="26"/>
  <c r="K863" i="26"/>
  <c r="L863" i="26"/>
  <c r="L822" i="26"/>
  <c r="K559" i="26"/>
  <c r="L486" i="26"/>
  <c r="L487" i="26"/>
  <c r="L630" i="26"/>
  <c r="L376" i="26"/>
  <c r="L424" i="26"/>
  <c r="L489" i="26"/>
  <c r="L732" i="26"/>
  <c r="L2438" i="26"/>
  <c r="L2540" i="26"/>
  <c r="H2380" i="26"/>
  <c r="L2380" i="26" s="1"/>
  <c r="J2550" i="26"/>
  <c r="L2482" i="26"/>
  <c r="L2550" i="26"/>
  <c r="E43" i="26"/>
  <c r="L43" i="26" s="1"/>
  <c r="F43" i="26"/>
  <c r="G159" i="26"/>
  <c r="J256" i="26"/>
  <c r="J277" i="26"/>
  <c r="L378" i="26"/>
  <c r="L379" i="26"/>
  <c r="F461" i="26"/>
  <c r="F462" i="26"/>
  <c r="F463" i="26"/>
  <c r="J489" i="26"/>
  <c r="L608" i="26"/>
  <c r="L684" i="26"/>
  <c r="F724" i="26"/>
  <c r="L759" i="26"/>
  <c r="J770" i="26"/>
  <c r="F754" i="26"/>
  <c r="F820" i="26"/>
  <c r="L878" i="26"/>
  <c r="L888" i="26"/>
  <c r="G1944" i="26"/>
  <c r="H2510" i="26"/>
  <c r="J2510" i="26" s="1"/>
  <c r="G1894" i="26"/>
  <c r="L1893" i="26"/>
  <c r="L2004" i="26"/>
  <c r="L1891" i="26"/>
  <c r="L1890" i="26"/>
  <c r="L1944" i="26"/>
  <c r="L2481" i="26"/>
  <c r="J2482" i="26"/>
  <c r="I2482" i="26"/>
  <c r="H2477" i="26"/>
  <c r="L2477" i="26" s="1"/>
  <c r="L2512" i="26"/>
  <c r="L2530" i="26"/>
  <c r="F42" i="26"/>
  <c r="J182" i="26"/>
  <c r="J276" i="26"/>
  <c r="J278" i="26"/>
  <c r="F470" i="26"/>
  <c r="L683" i="26"/>
  <c r="F691" i="26"/>
  <c r="F692" i="26"/>
  <c r="F693" i="26"/>
  <c r="F694" i="26"/>
  <c r="F722" i="26"/>
  <c r="F723" i="26"/>
  <c r="F755" i="26"/>
  <c r="J759" i="26"/>
  <c r="L877" i="26"/>
  <c r="L879" i="26"/>
  <c r="F2475" i="26"/>
  <c r="H2475" i="26" s="1"/>
  <c r="G1890" i="26"/>
  <c r="L2480" i="26"/>
  <c r="L1894" i="26"/>
  <c r="L2479" i="26"/>
  <c r="L2511" i="26"/>
  <c r="G2506" i="26"/>
  <c r="L2385" i="26"/>
  <c r="I510" i="26"/>
  <c r="K615" i="26"/>
  <c r="K655" i="26"/>
  <c r="K665" i="26"/>
  <c r="K666" i="26"/>
  <c r="K667" i="26"/>
  <c r="K668" i="26"/>
  <c r="K669" i="26"/>
  <c r="J683" i="26"/>
  <c r="K695" i="26"/>
  <c r="K725" i="26"/>
  <c r="E820" i="26"/>
  <c r="I830" i="26"/>
  <c r="I855" i="26"/>
  <c r="K860" i="26"/>
  <c r="K871" i="26"/>
  <c r="K872" i="26"/>
  <c r="K874" i="26"/>
  <c r="J877" i="26"/>
  <c r="J879" i="26"/>
  <c r="K882" i="26"/>
  <c r="K884" i="26"/>
  <c r="G2507" i="26"/>
  <c r="K2295" i="26"/>
  <c r="G2480" i="26"/>
  <c r="G2004" i="26"/>
  <c r="H2509" i="26"/>
  <c r="L2509" i="26" s="1"/>
  <c r="K1944" i="26"/>
  <c r="I2420" i="26"/>
  <c r="K21" i="26"/>
  <c r="K23" i="26"/>
  <c r="K25" i="26"/>
  <c r="K35" i="26"/>
  <c r="I50" i="26"/>
  <c r="I61" i="26"/>
  <c r="K65" i="26"/>
  <c r="K85" i="26"/>
  <c r="K95" i="26"/>
  <c r="K120" i="26"/>
  <c r="I130" i="26"/>
  <c r="K156" i="26"/>
  <c r="K158" i="26"/>
  <c r="K201" i="26"/>
  <c r="K203" i="26"/>
  <c r="I205" i="26"/>
  <c r="K257" i="26"/>
  <c r="K259" i="26"/>
  <c r="K265" i="26"/>
  <c r="K276" i="26"/>
  <c r="K278" i="26"/>
  <c r="I385" i="26"/>
  <c r="I435" i="26"/>
  <c r="K474" i="26"/>
  <c r="K464" i="26" s="1"/>
  <c r="I475" i="26"/>
  <c r="I490" i="26"/>
  <c r="K495" i="26"/>
  <c r="E500" i="26"/>
  <c r="L500" i="26" s="1"/>
  <c r="K22" i="26"/>
  <c r="K24" i="26"/>
  <c r="K30" i="26"/>
  <c r="K70" i="26"/>
  <c r="K80" i="26"/>
  <c r="K90" i="26"/>
  <c r="K157" i="26"/>
  <c r="K170" i="26"/>
  <c r="K181" i="26"/>
  <c r="K202" i="26"/>
  <c r="K204" i="26"/>
  <c r="K285" i="26"/>
  <c r="K295" i="26"/>
  <c r="G310" i="26"/>
  <c r="K471" i="26"/>
  <c r="K472" i="26"/>
  <c r="I473" i="26"/>
  <c r="G489" i="26"/>
  <c r="I520" i="26"/>
  <c r="I556" i="26"/>
  <c r="I557" i="26"/>
  <c r="I558" i="26"/>
  <c r="I559" i="26"/>
  <c r="K580" i="26"/>
  <c r="K590" i="26"/>
  <c r="K595" i="26"/>
  <c r="J608" i="26"/>
  <c r="J684" i="26"/>
  <c r="K700" i="26"/>
  <c r="K701" i="26"/>
  <c r="K702" i="26"/>
  <c r="K703" i="26"/>
  <c r="K704" i="26"/>
  <c r="K705" i="26"/>
  <c r="K755" i="26"/>
  <c r="K756" i="26"/>
  <c r="K757" i="26"/>
  <c r="K758" i="26"/>
  <c r="K795" i="26"/>
  <c r="K800" i="26"/>
  <c r="K805" i="26"/>
  <c r="K806" i="26"/>
  <c r="K807" i="26"/>
  <c r="K808" i="26"/>
  <c r="K809" i="26"/>
  <c r="K810" i="26"/>
  <c r="I846" i="26"/>
  <c r="I847" i="26"/>
  <c r="I848" i="26"/>
  <c r="I849" i="26"/>
  <c r="I850" i="26"/>
  <c r="K873" i="26"/>
  <c r="K875" i="26"/>
  <c r="J878" i="26"/>
  <c r="K881" i="26"/>
  <c r="E2475" i="26"/>
  <c r="I2410" i="26"/>
  <c r="K2480" i="26"/>
  <c r="K2479" i="26"/>
  <c r="G2420" i="26"/>
  <c r="K2476" i="26"/>
  <c r="K2477" i="26"/>
  <c r="G2479" i="26"/>
  <c r="I1944" i="26"/>
  <c r="E2439" i="26"/>
  <c r="J2511" i="26"/>
  <c r="K1890" i="26"/>
  <c r="I2380" i="26"/>
  <c r="I1894" i="26"/>
  <c r="I1892" i="26"/>
  <c r="D1889" i="26"/>
  <c r="J1890" i="26"/>
  <c r="J1893" i="26"/>
  <c r="G1891" i="26"/>
  <c r="F1889" i="26"/>
  <c r="J2512" i="26"/>
  <c r="J2004" i="26"/>
  <c r="G2380" i="26"/>
  <c r="K165" i="26"/>
  <c r="J1892" i="26"/>
  <c r="I1891" i="26"/>
  <c r="I1890" i="26"/>
  <c r="J2380" i="26"/>
  <c r="H1889" i="26"/>
  <c r="I182" i="26"/>
  <c r="K185" i="26"/>
  <c r="K182" i="26"/>
  <c r="K184" i="26"/>
  <c r="D155" i="26"/>
  <c r="F200" i="26"/>
  <c r="I116" i="26"/>
  <c r="K116" i="26"/>
  <c r="K117" i="26"/>
  <c r="K118" i="26"/>
  <c r="K119" i="26"/>
  <c r="D200" i="26"/>
  <c r="J2514" i="26"/>
  <c r="I2514" i="26"/>
  <c r="D136" i="26"/>
  <c r="D111" i="26" s="1"/>
  <c r="F155" i="26"/>
  <c r="J1894" i="26"/>
  <c r="D137" i="26"/>
  <c r="D112" i="26" s="1"/>
  <c r="H2507" i="26"/>
  <c r="I2295" i="26"/>
  <c r="E155" i="26"/>
  <c r="L155" i="26" s="1"/>
  <c r="D180" i="26"/>
  <c r="E200" i="26"/>
  <c r="L200" i="26" s="1"/>
  <c r="F255" i="26"/>
  <c r="G2295" i="26"/>
  <c r="D817" i="26"/>
  <c r="F817" i="26"/>
  <c r="D818" i="26"/>
  <c r="D819" i="26"/>
  <c r="F819" i="26"/>
  <c r="G1892" i="26"/>
  <c r="H2378" i="26"/>
  <c r="D752" i="26"/>
  <c r="D687" i="26" s="1"/>
  <c r="D753" i="26"/>
  <c r="D754" i="26"/>
  <c r="D689" i="26" s="1"/>
  <c r="E675" i="26"/>
  <c r="H679" i="26"/>
  <c r="I679" i="26" s="1"/>
  <c r="D700" i="26"/>
  <c r="H546" i="26"/>
  <c r="H547" i="26"/>
  <c r="H549" i="26"/>
  <c r="D675" i="26"/>
  <c r="F675" i="26"/>
  <c r="H374" i="26"/>
  <c r="K392" i="26"/>
  <c r="K393" i="26"/>
  <c r="K378" i="26" s="1"/>
  <c r="I421" i="26"/>
  <c r="E817" i="26"/>
  <c r="E819" i="26"/>
  <c r="K394" i="26"/>
  <c r="K525" i="26"/>
  <c r="K535" i="26"/>
  <c r="K380" i="26"/>
  <c r="K425" i="26"/>
  <c r="K430" i="26"/>
  <c r="K465" i="26"/>
  <c r="K480" i="26"/>
  <c r="K515" i="26"/>
  <c r="K540" i="26"/>
  <c r="F753" i="26"/>
  <c r="F752" i="26"/>
  <c r="F687" i="26" s="1"/>
  <c r="K1892" i="26"/>
  <c r="F818" i="26"/>
  <c r="D620" i="26"/>
  <c r="H678" i="26"/>
  <c r="H680" i="26"/>
  <c r="I680" i="26" s="1"/>
  <c r="K235" i="26"/>
  <c r="K280" i="26"/>
  <c r="J576" i="26"/>
  <c r="I576" i="26"/>
  <c r="K576" i="26"/>
  <c r="K577" i="26"/>
  <c r="K625" i="26"/>
  <c r="K640" i="26"/>
  <c r="K680" i="26"/>
  <c r="K676" i="26"/>
  <c r="K678" i="26"/>
  <c r="K740" i="26"/>
  <c r="K760" i="26"/>
  <c r="K160" i="26"/>
  <c r="K240" i="26"/>
  <c r="K245" i="26"/>
  <c r="K290" i="26"/>
  <c r="K550" i="26"/>
  <c r="K560" i="26"/>
  <c r="K565" i="26"/>
  <c r="K604" i="26"/>
  <c r="K610" i="26"/>
  <c r="K603" i="26"/>
  <c r="K630" i="26"/>
  <c r="I651" i="26"/>
  <c r="J651" i="26"/>
  <c r="K651" i="26"/>
  <c r="K652" i="26"/>
  <c r="I670" i="26"/>
  <c r="G670" i="26"/>
  <c r="K710" i="26"/>
  <c r="H721" i="26"/>
  <c r="I731" i="26"/>
  <c r="J731" i="26"/>
  <c r="K734" i="26"/>
  <c r="K724" i="26" s="1"/>
  <c r="K732" i="26"/>
  <c r="K722" i="26" s="1"/>
  <c r="K765" i="26"/>
  <c r="K825" i="26"/>
  <c r="F60" i="26"/>
  <c r="K61" i="26"/>
  <c r="K62" i="26"/>
  <c r="K63" i="26"/>
  <c r="K75" i="26"/>
  <c r="K100" i="26"/>
  <c r="K105" i="26"/>
  <c r="K150" i="26"/>
  <c r="K190" i="26"/>
  <c r="K210" i="26"/>
  <c r="K220" i="26"/>
  <c r="K225" i="26"/>
  <c r="K300" i="26"/>
  <c r="H420" i="26"/>
  <c r="D440" i="26"/>
  <c r="K578" i="26"/>
  <c r="K579" i="26"/>
  <c r="K585" i="26"/>
  <c r="J601" i="26"/>
  <c r="I601" i="26"/>
  <c r="J602" i="26"/>
  <c r="K601" i="26"/>
  <c r="K605" i="26"/>
  <c r="K602" i="26"/>
  <c r="K635" i="26"/>
  <c r="K653" i="26"/>
  <c r="K654" i="26"/>
  <c r="K731" i="26"/>
  <c r="K733" i="26"/>
  <c r="K723" i="26" s="1"/>
  <c r="H751" i="26"/>
  <c r="H752" i="26"/>
  <c r="K770" i="26"/>
  <c r="K775" i="26"/>
  <c r="E818" i="26"/>
  <c r="K835" i="26"/>
  <c r="E880" i="26"/>
  <c r="K880" i="26"/>
  <c r="K885" i="26"/>
  <c r="E1889" i="26"/>
  <c r="L1889" i="26" s="1"/>
  <c r="E2447" i="26"/>
  <c r="L2447" i="26" s="1"/>
  <c r="G2477" i="26"/>
  <c r="F20" i="26"/>
  <c r="E20" i="26"/>
  <c r="D20" i="26"/>
  <c r="F138" i="26"/>
  <c r="K195" i="26"/>
  <c r="D138" i="26"/>
  <c r="D390" i="26"/>
  <c r="E721" i="26"/>
  <c r="E42" i="26"/>
  <c r="L42" i="26" s="1"/>
  <c r="F376" i="26"/>
  <c r="J385" i="26"/>
  <c r="I376" i="26"/>
  <c r="J421" i="26"/>
  <c r="D780" i="26"/>
  <c r="F780" i="26"/>
  <c r="G782" i="26"/>
  <c r="K782" i="26"/>
  <c r="D880" i="26"/>
  <c r="G881" i="26"/>
  <c r="G883" i="26"/>
  <c r="G885" i="26"/>
  <c r="I1893" i="26"/>
  <c r="H373" i="26"/>
  <c r="F620" i="26"/>
  <c r="E724" i="26"/>
  <c r="L724" i="26" s="1"/>
  <c r="F730" i="26"/>
  <c r="E816" i="26"/>
  <c r="D870" i="26"/>
  <c r="F870" i="26"/>
  <c r="H873" i="26"/>
  <c r="J873" i="26" s="1"/>
  <c r="F880" i="26"/>
  <c r="G882" i="26"/>
  <c r="G884" i="26"/>
  <c r="I888" i="26"/>
  <c r="H883" i="26"/>
  <c r="H880" i="26" s="1"/>
  <c r="J880" i="26" s="1"/>
  <c r="F547" i="26"/>
  <c r="H686" i="26"/>
  <c r="H820" i="26"/>
  <c r="H816" i="26"/>
  <c r="I816" i="26" s="1"/>
  <c r="H818" i="26"/>
  <c r="G865" i="26"/>
  <c r="D275" i="26"/>
  <c r="E464" i="26"/>
  <c r="L464" i="26" s="1"/>
  <c r="D485" i="26"/>
  <c r="F485" i="26"/>
  <c r="F546" i="26"/>
  <c r="D547" i="26"/>
  <c r="D548" i="26"/>
  <c r="F548" i="26"/>
  <c r="D549" i="26"/>
  <c r="F549" i="26"/>
  <c r="E620" i="26"/>
  <c r="J635" i="26"/>
  <c r="D650" i="26"/>
  <c r="F650" i="26"/>
  <c r="I683" i="26"/>
  <c r="E752" i="26"/>
  <c r="L752" i="26" s="1"/>
  <c r="E600" i="26"/>
  <c r="J610" i="26"/>
  <c r="E870" i="26"/>
  <c r="G125" i="26"/>
  <c r="G156" i="26"/>
  <c r="G157" i="26"/>
  <c r="G158" i="26"/>
  <c r="G257" i="26"/>
  <c r="G258" i="26"/>
  <c r="E470" i="26"/>
  <c r="L470" i="26" s="1"/>
  <c r="D845" i="26"/>
  <c r="K2004" i="26"/>
  <c r="F2437" i="26"/>
  <c r="J30" i="26"/>
  <c r="F136" i="26"/>
  <c r="F139" i="26"/>
  <c r="D139" i="26"/>
  <c r="D114" i="26" s="1"/>
  <c r="F230" i="26"/>
  <c r="K232" i="26"/>
  <c r="F379" i="26"/>
  <c r="G394" i="26"/>
  <c r="E463" i="26"/>
  <c r="L463" i="26" s="1"/>
  <c r="E485" i="26"/>
  <c r="G530" i="26"/>
  <c r="J530" i="26"/>
  <c r="J540" i="26"/>
  <c r="J621" i="26"/>
  <c r="J622" i="26"/>
  <c r="H623" i="26"/>
  <c r="J624" i="26"/>
  <c r="J625" i="26"/>
  <c r="E693" i="26"/>
  <c r="L693" i="26" s="1"/>
  <c r="E694" i="26"/>
  <c r="L694" i="26" s="1"/>
  <c r="F721" i="26"/>
  <c r="E723" i="26"/>
  <c r="E754" i="26"/>
  <c r="J785" i="26"/>
  <c r="J790" i="26"/>
  <c r="J846" i="26"/>
  <c r="I2447" i="26"/>
  <c r="H2442" i="26"/>
  <c r="H2437" i="26" s="1"/>
  <c r="J2447" i="26"/>
  <c r="J21" i="26"/>
  <c r="J22" i="26"/>
  <c r="J23" i="26"/>
  <c r="J24" i="26"/>
  <c r="J25" i="26"/>
  <c r="J35" i="26"/>
  <c r="G45" i="26"/>
  <c r="K50" i="26"/>
  <c r="D60" i="26"/>
  <c r="G119" i="26"/>
  <c r="G120" i="26"/>
  <c r="F137" i="26"/>
  <c r="J145" i="26"/>
  <c r="G150" i="26"/>
  <c r="F180" i="26"/>
  <c r="J183" i="26"/>
  <c r="E230" i="26"/>
  <c r="L230" i="26" s="1"/>
  <c r="J231" i="26"/>
  <c r="D230" i="26"/>
  <c r="I379" i="26"/>
  <c r="D688" i="26"/>
  <c r="D690" i="26"/>
  <c r="D420" i="26"/>
  <c r="D375" i="26"/>
  <c r="F422" i="26"/>
  <c r="F424" i="26"/>
  <c r="G444" i="26"/>
  <c r="J445" i="26"/>
  <c r="F460" i="26"/>
  <c r="D460" i="26"/>
  <c r="J510" i="26"/>
  <c r="K520" i="26"/>
  <c r="J525" i="26"/>
  <c r="D555" i="26"/>
  <c r="F555" i="26"/>
  <c r="K556" i="26"/>
  <c r="J557" i="26"/>
  <c r="J590" i="26"/>
  <c r="J615" i="26"/>
  <c r="J630" i="26"/>
  <c r="G640" i="26"/>
  <c r="G660" i="26"/>
  <c r="K670" i="26"/>
  <c r="D720" i="26"/>
  <c r="D730" i="26"/>
  <c r="G733" i="26"/>
  <c r="K783" i="26"/>
  <c r="G795" i="26"/>
  <c r="F816" i="26"/>
  <c r="K847" i="26"/>
  <c r="J871" i="26"/>
  <c r="H872" i="26"/>
  <c r="H817" i="26" s="1"/>
  <c r="H874" i="26"/>
  <c r="H819" i="26" s="1"/>
  <c r="H690" i="26"/>
  <c r="J42" i="26"/>
  <c r="J43" i="26"/>
  <c r="E41" i="26"/>
  <c r="L41" i="26" s="1"/>
  <c r="D42" i="26"/>
  <c r="D40" i="26" s="1"/>
  <c r="G55" i="26"/>
  <c r="J62" i="26"/>
  <c r="J63" i="26"/>
  <c r="J65" i="26"/>
  <c r="J70" i="26"/>
  <c r="J75" i="26"/>
  <c r="J80" i="26"/>
  <c r="J85" i="26"/>
  <c r="J90" i="26"/>
  <c r="J95" i="26"/>
  <c r="J100" i="26"/>
  <c r="J105" i="26"/>
  <c r="G140" i="26"/>
  <c r="G160" i="26"/>
  <c r="G165" i="26"/>
  <c r="G170" i="26"/>
  <c r="G175" i="26"/>
  <c r="J181" i="26"/>
  <c r="J185" i="26"/>
  <c r="J190" i="26"/>
  <c r="J195" i="26"/>
  <c r="J200" i="26"/>
  <c r="J201" i="26"/>
  <c r="J202" i="26"/>
  <c r="J203" i="26"/>
  <c r="J204" i="26"/>
  <c r="J205" i="26"/>
  <c r="G220" i="26"/>
  <c r="G225" i="26"/>
  <c r="G232" i="26"/>
  <c r="J233" i="26"/>
  <c r="J234" i="26"/>
  <c r="J240" i="26"/>
  <c r="J245" i="26"/>
  <c r="J250" i="26"/>
  <c r="J260" i="26"/>
  <c r="J279" i="26"/>
  <c r="G300" i="26"/>
  <c r="G305" i="26"/>
  <c r="K376" i="26"/>
  <c r="G393" i="26"/>
  <c r="G395" i="26"/>
  <c r="J410" i="26"/>
  <c r="E423" i="26"/>
  <c r="L423" i="26" s="1"/>
  <c r="J465" i="26"/>
  <c r="J471" i="26"/>
  <c r="J472" i="26"/>
  <c r="J473" i="26"/>
  <c r="J480" i="26"/>
  <c r="H485" i="26"/>
  <c r="I485" i="26" s="1"/>
  <c r="J486" i="26"/>
  <c r="J487" i="26"/>
  <c r="J488" i="26"/>
  <c r="K489" i="26"/>
  <c r="J490" i="26"/>
  <c r="J495" i="26"/>
  <c r="J500" i="26"/>
  <c r="J501" i="26"/>
  <c r="J502" i="26"/>
  <c r="J503" i="26"/>
  <c r="J504" i="26"/>
  <c r="J505" i="26"/>
  <c r="G535" i="26"/>
  <c r="J535" i="26"/>
  <c r="D546" i="26"/>
  <c r="E548" i="26"/>
  <c r="J550" i="26"/>
  <c r="H555" i="26"/>
  <c r="I555" i="26" s="1"/>
  <c r="K558" i="26"/>
  <c r="J559" i="26"/>
  <c r="J570" i="26"/>
  <c r="J595" i="26"/>
  <c r="D600" i="26"/>
  <c r="F600" i="26"/>
  <c r="J604" i="26"/>
  <c r="I638" i="26"/>
  <c r="J645" i="26"/>
  <c r="J652" i="26"/>
  <c r="J665" i="26"/>
  <c r="J666" i="26"/>
  <c r="E691" i="26"/>
  <c r="L691" i="26" s="1"/>
  <c r="E692" i="26"/>
  <c r="L692" i="26" s="1"/>
  <c r="K2441" i="26"/>
  <c r="E2436" i="26"/>
  <c r="J667" i="26"/>
  <c r="J668" i="26"/>
  <c r="J669" i="26"/>
  <c r="G676" i="26"/>
  <c r="G677" i="26"/>
  <c r="G678" i="26"/>
  <c r="G679" i="26"/>
  <c r="G680" i="26"/>
  <c r="G695" i="26"/>
  <c r="G700" i="26"/>
  <c r="G701" i="26"/>
  <c r="G702" i="26"/>
  <c r="G703" i="26"/>
  <c r="G704" i="26"/>
  <c r="G705" i="26"/>
  <c r="G710" i="26"/>
  <c r="G715" i="26"/>
  <c r="K715" i="26"/>
  <c r="G725" i="26"/>
  <c r="G731" i="26"/>
  <c r="G734" i="26"/>
  <c r="J735" i="26"/>
  <c r="G740" i="26"/>
  <c r="G745" i="26"/>
  <c r="E751" i="26"/>
  <c r="L751" i="26" s="1"/>
  <c r="E753" i="26"/>
  <c r="J760" i="26"/>
  <c r="J765" i="26"/>
  <c r="G783" i="26"/>
  <c r="J821" i="26"/>
  <c r="J822" i="26"/>
  <c r="J823" i="26"/>
  <c r="J824" i="26"/>
  <c r="J825" i="26"/>
  <c r="J830" i="26"/>
  <c r="J835" i="26"/>
  <c r="F845" i="26"/>
  <c r="J848" i="26"/>
  <c r="J849" i="26"/>
  <c r="K855" i="26"/>
  <c r="I878" i="26"/>
  <c r="I117" i="26"/>
  <c r="I145" i="26"/>
  <c r="G21" i="26"/>
  <c r="G22" i="26"/>
  <c r="G23" i="26"/>
  <c r="G24" i="26"/>
  <c r="G25" i="26"/>
  <c r="G30" i="26"/>
  <c r="G35" i="26"/>
  <c r="J45" i="26"/>
  <c r="J50" i="26"/>
  <c r="J55" i="26"/>
  <c r="E60" i="26"/>
  <c r="L60" i="26" s="1"/>
  <c r="E115" i="26"/>
  <c r="L115" i="26" s="1"/>
  <c r="G116" i="26"/>
  <c r="D115" i="26"/>
  <c r="G117" i="26"/>
  <c r="D113" i="26"/>
  <c r="G118" i="26"/>
  <c r="I120" i="26"/>
  <c r="I125" i="26"/>
  <c r="K130" i="26"/>
  <c r="E136" i="26"/>
  <c r="L136" i="26" s="1"/>
  <c r="E137" i="26"/>
  <c r="L137" i="26" s="1"/>
  <c r="E138" i="26"/>
  <c r="L138" i="26" s="1"/>
  <c r="E139" i="26"/>
  <c r="L139" i="26" s="1"/>
  <c r="J140" i="26"/>
  <c r="K145" i="26"/>
  <c r="J150" i="26"/>
  <c r="J156" i="26"/>
  <c r="J157" i="26"/>
  <c r="J158" i="26"/>
  <c r="J159" i="26"/>
  <c r="J160" i="26"/>
  <c r="J165" i="26"/>
  <c r="J170" i="26"/>
  <c r="J175" i="26"/>
  <c r="E180" i="26"/>
  <c r="L180" i="26" s="1"/>
  <c r="J184" i="26"/>
  <c r="G210" i="26"/>
  <c r="G215" i="26"/>
  <c r="J220" i="26"/>
  <c r="J225" i="26"/>
  <c r="J230" i="26"/>
  <c r="G231" i="26"/>
  <c r="K231" i="26"/>
  <c r="J232" i="26"/>
  <c r="G233" i="26"/>
  <c r="K233" i="26"/>
  <c r="G234" i="26"/>
  <c r="K234" i="26"/>
  <c r="G235" i="26"/>
  <c r="G240" i="26"/>
  <c r="G245" i="26"/>
  <c r="G250" i="26"/>
  <c r="E255" i="26"/>
  <c r="L255" i="26" s="1"/>
  <c r="J255" i="26"/>
  <c r="I259" i="26"/>
  <c r="K260" i="26"/>
  <c r="G265" i="26"/>
  <c r="G270" i="26"/>
  <c r="F275" i="26"/>
  <c r="I278" i="26"/>
  <c r="G280" i="26"/>
  <c r="G285" i="26"/>
  <c r="G290" i="26"/>
  <c r="J295" i="26"/>
  <c r="J300" i="26"/>
  <c r="J305" i="26"/>
  <c r="K310" i="26"/>
  <c r="H377" i="26"/>
  <c r="J377" i="26" s="1"/>
  <c r="J380" i="26"/>
  <c r="K385" i="26"/>
  <c r="H390" i="26"/>
  <c r="J394" i="26"/>
  <c r="K421" i="26"/>
  <c r="K424" i="26"/>
  <c r="J425" i="26"/>
  <c r="J435" i="26"/>
  <c r="J450" i="26"/>
  <c r="G455" i="26"/>
  <c r="E461" i="26"/>
  <c r="H461" i="26"/>
  <c r="H371" i="26" s="1"/>
  <c r="E462" i="26"/>
  <c r="H462" i="26"/>
  <c r="J462" i="26" s="1"/>
  <c r="K463" i="26"/>
  <c r="J464" i="26"/>
  <c r="J474" i="26"/>
  <c r="J475" i="26"/>
  <c r="G486" i="26"/>
  <c r="K486" i="26"/>
  <c r="G487" i="26"/>
  <c r="G488" i="26"/>
  <c r="K488" i="26"/>
  <c r="I489" i="26"/>
  <c r="K490" i="26"/>
  <c r="G495" i="26"/>
  <c r="G500" i="26"/>
  <c r="G501" i="26"/>
  <c r="G502" i="26"/>
  <c r="G503" i="26"/>
  <c r="G504" i="26"/>
  <c r="G505" i="26"/>
  <c r="J515" i="26"/>
  <c r="J520" i="26"/>
  <c r="G525" i="26"/>
  <c r="E546" i="26"/>
  <c r="L546" i="26" s="1"/>
  <c r="E547" i="26"/>
  <c r="L547" i="26" s="1"/>
  <c r="E549" i="26"/>
  <c r="L549" i="26" s="1"/>
  <c r="J556" i="26"/>
  <c r="K557" i="26"/>
  <c r="J558" i="26"/>
  <c r="J560" i="26"/>
  <c r="J565" i="26"/>
  <c r="G575" i="26"/>
  <c r="G576" i="26"/>
  <c r="G577" i="26"/>
  <c r="G578" i="26"/>
  <c r="G579" i="26"/>
  <c r="G580" i="26"/>
  <c r="I583" i="26"/>
  <c r="J585" i="26"/>
  <c r="G610" i="26"/>
  <c r="G615" i="26"/>
  <c r="G621" i="26"/>
  <c r="G622" i="26"/>
  <c r="K622" i="26"/>
  <c r="G623" i="26"/>
  <c r="G624" i="26"/>
  <c r="K624" i="26"/>
  <c r="G625" i="26"/>
  <c r="G630" i="26"/>
  <c r="G635" i="26"/>
  <c r="J640" i="26"/>
  <c r="E650" i="26"/>
  <c r="F689" i="26"/>
  <c r="E730" i="26"/>
  <c r="E722" i="26"/>
  <c r="L722" i="26" s="1"/>
  <c r="D255" i="26"/>
  <c r="I265" i="26"/>
  <c r="I276" i="26"/>
  <c r="I280" i="26"/>
  <c r="I285" i="26"/>
  <c r="I290" i="26"/>
  <c r="E390" i="26"/>
  <c r="L390" i="26" s="1"/>
  <c r="J470" i="26"/>
  <c r="I575" i="26"/>
  <c r="I577" i="26"/>
  <c r="I578" i="26"/>
  <c r="I579" i="26"/>
  <c r="I580" i="26"/>
  <c r="G645" i="26"/>
  <c r="J654" i="26"/>
  <c r="J660" i="26"/>
  <c r="J676" i="26"/>
  <c r="J677" i="26"/>
  <c r="J680" i="26"/>
  <c r="J691" i="26"/>
  <c r="J692" i="26"/>
  <c r="J693" i="26"/>
  <c r="J694" i="26"/>
  <c r="J695" i="26"/>
  <c r="J700" i="26"/>
  <c r="J701" i="26"/>
  <c r="J702" i="26"/>
  <c r="J703" i="26"/>
  <c r="J704" i="26"/>
  <c r="J705" i="26"/>
  <c r="J710" i="26"/>
  <c r="I715" i="26"/>
  <c r="J724" i="26"/>
  <c r="J725" i="26"/>
  <c r="J732" i="26"/>
  <c r="H733" i="26"/>
  <c r="I733" i="26" s="1"/>
  <c r="J734" i="26"/>
  <c r="J740" i="26"/>
  <c r="J745" i="26"/>
  <c r="D751" i="26"/>
  <c r="F751" i="26"/>
  <c r="H754" i="26"/>
  <c r="H689" i="26" s="1"/>
  <c r="J756" i="26"/>
  <c r="J757" i="26"/>
  <c r="J758" i="26"/>
  <c r="G760" i="26"/>
  <c r="G765" i="26"/>
  <c r="J775" i="26"/>
  <c r="E780" i="26"/>
  <c r="J782" i="26"/>
  <c r="G785" i="26"/>
  <c r="G790" i="26"/>
  <c r="K790" i="26"/>
  <c r="G805" i="26"/>
  <c r="G806" i="26"/>
  <c r="G807" i="26"/>
  <c r="G808" i="26"/>
  <c r="G809" i="26"/>
  <c r="G810" i="26"/>
  <c r="D821" i="26"/>
  <c r="G821" i="26"/>
  <c r="G822" i="26"/>
  <c r="G823" i="26"/>
  <c r="G824" i="26"/>
  <c r="G825" i="26"/>
  <c r="G840" i="26"/>
  <c r="E845" i="26"/>
  <c r="L845" i="26" s="1"/>
  <c r="K846" i="26"/>
  <c r="K849" i="26"/>
  <c r="J855" i="26"/>
  <c r="G860" i="26"/>
  <c r="G863" i="26"/>
  <c r="I865" i="26"/>
  <c r="J881" i="26"/>
  <c r="J882" i="26"/>
  <c r="J884" i="26"/>
  <c r="J885" i="26"/>
  <c r="J2381" i="26"/>
  <c r="I2381" i="26"/>
  <c r="J2481" i="26"/>
  <c r="I2481" i="26"/>
  <c r="H2476" i="26"/>
  <c r="L2476" i="26" s="1"/>
  <c r="D2475" i="26"/>
  <c r="D2446" i="26"/>
  <c r="J2506" i="26"/>
  <c r="I2506" i="26"/>
  <c r="J2507" i="26"/>
  <c r="G2509" i="26"/>
  <c r="F2505" i="26"/>
  <c r="K1893" i="26"/>
  <c r="K1894" i="26"/>
  <c r="G732" i="26"/>
  <c r="I770" i="26"/>
  <c r="I805" i="26"/>
  <c r="I806" i="26"/>
  <c r="I807" i="26"/>
  <c r="I808" i="26"/>
  <c r="I809" i="26"/>
  <c r="I810" i="26"/>
  <c r="I840" i="26"/>
  <c r="I860" i="26"/>
  <c r="F2446" i="26"/>
  <c r="G2476" i="26"/>
  <c r="K2507" i="26"/>
  <c r="G1893" i="26"/>
  <c r="I378" i="26"/>
  <c r="J395" i="26"/>
  <c r="F390" i="26"/>
  <c r="I410" i="26"/>
  <c r="F378" i="26"/>
  <c r="J393" i="26"/>
  <c r="E375" i="26"/>
  <c r="G392" i="26"/>
  <c r="K410" i="26"/>
  <c r="I424" i="26"/>
  <c r="F440" i="26"/>
  <c r="F423" i="26"/>
  <c r="G445" i="26"/>
  <c r="G442" i="26"/>
  <c r="E422" i="26"/>
  <c r="L422" i="26" s="1"/>
  <c r="G450" i="26"/>
  <c r="J455" i="26"/>
  <c r="J795" i="26"/>
  <c r="J783" i="26"/>
  <c r="H753" i="26"/>
  <c r="H780" i="26"/>
  <c r="J800" i="26"/>
  <c r="J1889" i="26"/>
  <c r="J1944" i="26"/>
  <c r="J847" i="26"/>
  <c r="J850" i="26"/>
  <c r="I2384" i="26"/>
  <c r="J2384" i="26"/>
  <c r="K2385" i="26"/>
  <c r="K2383" i="26"/>
  <c r="I2480" i="26"/>
  <c r="J2480" i="26"/>
  <c r="G2449" i="26"/>
  <c r="H2449" i="26"/>
  <c r="L2449" i="26" s="1"/>
  <c r="F2444" i="26"/>
  <c r="I2438" i="26"/>
  <c r="G2438" i="26"/>
  <c r="G2490" i="26"/>
  <c r="K2509" i="26"/>
  <c r="I2490" i="26"/>
  <c r="K2450" i="26"/>
  <c r="K2438" i="26"/>
  <c r="I2479" i="26"/>
  <c r="J2479" i="26"/>
  <c r="I2515" i="26"/>
  <c r="G2515" i="26"/>
  <c r="K2513" i="26"/>
  <c r="K2510" i="26" s="1"/>
  <c r="J2508" i="26"/>
  <c r="G2475" i="26"/>
  <c r="I2530" i="26"/>
  <c r="J2530" i="26"/>
  <c r="G2540" i="26"/>
  <c r="I2540" i="26"/>
  <c r="I2382" i="26"/>
  <c r="J2382" i="26"/>
  <c r="K2506" i="26"/>
  <c r="E2510" i="26"/>
  <c r="L2510" i="26" s="1"/>
  <c r="E2508" i="26"/>
  <c r="L2508" i="26" s="1"/>
  <c r="G2513" i="26"/>
  <c r="I2513" i="26"/>
  <c r="K461" i="26"/>
  <c r="K462" i="26"/>
  <c r="I392" i="26"/>
  <c r="I393" i="26"/>
  <c r="I394" i="26"/>
  <c r="I395" i="26"/>
  <c r="K395" i="26"/>
  <c r="I430" i="26"/>
  <c r="E440" i="26"/>
  <c r="L440" i="26" s="1"/>
  <c r="I442" i="26"/>
  <c r="G443" i="26"/>
  <c r="I444" i="26"/>
  <c r="I445" i="26"/>
  <c r="K445" i="26"/>
  <c r="I450" i="26"/>
  <c r="K450" i="26"/>
  <c r="I455" i="26"/>
  <c r="I486" i="26"/>
  <c r="I487" i="26"/>
  <c r="I488" i="26"/>
  <c r="I495" i="26"/>
  <c r="I500" i="26"/>
  <c r="I501" i="26"/>
  <c r="K501" i="26"/>
  <c r="I502" i="26"/>
  <c r="K502" i="26"/>
  <c r="I503" i="26"/>
  <c r="K503" i="26"/>
  <c r="I504" i="26"/>
  <c r="K504" i="26"/>
  <c r="I505" i="26"/>
  <c r="K505" i="26"/>
  <c r="I525" i="26"/>
  <c r="I530" i="26"/>
  <c r="K530" i="26"/>
  <c r="I535" i="26"/>
  <c r="G540" i="26"/>
  <c r="I540" i="26"/>
  <c r="K570" i="26"/>
  <c r="G585" i="26"/>
  <c r="I585" i="26"/>
  <c r="G590" i="26"/>
  <c r="I590" i="26"/>
  <c r="G377" i="26"/>
  <c r="G380" i="26"/>
  <c r="I380" i="26"/>
  <c r="G385" i="26"/>
  <c r="G410" i="26"/>
  <c r="G425" i="26"/>
  <c r="I425" i="26"/>
  <c r="G435" i="26"/>
  <c r="G465" i="26"/>
  <c r="I465" i="26"/>
  <c r="G471" i="26"/>
  <c r="I471" i="26"/>
  <c r="G472" i="26"/>
  <c r="I472" i="26"/>
  <c r="G473" i="26"/>
  <c r="G474" i="26"/>
  <c r="I474" i="26"/>
  <c r="G475" i="26"/>
  <c r="G480" i="26"/>
  <c r="I480" i="26"/>
  <c r="G490" i="26"/>
  <c r="G510" i="26"/>
  <c r="G515" i="26"/>
  <c r="I515" i="26"/>
  <c r="G520" i="26"/>
  <c r="G550" i="26"/>
  <c r="I550" i="26"/>
  <c r="G556" i="26"/>
  <c r="G557" i="26"/>
  <c r="G558" i="26"/>
  <c r="G559" i="26"/>
  <c r="G560" i="26"/>
  <c r="I560" i="26"/>
  <c r="G565" i="26"/>
  <c r="I565" i="26"/>
  <c r="G570" i="26"/>
  <c r="I570" i="26"/>
  <c r="J575" i="26"/>
  <c r="J577" i="26"/>
  <c r="J578" i="26"/>
  <c r="J579" i="26"/>
  <c r="J580" i="26"/>
  <c r="H603" i="26"/>
  <c r="H605" i="26"/>
  <c r="I608" i="26"/>
  <c r="I610" i="26"/>
  <c r="I615" i="26"/>
  <c r="I621" i="26"/>
  <c r="K621" i="26"/>
  <c r="I622" i="26"/>
  <c r="I623" i="26"/>
  <c r="K623" i="26"/>
  <c r="I624" i="26"/>
  <c r="I625" i="26"/>
  <c r="I630" i="26"/>
  <c r="I635" i="26"/>
  <c r="I640" i="26"/>
  <c r="I645" i="26"/>
  <c r="K645" i="26"/>
  <c r="H653" i="26"/>
  <c r="L653" i="26" s="1"/>
  <c r="H655" i="26"/>
  <c r="L655" i="26" s="1"/>
  <c r="I658" i="26"/>
  <c r="I660" i="26"/>
  <c r="K660" i="26"/>
  <c r="I676" i="26"/>
  <c r="I677" i="26"/>
  <c r="I678" i="26"/>
  <c r="I684" i="26"/>
  <c r="I693" i="26"/>
  <c r="I695" i="26"/>
  <c r="I700" i="26"/>
  <c r="I701" i="26"/>
  <c r="I702" i="26"/>
  <c r="I703" i="26"/>
  <c r="I704" i="26"/>
  <c r="I705" i="26"/>
  <c r="I710" i="26"/>
  <c r="J715" i="26"/>
  <c r="J722" i="26"/>
  <c r="G595" i="26"/>
  <c r="I595" i="26"/>
  <c r="G601" i="26"/>
  <c r="G602" i="26"/>
  <c r="I602" i="26"/>
  <c r="G603" i="26"/>
  <c r="G604" i="26"/>
  <c r="I604" i="26"/>
  <c r="G605" i="26"/>
  <c r="G651" i="26"/>
  <c r="G652" i="26"/>
  <c r="I652" i="26"/>
  <c r="G653" i="26"/>
  <c r="G654" i="26"/>
  <c r="I654" i="26"/>
  <c r="G655" i="26"/>
  <c r="G665" i="26"/>
  <c r="I665" i="26"/>
  <c r="G666" i="26"/>
  <c r="I666" i="26"/>
  <c r="G667" i="26"/>
  <c r="I667" i="26"/>
  <c r="G668" i="26"/>
  <c r="I668" i="26"/>
  <c r="G669" i="26"/>
  <c r="I669" i="26"/>
  <c r="I725" i="26"/>
  <c r="I732" i="26"/>
  <c r="I734" i="26"/>
  <c r="E735" i="26"/>
  <c r="L735" i="26" s="1"/>
  <c r="I737" i="26"/>
  <c r="I738" i="26"/>
  <c r="I740" i="26"/>
  <c r="I745" i="26"/>
  <c r="K745" i="26"/>
  <c r="H755" i="26"/>
  <c r="L755" i="26" s="1"/>
  <c r="G759" i="26"/>
  <c r="I759" i="26"/>
  <c r="K759" i="26"/>
  <c r="I760" i="26"/>
  <c r="I765" i="26"/>
  <c r="G770" i="26"/>
  <c r="I782" i="26"/>
  <c r="I783" i="26"/>
  <c r="I785" i="26"/>
  <c r="I790" i="26"/>
  <c r="I795" i="26"/>
  <c r="G737" i="26"/>
  <c r="G755" i="26"/>
  <c r="G756" i="26"/>
  <c r="I756" i="26"/>
  <c r="G757" i="26"/>
  <c r="I757" i="26"/>
  <c r="G758" i="26"/>
  <c r="I758" i="26"/>
  <c r="G775" i="26"/>
  <c r="I775" i="26"/>
  <c r="G800" i="26"/>
  <c r="I800" i="26"/>
  <c r="J805" i="26"/>
  <c r="J806" i="26"/>
  <c r="J807" i="26"/>
  <c r="J808" i="26"/>
  <c r="J809" i="26"/>
  <c r="J810" i="26"/>
  <c r="I821" i="26"/>
  <c r="K821" i="26"/>
  <c r="I822" i="26"/>
  <c r="K822" i="26"/>
  <c r="I823" i="26"/>
  <c r="K823" i="26"/>
  <c r="I824" i="26"/>
  <c r="K824" i="26"/>
  <c r="I825" i="26"/>
  <c r="G830" i="26"/>
  <c r="G835" i="26"/>
  <c r="I835" i="26"/>
  <c r="K848" i="26"/>
  <c r="J840" i="26"/>
  <c r="G846" i="26"/>
  <c r="G847" i="26"/>
  <c r="G848" i="26"/>
  <c r="G849" i="26"/>
  <c r="G850" i="26"/>
  <c r="G855" i="26"/>
  <c r="J860" i="26"/>
  <c r="J865" i="26"/>
  <c r="H875" i="26"/>
  <c r="L875" i="26" s="1"/>
  <c r="I877" i="26"/>
  <c r="I879" i="26"/>
  <c r="I881" i="26"/>
  <c r="I882" i="26"/>
  <c r="I884" i="26"/>
  <c r="I885" i="26"/>
  <c r="J888" i="26"/>
  <c r="I863" i="26"/>
  <c r="G871" i="26"/>
  <c r="I871" i="26"/>
  <c r="G872" i="26"/>
  <c r="I872" i="26"/>
  <c r="G873" i="26"/>
  <c r="I873" i="26"/>
  <c r="G874" i="26"/>
  <c r="G875" i="26"/>
  <c r="K41" i="26"/>
  <c r="I21" i="26"/>
  <c r="I22" i="26"/>
  <c r="I23" i="26"/>
  <c r="I24" i="26"/>
  <c r="I25" i="26"/>
  <c r="I30" i="26"/>
  <c r="I35" i="26"/>
  <c r="F40" i="26"/>
  <c r="K44" i="26"/>
  <c r="I45" i="26"/>
  <c r="K45" i="26"/>
  <c r="I55" i="26"/>
  <c r="K55" i="26"/>
  <c r="G61" i="26"/>
  <c r="F115" i="26"/>
  <c r="K125" i="26"/>
  <c r="G130" i="26"/>
  <c r="K138" i="26"/>
  <c r="G50" i="26"/>
  <c r="G62" i="26"/>
  <c r="I62" i="26"/>
  <c r="G63" i="26"/>
  <c r="I63" i="26"/>
  <c r="G65" i="26"/>
  <c r="I65" i="26"/>
  <c r="G70" i="26"/>
  <c r="I70" i="26"/>
  <c r="G75" i="26"/>
  <c r="I75" i="26"/>
  <c r="G80" i="26"/>
  <c r="I80" i="26"/>
  <c r="G85" i="26"/>
  <c r="I85" i="26"/>
  <c r="G90" i="26"/>
  <c r="I90" i="26"/>
  <c r="G95" i="26"/>
  <c r="I95" i="26"/>
  <c r="G100" i="26"/>
  <c r="I100" i="26"/>
  <c r="G105" i="26"/>
  <c r="I105" i="26"/>
  <c r="J117" i="26"/>
  <c r="J120" i="26"/>
  <c r="J125" i="26"/>
  <c r="I118" i="26"/>
  <c r="I119" i="26"/>
  <c r="I140" i="26"/>
  <c r="K140" i="26"/>
  <c r="I150" i="26"/>
  <c r="I156" i="26"/>
  <c r="I157" i="26"/>
  <c r="I158" i="26"/>
  <c r="I159" i="26"/>
  <c r="I160" i="26"/>
  <c r="I165" i="26"/>
  <c r="I170" i="26"/>
  <c r="I175" i="26"/>
  <c r="K175" i="26"/>
  <c r="I180" i="26"/>
  <c r="G181" i="26"/>
  <c r="I181" i="26"/>
  <c r="G182" i="26"/>
  <c r="G183" i="26"/>
  <c r="I183" i="26"/>
  <c r="G184" i="26"/>
  <c r="I184" i="26"/>
  <c r="G145" i="26"/>
  <c r="I210" i="26"/>
  <c r="I215" i="26"/>
  <c r="I220" i="26"/>
  <c r="I225" i="26"/>
  <c r="I231" i="26"/>
  <c r="I232" i="26"/>
  <c r="I233" i="26"/>
  <c r="I234" i="26"/>
  <c r="I235" i="26"/>
  <c r="I240" i="26"/>
  <c r="I245" i="26"/>
  <c r="I250" i="26"/>
  <c r="J265" i="26"/>
  <c r="G185" i="26"/>
  <c r="I185" i="26"/>
  <c r="G190" i="26"/>
  <c r="I190" i="26"/>
  <c r="G195" i="26"/>
  <c r="I195" i="26"/>
  <c r="G201" i="26"/>
  <c r="I201" i="26"/>
  <c r="G202" i="26"/>
  <c r="I202" i="26"/>
  <c r="G203" i="26"/>
  <c r="I203" i="26"/>
  <c r="G204" i="26"/>
  <c r="I204" i="26"/>
  <c r="G205" i="26"/>
  <c r="K256" i="26"/>
  <c r="I256" i="26"/>
  <c r="G256" i="26"/>
  <c r="G259" i="26"/>
  <c r="G260" i="26"/>
  <c r="I260" i="26"/>
  <c r="I257" i="26"/>
  <c r="I258" i="26"/>
  <c r="I270" i="26"/>
  <c r="E275" i="26"/>
  <c r="L275" i="26" s="1"/>
  <c r="G276" i="26"/>
  <c r="I277" i="26"/>
  <c r="K277" i="26"/>
  <c r="G278" i="26"/>
  <c r="J280" i="26"/>
  <c r="J285" i="26"/>
  <c r="J290" i="26"/>
  <c r="I300" i="26"/>
  <c r="I305" i="26"/>
  <c r="K305" i="26"/>
  <c r="I310" i="26"/>
  <c r="G277" i="26"/>
  <c r="G279" i="26"/>
  <c r="I279" i="26"/>
  <c r="G295" i="26"/>
  <c r="I295" i="26"/>
  <c r="K470" i="26" l="1"/>
  <c r="G820" i="26"/>
  <c r="I139" i="26"/>
  <c r="I43" i="26"/>
  <c r="G752" i="26"/>
  <c r="G43" i="26"/>
  <c r="J463" i="26"/>
  <c r="J820" i="26"/>
  <c r="I2509" i="26"/>
  <c r="I2477" i="26"/>
  <c r="L462" i="26"/>
  <c r="L461" i="26"/>
  <c r="L721" i="26"/>
  <c r="L880" i="26"/>
  <c r="L780" i="26"/>
  <c r="J845" i="26"/>
  <c r="G600" i="26"/>
  <c r="G555" i="26"/>
  <c r="J422" i="26"/>
  <c r="J180" i="26"/>
  <c r="L485" i="26"/>
  <c r="F111" i="26"/>
  <c r="J546" i="26"/>
  <c r="L816" i="26"/>
  <c r="F113" i="26"/>
  <c r="L818" i="26"/>
  <c r="L819" i="26"/>
  <c r="G817" i="26"/>
  <c r="I2507" i="26"/>
  <c r="L2475" i="26"/>
  <c r="L820" i="26"/>
  <c r="L2507" i="26"/>
  <c r="L680" i="26"/>
  <c r="L678" i="26"/>
  <c r="L605" i="26"/>
  <c r="L377" i="26"/>
  <c r="J2477" i="26"/>
  <c r="L873" i="26"/>
  <c r="L679" i="26"/>
  <c r="L603" i="26"/>
  <c r="L555" i="26"/>
  <c r="J440" i="26"/>
  <c r="G378" i="26"/>
  <c r="F2445" i="26"/>
  <c r="J275" i="26"/>
  <c r="L753" i="26"/>
  <c r="K753" i="26" s="1"/>
  <c r="J424" i="26"/>
  <c r="J137" i="26"/>
  <c r="L754" i="26"/>
  <c r="F720" i="26"/>
  <c r="J379" i="26"/>
  <c r="F114" i="26"/>
  <c r="J376" i="26"/>
  <c r="J20" i="26"/>
  <c r="J60" i="26"/>
  <c r="F688" i="26"/>
  <c r="L817" i="26"/>
  <c r="I1889" i="26"/>
  <c r="L874" i="26"/>
  <c r="L872" i="26"/>
  <c r="F690" i="26"/>
  <c r="L623" i="26"/>
  <c r="L883" i="26"/>
  <c r="L733" i="26"/>
  <c r="I845" i="26"/>
  <c r="G462" i="26"/>
  <c r="E113" i="26"/>
  <c r="L113" i="26" s="1"/>
  <c r="I751" i="26"/>
  <c r="I423" i="26"/>
  <c r="I470" i="26"/>
  <c r="K870" i="26"/>
  <c r="K200" i="26"/>
  <c r="I735" i="26"/>
  <c r="G422" i="26"/>
  <c r="I722" i="26"/>
  <c r="G461" i="26"/>
  <c r="I255" i="26"/>
  <c r="K692" i="26"/>
  <c r="G41" i="26"/>
  <c r="G754" i="26"/>
  <c r="G693" i="26"/>
  <c r="I42" i="26"/>
  <c r="K20" i="26"/>
  <c r="L20" i="26"/>
  <c r="G1889" i="26"/>
  <c r="G818" i="26"/>
  <c r="K155" i="26"/>
  <c r="K2439" i="26"/>
  <c r="J2509" i="26"/>
  <c r="I275" i="26"/>
  <c r="G255" i="26"/>
  <c r="I200" i="26"/>
  <c r="I155" i="26"/>
  <c r="K42" i="26"/>
  <c r="I874" i="26"/>
  <c r="I692" i="26"/>
  <c r="G470" i="26"/>
  <c r="G780" i="26"/>
  <c r="J679" i="26"/>
  <c r="E114" i="26"/>
  <c r="L114" i="26" s="1"/>
  <c r="E112" i="26"/>
  <c r="L112" i="26" s="1"/>
  <c r="G42" i="26"/>
  <c r="G691" i="26"/>
  <c r="I20" i="26"/>
  <c r="H2377" i="26"/>
  <c r="G723" i="26"/>
  <c r="K694" i="26"/>
  <c r="I463" i="26"/>
  <c r="I464" i="26"/>
  <c r="H675" i="26"/>
  <c r="J675" i="26" s="1"/>
  <c r="H2505" i="26"/>
  <c r="K2475" i="26"/>
  <c r="J818" i="26"/>
  <c r="G819" i="26"/>
  <c r="J136" i="26"/>
  <c r="F112" i="26"/>
  <c r="I694" i="26"/>
  <c r="G463" i="26"/>
  <c r="G421" i="26"/>
  <c r="G751" i="26"/>
  <c r="G721" i="26"/>
  <c r="J752" i="26"/>
  <c r="G675" i="26"/>
  <c r="G390" i="26"/>
  <c r="K485" i="26"/>
  <c r="K693" i="26"/>
  <c r="G845" i="26"/>
  <c r="I753" i="26"/>
  <c r="G136" i="26"/>
  <c r="K180" i="26"/>
  <c r="F545" i="26"/>
  <c r="I880" i="26"/>
  <c r="G650" i="26"/>
  <c r="G155" i="26"/>
  <c r="K113" i="26"/>
  <c r="K115" i="26"/>
  <c r="G200" i="26"/>
  <c r="K139" i="26"/>
  <c r="G60" i="26"/>
  <c r="G115" i="26"/>
  <c r="K43" i="26"/>
  <c r="I820" i="26"/>
  <c r="G753" i="26"/>
  <c r="I780" i="26"/>
  <c r="I691" i="26"/>
  <c r="G379" i="26"/>
  <c r="J780" i="26"/>
  <c r="K780" i="26"/>
  <c r="J678" i="26"/>
  <c r="J155" i="26"/>
  <c r="K752" i="26"/>
  <c r="G694" i="26"/>
  <c r="F815" i="26"/>
  <c r="J549" i="26"/>
  <c r="E815" i="26"/>
  <c r="I390" i="26"/>
  <c r="G722" i="26"/>
  <c r="G547" i="26"/>
  <c r="G180" i="26"/>
  <c r="G880" i="26"/>
  <c r="H548" i="26"/>
  <c r="H545" i="26" s="1"/>
  <c r="G546" i="26"/>
  <c r="J378" i="26"/>
  <c r="K422" i="26"/>
  <c r="J547" i="26"/>
  <c r="I138" i="26"/>
  <c r="K754" i="26"/>
  <c r="G230" i="26"/>
  <c r="G548" i="26"/>
  <c r="G485" i="26"/>
  <c r="J816" i="26"/>
  <c r="G870" i="26"/>
  <c r="E689" i="26"/>
  <c r="L689" i="26" s="1"/>
  <c r="G620" i="26"/>
  <c r="H687" i="26"/>
  <c r="J687" i="26" s="1"/>
  <c r="D110" i="26"/>
  <c r="K730" i="26"/>
  <c r="I721" i="26"/>
  <c r="J721" i="26"/>
  <c r="K575" i="26"/>
  <c r="I230" i="26"/>
  <c r="I60" i="26"/>
  <c r="I41" i="26"/>
  <c r="I883" i="26"/>
  <c r="I754" i="26"/>
  <c r="I752" i="26"/>
  <c r="I724" i="26"/>
  <c r="G549" i="26"/>
  <c r="G464" i="26"/>
  <c r="G424" i="26"/>
  <c r="G376" i="26"/>
  <c r="F420" i="26"/>
  <c r="I818" i="26"/>
  <c r="J883" i="26"/>
  <c r="G816" i="26"/>
  <c r="F686" i="26"/>
  <c r="G139" i="26"/>
  <c r="I115" i="26"/>
  <c r="G20" i="26"/>
  <c r="G724" i="26"/>
  <c r="D545" i="26"/>
  <c r="J485" i="26"/>
  <c r="D135" i="26"/>
  <c r="K2447" i="26"/>
  <c r="E2445" i="26"/>
  <c r="G2447" i="26"/>
  <c r="E2442" i="26"/>
  <c r="L2442" i="26" s="1"/>
  <c r="K600" i="26"/>
  <c r="K275" i="26"/>
  <c r="K60" i="26"/>
  <c r="K721" i="26"/>
  <c r="K720" i="26" s="1"/>
  <c r="K650" i="26"/>
  <c r="K675" i="26"/>
  <c r="F135" i="26"/>
  <c r="G440" i="26"/>
  <c r="J751" i="26"/>
  <c r="H815" i="26"/>
  <c r="H375" i="26"/>
  <c r="I375" i="26" s="1"/>
  <c r="H372" i="26"/>
  <c r="H370" i="26" s="1"/>
  <c r="J555" i="26"/>
  <c r="K751" i="26"/>
  <c r="G423" i="26"/>
  <c r="K440" i="26"/>
  <c r="J390" i="26"/>
  <c r="G730" i="26"/>
  <c r="E688" i="26"/>
  <c r="K1889" i="26"/>
  <c r="I462" i="26"/>
  <c r="I137" i="26"/>
  <c r="J2442" i="26"/>
  <c r="J623" i="26"/>
  <c r="H620" i="26"/>
  <c r="L620" i="26" s="1"/>
  <c r="J874" i="26"/>
  <c r="J872" i="26"/>
  <c r="H870" i="26"/>
  <c r="L870" i="26" s="1"/>
  <c r="E750" i="26"/>
  <c r="G692" i="26"/>
  <c r="K691" i="26"/>
  <c r="E686" i="26"/>
  <c r="L686" i="26" s="1"/>
  <c r="E690" i="26"/>
  <c r="L690" i="26" s="1"/>
  <c r="K2436" i="26"/>
  <c r="E40" i="26"/>
  <c r="L40" i="26" s="1"/>
  <c r="J115" i="26"/>
  <c r="K2380" i="26"/>
  <c r="D820" i="26"/>
  <c r="D816" i="26"/>
  <c r="D815" i="26" s="1"/>
  <c r="J754" i="26"/>
  <c r="D750" i="26"/>
  <c r="D686" i="26"/>
  <c r="D685" i="26" s="1"/>
  <c r="J733" i="26"/>
  <c r="H730" i="26"/>
  <c r="H723" i="26"/>
  <c r="H688" i="26" s="1"/>
  <c r="E720" i="26"/>
  <c r="E687" i="26"/>
  <c r="K549" i="26"/>
  <c r="K547" i="26"/>
  <c r="K555" i="26"/>
  <c r="I549" i="26"/>
  <c r="I547" i="26"/>
  <c r="J461" i="26"/>
  <c r="H460" i="26"/>
  <c r="J460" i="26" s="1"/>
  <c r="K423" i="26"/>
  <c r="E135" i="26"/>
  <c r="L135" i="26" s="1"/>
  <c r="E111" i="26"/>
  <c r="L111" i="26" s="1"/>
  <c r="G138" i="26"/>
  <c r="I377" i="26"/>
  <c r="J423" i="26"/>
  <c r="H2446" i="26"/>
  <c r="L2446" i="26" s="1"/>
  <c r="F2441" i="26"/>
  <c r="G2446" i="26"/>
  <c r="D2445" i="26"/>
  <c r="D2441" i="26"/>
  <c r="J2476" i="26"/>
  <c r="I2476" i="26"/>
  <c r="F750" i="26"/>
  <c r="I546" i="26"/>
  <c r="E545" i="26"/>
  <c r="L545" i="26" s="1"/>
  <c r="I461" i="26"/>
  <c r="E460" i="26"/>
  <c r="K230" i="26"/>
  <c r="J139" i="26"/>
  <c r="J138" i="26"/>
  <c r="I136" i="26"/>
  <c r="G137" i="26"/>
  <c r="F375" i="26"/>
  <c r="I422" i="26"/>
  <c r="E420" i="26"/>
  <c r="L420" i="26" s="1"/>
  <c r="I440" i="26"/>
  <c r="J753" i="26"/>
  <c r="H750" i="26"/>
  <c r="E2505" i="26"/>
  <c r="G2508" i="26"/>
  <c r="I2508" i="26"/>
  <c r="K2508" i="26"/>
  <c r="G2445" i="26"/>
  <c r="H2445" i="26"/>
  <c r="G2510" i="26"/>
  <c r="I2510" i="26"/>
  <c r="I2475" i="26"/>
  <c r="J2475" i="26"/>
  <c r="G2444" i="26"/>
  <c r="F2439" i="26"/>
  <c r="I2449" i="26"/>
  <c r="J2449" i="26"/>
  <c r="H2444" i="26"/>
  <c r="L2444" i="26" s="1"/>
  <c r="I875" i="26"/>
  <c r="J875" i="26"/>
  <c r="K819" i="26"/>
  <c r="K818" i="26"/>
  <c r="K817" i="26"/>
  <c r="K820" i="26"/>
  <c r="K816" i="26"/>
  <c r="K735" i="26"/>
  <c r="I653" i="26"/>
  <c r="J653" i="26"/>
  <c r="H650" i="26"/>
  <c r="L650" i="26" s="1"/>
  <c r="K620" i="26"/>
  <c r="K546" i="26"/>
  <c r="I603" i="26"/>
  <c r="J603" i="26"/>
  <c r="H600" i="26"/>
  <c r="K379" i="26"/>
  <c r="K845" i="26"/>
  <c r="I755" i="26"/>
  <c r="J755" i="26"/>
  <c r="G735" i="26"/>
  <c r="I655" i="26"/>
  <c r="J655" i="26"/>
  <c r="K548" i="26"/>
  <c r="I605" i="26"/>
  <c r="J605" i="26"/>
  <c r="K500" i="26"/>
  <c r="K377" i="26"/>
  <c r="K390" i="26"/>
  <c r="K460" i="26"/>
  <c r="K255" i="26"/>
  <c r="G275" i="26"/>
  <c r="K136" i="26"/>
  <c r="K111" i="26" s="1"/>
  <c r="F110" i="26"/>
  <c r="J40" i="26"/>
  <c r="K137" i="26"/>
  <c r="K112" i="26" s="1"/>
  <c r="I2442" i="26" l="1"/>
  <c r="I675" i="26"/>
  <c r="J2505" i="26"/>
  <c r="L2505" i="26"/>
  <c r="G113" i="26"/>
  <c r="E110" i="26"/>
  <c r="L110" i="26" s="1"/>
  <c r="L687" i="26"/>
  <c r="H685" i="26"/>
  <c r="L460" i="26"/>
  <c r="F2440" i="26"/>
  <c r="L688" i="26"/>
  <c r="L2445" i="26"/>
  <c r="J686" i="26"/>
  <c r="J420" i="26"/>
  <c r="J690" i="26"/>
  <c r="L675" i="26"/>
  <c r="L600" i="26"/>
  <c r="J111" i="26"/>
  <c r="L723" i="26"/>
  <c r="L548" i="26"/>
  <c r="L730" i="26"/>
  <c r="L750" i="26"/>
  <c r="L815" i="26"/>
  <c r="L375" i="26"/>
  <c r="G2505" i="26"/>
  <c r="G40" i="26"/>
  <c r="I686" i="26"/>
  <c r="G688" i="26"/>
  <c r="G689" i="26"/>
  <c r="G112" i="26"/>
  <c r="G114" i="26"/>
  <c r="I40" i="26"/>
  <c r="G815" i="26"/>
  <c r="K40" i="26"/>
  <c r="G545" i="26"/>
  <c r="G111" i="26"/>
  <c r="I111" i="26"/>
  <c r="K114" i="26"/>
  <c r="G135" i="26"/>
  <c r="G750" i="26"/>
  <c r="G686" i="26"/>
  <c r="F685" i="26"/>
  <c r="K689" i="26"/>
  <c r="I2505" i="26"/>
  <c r="K420" i="26"/>
  <c r="K2442" i="26"/>
  <c r="E2437" i="26"/>
  <c r="L2437" i="26" s="1"/>
  <c r="E2440" i="26"/>
  <c r="G2442" i="26"/>
  <c r="K2445" i="26"/>
  <c r="K688" i="26"/>
  <c r="K750" i="26"/>
  <c r="J620" i="26"/>
  <c r="I620" i="26"/>
  <c r="J2437" i="26"/>
  <c r="I817" i="26"/>
  <c r="J817" i="26"/>
  <c r="J870" i="26"/>
  <c r="I870" i="26"/>
  <c r="J819" i="26"/>
  <c r="I819" i="26"/>
  <c r="K2505" i="26"/>
  <c r="K690" i="26"/>
  <c r="I690" i="26"/>
  <c r="G690" i="26"/>
  <c r="K686" i="26"/>
  <c r="I110" i="26"/>
  <c r="I460" i="26"/>
  <c r="G460" i="26"/>
  <c r="D2436" i="26"/>
  <c r="D2435" i="26" s="1"/>
  <c r="D2440" i="26"/>
  <c r="I2446" i="26"/>
  <c r="H2441" i="26"/>
  <c r="L2441" i="26" s="1"/>
  <c r="J2446" i="26"/>
  <c r="E685" i="26"/>
  <c r="L685" i="26" s="1"/>
  <c r="G687" i="26"/>
  <c r="I687" i="26"/>
  <c r="K687" i="26"/>
  <c r="I723" i="26"/>
  <c r="H720" i="26"/>
  <c r="J723" i="26"/>
  <c r="I112" i="26"/>
  <c r="J112" i="26"/>
  <c r="I135" i="26"/>
  <c r="J135" i="26"/>
  <c r="I113" i="26"/>
  <c r="J113" i="26"/>
  <c r="I114" i="26"/>
  <c r="J114" i="26"/>
  <c r="F2436" i="26"/>
  <c r="G2441" i="26"/>
  <c r="G720" i="26"/>
  <c r="J730" i="26"/>
  <c r="I730" i="26"/>
  <c r="J689" i="26"/>
  <c r="I689" i="26"/>
  <c r="J375" i="26"/>
  <c r="G375" i="26"/>
  <c r="I420" i="26"/>
  <c r="G420" i="26"/>
  <c r="J688" i="26"/>
  <c r="I688" i="26"/>
  <c r="J750" i="26"/>
  <c r="I750" i="26"/>
  <c r="I2444" i="26"/>
  <c r="J2444" i="26"/>
  <c r="H2439" i="26"/>
  <c r="L2439" i="26" s="1"/>
  <c r="H2440" i="26"/>
  <c r="I2445" i="26"/>
  <c r="J2445" i="26"/>
  <c r="G2439" i="26"/>
  <c r="K375" i="26"/>
  <c r="I548" i="26"/>
  <c r="J548" i="26"/>
  <c r="K545" i="26"/>
  <c r="I650" i="26"/>
  <c r="J650" i="26"/>
  <c r="K815" i="26"/>
  <c r="I600" i="26"/>
  <c r="J600" i="26"/>
  <c r="G110" i="26"/>
  <c r="K135" i="26"/>
  <c r="I2437" i="26" l="1"/>
  <c r="L2440" i="26"/>
  <c r="L720" i="26"/>
  <c r="H2379" i="26"/>
  <c r="G685" i="26"/>
  <c r="H2436" i="26"/>
  <c r="L2436" i="26" s="1"/>
  <c r="G2440" i="26"/>
  <c r="G2436" i="26"/>
  <c r="F2435" i="26"/>
  <c r="H2435" i="26"/>
  <c r="K2440" i="26"/>
  <c r="K2437" i="26"/>
  <c r="E2435" i="26"/>
  <c r="L2435" i="26" s="1"/>
  <c r="G2437" i="26"/>
  <c r="J110" i="26"/>
  <c r="I815" i="26"/>
  <c r="J815" i="26"/>
  <c r="K685" i="26"/>
  <c r="J2441" i="26"/>
  <c r="I2441" i="26"/>
  <c r="I720" i="26"/>
  <c r="J720" i="26"/>
  <c r="I685" i="26"/>
  <c r="J685" i="26"/>
  <c r="I2440" i="26"/>
  <c r="J2440" i="26"/>
  <c r="I2439" i="26"/>
  <c r="J2439" i="26"/>
  <c r="I545" i="26"/>
  <c r="J545" i="26"/>
  <c r="K110" i="26"/>
  <c r="G2435" i="26" l="1"/>
  <c r="H2376" i="26"/>
  <c r="I2435" i="26"/>
  <c r="K2435" i="26"/>
  <c r="J2435" i="26"/>
  <c r="J2436" i="26"/>
  <c r="I2436" i="26"/>
  <c r="H1690" i="26"/>
  <c r="E1690" i="26"/>
  <c r="G1690" i="26" s="1"/>
  <c r="D1690" i="26"/>
  <c r="J1689" i="26"/>
  <c r="I1689" i="26"/>
  <c r="G1689" i="26"/>
  <c r="K1685" i="26"/>
  <c r="J1685" i="26"/>
  <c r="I1685" i="26"/>
  <c r="G1685" i="26"/>
  <c r="J1684" i="26"/>
  <c r="I1684" i="26"/>
  <c r="G1684" i="26"/>
  <c r="D1682" i="26"/>
  <c r="E1682" i="26"/>
  <c r="F1682" i="26"/>
  <c r="G1683" i="26"/>
  <c r="I1683" i="26"/>
  <c r="K1683" i="26"/>
  <c r="H1682" i="26"/>
  <c r="L1682" i="26" l="1"/>
  <c r="L1690" i="26"/>
  <c r="J1690" i="26"/>
  <c r="K1690" i="26"/>
  <c r="G1682" i="26"/>
  <c r="I1690" i="26"/>
  <c r="I1682" i="26"/>
  <c r="J1682" i="26"/>
  <c r="K1766" i="26" l="1"/>
  <c r="I1766" i="26"/>
  <c r="G1766" i="26"/>
  <c r="I1765" i="26"/>
  <c r="K1764" i="26"/>
  <c r="J1764" i="26"/>
  <c r="I1764" i="26"/>
  <c r="G1764" i="26"/>
  <c r="K1763" i="26"/>
  <c r="J1763" i="26"/>
  <c r="I1763" i="26"/>
  <c r="G1763" i="26"/>
  <c r="H1762" i="26"/>
  <c r="F1762" i="26"/>
  <c r="E1762" i="26"/>
  <c r="L1762" i="26" s="1"/>
  <c r="D1762" i="26"/>
  <c r="K1761" i="26"/>
  <c r="J1761" i="26"/>
  <c r="I1761" i="26"/>
  <c r="G1761" i="26"/>
  <c r="I1760" i="26"/>
  <c r="G1760" i="26"/>
  <c r="K1759" i="26"/>
  <c r="J1759" i="26"/>
  <c r="I1759" i="26"/>
  <c r="G1759" i="26"/>
  <c r="K1758" i="26"/>
  <c r="J1758" i="26"/>
  <c r="I1758" i="26"/>
  <c r="G1758" i="26"/>
  <c r="H1757" i="26"/>
  <c r="F1757" i="26"/>
  <c r="E1757" i="26"/>
  <c r="L1757" i="26" s="1"/>
  <c r="D1757" i="26"/>
  <c r="H1756" i="26"/>
  <c r="F1756" i="26"/>
  <c r="E1756" i="26"/>
  <c r="L1756" i="26" s="1"/>
  <c r="D1756" i="26"/>
  <c r="H1755" i="26"/>
  <c r="F1755" i="26"/>
  <c r="E1755" i="26"/>
  <c r="L1755" i="26" s="1"/>
  <c r="D1755" i="26"/>
  <c r="H1754" i="26"/>
  <c r="F1754" i="26"/>
  <c r="E1754" i="26"/>
  <c r="L1754" i="26" s="1"/>
  <c r="D1754" i="26"/>
  <c r="H1753" i="26"/>
  <c r="F1753" i="26"/>
  <c r="E1753" i="26"/>
  <c r="L1753" i="26" s="1"/>
  <c r="D1753" i="26"/>
  <c r="J1751" i="26"/>
  <c r="I1751" i="26"/>
  <c r="G1751" i="26"/>
  <c r="I1750" i="26"/>
  <c r="J1749" i="26"/>
  <c r="I1749" i="26"/>
  <c r="G1749" i="26"/>
  <c r="J1748" i="26"/>
  <c r="I1748" i="26"/>
  <c r="G1748" i="26"/>
  <c r="K1747" i="26"/>
  <c r="H1747" i="26"/>
  <c r="F1747" i="26"/>
  <c r="E1747" i="26"/>
  <c r="L1747" i="26" s="1"/>
  <c r="D1747" i="26"/>
  <c r="K1746" i="26"/>
  <c r="I1746" i="26"/>
  <c r="K1745" i="26"/>
  <c r="I1745" i="26"/>
  <c r="G1745" i="26"/>
  <c r="K1744" i="26"/>
  <c r="I1744" i="26"/>
  <c r="K1743" i="26"/>
  <c r="I1743" i="26"/>
  <c r="H1742" i="26"/>
  <c r="F1742" i="26"/>
  <c r="E1742" i="26"/>
  <c r="L1742" i="26" s="1"/>
  <c r="D1742" i="26"/>
  <c r="K1741" i="26"/>
  <c r="H1741" i="26"/>
  <c r="F1741" i="26"/>
  <c r="E1741" i="26"/>
  <c r="L1741" i="26" s="1"/>
  <c r="D1741" i="26"/>
  <c r="H1740" i="26"/>
  <c r="F1740" i="26"/>
  <c r="E1740" i="26"/>
  <c r="L1740" i="26" s="1"/>
  <c r="D1740" i="26"/>
  <c r="H1739" i="26"/>
  <c r="F1739" i="26"/>
  <c r="E1739" i="26"/>
  <c r="L1739" i="26" s="1"/>
  <c r="D1739" i="26"/>
  <c r="K1738" i="26"/>
  <c r="H1738" i="26"/>
  <c r="F1738" i="26"/>
  <c r="E1738" i="26"/>
  <c r="L1738" i="26" s="1"/>
  <c r="D1738" i="26"/>
  <c r="K1736" i="26"/>
  <c r="J1736" i="26"/>
  <c r="I1736" i="26"/>
  <c r="G1736" i="26"/>
  <c r="I1735" i="26"/>
  <c r="K1734" i="26"/>
  <c r="J1734" i="26"/>
  <c r="I1734" i="26"/>
  <c r="G1734" i="26"/>
  <c r="K1733" i="26"/>
  <c r="J1733" i="26"/>
  <c r="I1733" i="26"/>
  <c r="G1733" i="26"/>
  <c r="H1732" i="26"/>
  <c r="E1732" i="26"/>
  <c r="D1732" i="26"/>
  <c r="K1731" i="26"/>
  <c r="J1731" i="26"/>
  <c r="I1731" i="26"/>
  <c r="G1731" i="26"/>
  <c r="K1730" i="26"/>
  <c r="I1730" i="26"/>
  <c r="K1729" i="26"/>
  <c r="I1729" i="26"/>
  <c r="G1729" i="26"/>
  <c r="K1728" i="26"/>
  <c r="I1728" i="26"/>
  <c r="G1728" i="26"/>
  <c r="H1727" i="26"/>
  <c r="E1727" i="26"/>
  <c r="D1727" i="26"/>
  <c r="F1726" i="26"/>
  <c r="E1726" i="26"/>
  <c r="L1726" i="26" s="1"/>
  <c r="D1726" i="26"/>
  <c r="H1722" i="26"/>
  <c r="E1725" i="26"/>
  <c r="L1725" i="26" s="1"/>
  <c r="D1725" i="26"/>
  <c r="F1724" i="26"/>
  <c r="E1724" i="26"/>
  <c r="L1724" i="26" s="1"/>
  <c r="D1724" i="26"/>
  <c r="F1723" i="26"/>
  <c r="E1723" i="26"/>
  <c r="L1723" i="26" s="1"/>
  <c r="D1723" i="26"/>
  <c r="K1721" i="26"/>
  <c r="J1721" i="26"/>
  <c r="I1721" i="26"/>
  <c r="I1720" i="26"/>
  <c r="F1720" i="26"/>
  <c r="K1719" i="26"/>
  <c r="J1719" i="26"/>
  <c r="I1719" i="26"/>
  <c r="K1718" i="26"/>
  <c r="J1718" i="26"/>
  <c r="I1718" i="26"/>
  <c r="H1717" i="26"/>
  <c r="E1717" i="26"/>
  <c r="D1717" i="26"/>
  <c r="J1716" i="26"/>
  <c r="I1716" i="26"/>
  <c r="I1715" i="26"/>
  <c r="F1715" i="26"/>
  <c r="J1714" i="26"/>
  <c r="I1714" i="26"/>
  <c r="J1713" i="26"/>
  <c r="I1713" i="26"/>
  <c r="K1712" i="26"/>
  <c r="H1712" i="26"/>
  <c r="E1712" i="26"/>
  <c r="D1712" i="26"/>
  <c r="J1711" i="26"/>
  <c r="I1711" i="26"/>
  <c r="K1710" i="26"/>
  <c r="K1695" i="26" s="1"/>
  <c r="H1710" i="26"/>
  <c r="L1710" i="26" s="1"/>
  <c r="F1710" i="26"/>
  <c r="J1709" i="26"/>
  <c r="I1709" i="26"/>
  <c r="J1708" i="26"/>
  <c r="I1708" i="26"/>
  <c r="H1707" i="26"/>
  <c r="E1707" i="26"/>
  <c r="D1707" i="26"/>
  <c r="J1706" i="26"/>
  <c r="I1706" i="26"/>
  <c r="J1705" i="26"/>
  <c r="I1705" i="26"/>
  <c r="G1705" i="26"/>
  <c r="J1704" i="26"/>
  <c r="I1704" i="26"/>
  <c r="J1703" i="26"/>
  <c r="I1703" i="26"/>
  <c r="K1702" i="26"/>
  <c r="H1702" i="26"/>
  <c r="F1702" i="26"/>
  <c r="E1702" i="26"/>
  <c r="L1702" i="26" s="1"/>
  <c r="D1702" i="26"/>
  <c r="J1701" i="26"/>
  <c r="I1701" i="26"/>
  <c r="J1700" i="26"/>
  <c r="I1700" i="26"/>
  <c r="G1700" i="26"/>
  <c r="J1699" i="26"/>
  <c r="I1699" i="26"/>
  <c r="J1698" i="26"/>
  <c r="I1698" i="26"/>
  <c r="H1697" i="26"/>
  <c r="F1697" i="26"/>
  <c r="E1697" i="26"/>
  <c r="L1697" i="26" s="1"/>
  <c r="D1697" i="26"/>
  <c r="F1696" i="26"/>
  <c r="E1696" i="26"/>
  <c r="L1696" i="26" s="1"/>
  <c r="D1696" i="26"/>
  <c r="E1695" i="26"/>
  <c r="D1695" i="26"/>
  <c r="F1694" i="26"/>
  <c r="E1694" i="26"/>
  <c r="L1694" i="26" s="1"/>
  <c r="D1694" i="26"/>
  <c r="F1693" i="26"/>
  <c r="E1693" i="26"/>
  <c r="L1693" i="26" s="1"/>
  <c r="D1693" i="26"/>
  <c r="J1691" i="26"/>
  <c r="I1691" i="26"/>
  <c r="G1691" i="26"/>
  <c r="I1688" i="26"/>
  <c r="G1688" i="26"/>
  <c r="K1687" i="26"/>
  <c r="F1687" i="26"/>
  <c r="E1687" i="26"/>
  <c r="D1687" i="26"/>
  <c r="K1686" i="26"/>
  <c r="J1686" i="26"/>
  <c r="I1686" i="26"/>
  <c r="G1686" i="26"/>
  <c r="H1681" i="26"/>
  <c r="F1681" i="26"/>
  <c r="E1681" i="26"/>
  <c r="L1681" i="26" s="1"/>
  <c r="D1681" i="26"/>
  <c r="K1680" i="26"/>
  <c r="H1680" i="26"/>
  <c r="F1680" i="26"/>
  <c r="E1680" i="26"/>
  <c r="L1680" i="26" s="1"/>
  <c r="D1680" i="26"/>
  <c r="K1679" i="26"/>
  <c r="H1679" i="26"/>
  <c r="F1679" i="26"/>
  <c r="E1679" i="26"/>
  <c r="L1679" i="26" s="1"/>
  <c r="D1679" i="26"/>
  <c r="K1678" i="26"/>
  <c r="H1678" i="26"/>
  <c r="F1678" i="26"/>
  <c r="E1678" i="26"/>
  <c r="L1678" i="26" s="1"/>
  <c r="D1678" i="26"/>
  <c r="F1039" i="26"/>
  <c r="E1039" i="26"/>
  <c r="L1039" i="26" s="1"/>
  <c r="D1039" i="26"/>
  <c r="F1038" i="26"/>
  <c r="D1038" i="26"/>
  <c r="F1037" i="26"/>
  <c r="E1037" i="26"/>
  <c r="L1037" i="26" s="1"/>
  <c r="D1037" i="26"/>
  <c r="F1036" i="26"/>
  <c r="E1036" i="26"/>
  <c r="L1036" i="26" s="1"/>
  <c r="D1036" i="26"/>
  <c r="L1712" i="26" l="1"/>
  <c r="L1717" i="26"/>
  <c r="L1727" i="26"/>
  <c r="J1694" i="26"/>
  <c r="L1707" i="26"/>
  <c r="J1715" i="26"/>
  <c r="L1732" i="26"/>
  <c r="J1720" i="26"/>
  <c r="I1694" i="26"/>
  <c r="K1724" i="26"/>
  <c r="K1732" i="26"/>
  <c r="I1693" i="26"/>
  <c r="I1710" i="26"/>
  <c r="K1723" i="26"/>
  <c r="K1742" i="26"/>
  <c r="D1752" i="26"/>
  <c r="F1752" i="26"/>
  <c r="E1673" i="26"/>
  <c r="H1673" i="26"/>
  <c r="E1674" i="26"/>
  <c r="D1675" i="26"/>
  <c r="H1695" i="26"/>
  <c r="H1692" i="26" s="1"/>
  <c r="G1747" i="26"/>
  <c r="K1762" i="26"/>
  <c r="J1747" i="26"/>
  <c r="D894" i="26"/>
  <c r="E891" i="26"/>
  <c r="H894" i="26"/>
  <c r="D891" i="26"/>
  <c r="D892" i="26"/>
  <c r="E894" i="26"/>
  <c r="D1674" i="26"/>
  <c r="E1752" i="26"/>
  <c r="H1752" i="26"/>
  <c r="J1752" i="26" s="1"/>
  <c r="E1038" i="26"/>
  <c r="D1673" i="26"/>
  <c r="F1674" i="26"/>
  <c r="E1675" i="26"/>
  <c r="H1675" i="26"/>
  <c r="H1737" i="26"/>
  <c r="E1737" i="26"/>
  <c r="H1038" i="26"/>
  <c r="H1035" i="26" s="1"/>
  <c r="G1742" i="26"/>
  <c r="K1037" i="26"/>
  <c r="F1712" i="26"/>
  <c r="J1726" i="26"/>
  <c r="D1035" i="26"/>
  <c r="J1037" i="26"/>
  <c r="J1756" i="26"/>
  <c r="I1738" i="26"/>
  <c r="K1694" i="26"/>
  <c r="J1757" i="26"/>
  <c r="G1765" i="26"/>
  <c r="F891" i="26"/>
  <c r="I1036" i="26"/>
  <c r="K1681" i="26"/>
  <c r="D1692" i="26"/>
  <c r="J1702" i="26"/>
  <c r="D1737" i="26"/>
  <c r="I1741" i="26"/>
  <c r="D893" i="26"/>
  <c r="J1036" i="26"/>
  <c r="I1039" i="26"/>
  <c r="I1681" i="26"/>
  <c r="K1682" i="26"/>
  <c r="G1696" i="26"/>
  <c r="I1696" i="26"/>
  <c r="G1697" i="26"/>
  <c r="K1707" i="26"/>
  <c r="F1695" i="26"/>
  <c r="G1715" i="26"/>
  <c r="D1722" i="26"/>
  <c r="I1723" i="26"/>
  <c r="I1725" i="26"/>
  <c r="I1726" i="26"/>
  <c r="F1727" i="26"/>
  <c r="F1732" i="26"/>
  <c r="G1735" i="26"/>
  <c r="J1735" i="26"/>
  <c r="I1739" i="26"/>
  <c r="J1740" i="26"/>
  <c r="I1742" i="26"/>
  <c r="J1753" i="26"/>
  <c r="J1754" i="26"/>
  <c r="J1755" i="26"/>
  <c r="G1757" i="26"/>
  <c r="J1760" i="26"/>
  <c r="G1762" i="26"/>
  <c r="J1696" i="26"/>
  <c r="I1697" i="26"/>
  <c r="I1702" i="26"/>
  <c r="G1723" i="26"/>
  <c r="K1725" i="26"/>
  <c r="G1726" i="26"/>
  <c r="J1730" i="26"/>
  <c r="F1737" i="26"/>
  <c r="J1745" i="26"/>
  <c r="G1687" i="26"/>
  <c r="J1679" i="26"/>
  <c r="H1674" i="26"/>
  <c r="G1678" i="26"/>
  <c r="F1677" i="26"/>
  <c r="D1677" i="26"/>
  <c r="G1680" i="26"/>
  <c r="I1680" i="26"/>
  <c r="F1673" i="26"/>
  <c r="E1677" i="26"/>
  <c r="G1679" i="26"/>
  <c r="J1680" i="26"/>
  <c r="H1687" i="26"/>
  <c r="J1693" i="26"/>
  <c r="G1694" i="26"/>
  <c r="J1697" i="26"/>
  <c r="F1707" i="26"/>
  <c r="G1710" i="26"/>
  <c r="G1720" i="26"/>
  <c r="F1717" i="26"/>
  <c r="I1678" i="26"/>
  <c r="J1681" i="26"/>
  <c r="K1693" i="26"/>
  <c r="I1717" i="26"/>
  <c r="J1678" i="26"/>
  <c r="I1679" i="26"/>
  <c r="G1681" i="26"/>
  <c r="K1696" i="26"/>
  <c r="K1697" i="26"/>
  <c r="G1702" i="26"/>
  <c r="K1717" i="26"/>
  <c r="E1722" i="26"/>
  <c r="L1722" i="26" s="1"/>
  <c r="I1724" i="26"/>
  <c r="I1727" i="26"/>
  <c r="H1677" i="26"/>
  <c r="E1692" i="26"/>
  <c r="L1692" i="26" s="1"/>
  <c r="G1693" i="26"/>
  <c r="I1707" i="26"/>
  <c r="J1710" i="26"/>
  <c r="I1712" i="26"/>
  <c r="G1724" i="26"/>
  <c r="F1725" i="26"/>
  <c r="K1726" i="26"/>
  <c r="K1727" i="26"/>
  <c r="G1730" i="26"/>
  <c r="K1739" i="26"/>
  <c r="G1740" i="26"/>
  <c r="K1740" i="26"/>
  <c r="G1752" i="26"/>
  <c r="G1753" i="26"/>
  <c r="K1753" i="26"/>
  <c r="G1754" i="26"/>
  <c r="K1754" i="26"/>
  <c r="G1755" i="26"/>
  <c r="K1755" i="26"/>
  <c r="G1756" i="26"/>
  <c r="K1756" i="26"/>
  <c r="K1757" i="26"/>
  <c r="I1732" i="26"/>
  <c r="I1762" i="26"/>
  <c r="I1740" i="26"/>
  <c r="I1747" i="26"/>
  <c r="I1753" i="26"/>
  <c r="I1754" i="26"/>
  <c r="I1755" i="26"/>
  <c r="I1756" i="26"/>
  <c r="I1757" i="26"/>
  <c r="J1762" i="26"/>
  <c r="K1036" i="26"/>
  <c r="I1037" i="26"/>
  <c r="F1035" i="26"/>
  <c r="K1038" i="26"/>
  <c r="K1039" i="26"/>
  <c r="E892" i="26"/>
  <c r="E893" i="26"/>
  <c r="F894" i="26"/>
  <c r="H892" i="26"/>
  <c r="L1737" i="26" l="1"/>
  <c r="L1752" i="26"/>
  <c r="L894" i="26"/>
  <c r="L1677" i="26"/>
  <c r="L1038" i="26"/>
  <c r="L1673" i="26"/>
  <c r="L892" i="26"/>
  <c r="F1722" i="26"/>
  <c r="J1717" i="26"/>
  <c r="G1712" i="26"/>
  <c r="L1675" i="26"/>
  <c r="L1695" i="26"/>
  <c r="G1732" i="26"/>
  <c r="G1674" i="26"/>
  <c r="L1674" i="26"/>
  <c r="L1687" i="26"/>
  <c r="I1722" i="26"/>
  <c r="K1752" i="26"/>
  <c r="I1695" i="26"/>
  <c r="J1674" i="26"/>
  <c r="J1732" i="26"/>
  <c r="I1673" i="26"/>
  <c r="J1695" i="26"/>
  <c r="E1672" i="26"/>
  <c r="I1737" i="26"/>
  <c r="G1727" i="26"/>
  <c r="F1692" i="26"/>
  <c r="J1673" i="26"/>
  <c r="J1038" i="26"/>
  <c r="E1035" i="26"/>
  <c r="L1035" i="26" s="1"/>
  <c r="K1677" i="26"/>
  <c r="K1675" i="26"/>
  <c r="K1674" i="26"/>
  <c r="D1672" i="26"/>
  <c r="I1752" i="26"/>
  <c r="J1727" i="26"/>
  <c r="J1712" i="26"/>
  <c r="G1038" i="26"/>
  <c r="I894" i="26"/>
  <c r="G891" i="26"/>
  <c r="I1675" i="26"/>
  <c r="D890" i="26"/>
  <c r="H891" i="26"/>
  <c r="G1677" i="26"/>
  <c r="I1038" i="26"/>
  <c r="G1737" i="26"/>
  <c r="J1737" i="26"/>
  <c r="I1674" i="26"/>
  <c r="K1737" i="26"/>
  <c r="E890" i="26"/>
  <c r="G1695" i="26"/>
  <c r="H1672" i="26"/>
  <c r="G1722" i="26"/>
  <c r="J1722" i="26"/>
  <c r="J1677" i="26"/>
  <c r="I1677" i="26"/>
  <c r="K1692" i="26"/>
  <c r="G1707" i="26"/>
  <c r="J1707" i="26"/>
  <c r="J1725" i="26"/>
  <c r="K1722" i="26"/>
  <c r="J1687" i="26"/>
  <c r="I1687" i="26"/>
  <c r="F1675" i="26"/>
  <c r="G1725" i="26"/>
  <c r="I1692" i="26"/>
  <c r="K1673" i="26"/>
  <c r="G1717" i="26"/>
  <c r="G1673" i="26"/>
  <c r="K1035" i="26"/>
  <c r="J1035" i="26"/>
  <c r="G894" i="26"/>
  <c r="J894" i="26"/>
  <c r="J1692" i="26" l="1"/>
  <c r="L1672" i="26"/>
  <c r="L891" i="26"/>
  <c r="G1692" i="26"/>
  <c r="I1672" i="26"/>
  <c r="I1035" i="26"/>
  <c r="G1035" i="26"/>
  <c r="J891" i="26"/>
  <c r="I891" i="26"/>
  <c r="K1672" i="26"/>
  <c r="F1672" i="26"/>
  <c r="G1675" i="26"/>
  <c r="J1675" i="26"/>
  <c r="F893" i="26"/>
  <c r="H893" i="26"/>
  <c r="L893" i="26" s="1"/>
  <c r="I892" i="26"/>
  <c r="F892" i="26"/>
  <c r="K891" i="26"/>
  <c r="K893" i="26"/>
  <c r="K892" i="26"/>
  <c r="H890" i="26" l="1"/>
  <c r="L890" i="26" s="1"/>
  <c r="J892" i="26"/>
  <c r="G893" i="26"/>
  <c r="G1672" i="26"/>
  <c r="J1672" i="26"/>
  <c r="K890" i="26"/>
  <c r="G892" i="26"/>
  <c r="F890" i="26"/>
  <c r="G890" i="26" l="1"/>
  <c r="I893" i="26"/>
  <c r="J893" i="26"/>
  <c r="I890" i="26" l="1"/>
  <c r="J890" i="26"/>
  <c r="D1331" i="26" l="1"/>
  <c r="E1331" i="26"/>
  <c r="L1331" i="26" s="1"/>
  <c r="D1332" i="26"/>
  <c r="F1770" i="26" l="1"/>
  <c r="K1425" i="26" l="1"/>
  <c r="G1309" i="26"/>
  <c r="K1311" i="26" l="1"/>
  <c r="K2624" i="26" l="1"/>
  <c r="J2624" i="26"/>
  <c r="I2624" i="26"/>
  <c r="G2624" i="26"/>
  <c r="J2623" i="26"/>
  <c r="I2623" i="26"/>
  <c r="G2623" i="26"/>
  <c r="K2622" i="26"/>
  <c r="J2622" i="26"/>
  <c r="I2622" i="26"/>
  <c r="G2622" i="26"/>
  <c r="K2621" i="26"/>
  <c r="J2621" i="26"/>
  <c r="I2621" i="26"/>
  <c r="G2621" i="26"/>
  <c r="H2620" i="26"/>
  <c r="F2620" i="26"/>
  <c r="E2620" i="26"/>
  <c r="L2620" i="26" s="1"/>
  <c r="D2620" i="26"/>
  <c r="K2619" i="26"/>
  <c r="J2619" i="26"/>
  <c r="I2619" i="26"/>
  <c r="G2619" i="26"/>
  <c r="K2618" i="26"/>
  <c r="J2618" i="26"/>
  <c r="I2618" i="26"/>
  <c r="G2618" i="26"/>
  <c r="J2617" i="26"/>
  <c r="I2617" i="26"/>
  <c r="G2617" i="26"/>
  <c r="K2616" i="26"/>
  <c r="J2616" i="26"/>
  <c r="I2616" i="26"/>
  <c r="G2616" i="26"/>
  <c r="H2615" i="26"/>
  <c r="F2615" i="26"/>
  <c r="E2615" i="26"/>
  <c r="L2615" i="26" s="1"/>
  <c r="D2615" i="26"/>
  <c r="K2614" i="26"/>
  <c r="J2614" i="26"/>
  <c r="I2614" i="26"/>
  <c r="G2614" i="26"/>
  <c r="J2613" i="26"/>
  <c r="I2613" i="26"/>
  <c r="G2613" i="26"/>
  <c r="K2612" i="26"/>
  <c r="J2612" i="26"/>
  <c r="I2612" i="26"/>
  <c r="G2612" i="26"/>
  <c r="K2611" i="26"/>
  <c r="J2611" i="26"/>
  <c r="I2611" i="26"/>
  <c r="G2611" i="26"/>
  <c r="H2610" i="26"/>
  <c r="F2610" i="26"/>
  <c r="E2610" i="26"/>
  <c r="L2610" i="26" s="1"/>
  <c r="D2610" i="26"/>
  <c r="H2609" i="26"/>
  <c r="F2609" i="26"/>
  <c r="E2609" i="26"/>
  <c r="L2609" i="26" s="1"/>
  <c r="D2609" i="26"/>
  <c r="H2608" i="26"/>
  <c r="F2608" i="26"/>
  <c r="E2608" i="26"/>
  <c r="D2608" i="26"/>
  <c r="K2607" i="26"/>
  <c r="H2607" i="26"/>
  <c r="F2607" i="26"/>
  <c r="E2607" i="26"/>
  <c r="L2607" i="26" s="1"/>
  <c r="D2607" i="26"/>
  <c r="H2606" i="26"/>
  <c r="F2606" i="26"/>
  <c r="E2606" i="26"/>
  <c r="L2606" i="26" s="1"/>
  <c r="D2606" i="26"/>
  <c r="K2604" i="26"/>
  <c r="J2604" i="26"/>
  <c r="I2604" i="26"/>
  <c r="G2604" i="26"/>
  <c r="J2603" i="26"/>
  <c r="I2603" i="26"/>
  <c r="G2603" i="26"/>
  <c r="J2602" i="26"/>
  <c r="I2602" i="26"/>
  <c r="G2602" i="26"/>
  <c r="K2601" i="26"/>
  <c r="J2601" i="26"/>
  <c r="I2601" i="26"/>
  <c r="G2601" i="26"/>
  <c r="H2600" i="26"/>
  <c r="F2600" i="26"/>
  <c r="E2600" i="26"/>
  <c r="L2600" i="26" s="1"/>
  <c r="D2600" i="26"/>
  <c r="H2599" i="26"/>
  <c r="F2599" i="26"/>
  <c r="E2599" i="26"/>
  <c r="L2599" i="26" s="1"/>
  <c r="D2599" i="26"/>
  <c r="K2598" i="26"/>
  <c r="H2598" i="26"/>
  <c r="F2598" i="26"/>
  <c r="E2598" i="26"/>
  <c r="D2598" i="26"/>
  <c r="K2597" i="26"/>
  <c r="H2597" i="26"/>
  <c r="F2597" i="26"/>
  <c r="E2597" i="26"/>
  <c r="L2597" i="26" s="1"/>
  <c r="D2597" i="26"/>
  <c r="H2596" i="26"/>
  <c r="F2596" i="26"/>
  <c r="E2596" i="26"/>
  <c r="L2596" i="26" s="1"/>
  <c r="D2596" i="26"/>
  <c r="K2594" i="26"/>
  <c r="J2594" i="26"/>
  <c r="I2594" i="26"/>
  <c r="G2594" i="26"/>
  <c r="K2593" i="26"/>
  <c r="J2593" i="26"/>
  <c r="I2593" i="26"/>
  <c r="G2593" i="26"/>
  <c r="K2592" i="26"/>
  <c r="J2592" i="26"/>
  <c r="I2592" i="26"/>
  <c r="G2592" i="26"/>
  <c r="K2591" i="26"/>
  <c r="J2591" i="26"/>
  <c r="I2591" i="26"/>
  <c r="G2591" i="26"/>
  <c r="H2590" i="26"/>
  <c r="F2590" i="26"/>
  <c r="E2590" i="26"/>
  <c r="L2590" i="26" s="1"/>
  <c r="D2590" i="26"/>
  <c r="K2589" i="26"/>
  <c r="J2589" i="26"/>
  <c r="I2589" i="26"/>
  <c r="G2589" i="26"/>
  <c r="J2588" i="26"/>
  <c r="I2588" i="26"/>
  <c r="G2588" i="26"/>
  <c r="K2587" i="26"/>
  <c r="J2587" i="26"/>
  <c r="I2587" i="26"/>
  <c r="G2587" i="26"/>
  <c r="K2586" i="26"/>
  <c r="J2586" i="26"/>
  <c r="I2586" i="26"/>
  <c r="G2586" i="26"/>
  <c r="H2585" i="26"/>
  <c r="F2585" i="26"/>
  <c r="E2585" i="26"/>
  <c r="L2585" i="26" s="1"/>
  <c r="D2585" i="26"/>
  <c r="K2584" i="26"/>
  <c r="J2584" i="26"/>
  <c r="I2584" i="26"/>
  <c r="G2584" i="26"/>
  <c r="J2583" i="26"/>
  <c r="I2583" i="26"/>
  <c r="G2583" i="26"/>
  <c r="K2582" i="26"/>
  <c r="J2582" i="26"/>
  <c r="I2582" i="26"/>
  <c r="G2582" i="26"/>
  <c r="K2581" i="26"/>
  <c r="J2581" i="26"/>
  <c r="I2581" i="26"/>
  <c r="G2581" i="26"/>
  <c r="H2580" i="26"/>
  <c r="F2580" i="26"/>
  <c r="E2580" i="26"/>
  <c r="L2580" i="26" s="1"/>
  <c r="D2580" i="26"/>
  <c r="K2579" i="26"/>
  <c r="J2579" i="26"/>
  <c r="I2579" i="26"/>
  <c r="G2579" i="26"/>
  <c r="K2578" i="26"/>
  <c r="J2578" i="26"/>
  <c r="I2578" i="26"/>
  <c r="G2578" i="26"/>
  <c r="K2577" i="26"/>
  <c r="J2577" i="26"/>
  <c r="I2577" i="26"/>
  <c r="G2577" i="26"/>
  <c r="K2576" i="26"/>
  <c r="J2576" i="26"/>
  <c r="I2576" i="26"/>
  <c r="G2576" i="26"/>
  <c r="H2575" i="26"/>
  <c r="F2575" i="26"/>
  <c r="E2575" i="26"/>
  <c r="L2575" i="26" s="1"/>
  <c r="D2575" i="26"/>
  <c r="K2574" i="26"/>
  <c r="J2574" i="26"/>
  <c r="I2574" i="26"/>
  <c r="G2574" i="26"/>
  <c r="J2573" i="26"/>
  <c r="I2573" i="26"/>
  <c r="G2573" i="26"/>
  <c r="K2572" i="26"/>
  <c r="J2572" i="26"/>
  <c r="I2572" i="26"/>
  <c r="G2572" i="26"/>
  <c r="K2571" i="26"/>
  <c r="J2571" i="26"/>
  <c r="I2571" i="26"/>
  <c r="G2571" i="26"/>
  <c r="H2570" i="26"/>
  <c r="F2570" i="26"/>
  <c r="E2570" i="26"/>
  <c r="L2570" i="26" s="1"/>
  <c r="D2570" i="26"/>
  <c r="H2569" i="26"/>
  <c r="F2569" i="26"/>
  <c r="E2569" i="26"/>
  <c r="L2569" i="26" s="1"/>
  <c r="D2569" i="26"/>
  <c r="H2568" i="26"/>
  <c r="F2568" i="26"/>
  <c r="E2568" i="26"/>
  <c r="L2568" i="26" s="1"/>
  <c r="D2568" i="26"/>
  <c r="H2567" i="26"/>
  <c r="F2567" i="26"/>
  <c r="E2567" i="26"/>
  <c r="L2567" i="26" s="1"/>
  <c r="D2567" i="26"/>
  <c r="H2566" i="26"/>
  <c r="F2566" i="26"/>
  <c r="E2566" i="26"/>
  <c r="L2566" i="26" s="1"/>
  <c r="D2566" i="26"/>
  <c r="L2598" i="26" l="1"/>
  <c r="L2608" i="26"/>
  <c r="E2565" i="26"/>
  <c r="K2575" i="26"/>
  <c r="K2590" i="26"/>
  <c r="H2565" i="26"/>
  <c r="I2585" i="26"/>
  <c r="I2615" i="26"/>
  <c r="K2600" i="26"/>
  <c r="H2605" i="26"/>
  <c r="K2568" i="26"/>
  <c r="D2595" i="26"/>
  <c r="G2596" i="26"/>
  <c r="K2596" i="26"/>
  <c r="H2595" i="26"/>
  <c r="G2598" i="26"/>
  <c r="E2605" i="26"/>
  <c r="K2609" i="26"/>
  <c r="I2565" i="26"/>
  <c r="K2567" i="26"/>
  <c r="F2565" i="26"/>
  <c r="K2570" i="26"/>
  <c r="K2599" i="26"/>
  <c r="D2605" i="26"/>
  <c r="F2605" i="26"/>
  <c r="K2606" i="26"/>
  <c r="K2608" i="26"/>
  <c r="J2615" i="26"/>
  <c r="J2620" i="26"/>
  <c r="K2566" i="26"/>
  <c r="E2595" i="26"/>
  <c r="L2595" i="26" s="1"/>
  <c r="D2565" i="26"/>
  <c r="J2567" i="26"/>
  <c r="J2569" i="26"/>
  <c r="J2606" i="26"/>
  <c r="J2608" i="26"/>
  <c r="J2610" i="26"/>
  <c r="J2585" i="26"/>
  <c r="G2590" i="26"/>
  <c r="F2595" i="26"/>
  <c r="G2597" i="26"/>
  <c r="G2599" i="26"/>
  <c r="J2607" i="26"/>
  <c r="J2609" i="26"/>
  <c r="G2575" i="26"/>
  <c r="G2580" i="26"/>
  <c r="G2600" i="26"/>
  <c r="G2606" i="26"/>
  <c r="G2607" i="26"/>
  <c r="G2608" i="26"/>
  <c r="G2609" i="26"/>
  <c r="G2610" i="26"/>
  <c r="K2610" i="26"/>
  <c r="K2615" i="26"/>
  <c r="G2620" i="26"/>
  <c r="K2620" i="26"/>
  <c r="J2566" i="26"/>
  <c r="J2568" i="26"/>
  <c r="K2569" i="26"/>
  <c r="J2570" i="26"/>
  <c r="I2575" i="26"/>
  <c r="I2580" i="26"/>
  <c r="K2585" i="26"/>
  <c r="J2590" i="26"/>
  <c r="J2596" i="26"/>
  <c r="J2597" i="26"/>
  <c r="J2598" i="26"/>
  <c r="J2599" i="26"/>
  <c r="J2600" i="26"/>
  <c r="G2566" i="26"/>
  <c r="I2566" i="26"/>
  <c r="G2567" i="26"/>
  <c r="I2567" i="26"/>
  <c r="G2568" i="26"/>
  <c r="I2568" i="26"/>
  <c r="G2569" i="26"/>
  <c r="I2569" i="26"/>
  <c r="J2575" i="26"/>
  <c r="J2580" i="26"/>
  <c r="G2570" i="26"/>
  <c r="I2570" i="26"/>
  <c r="K2580" i="26"/>
  <c r="I2590" i="26"/>
  <c r="I2596" i="26"/>
  <c r="I2597" i="26"/>
  <c r="I2598" i="26"/>
  <c r="I2599" i="26"/>
  <c r="I2600" i="26"/>
  <c r="I2606" i="26"/>
  <c r="I2607" i="26"/>
  <c r="I2608" i="26"/>
  <c r="I2609" i="26"/>
  <c r="I2610" i="26"/>
  <c r="I2620" i="26"/>
  <c r="G2585" i="26"/>
  <c r="G2615" i="26"/>
  <c r="K1883" i="26"/>
  <c r="J1883" i="26"/>
  <c r="I1883" i="26"/>
  <c r="G1883" i="26"/>
  <c r="J1882" i="26"/>
  <c r="I1882" i="26"/>
  <c r="G1882" i="26"/>
  <c r="K1881" i="26"/>
  <c r="J1881" i="26"/>
  <c r="I1881" i="26"/>
  <c r="G1881" i="26"/>
  <c r="K1880" i="26"/>
  <c r="J1880" i="26"/>
  <c r="I1880" i="26"/>
  <c r="G1880" i="26"/>
  <c r="H1879" i="26"/>
  <c r="H1874" i="26" s="1"/>
  <c r="F1879" i="26"/>
  <c r="E1879" i="26"/>
  <c r="L1879" i="26" s="1"/>
  <c r="D1879" i="26"/>
  <c r="D1874" i="26" s="1"/>
  <c r="F1878" i="26"/>
  <c r="E1878" i="26"/>
  <c r="L1878" i="26" s="1"/>
  <c r="D1878" i="26"/>
  <c r="K1877" i="26"/>
  <c r="F1877" i="26"/>
  <c r="E1877" i="26"/>
  <c r="L1877" i="26" s="1"/>
  <c r="D1877" i="26"/>
  <c r="F1876" i="26"/>
  <c r="E1876" i="26"/>
  <c r="L1876" i="26" s="1"/>
  <c r="D1876" i="26"/>
  <c r="F1875" i="26"/>
  <c r="E1875" i="26"/>
  <c r="L1875" i="26" s="1"/>
  <c r="D1875" i="26"/>
  <c r="K1873" i="26"/>
  <c r="J1873" i="26"/>
  <c r="I1873" i="26"/>
  <c r="G1873" i="26"/>
  <c r="J1872" i="26"/>
  <c r="I1872" i="26"/>
  <c r="G1872" i="26"/>
  <c r="K1871" i="26"/>
  <c r="J1871" i="26"/>
  <c r="I1871" i="26"/>
  <c r="G1871" i="26"/>
  <c r="K1870" i="26"/>
  <c r="J1870" i="26"/>
  <c r="I1870" i="26"/>
  <c r="G1870" i="26"/>
  <c r="H1869" i="26"/>
  <c r="F1869" i="26"/>
  <c r="E1869" i="26"/>
  <c r="L1869" i="26" s="1"/>
  <c r="D1869" i="26"/>
  <c r="K1868" i="26"/>
  <c r="J1868" i="26"/>
  <c r="I1868" i="26"/>
  <c r="G1868" i="26"/>
  <c r="J1867" i="26"/>
  <c r="I1867" i="26"/>
  <c r="G1867" i="26"/>
  <c r="K1866" i="26"/>
  <c r="J1866" i="26"/>
  <c r="I1866" i="26"/>
  <c r="G1866" i="26"/>
  <c r="K1865" i="26"/>
  <c r="J1865" i="26"/>
  <c r="I1865" i="26"/>
  <c r="G1865" i="26"/>
  <c r="H1864" i="26"/>
  <c r="F1864" i="26"/>
  <c r="E1864" i="26"/>
  <c r="L1864" i="26" s="1"/>
  <c r="D1864" i="26"/>
  <c r="H1863" i="26"/>
  <c r="F1863" i="26"/>
  <c r="E1863" i="26"/>
  <c r="L1863" i="26" s="1"/>
  <c r="D1863" i="26"/>
  <c r="H1862" i="26"/>
  <c r="F1862" i="26"/>
  <c r="E1862" i="26"/>
  <c r="L1862" i="26" s="1"/>
  <c r="D1862" i="26"/>
  <c r="H1861" i="26"/>
  <c r="F1861" i="26"/>
  <c r="E1861" i="26"/>
  <c r="L1861" i="26" s="1"/>
  <c r="D1861" i="26"/>
  <c r="H1860" i="26"/>
  <c r="H1859" i="26" s="1"/>
  <c r="F1860" i="26"/>
  <c r="E1860" i="26"/>
  <c r="L1860" i="26" s="1"/>
  <c r="D1860" i="26"/>
  <c r="K1858" i="26"/>
  <c r="J1858" i="26"/>
  <c r="I1858" i="26"/>
  <c r="G1858" i="26"/>
  <c r="J1857" i="26"/>
  <c r="I1857" i="26"/>
  <c r="G1857" i="26"/>
  <c r="K1856" i="26"/>
  <c r="J1856" i="26"/>
  <c r="I1856" i="26"/>
  <c r="G1856" i="26"/>
  <c r="J1855" i="26"/>
  <c r="I1855" i="26"/>
  <c r="G1855" i="26"/>
  <c r="H1854" i="26"/>
  <c r="F1854" i="26"/>
  <c r="E1854" i="26"/>
  <c r="L1854" i="26" s="1"/>
  <c r="D1854" i="26"/>
  <c r="D1849" i="26" s="1"/>
  <c r="F1853" i="26"/>
  <c r="E1853" i="26"/>
  <c r="L1853" i="26" s="1"/>
  <c r="D1853" i="26"/>
  <c r="K1852" i="26"/>
  <c r="H1852" i="26"/>
  <c r="F1852" i="26"/>
  <c r="E1852" i="26"/>
  <c r="L1852" i="26" s="1"/>
  <c r="D1852" i="26"/>
  <c r="F1851" i="26"/>
  <c r="E1851" i="26"/>
  <c r="L1851" i="26" s="1"/>
  <c r="D1851" i="26"/>
  <c r="H1850" i="26"/>
  <c r="F1850" i="26"/>
  <c r="E1850" i="26"/>
  <c r="L1850" i="26" s="1"/>
  <c r="D1850" i="26"/>
  <c r="K1848" i="26"/>
  <c r="J1848" i="26"/>
  <c r="I1848" i="26"/>
  <c r="G1848" i="26"/>
  <c r="J1847" i="26"/>
  <c r="I1847" i="26"/>
  <c r="G1847" i="26"/>
  <c r="K1846" i="26"/>
  <c r="J1846" i="26"/>
  <c r="I1846" i="26"/>
  <c r="G1846" i="26"/>
  <c r="K1845" i="26"/>
  <c r="J1845" i="26"/>
  <c r="I1845" i="26"/>
  <c r="G1845" i="26"/>
  <c r="H1844" i="26"/>
  <c r="F1844" i="26"/>
  <c r="E1844" i="26"/>
  <c r="L1844" i="26" s="1"/>
  <c r="D1844" i="26"/>
  <c r="K1843" i="26"/>
  <c r="J1843" i="26"/>
  <c r="I1843" i="26"/>
  <c r="G1843" i="26"/>
  <c r="J1842" i="26"/>
  <c r="I1842" i="26"/>
  <c r="G1842" i="26"/>
  <c r="J1841" i="26"/>
  <c r="I1841" i="26"/>
  <c r="G1841" i="26"/>
  <c r="K1840" i="26"/>
  <c r="J1840" i="26"/>
  <c r="I1840" i="26"/>
  <c r="G1840" i="26"/>
  <c r="H1839" i="26"/>
  <c r="F1839" i="26"/>
  <c r="E1839" i="26"/>
  <c r="L1839" i="26" s="1"/>
  <c r="D1839" i="26"/>
  <c r="K1838" i="26"/>
  <c r="J1838" i="26"/>
  <c r="I1838" i="26"/>
  <c r="G1838" i="26"/>
  <c r="J1837" i="26"/>
  <c r="I1837" i="26"/>
  <c r="G1837" i="26"/>
  <c r="K1836" i="26"/>
  <c r="J1836" i="26"/>
  <c r="I1836" i="26"/>
  <c r="G1836" i="26"/>
  <c r="K1835" i="26"/>
  <c r="J1835" i="26"/>
  <c r="I1835" i="26"/>
  <c r="G1835" i="26"/>
  <c r="H1834" i="26"/>
  <c r="F1834" i="26"/>
  <c r="E1834" i="26"/>
  <c r="L1834" i="26" s="1"/>
  <c r="D1834" i="26"/>
  <c r="K1833" i="26"/>
  <c r="J1833" i="26"/>
  <c r="I1833" i="26"/>
  <c r="G1833" i="26"/>
  <c r="J1832" i="26"/>
  <c r="I1832" i="26"/>
  <c r="G1832" i="26"/>
  <c r="K1831" i="26"/>
  <c r="J1831" i="26"/>
  <c r="I1831" i="26"/>
  <c r="G1831" i="26"/>
  <c r="K1830" i="26"/>
  <c r="J1830" i="26"/>
  <c r="I1830" i="26"/>
  <c r="G1830" i="26"/>
  <c r="H1829" i="26"/>
  <c r="F1829" i="26"/>
  <c r="E1829" i="26"/>
  <c r="L1829" i="26" s="1"/>
  <c r="D1829" i="26"/>
  <c r="H1828" i="26"/>
  <c r="F1828" i="26"/>
  <c r="E1828" i="26"/>
  <c r="L1828" i="26" s="1"/>
  <c r="D1828" i="26"/>
  <c r="D1823" i="26" s="1"/>
  <c r="H1827" i="26"/>
  <c r="F1827" i="26"/>
  <c r="E1827" i="26"/>
  <c r="L1827" i="26" s="1"/>
  <c r="D1827" i="26"/>
  <c r="D1822" i="26" s="1"/>
  <c r="H1826" i="26"/>
  <c r="F1826" i="26"/>
  <c r="E1826" i="26"/>
  <c r="L1826" i="26" s="1"/>
  <c r="D1826" i="26"/>
  <c r="D1821" i="26" s="1"/>
  <c r="H1825" i="26"/>
  <c r="F1825" i="26"/>
  <c r="E1825" i="26"/>
  <c r="L1825" i="26" s="1"/>
  <c r="D1825" i="26"/>
  <c r="D1820" i="26" s="1"/>
  <c r="K1818" i="26"/>
  <c r="J1818" i="26"/>
  <c r="I1818" i="26"/>
  <c r="G1818" i="26"/>
  <c r="J1817" i="26"/>
  <c r="I1817" i="26"/>
  <c r="G1817" i="26"/>
  <c r="K1816" i="26"/>
  <c r="J1816" i="26"/>
  <c r="I1816" i="26"/>
  <c r="G1816" i="26"/>
  <c r="K1815" i="26"/>
  <c r="J1815" i="26"/>
  <c r="I1815" i="26"/>
  <c r="G1815" i="26"/>
  <c r="H1814" i="26"/>
  <c r="F1814" i="26"/>
  <c r="E1814" i="26"/>
  <c r="L1814" i="26" s="1"/>
  <c r="D1814" i="26"/>
  <c r="K1813" i="26"/>
  <c r="J1813" i="26"/>
  <c r="I1813" i="26"/>
  <c r="G1813" i="26"/>
  <c r="J1812" i="26"/>
  <c r="I1812" i="26"/>
  <c r="G1812" i="26"/>
  <c r="K1811" i="26"/>
  <c r="J1811" i="26"/>
  <c r="I1811" i="26"/>
  <c r="G1811" i="26"/>
  <c r="K1810" i="26"/>
  <c r="J1810" i="26"/>
  <c r="I1810" i="26"/>
  <c r="G1810" i="26"/>
  <c r="H1809" i="26"/>
  <c r="F1809" i="26"/>
  <c r="E1809" i="26"/>
  <c r="L1809" i="26" s="1"/>
  <c r="D1809" i="26"/>
  <c r="H1808" i="26"/>
  <c r="F1808" i="26"/>
  <c r="E1808" i="26"/>
  <c r="L1808" i="26" s="1"/>
  <c r="D1808" i="26"/>
  <c r="H1807" i="26"/>
  <c r="F1807" i="26"/>
  <c r="E1807" i="26"/>
  <c r="L1807" i="26" s="1"/>
  <c r="D1807" i="26"/>
  <c r="H1806" i="26"/>
  <c r="F1806" i="26"/>
  <c r="E1806" i="26"/>
  <c r="L1806" i="26" s="1"/>
  <c r="D1806" i="26"/>
  <c r="H1805" i="26"/>
  <c r="F1805" i="26"/>
  <c r="E1805" i="26"/>
  <c r="L1805" i="26" s="1"/>
  <c r="D1805" i="26"/>
  <c r="L2605" i="26" l="1"/>
  <c r="J1851" i="26"/>
  <c r="J1853" i="26"/>
  <c r="J1876" i="26"/>
  <c r="F1874" i="26"/>
  <c r="F1820" i="26"/>
  <c r="F1821" i="26"/>
  <c r="F1822" i="26"/>
  <c r="F1823" i="26"/>
  <c r="F1849" i="26"/>
  <c r="J1875" i="26"/>
  <c r="J1877" i="26"/>
  <c r="J1878" i="26"/>
  <c r="J2565" i="26"/>
  <c r="L2565" i="26"/>
  <c r="K1805" i="26"/>
  <c r="K1860" i="26"/>
  <c r="K1863" i="26"/>
  <c r="E1874" i="26"/>
  <c r="L1874" i="26" s="1"/>
  <c r="K1875" i="26"/>
  <c r="I1877" i="26"/>
  <c r="K1844" i="26"/>
  <c r="K1828" i="26"/>
  <c r="K1823" i="26" s="1"/>
  <c r="I1861" i="26"/>
  <c r="J1861" i="26"/>
  <c r="K1864" i="26"/>
  <c r="K1861" i="26"/>
  <c r="J1828" i="26"/>
  <c r="I1828" i="26"/>
  <c r="K1825" i="26"/>
  <c r="K1826" i="26"/>
  <c r="K1821" i="26" s="1"/>
  <c r="F1804" i="26"/>
  <c r="E1804" i="26"/>
  <c r="D1804" i="26"/>
  <c r="G2605" i="26"/>
  <c r="K1809" i="26"/>
  <c r="G2595" i="26"/>
  <c r="J2605" i="26"/>
  <c r="I2595" i="26"/>
  <c r="I2605" i="26"/>
  <c r="E1887" i="26"/>
  <c r="H1886" i="26"/>
  <c r="H1887" i="26"/>
  <c r="H1888" i="26"/>
  <c r="K2595" i="26"/>
  <c r="D1885" i="26"/>
  <c r="F1886" i="26"/>
  <c r="D1888" i="26"/>
  <c r="F1888" i="26"/>
  <c r="G2565" i="26"/>
  <c r="J2595" i="26"/>
  <c r="I1814" i="26"/>
  <c r="I1854" i="26"/>
  <c r="I1834" i="26"/>
  <c r="J1805" i="26"/>
  <c r="E1859" i="26"/>
  <c r="L1859" i="26" s="1"/>
  <c r="K1879" i="26"/>
  <c r="G1825" i="26"/>
  <c r="D1886" i="26"/>
  <c r="D1887" i="26"/>
  <c r="K2605" i="26"/>
  <c r="F1824" i="26"/>
  <c r="E1849" i="26"/>
  <c r="J1860" i="26"/>
  <c r="J1862" i="26"/>
  <c r="J1863" i="26"/>
  <c r="J1864" i="26"/>
  <c r="D1824" i="26"/>
  <c r="D1819" i="26" s="1"/>
  <c r="K1834" i="26"/>
  <c r="D1859" i="26"/>
  <c r="F1859" i="26"/>
  <c r="J1874" i="26"/>
  <c r="K1808" i="26"/>
  <c r="J1809" i="26"/>
  <c r="J1814" i="26"/>
  <c r="E1824" i="26"/>
  <c r="J1869" i="26"/>
  <c r="K1806" i="26"/>
  <c r="J1807" i="26"/>
  <c r="E1820" i="26"/>
  <c r="I1825" i="26"/>
  <c r="J1850" i="26"/>
  <c r="J1852" i="26"/>
  <c r="G1876" i="26"/>
  <c r="G1879" i="26"/>
  <c r="I1826" i="26"/>
  <c r="I1827" i="26"/>
  <c r="I1829" i="26"/>
  <c r="I1853" i="26"/>
  <c r="I1875" i="26"/>
  <c r="K2565" i="26"/>
  <c r="H1804" i="26"/>
  <c r="J1806" i="26"/>
  <c r="K1807" i="26"/>
  <c r="J1808" i="26"/>
  <c r="K1814" i="26"/>
  <c r="H1820" i="26"/>
  <c r="E1821" i="26"/>
  <c r="H1821" i="26"/>
  <c r="J1821" i="26" s="1"/>
  <c r="E1822" i="26"/>
  <c r="H1822" i="26"/>
  <c r="J1822" i="26" s="1"/>
  <c r="E1823" i="26"/>
  <c r="H1823" i="26"/>
  <c r="J1823" i="26" s="1"/>
  <c r="H1824" i="26"/>
  <c r="I1824" i="26" s="1"/>
  <c r="G1826" i="26"/>
  <c r="G1827" i="26"/>
  <c r="G1828" i="26"/>
  <c r="G1829" i="26"/>
  <c r="K1829" i="26"/>
  <c r="J1834" i="26"/>
  <c r="G1839" i="26"/>
  <c r="K1839" i="26"/>
  <c r="J1844" i="26"/>
  <c r="G1852" i="26"/>
  <c r="K1853" i="26"/>
  <c r="J1854" i="26"/>
  <c r="G1860" i="26"/>
  <c r="G1861" i="26"/>
  <c r="G1862" i="26"/>
  <c r="G1863" i="26"/>
  <c r="G1864" i="26"/>
  <c r="G1869" i="26"/>
  <c r="G1874" i="26"/>
  <c r="G1878" i="26"/>
  <c r="J1879" i="26"/>
  <c r="K1885" i="26"/>
  <c r="G1805" i="26"/>
  <c r="I1805" i="26"/>
  <c r="G1806" i="26"/>
  <c r="I1806" i="26"/>
  <c r="G1807" i="26"/>
  <c r="I1807" i="26"/>
  <c r="G1808" i="26"/>
  <c r="I1808" i="26"/>
  <c r="G1809" i="26"/>
  <c r="I1809" i="26"/>
  <c r="G1814" i="26"/>
  <c r="J1825" i="26"/>
  <c r="J1826" i="26"/>
  <c r="J1827" i="26"/>
  <c r="J1829" i="26"/>
  <c r="G1834" i="26"/>
  <c r="J1839" i="26"/>
  <c r="K1850" i="26"/>
  <c r="G1850" i="26"/>
  <c r="I1850" i="26"/>
  <c r="I1839" i="26"/>
  <c r="G1844" i="26"/>
  <c r="I1844" i="26"/>
  <c r="H1849" i="26"/>
  <c r="I1851" i="26"/>
  <c r="K1851" i="26"/>
  <c r="I1852" i="26"/>
  <c r="G1853" i="26"/>
  <c r="I1860" i="26"/>
  <c r="I1862" i="26"/>
  <c r="I1863" i="26"/>
  <c r="I1864" i="26"/>
  <c r="I1869" i="26"/>
  <c r="I1874" i="26"/>
  <c r="G1875" i="26"/>
  <c r="I1876" i="26"/>
  <c r="K1876" i="26"/>
  <c r="G1877" i="26"/>
  <c r="I1878" i="26"/>
  <c r="K1878" i="26"/>
  <c r="I1879" i="26"/>
  <c r="G1851" i="26"/>
  <c r="G1854" i="26"/>
  <c r="L1823" i="26" l="1"/>
  <c r="L1822" i="26"/>
  <c r="L1821" i="26"/>
  <c r="K1859" i="26"/>
  <c r="L1820" i="26"/>
  <c r="J1859" i="26"/>
  <c r="L1849" i="26"/>
  <c r="L1887" i="26"/>
  <c r="L1824" i="26"/>
  <c r="F1819" i="26"/>
  <c r="L1804" i="26"/>
  <c r="G1849" i="26"/>
  <c r="J1804" i="26"/>
  <c r="G1804" i="26"/>
  <c r="J1824" i="26"/>
  <c r="I1820" i="26"/>
  <c r="J1820" i="26"/>
  <c r="K1820" i="26"/>
  <c r="K1824" i="26"/>
  <c r="H1802" i="26"/>
  <c r="K1887" i="26"/>
  <c r="H1885" i="26"/>
  <c r="E1886" i="26"/>
  <c r="L1886" i="26" s="1"/>
  <c r="F1887" i="26"/>
  <c r="F1885" i="26"/>
  <c r="E1885" i="26"/>
  <c r="L1885" i="26" s="1"/>
  <c r="E1888" i="26"/>
  <c r="L1888" i="26" s="1"/>
  <c r="I1859" i="26"/>
  <c r="G1859" i="26"/>
  <c r="G1824" i="26"/>
  <c r="E1819" i="26"/>
  <c r="G1820" i="26"/>
  <c r="G1823" i="26"/>
  <c r="G1821" i="26"/>
  <c r="K1804" i="26"/>
  <c r="I1823" i="26"/>
  <c r="I1822" i="26"/>
  <c r="I1821" i="26"/>
  <c r="H1819" i="26"/>
  <c r="G1822" i="26"/>
  <c r="I1804" i="26"/>
  <c r="K1874" i="26"/>
  <c r="J1849" i="26"/>
  <c r="I1849" i="26"/>
  <c r="K1849" i="26"/>
  <c r="L1819" i="26" l="1"/>
  <c r="K1819" i="26"/>
  <c r="G1885" i="26"/>
  <c r="K1886" i="26"/>
  <c r="I1885" i="26"/>
  <c r="J1885" i="26"/>
  <c r="K1888" i="26"/>
  <c r="G1819" i="26"/>
  <c r="I1819" i="26"/>
  <c r="J1819" i="26"/>
  <c r="K1884" i="26" l="1"/>
  <c r="K1309" i="26" l="1"/>
  <c r="I1309" i="26"/>
  <c r="J1308" i="26"/>
  <c r="I1308" i="26"/>
  <c r="G1308" i="26"/>
  <c r="J1307" i="26"/>
  <c r="I1307" i="26"/>
  <c r="G1307" i="26"/>
  <c r="K1306" i="26"/>
  <c r="I1306" i="26"/>
  <c r="H1305" i="26"/>
  <c r="F1305" i="26"/>
  <c r="E1305" i="26"/>
  <c r="L1305" i="26" s="1"/>
  <c r="D1305" i="26"/>
  <c r="K1305" i="26" l="1"/>
  <c r="I1305" i="26"/>
  <c r="G1305" i="26"/>
  <c r="J1305" i="26"/>
  <c r="K369" i="26" l="1"/>
  <c r="J369" i="26"/>
  <c r="I369" i="26"/>
  <c r="J368" i="26"/>
  <c r="I368" i="26"/>
  <c r="G368" i="26"/>
  <c r="K367" i="26"/>
  <c r="J367" i="26"/>
  <c r="I367" i="26"/>
  <c r="K366" i="26"/>
  <c r="J366" i="26"/>
  <c r="I366" i="26"/>
  <c r="H365" i="26"/>
  <c r="F365" i="26"/>
  <c r="E365" i="26"/>
  <c r="L365" i="26" s="1"/>
  <c r="D365" i="26"/>
  <c r="K364" i="26"/>
  <c r="J364" i="26"/>
  <c r="I364" i="26"/>
  <c r="H363" i="26"/>
  <c r="F363" i="26"/>
  <c r="E363" i="26"/>
  <c r="L363" i="26" s="1"/>
  <c r="D363" i="26"/>
  <c r="D360" i="26" s="1"/>
  <c r="K362" i="26"/>
  <c r="J362" i="26"/>
  <c r="I362" i="26"/>
  <c r="K361" i="26"/>
  <c r="J361" i="26"/>
  <c r="I361" i="26"/>
  <c r="K359" i="26"/>
  <c r="J359" i="26"/>
  <c r="I359" i="26"/>
  <c r="J358" i="26"/>
  <c r="I358" i="26"/>
  <c r="G358" i="26"/>
  <c r="K357" i="26"/>
  <c r="J357" i="26"/>
  <c r="I357" i="26"/>
  <c r="G357" i="26"/>
  <c r="K356" i="26"/>
  <c r="J356" i="26"/>
  <c r="I356" i="26"/>
  <c r="H355" i="26"/>
  <c r="F355" i="26"/>
  <c r="E355" i="26"/>
  <c r="L355" i="26" s="1"/>
  <c r="D355" i="26"/>
  <c r="K354" i="26"/>
  <c r="J354" i="26"/>
  <c r="I354" i="26"/>
  <c r="J353" i="26"/>
  <c r="I353" i="26"/>
  <c r="G353" i="26"/>
  <c r="K352" i="26"/>
  <c r="J352" i="26"/>
  <c r="I352" i="26"/>
  <c r="K351" i="26"/>
  <c r="J351" i="26"/>
  <c r="I351" i="26"/>
  <c r="H350" i="26"/>
  <c r="F350" i="26"/>
  <c r="E350" i="26"/>
  <c r="L350" i="26" s="1"/>
  <c r="D350" i="26"/>
  <c r="H349" i="26"/>
  <c r="F349" i="26"/>
  <c r="E349" i="26"/>
  <c r="L349" i="26" s="1"/>
  <c r="D349" i="26"/>
  <c r="D319" i="26" s="1"/>
  <c r="H348" i="26"/>
  <c r="F348" i="26"/>
  <c r="E348" i="26"/>
  <c r="L348" i="26" s="1"/>
  <c r="D348" i="26"/>
  <c r="H347" i="26"/>
  <c r="H317" i="26" s="1"/>
  <c r="F347" i="26"/>
  <c r="E347" i="26"/>
  <c r="L347" i="26" s="1"/>
  <c r="D347" i="26"/>
  <c r="K346" i="26"/>
  <c r="J346" i="26"/>
  <c r="I346" i="26"/>
  <c r="G346" i="26"/>
  <c r="H345" i="26"/>
  <c r="K344" i="26"/>
  <c r="J344" i="26"/>
  <c r="I344" i="26"/>
  <c r="J343" i="26"/>
  <c r="K343" i="26"/>
  <c r="K342" i="26"/>
  <c r="J342" i="26"/>
  <c r="I342" i="26"/>
  <c r="K341" i="26"/>
  <c r="J341" i="26"/>
  <c r="I341" i="26"/>
  <c r="H340" i="26"/>
  <c r="F340" i="26"/>
  <c r="E340" i="26"/>
  <c r="L340" i="26" s="1"/>
  <c r="D340" i="26"/>
  <c r="K339" i="26"/>
  <c r="J339" i="26"/>
  <c r="I339" i="26"/>
  <c r="J338" i="26"/>
  <c r="E335" i="26"/>
  <c r="D335" i="26"/>
  <c r="K337" i="26"/>
  <c r="I337" i="26"/>
  <c r="K336" i="26"/>
  <c r="I336" i="26"/>
  <c r="F335" i="26"/>
  <c r="K334" i="26"/>
  <c r="I334" i="26"/>
  <c r="E333" i="26"/>
  <c r="K332" i="26"/>
  <c r="I332" i="26"/>
  <c r="K331" i="26"/>
  <c r="I331" i="26"/>
  <c r="K329" i="26"/>
  <c r="I329" i="26"/>
  <c r="K328" i="26"/>
  <c r="I328" i="26"/>
  <c r="G328" i="26"/>
  <c r="K327" i="26"/>
  <c r="I327" i="26"/>
  <c r="K326" i="26"/>
  <c r="I326" i="26"/>
  <c r="F325" i="26"/>
  <c r="E325" i="26"/>
  <c r="D325" i="26"/>
  <c r="K324" i="26"/>
  <c r="I324" i="26"/>
  <c r="F323" i="26"/>
  <c r="E323" i="26"/>
  <c r="D323" i="26"/>
  <c r="D320" i="26" s="1"/>
  <c r="K322" i="26"/>
  <c r="I322" i="26"/>
  <c r="K321" i="26"/>
  <c r="I321" i="26"/>
  <c r="F316" i="26"/>
  <c r="E316" i="26"/>
  <c r="L316" i="26" s="1"/>
  <c r="D316" i="26"/>
  <c r="F320" i="26" l="1"/>
  <c r="F345" i="26"/>
  <c r="F319" i="26"/>
  <c r="F360" i="26"/>
  <c r="I316" i="26"/>
  <c r="K335" i="26"/>
  <c r="K340" i="26"/>
  <c r="K347" i="26"/>
  <c r="K317" i="26" s="1"/>
  <c r="K349" i="26"/>
  <c r="K319" i="26" s="1"/>
  <c r="E320" i="26"/>
  <c r="K360" i="26"/>
  <c r="K330" i="26"/>
  <c r="K365" i="26"/>
  <c r="D345" i="26"/>
  <c r="D18" i="26"/>
  <c r="D19" i="26"/>
  <c r="F317" i="26"/>
  <c r="E330" i="26"/>
  <c r="E19" i="26"/>
  <c r="L19" i="26" s="1"/>
  <c r="F19" i="26"/>
  <c r="D333" i="26"/>
  <c r="D330" i="26" s="1"/>
  <c r="D317" i="26"/>
  <c r="E318" i="26"/>
  <c r="F16" i="26"/>
  <c r="E317" i="26"/>
  <c r="L317" i="26" s="1"/>
  <c r="E319" i="26"/>
  <c r="L319" i="26" s="1"/>
  <c r="E345" i="26"/>
  <c r="L345" i="26" s="1"/>
  <c r="G349" i="26"/>
  <c r="G350" i="26"/>
  <c r="E18" i="26"/>
  <c r="L18" i="26" s="1"/>
  <c r="K316" i="26"/>
  <c r="H323" i="26"/>
  <c r="I323" i="26" s="1"/>
  <c r="H333" i="26"/>
  <c r="H330" i="26" s="1"/>
  <c r="H335" i="26"/>
  <c r="J335" i="26" s="1"/>
  <c r="J347" i="26"/>
  <c r="J348" i="26"/>
  <c r="J355" i="26"/>
  <c r="J365" i="26"/>
  <c r="J340" i="26"/>
  <c r="J345" i="26"/>
  <c r="G347" i="26"/>
  <c r="G348" i="26"/>
  <c r="K348" i="26"/>
  <c r="E360" i="26"/>
  <c r="J363" i="26"/>
  <c r="H360" i="26"/>
  <c r="J360" i="26" s="1"/>
  <c r="J349" i="26"/>
  <c r="J350" i="26"/>
  <c r="G365" i="26"/>
  <c r="G320" i="26"/>
  <c r="G323" i="26"/>
  <c r="K323" i="26"/>
  <c r="G325" i="26"/>
  <c r="K325" i="26"/>
  <c r="J328" i="26"/>
  <c r="G338" i="26"/>
  <c r="I338" i="26"/>
  <c r="G343" i="26"/>
  <c r="I347" i="26"/>
  <c r="I348" i="26"/>
  <c r="I349" i="26"/>
  <c r="I350" i="26"/>
  <c r="I365" i="26"/>
  <c r="H325" i="26"/>
  <c r="L325" i="26" s="1"/>
  <c r="G335" i="26"/>
  <c r="I335" i="26"/>
  <c r="G340" i="26"/>
  <c r="I340" i="26"/>
  <c r="I343" i="26"/>
  <c r="G355" i="26"/>
  <c r="I355" i="26"/>
  <c r="G363" i="26"/>
  <c r="I363" i="26"/>
  <c r="I317" i="26" l="1"/>
  <c r="L330" i="26"/>
  <c r="L360" i="26"/>
  <c r="J317" i="26"/>
  <c r="L333" i="26"/>
  <c r="L323" i="26"/>
  <c r="L335" i="26"/>
  <c r="K320" i="26"/>
  <c r="G345" i="26"/>
  <c r="I319" i="26"/>
  <c r="H1196" i="26"/>
  <c r="I360" i="26"/>
  <c r="I330" i="26"/>
  <c r="H318" i="26"/>
  <c r="L318" i="26" s="1"/>
  <c r="F1196" i="26"/>
  <c r="D1197" i="26"/>
  <c r="D1199" i="26"/>
  <c r="D16" i="26"/>
  <c r="F1197" i="26"/>
  <c r="H1198" i="26"/>
  <c r="D1198" i="26"/>
  <c r="F1198" i="26"/>
  <c r="E1196" i="26"/>
  <c r="L1196" i="26" s="1"/>
  <c r="E1197" i="26"/>
  <c r="E1198" i="26"/>
  <c r="E1199" i="26"/>
  <c r="L1199" i="26" s="1"/>
  <c r="D17" i="26"/>
  <c r="F17" i="26"/>
  <c r="F18" i="26"/>
  <c r="G360" i="26"/>
  <c r="I345" i="26"/>
  <c r="F333" i="26"/>
  <c r="D318" i="26"/>
  <c r="D315" i="26" s="1"/>
  <c r="D1196" i="26"/>
  <c r="E315" i="26"/>
  <c r="I333" i="26"/>
  <c r="G317" i="26"/>
  <c r="J323" i="26"/>
  <c r="H320" i="26"/>
  <c r="L320" i="26" s="1"/>
  <c r="E17" i="26"/>
  <c r="L17" i="26" s="1"/>
  <c r="J325" i="26"/>
  <c r="I325" i="26"/>
  <c r="K318" i="26"/>
  <c r="L1198" i="26" l="1"/>
  <c r="J333" i="26"/>
  <c r="H315" i="26"/>
  <c r="L315" i="26" s="1"/>
  <c r="G1199" i="26"/>
  <c r="G1197" i="26"/>
  <c r="H1197" i="26"/>
  <c r="D1195" i="26"/>
  <c r="F318" i="26"/>
  <c r="I1196" i="26"/>
  <c r="F1195" i="26"/>
  <c r="E1195" i="26"/>
  <c r="K19" i="26"/>
  <c r="I1198" i="26"/>
  <c r="J1198" i="26"/>
  <c r="G1196" i="26"/>
  <c r="G1198" i="26"/>
  <c r="G333" i="26"/>
  <c r="K1197" i="26"/>
  <c r="E16" i="26"/>
  <c r="K18" i="26"/>
  <c r="F330" i="26"/>
  <c r="K1198" i="26"/>
  <c r="K1196" i="26"/>
  <c r="I315" i="26"/>
  <c r="I318" i="26"/>
  <c r="K1199" i="26"/>
  <c r="J320" i="26"/>
  <c r="I320" i="26"/>
  <c r="K16" i="26"/>
  <c r="K315" i="26"/>
  <c r="I1197" i="26"/>
  <c r="J318" i="26" l="1"/>
  <c r="L1197" i="26"/>
  <c r="G330" i="26"/>
  <c r="G16" i="26"/>
  <c r="L16" i="26"/>
  <c r="J1197" i="26"/>
  <c r="G318" i="26"/>
  <c r="H1195" i="26"/>
  <c r="F315" i="26"/>
  <c r="G315" i="26" s="1"/>
  <c r="G1195" i="26"/>
  <c r="J330" i="26"/>
  <c r="K17" i="26"/>
  <c r="K1195" i="26"/>
  <c r="I1195" i="26"/>
  <c r="J1195" i="26" l="1"/>
  <c r="J315" i="26"/>
  <c r="L1195" i="26"/>
  <c r="J1293" i="26"/>
  <c r="D1335" i="26"/>
  <c r="K1444" i="26"/>
  <c r="I1444" i="26"/>
  <c r="K1443" i="26"/>
  <c r="J1443" i="26"/>
  <c r="I1443" i="26"/>
  <c r="G1443" i="26"/>
  <c r="K1442" i="26"/>
  <c r="J1442" i="26"/>
  <c r="I1442" i="26"/>
  <c r="G1442" i="26"/>
  <c r="K1441" i="26"/>
  <c r="I1441" i="26"/>
  <c r="H1440" i="26"/>
  <c r="F1440" i="26"/>
  <c r="E1440" i="26"/>
  <c r="L1440" i="26" s="1"/>
  <c r="D1440" i="26"/>
  <c r="K1439" i="26"/>
  <c r="I1439" i="26"/>
  <c r="F1439" i="26"/>
  <c r="H1438" i="26"/>
  <c r="F1438" i="26"/>
  <c r="E1438" i="26"/>
  <c r="L1438" i="26" s="1"/>
  <c r="D1438" i="26"/>
  <c r="H1437" i="26"/>
  <c r="F1437" i="26"/>
  <c r="E1437" i="26"/>
  <c r="L1437" i="26" s="1"/>
  <c r="D1437" i="26"/>
  <c r="H1436" i="26"/>
  <c r="F1436" i="26"/>
  <c r="E1436" i="26"/>
  <c r="L1436" i="26" s="1"/>
  <c r="F1435" i="26"/>
  <c r="D1435" i="26"/>
  <c r="I1434" i="26"/>
  <c r="K1433" i="26"/>
  <c r="I1433" i="26"/>
  <c r="I1432" i="26"/>
  <c r="I1431" i="26"/>
  <c r="E1430" i="26"/>
  <c r="L1430" i="26" s="1"/>
  <c r="D1430" i="26"/>
  <c r="I1429" i="26"/>
  <c r="J1428" i="26"/>
  <c r="I1428" i="26"/>
  <c r="G1428" i="26"/>
  <c r="J1427" i="26"/>
  <c r="I1427" i="26"/>
  <c r="G1427" i="26"/>
  <c r="J1426" i="26"/>
  <c r="I1426" i="26"/>
  <c r="G1426" i="26"/>
  <c r="H1425" i="26"/>
  <c r="F1425" i="26"/>
  <c r="E1425" i="26"/>
  <c r="L1425" i="26" s="1"/>
  <c r="D1425" i="26"/>
  <c r="K1424" i="26"/>
  <c r="I1424" i="26"/>
  <c r="K1423" i="26"/>
  <c r="J1423" i="26"/>
  <c r="I1423" i="26"/>
  <c r="G1423" i="26"/>
  <c r="K1422" i="26"/>
  <c r="I1422" i="26"/>
  <c r="K1421" i="26"/>
  <c r="I1421" i="26"/>
  <c r="H1420" i="26"/>
  <c r="F1420" i="26"/>
  <c r="E1420" i="26"/>
  <c r="L1420" i="26" s="1"/>
  <c r="D1420" i="26"/>
  <c r="J1419" i="26"/>
  <c r="I1419" i="26"/>
  <c r="G1419" i="26"/>
  <c r="K1418" i="26"/>
  <c r="J1418" i="26"/>
  <c r="I1418" i="26"/>
  <c r="G1418" i="26"/>
  <c r="F1417" i="26"/>
  <c r="F1402" i="26" s="1"/>
  <c r="K1416" i="26"/>
  <c r="I1416" i="26"/>
  <c r="H1415" i="26"/>
  <c r="E1415" i="26"/>
  <c r="D1415" i="26"/>
  <c r="K1414" i="26"/>
  <c r="I1414" i="26"/>
  <c r="J1413" i="26"/>
  <c r="I1413" i="26"/>
  <c r="G1413" i="26"/>
  <c r="K1412" i="26"/>
  <c r="I1412" i="26"/>
  <c r="K1411" i="26"/>
  <c r="I1411" i="26"/>
  <c r="H1410" i="26"/>
  <c r="F1410" i="26"/>
  <c r="E1410" i="26"/>
  <c r="L1410" i="26" s="1"/>
  <c r="D1410" i="26"/>
  <c r="J1409" i="26"/>
  <c r="I1409" i="26"/>
  <c r="J1408" i="26"/>
  <c r="I1408" i="26"/>
  <c r="G1408" i="26"/>
  <c r="K1407" i="26"/>
  <c r="I1407" i="26"/>
  <c r="K1406" i="26"/>
  <c r="I1406" i="26"/>
  <c r="H1405" i="26"/>
  <c r="E1405" i="26"/>
  <c r="L1405" i="26" s="1"/>
  <c r="D1405" i="26"/>
  <c r="H1404" i="26"/>
  <c r="H1349" i="26" s="1"/>
  <c r="E1404" i="26"/>
  <c r="D1404" i="26"/>
  <c r="H1403" i="26"/>
  <c r="E1403" i="26"/>
  <c r="L1403" i="26" s="1"/>
  <c r="D1403" i="26"/>
  <c r="H1402" i="26"/>
  <c r="E1402" i="26"/>
  <c r="D1402" i="26"/>
  <c r="H1401" i="26"/>
  <c r="F1401" i="26"/>
  <c r="E1401" i="26"/>
  <c r="L1401" i="26" s="1"/>
  <c r="D1401" i="26"/>
  <c r="D1346" i="26" s="1"/>
  <c r="K1399" i="26"/>
  <c r="I1399" i="26"/>
  <c r="K1398" i="26"/>
  <c r="J1398" i="26"/>
  <c r="I1398" i="26"/>
  <c r="G1398" i="26"/>
  <c r="K1397" i="26"/>
  <c r="I1397" i="26"/>
  <c r="K1396" i="26"/>
  <c r="I1396" i="26"/>
  <c r="H1395" i="26"/>
  <c r="F1395" i="26"/>
  <c r="E1395" i="26"/>
  <c r="L1395" i="26" s="1"/>
  <c r="D1395" i="26"/>
  <c r="K1394" i="26"/>
  <c r="I1394" i="26"/>
  <c r="K1393" i="26"/>
  <c r="J1393" i="26"/>
  <c r="I1393" i="26"/>
  <c r="G1393" i="26"/>
  <c r="K1392" i="26"/>
  <c r="I1392" i="26"/>
  <c r="K1391" i="26"/>
  <c r="I1391" i="26"/>
  <c r="H1390" i="26"/>
  <c r="F1390" i="26"/>
  <c r="E1390" i="26"/>
  <c r="L1390" i="26" s="1"/>
  <c r="D1390" i="26"/>
  <c r="K1389" i="26"/>
  <c r="I1389" i="26"/>
  <c r="J1388" i="26"/>
  <c r="I1388" i="26"/>
  <c r="G1388" i="26"/>
  <c r="K1387" i="26"/>
  <c r="I1387" i="26"/>
  <c r="K1386" i="26"/>
  <c r="I1386" i="26"/>
  <c r="H1385" i="26"/>
  <c r="F1385" i="26"/>
  <c r="E1385" i="26"/>
  <c r="L1385" i="26" s="1"/>
  <c r="D1385" i="26"/>
  <c r="K1384" i="26"/>
  <c r="I1384" i="26"/>
  <c r="J1383" i="26"/>
  <c r="I1383" i="26"/>
  <c r="F1383" i="26"/>
  <c r="K1382" i="26"/>
  <c r="I1382" i="26"/>
  <c r="K1381" i="26"/>
  <c r="I1381" i="26"/>
  <c r="H1380" i="26"/>
  <c r="E1380" i="26"/>
  <c r="D1380" i="26"/>
  <c r="K1379" i="26"/>
  <c r="I1379" i="26"/>
  <c r="J1378" i="26"/>
  <c r="I1378" i="26"/>
  <c r="G1378" i="26"/>
  <c r="K1377" i="26"/>
  <c r="I1377" i="26"/>
  <c r="K1376" i="26"/>
  <c r="I1376" i="26"/>
  <c r="H1375" i="26"/>
  <c r="F1375" i="26"/>
  <c r="E1375" i="26"/>
  <c r="L1375" i="26" s="1"/>
  <c r="D1375" i="26"/>
  <c r="K1374" i="26"/>
  <c r="I1374" i="26"/>
  <c r="J1373" i="26"/>
  <c r="I1373" i="26"/>
  <c r="G1373" i="26"/>
  <c r="K1372" i="26"/>
  <c r="I1372" i="26"/>
  <c r="K1371" i="26"/>
  <c r="I1371" i="26"/>
  <c r="H1370" i="26"/>
  <c r="F1370" i="26"/>
  <c r="E1370" i="26"/>
  <c r="L1370" i="26" s="1"/>
  <c r="D1370" i="26"/>
  <c r="K1369" i="26"/>
  <c r="I1369" i="26"/>
  <c r="J1368" i="26"/>
  <c r="I1368" i="26"/>
  <c r="G1368" i="26"/>
  <c r="K1367" i="26"/>
  <c r="I1367" i="26"/>
  <c r="K1366" i="26"/>
  <c r="I1366" i="26"/>
  <c r="H1365" i="26"/>
  <c r="F1365" i="26"/>
  <c r="E1365" i="26"/>
  <c r="D1365" i="26"/>
  <c r="K1364" i="26"/>
  <c r="I1364" i="26"/>
  <c r="J1363" i="26"/>
  <c r="I1363" i="26"/>
  <c r="G1363" i="26"/>
  <c r="K1362" i="26"/>
  <c r="I1362" i="26"/>
  <c r="K1361" i="26"/>
  <c r="I1361" i="26"/>
  <c r="H1360" i="26"/>
  <c r="F1360" i="26"/>
  <c r="E1360" i="26"/>
  <c r="L1360" i="26" s="1"/>
  <c r="D1360" i="26"/>
  <c r="K1359" i="26"/>
  <c r="I1359" i="26"/>
  <c r="J1358" i="26"/>
  <c r="I1358" i="26"/>
  <c r="G1358" i="26"/>
  <c r="K1357" i="26"/>
  <c r="I1357" i="26"/>
  <c r="K1356" i="26"/>
  <c r="I1356" i="26"/>
  <c r="H1355" i="26"/>
  <c r="F1355" i="26"/>
  <c r="E1355" i="26"/>
  <c r="L1355" i="26" s="1"/>
  <c r="D1355" i="26"/>
  <c r="I1354" i="26"/>
  <c r="H1353" i="26"/>
  <c r="H1348" i="26" s="1"/>
  <c r="E1353" i="26"/>
  <c r="D1353" i="26"/>
  <c r="I1352" i="26"/>
  <c r="I1351" i="26"/>
  <c r="D1349" i="26"/>
  <c r="L1353" i="26" l="1"/>
  <c r="L1415" i="26"/>
  <c r="L1380" i="26"/>
  <c r="L1402" i="26"/>
  <c r="L1365" i="26"/>
  <c r="L1404" i="26"/>
  <c r="K1405" i="26"/>
  <c r="K1430" i="26"/>
  <c r="E1349" i="26"/>
  <c r="L1349" i="26" s="1"/>
  <c r="K1395" i="26"/>
  <c r="H1346" i="26"/>
  <c r="J1346" i="26" s="1"/>
  <c r="E1347" i="26"/>
  <c r="H1347" i="26"/>
  <c r="K1410" i="26"/>
  <c r="K1440" i="26"/>
  <c r="D1347" i="26"/>
  <c r="F1347" i="26"/>
  <c r="I1355" i="26"/>
  <c r="K1402" i="26"/>
  <c r="I1375" i="26"/>
  <c r="H1435" i="26"/>
  <c r="K1385" i="26"/>
  <c r="D1348" i="26"/>
  <c r="F1353" i="26"/>
  <c r="K1353" i="26"/>
  <c r="H1400" i="26"/>
  <c r="F1404" i="26"/>
  <c r="D1400" i="26"/>
  <c r="E1348" i="26"/>
  <c r="L1348" i="26" s="1"/>
  <c r="E1400" i="26"/>
  <c r="L1400" i="26" s="1"/>
  <c r="E1435" i="26"/>
  <c r="L1435" i="26" s="1"/>
  <c r="K1401" i="26"/>
  <c r="K1403" i="26"/>
  <c r="K1404" i="26"/>
  <c r="K1349" i="26" s="1"/>
  <c r="F1403" i="26"/>
  <c r="H1350" i="26"/>
  <c r="D1350" i="26"/>
  <c r="K1352" i="26"/>
  <c r="K1370" i="26"/>
  <c r="F1415" i="26"/>
  <c r="K1415" i="26"/>
  <c r="J1401" i="26"/>
  <c r="E1350" i="26"/>
  <c r="L1350" i="26" s="1"/>
  <c r="K1351" i="26"/>
  <c r="K1354" i="26"/>
  <c r="K1355" i="26"/>
  <c r="K1375" i="26"/>
  <c r="F1380" i="26"/>
  <c r="F1405" i="26"/>
  <c r="J1355" i="26"/>
  <c r="J1370" i="26"/>
  <c r="J1375" i="26"/>
  <c r="J1395" i="26"/>
  <c r="I1404" i="26"/>
  <c r="I1405" i="26"/>
  <c r="G1409" i="26"/>
  <c r="I1410" i="26"/>
  <c r="I1415" i="26"/>
  <c r="I1420" i="26"/>
  <c r="I1425" i="26"/>
  <c r="G1436" i="26"/>
  <c r="G1437" i="26"/>
  <c r="G1440" i="26"/>
  <c r="J1347" i="26"/>
  <c r="J1349" i="26"/>
  <c r="J1353" i="26"/>
  <c r="J1360" i="26"/>
  <c r="J1365" i="26"/>
  <c r="J1380" i="26"/>
  <c r="J1385" i="26"/>
  <c r="J1390" i="26"/>
  <c r="G1395" i="26"/>
  <c r="I1402" i="26"/>
  <c r="I1403" i="26"/>
  <c r="G1420" i="26"/>
  <c r="I1436" i="26"/>
  <c r="J1437" i="26"/>
  <c r="J1438" i="26"/>
  <c r="I1440" i="26"/>
  <c r="I1346" i="26"/>
  <c r="I1347" i="26"/>
  <c r="I1349" i="26"/>
  <c r="G1360" i="26"/>
  <c r="I1360" i="26"/>
  <c r="K1360" i="26"/>
  <c r="G1365" i="26"/>
  <c r="I1365" i="26"/>
  <c r="G1370" i="26"/>
  <c r="I1370" i="26"/>
  <c r="I1380" i="26"/>
  <c r="G1383" i="26"/>
  <c r="G1390" i="26"/>
  <c r="I1390" i="26"/>
  <c r="K1390" i="26"/>
  <c r="I1395" i="26"/>
  <c r="I1401" i="26"/>
  <c r="G1353" i="26"/>
  <c r="I1353" i="26"/>
  <c r="G1355" i="26"/>
  <c r="G1375" i="26"/>
  <c r="G1385" i="26"/>
  <c r="I1385" i="26"/>
  <c r="I1400" i="26"/>
  <c r="J1402" i="26"/>
  <c r="J1403" i="26"/>
  <c r="J1404" i="26"/>
  <c r="J1405" i="26"/>
  <c r="J1410" i="26"/>
  <c r="J1415" i="26"/>
  <c r="J1420" i="26"/>
  <c r="J1425" i="26"/>
  <c r="I1430" i="26"/>
  <c r="K1436" i="26"/>
  <c r="I1437" i="26"/>
  <c r="K1437" i="26"/>
  <c r="G1438" i="26"/>
  <c r="I1438" i="26"/>
  <c r="K1438" i="26"/>
  <c r="J1440" i="26"/>
  <c r="G1402" i="26"/>
  <c r="G1410" i="26"/>
  <c r="K1420" i="26"/>
  <c r="G1425" i="26"/>
  <c r="F1771" i="26"/>
  <c r="D1771" i="26"/>
  <c r="H1770" i="26"/>
  <c r="E1770" i="26"/>
  <c r="D1770" i="26"/>
  <c r="F1769" i="26"/>
  <c r="E1769" i="26"/>
  <c r="D1769" i="26"/>
  <c r="H1768" i="26"/>
  <c r="E1768" i="26"/>
  <c r="D1768" i="26"/>
  <c r="L1347" i="26" l="1"/>
  <c r="L1768" i="26"/>
  <c r="L1770" i="26"/>
  <c r="G1380" i="26"/>
  <c r="F1349" i="26"/>
  <c r="G1349" i="26" s="1"/>
  <c r="L1346" i="26"/>
  <c r="G1405" i="26"/>
  <c r="G1403" i="26"/>
  <c r="K1435" i="26"/>
  <c r="E1345" i="26"/>
  <c r="G1415" i="26"/>
  <c r="H1345" i="26"/>
  <c r="I1345" i="26" s="1"/>
  <c r="G1404" i="26"/>
  <c r="I1435" i="26"/>
  <c r="G1347" i="26"/>
  <c r="G1435" i="26"/>
  <c r="I1348" i="26"/>
  <c r="J1348" i="26"/>
  <c r="J1435" i="26"/>
  <c r="I1350" i="26"/>
  <c r="F1348" i="26"/>
  <c r="D1345" i="26"/>
  <c r="J1350" i="26"/>
  <c r="J1400" i="26"/>
  <c r="K1400" i="26"/>
  <c r="D1767" i="26"/>
  <c r="H1769" i="26"/>
  <c r="K1770" i="26"/>
  <c r="E1771" i="26"/>
  <c r="H1771" i="26"/>
  <c r="K1769" i="26"/>
  <c r="K1350" i="26"/>
  <c r="F1400" i="26"/>
  <c r="F1350" i="26"/>
  <c r="K1771" i="26"/>
  <c r="J1345" i="26"/>
  <c r="G1768" i="26"/>
  <c r="I1768" i="26"/>
  <c r="G1769" i="26"/>
  <c r="G1770" i="26"/>
  <c r="I1770" i="26"/>
  <c r="L1345" i="26" l="1"/>
  <c r="L1771" i="26"/>
  <c r="L1769" i="26"/>
  <c r="G1348" i="26"/>
  <c r="H1767" i="26"/>
  <c r="J1769" i="26"/>
  <c r="J1771" i="26"/>
  <c r="E1767" i="26"/>
  <c r="F1345" i="26"/>
  <c r="K1348" i="26"/>
  <c r="I1767" i="26"/>
  <c r="G1771" i="26"/>
  <c r="I1771" i="26"/>
  <c r="I1769" i="26"/>
  <c r="K1768" i="26"/>
  <c r="K1347" i="26"/>
  <c r="G1350" i="26"/>
  <c r="G1400" i="26"/>
  <c r="F1767" i="26"/>
  <c r="J1768" i="26"/>
  <c r="K1767" i="26"/>
  <c r="J1770" i="26"/>
  <c r="L1767" i="26" l="1"/>
  <c r="G1767" i="26"/>
  <c r="G1345" i="26"/>
  <c r="J1767" i="26"/>
  <c r="K1346" i="26"/>
  <c r="K1345" i="26" l="1"/>
  <c r="F1468" i="26" l="1"/>
  <c r="D1468" i="26"/>
  <c r="K1488" i="26"/>
  <c r="K1494" i="26"/>
  <c r="J1494" i="26"/>
  <c r="I1494" i="26"/>
  <c r="H1493" i="26"/>
  <c r="E1493" i="26"/>
  <c r="K1492" i="26"/>
  <c r="J1492" i="26"/>
  <c r="I1492" i="26"/>
  <c r="K1491" i="26"/>
  <c r="J1491" i="26"/>
  <c r="I1491" i="26"/>
  <c r="H1490" i="26"/>
  <c r="F1490" i="26"/>
  <c r="D1490" i="26"/>
  <c r="E1488" i="26"/>
  <c r="E1478" i="26"/>
  <c r="L1493" i="26" l="1"/>
  <c r="F1465" i="26"/>
  <c r="E1468" i="26"/>
  <c r="E1490" i="26"/>
  <c r="L1490" i="26" s="1"/>
  <c r="J1493" i="26"/>
  <c r="K1493" i="26"/>
  <c r="K1490" i="26" s="1"/>
  <c r="E2227" i="26"/>
  <c r="J1490" i="26"/>
  <c r="I1493" i="26"/>
  <c r="G1493" i="26"/>
  <c r="J1484" i="26"/>
  <c r="J1486" i="26"/>
  <c r="J1487" i="26"/>
  <c r="J1489" i="26"/>
  <c r="I1490" i="26" l="1"/>
  <c r="G1490" i="26"/>
  <c r="D2353" i="26" l="1"/>
  <c r="E1335" i="26" l="1"/>
  <c r="L1335" i="26" s="1"/>
  <c r="E1334" i="26"/>
  <c r="L1334" i="26" s="1"/>
  <c r="D1334" i="26"/>
  <c r="E1333" i="26"/>
  <c r="L1333" i="26" s="1"/>
  <c r="D1333" i="26"/>
  <c r="F1331" i="26"/>
  <c r="H1330" i="26"/>
  <c r="K1329" i="26"/>
  <c r="J1329" i="26"/>
  <c r="I1329" i="26"/>
  <c r="G1329" i="26"/>
  <c r="K1328" i="26"/>
  <c r="J1328" i="26"/>
  <c r="I1328" i="26"/>
  <c r="G1328" i="26"/>
  <c r="K1327" i="26"/>
  <c r="J1327" i="26"/>
  <c r="I1327" i="26"/>
  <c r="G1327" i="26"/>
  <c r="K1326" i="26"/>
  <c r="J1326" i="26"/>
  <c r="I1326" i="26"/>
  <c r="G1326" i="26"/>
  <c r="F1325" i="26"/>
  <c r="E1325" i="26"/>
  <c r="L1325" i="26" s="1"/>
  <c r="D1325" i="26"/>
  <c r="K1324" i="26"/>
  <c r="J1324" i="26"/>
  <c r="I1324" i="26"/>
  <c r="G1324" i="26"/>
  <c r="J1323" i="26"/>
  <c r="I1323" i="26"/>
  <c r="G1323" i="26"/>
  <c r="K1322" i="26"/>
  <c r="J1322" i="26"/>
  <c r="I1322" i="26"/>
  <c r="G1322" i="26"/>
  <c r="K1321" i="26"/>
  <c r="J1321" i="26"/>
  <c r="I1321" i="26"/>
  <c r="G1321" i="26"/>
  <c r="F1320" i="26"/>
  <c r="E1320" i="26"/>
  <c r="L1320" i="26" s="1"/>
  <c r="D1320" i="26"/>
  <c r="H1319" i="26"/>
  <c r="H1314" i="26" s="1"/>
  <c r="H1279" i="26" s="1"/>
  <c r="F1319" i="26"/>
  <c r="E1319" i="26"/>
  <c r="L1319" i="26" s="1"/>
  <c r="D1319" i="26"/>
  <c r="D1314" i="26" s="1"/>
  <c r="H1318" i="26"/>
  <c r="H1313" i="26" s="1"/>
  <c r="F1318" i="26"/>
  <c r="E1318" i="26"/>
  <c r="L1318" i="26" s="1"/>
  <c r="D1318" i="26"/>
  <c r="D1313" i="26" s="1"/>
  <c r="H1317" i="26"/>
  <c r="F1317" i="26"/>
  <c r="E1317" i="26"/>
  <c r="L1317" i="26" s="1"/>
  <c r="D1317" i="26"/>
  <c r="D1312" i="26" s="1"/>
  <c r="H1316" i="26"/>
  <c r="H1311" i="26" s="1"/>
  <c r="F1316" i="26"/>
  <c r="E1316" i="26"/>
  <c r="L1316" i="26" s="1"/>
  <c r="D1316" i="26"/>
  <c r="D1311" i="26" s="1"/>
  <c r="K1304" i="26"/>
  <c r="I1304" i="26"/>
  <c r="K1303" i="26"/>
  <c r="H1303" i="26"/>
  <c r="G1303" i="26"/>
  <c r="K1302" i="26"/>
  <c r="I1302" i="26"/>
  <c r="K1301" i="26"/>
  <c r="I1301" i="26"/>
  <c r="F1300" i="26"/>
  <c r="E1300" i="26"/>
  <c r="D1300" i="26"/>
  <c r="K1299" i="26"/>
  <c r="I1299" i="26"/>
  <c r="I1298" i="26"/>
  <c r="F1298" i="26"/>
  <c r="K1297" i="26"/>
  <c r="I1297" i="26"/>
  <c r="K1296" i="26"/>
  <c r="I1296" i="26"/>
  <c r="H1295" i="26"/>
  <c r="E1295" i="26"/>
  <c r="D1295" i="26"/>
  <c r="K1294" i="26"/>
  <c r="I1294" i="26"/>
  <c r="I1293" i="26"/>
  <c r="K1292" i="26"/>
  <c r="I1292" i="26"/>
  <c r="K1291" i="26"/>
  <c r="I1291" i="26"/>
  <c r="H1290" i="26"/>
  <c r="F1290" i="26"/>
  <c r="E1290" i="26"/>
  <c r="L1290" i="26" s="1"/>
  <c r="D1290" i="26"/>
  <c r="K1289" i="26"/>
  <c r="I1289" i="26"/>
  <c r="J1288" i="26"/>
  <c r="I1288" i="26"/>
  <c r="G1288" i="26"/>
  <c r="K1287" i="26"/>
  <c r="I1287" i="26"/>
  <c r="K1286" i="26"/>
  <c r="I1286" i="26"/>
  <c r="H1285" i="26"/>
  <c r="F1285" i="26"/>
  <c r="E1285" i="26"/>
  <c r="L1285" i="26" s="1"/>
  <c r="D1285" i="26"/>
  <c r="I1284" i="26"/>
  <c r="E1283" i="26"/>
  <c r="D1283" i="26"/>
  <c r="H1282" i="26"/>
  <c r="E1282" i="26"/>
  <c r="I1281" i="26"/>
  <c r="G1281" i="26"/>
  <c r="L1295" i="26" l="1"/>
  <c r="L1303" i="26"/>
  <c r="J1325" i="26"/>
  <c r="J1331" i="26"/>
  <c r="L1282" i="26"/>
  <c r="F1311" i="26"/>
  <c r="F1312" i="26"/>
  <c r="F1313" i="26"/>
  <c r="E1312" i="26"/>
  <c r="G1334" i="26"/>
  <c r="K1320" i="26"/>
  <c r="D1330" i="26"/>
  <c r="K1318" i="26"/>
  <c r="K1313" i="26" s="1"/>
  <c r="H1312" i="26"/>
  <c r="H1277" i="26" s="1"/>
  <c r="J1317" i="26"/>
  <c r="I1317" i="26"/>
  <c r="I1320" i="26"/>
  <c r="K1317" i="26"/>
  <c r="I1325" i="26"/>
  <c r="I1335" i="26"/>
  <c r="G1335" i="26"/>
  <c r="H1276" i="26"/>
  <c r="K1335" i="26"/>
  <c r="K1295" i="26"/>
  <c r="E1311" i="26"/>
  <c r="L1311" i="26" s="1"/>
  <c r="E1313" i="26"/>
  <c r="L1313" i="26" s="1"/>
  <c r="K1319" i="26"/>
  <c r="E1314" i="26"/>
  <c r="L1314" i="26" s="1"/>
  <c r="D1277" i="26"/>
  <c r="F1314" i="26"/>
  <c r="J1290" i="26"/>
  <c r="J1320" i="26"/>
  <c r="K1290" i="26"/>
  <c r="D1315" i="26"/>
  <c r="F1315" i="26"/>
  <c r="H1300" i="26"/>
  <c r="D1276" i="26"/>
  <c r="D1279" i="26"/>
  <c r="F1282" i="26"/>
  <c r="H1283" i="26"/>
  <c r="L1283" i="26" s="1"/>
  <c r="J1318" i="26"/>
  <c r="E1330" i="26"/>
  <c r="L1330" i="26" s="1"/>
  <c r="K1282" i="26"/>
  <c r="F1295" i="26"/>
  <c r="D1280" i="26"/>
  <c r="E1315" i="26"/>
  <c r="J1316" i="26"/>
  <c r="H1315" i="26"/>
  <c r="E1277" i="26"/>
  <c r="I1319" i="26"/>
  <c r="I1282" i="26"/>
  <c r="K1285" i="26"/>
  <c r="K1281" i="26"/>
  <c r="I1295" i="26"/>
  <c r="K1284" i="26"/>
  <c r="D1278" i="26"/>
  <c r="G1331" i="26"/>
  <c r="F1330" i="26"/>
  <c r="E1280" i="26"/>
  <c r="I1285" i="26"/>
  <c r="G1293" i="26"/>
  <c r="F1283" i="26"/>
  <c r="K1283" i="26"/>
  <c r="G1316" i="26"/>
  <c r="G1317" i="26"/>
  <c r="G1318" i="26"/>
  <c r="G1319" i="26"/>
  <c r="J1285" i="26"/>
  <c r="G1290" i="26"/>
  <c r="I1290" i="26"/>
  <c r="G1300" i="26"/>
  <c r="K1300" i="26"/>
  <c r="J1303" i="26"/>
  <c r="G1285" i="26"/>
  <c r="G1298" i="26"/>
  <c r="J1298" i="26"/>
  <c r="I1303" i="26"/>
  <c r="I1316" i="26"/>
  <c r="I1318" i="26"/>
  <c r="J1319" i="26"/>
  <c r="G1320" i="26"/>
  <c r="G1325" i="26"/>
  <c r="I1331" i="26"/>
  <c r="I1332" i="26"/>
  <c r="I1333" i="26"/>
  <c r="I1334" i="26"/>
  <c r="K1325" i="26"/>
  <c r="G1332" i="26"/>
  <c r="G1333" i="26"/>
  <c r="K2374" i="26"/>
  <c r="J2374" i="26"/>
  <c r="I2374" i="26"/>
  <c r="H2373" i="26"/>
  <c r="G2373" i="26"/>
  <c r="K2372" i="26"/>
  <c r="J2372" i="26"/>
  <c r="I2372" i="26"/>
  <c r="G2372" i="26"/>
  <c r="K2371" i="26"/>
  <c r="J2371" i="26"/>
  <c r="I2371" i="26"/>
  <c r="G2371" i="26"/>
  <c r="F2370" i="26"/>
  <c r="E2370" i="26"/>
  <c r="D2370" i="26"/>
  <c r="K2369" i="26"/>
  <c r="J2369" i="26"/>
  <c r="I2369" i="26"/>
  <c r="G2369" i="26"/>
  <c r="J2368" i="26"/>
  <c r="I2368" i="26"/>
  <c r="G2368" i="26"/>
  <c r="K2367" i="26"/>
  <c r="J2367" i="26"/>
  <c r="I2367" i="26"/>
  <c r="G2367" i="26"/>
  <c r="K2366" i="26"/>
  <c r="J2366" i="26"/>
  <c r="I2366" i="26"/>
  <c r="G2366" i="26"/>
  <c r="H2365" i="26"/>
  <c r="F2365" i="26"/>
  <c r="E2365" i="26"/>
  <c r="L2365" i="26" s="1"/>
  <c r="D2365" i="26"/>
  <c r="K2364" i="26"/>
  <c r="J2364" i="26"/>
  <c r="I2364" i="26"/>
  <c r="G2364" i="26"/>
  <c r="F2363" i="26"/>
  <c r="E2363" i="26"/>
  <c r="D2363" i="26"/>
  <c r="K2362" i="26"/>
  <c r="J2362" i="26"/>
  <c r="I2362" i="26"/>
  <c r="G2362" i="26"/>
  <c r="K2361" i="26"/>
  <c r="J2361" i="26"/>
  <c r="I2361" i="26"/>
  <c r="G2361" i="26"/>
  <c r="F2355" i="26"/>
  <c r="E2355" i="26"/>
  <c r="L2355" i="26" s="1"/>
  <c r="D2355" i="26"/>
  <c r="K2354" i="26"/>
  <c r="J2354" i="26"/>
  <c r="I2354" i="26"/>
  <c r="G2354" i="26"/>
  <c r="E2353" i="26"/>
  <c r="K2352" i="26"/>
  <c r="J2352" i="26"/>
  <c r="I2352" i="26"/>
  <c r="G2352" i="26"/>
  <c r="K2351" i="26"/>
  <c r="J2351" i="26"/>
  <c r="I2351" i="26"/>
  <c r="D2227" i="26"/>
  <c r="D2226" i="26"/>
  <c r="K2229" i="26"/>
  <c r="J2229" i="26"/>
  <c r="I2229" i="26"/>
  <c r="G2229" i="26"/>
  <c r="K2228" i="26"/>
  <c r="J2228" i="26"/>
  <c r="I2228" i="26"/>
  <c r="G2228" i="26"/>
  <c r="K1489" i="26"/>
  <c r="I1489" i="26"/>
  <c r="H1488" i="26"/>
  <c r="G1488" i="26"/>
  <c r="K1487" i="26"/>
  <c r="I1487" i="26"/>
  <c r="K1486" i="26"/>
  <c r="I1486" i="26"/>
  <c r="F1485" i="26"/>
  <c r="E1485" i="26"/>
  <c r="D1485" i="26"/>
  <c r="K1484" i="26"/>
  <c r="I1484" i="26"/>
  <c r="H1483" i="26"/>
  <c r="G1483" i="26"/>
  <c r="K1482" i="26"/>
  <c r="I1482" i="26"/>
  <c r="K1481" i="26"/>
  <c r="I1481" i="26"/>
  <c r="F1480" i="26"/>
  <c r="E1480" i="26"/>
  <c r="D1480" i="26"/>
  <c r="K1479" i="26"/>
  <c r="I1479" i="26"/>
  <c r="H1478" i="26"/>
  <c r="G1478" i="26"/>
  <c r="K1477" i="26"/>
  <c r="I1477" i="26"/>
  <c r="K1476" i="26"/>
  <c r="I1476" i="26"/>
  <c r="F1475" i="26"/>
  <c r="E1475" i="26"/>
  <c r="D1475" i="26"/>
  <c r="K1474" i="26"/>
  <c r="I1474" i="26"/>
  <c r="H1473" i="26"/>
  <c r="G1473" i="26"/>
  <c r="K1472" i="26"/>
  <c r="I1472" i="26"/>
  <c r="K1471" i="26"/>
  <c r="I1471" i="26"/>
  <c r="F1470" i="26"/>
  <c r="E1470" i="26"/>
  <c r="D1470" i="26"/>
  <c r="E1469" i="26"/>
  <c r="L1469" i="26" s="1"/>
  <c r="D1469" i="26"/>
  <c r="E1467" i="26"/>
  <c r="L1467" i="26" s="1"/>
  <c r="D1467" i="26"/>
  <c r="E1466" i="26"/>
  <c r="L1466" i="26" s="1"/>
  <c r="D1466" i="26"/>
  <c r="K1464" i="26"/>
  <c r="J1464" i="26"/>
  <c r="I1464" i="26"/>
  <c r="J1463" i="26"/>
  <c r="G1463" i="26"/>
  <c r="K1462" i="26"/>
  <c r="I1462" i="26"/>
  <c r="K1461" i="26"/>
  <c r="I1461" i="26"/>
  <c r="F1460" i="26"/>
  <c r="E1460" i="26"/>
  <c r="D1460" i="26"/>
  <c r="K1459" i="26"/>
  <c r="I1459" i="26"/>
  <c r="H1458" i="26"/>
  <c r="G1458" i="26"/>
  <c r="K1457" i="26"/>
  <c r="I1457" i="26"/>
  <c r="K1456" i="26"/>
  <c r="I1456" i="26"/>
  <c r="F1455" i="26"/>
  <c r="E1455" i="26"/>
  <c r="D1455" i="26"/>
  <c r="K1454" i="26"/>
  <c r="I1454" i="26"/>
  <c r="H1453" i="26"/>
  <c r="E1450" i="26"/>
  <c r="D1450" i="26"/>
  <c r="K1452" i="26"/>
  <c r="I1452" i="26"/>
  <c r="K1451" i="26"/>
  <c r="I1451" i="26"/>
  <c r="F1450" i="26"/>
  <c r="F1449" i="26"/>
  <c r="E1449" i="26"/>
  <c r="L1449" i="26" s="1"/>
  <c r="D1449" i="26"/>
  <c r="F1448" i="26"/>
  <c r="F1447" i="26"/>
  <c r="E1447" i="26"/>
  <c r="L1447" i="26" s="1"/>
  <c r="D1447" i="26"/>
  <c r="F1446" i="26"/>
  <c r="E1446" i="26"/>
  <c r="L1446" i="26" s="1"/>
  <c r="D1446" i="26"/>
  <c r="L1277" i="26" l="1"/>
  <c r="K1315" i="26"/>
  <c r="F1276" i="26"/>
  <c r="L1458" i="26"/>
  <c r="L1473" i="26"/>
  <c r="L1478" i="26"/>
  <c r="L1488" i="26"/>
  <c r="F2360" i="26"/>
  <c r="J1330" i="26"/>
  <c r="L1315" i="26"/>
  <c r="H1310" i="26"/>
  <c r="L1312" i="26"/>
  <c r="L1300" i="26"/>
  <c r="L1453" i="26"/>
  <c r="L1483" i="26"/>
  <c r="L2373" i="26"/>
  <c r="G1283" i="26"/>
  <c r="K1449" i="26"/>
  <c r="K1460" i="26"/>
  <c r="I1469" i="26"/>
  <c r="K2363" i="26"/>
  <c r="J2373" i="26"/>
  <c r="G1313" i="26"/>
  <c r="K1446" i="26"/>
  <c r="K1450" i="26"/>
  <c r="K1455" i="26"/>
  <c r="I1458" i="26"/>
  <c r="I1478" i="26"/>
  <c r="K2365" i="26"/>
  <c r="K2370" i="26"/>
  <c r="G1312" i="26"/>
  <c r="K1470" i="26"/>
  <c r="K1480" i="26"/>
  <c r="E1279" i="26"/>
  <c r="L1279" i="26" s="1"/>
  <c r="E1276" i="26"/>
  <c r="L1276" i="26" s="1"/>
  <c r="K1312" i="26"/>
  <c r="H1468" i="26"/>
  <c r="I1283" i="26"/>
  <c r="H1278" i="26"/>
  <c r="H1275" i="26" s="1"/>
  <c r="H1448" i="26"/>
  <c r="H1445" i="26" s="1"/>
  <c r="K1330" i="26"/>
  <c r="H1455" i="26"/>
  <c r="K1475" i="26"/>
  <c r="F1279" i="26"/>
  <c r="G1314" i="26"/>
  <c r="G1311" i="26"/>
  <c r="I1311" i="26"/>
  <c r="J1276" i="26"/>
  <c r="E1310" i="26"/>
  <c r="L1310" i="26" s="1"/>
  <c r="K1314" i="26"/>
  <c r="K1310" i="26" s="1"/>
  <c r="D2225" i="26"/>
  <c r="D1465" i="26"/>
  <c r="K1468" i="26"/>
  <c r="E2226" i="26"/>
  <c r="E1278" i="26"/>
  <c r="L1278" i="26" s="1"/>
  <c r="E1465" i="26"/>
  <c r="J1488" i="26"/>
  <c r="K1278" i="26"/>
  <c r="H1485" i="26"/>
  <c r="I1330" i="26"/>
  <c r="G1295" i="26"/>
  <c r="H1280" i="26"/>
  <c r="I1280" i="26" s="1"/>
  <c r="I1300" i="26"/>
  <c r="D1448" i="26"/>
  <c r="D1445" i="26" s="1"/>
  <c r="I1279" i="26"/>
  <c r="F1277" i="26"/>
  <c r="J1300" i="26"/>
  <c r="E1448" i="26"/>
  <c r="H1470" i="26"/>
  <c r="I1470" i="26" s="1"/>
  <c r="I1314" i="26"/>
  <c r="G1315" i="26"/>
  <c r="J1315" i="26"/>
  <c r="J1295" i="26"/>
  <c r="I1313" i="26"/>
  <c r="I1315" i="26"/>
  <c r="J1282" i="26"/>
  <c r="G1282" i="26"/>
  <c r="G1330" i="26"/>
  <c r="J1283" i="26"/>
  <c r="H2227" i="26"/>
  <c r="L2227" i="26" s="1"/>
  <c r="F1280" i="26"/>
  <c r="J2365" i="26"/>
  <c r="I1467" i="26"/>
  <c r="K1469" i="26"/>
  <c r="G1460" i="26"/>
  <c r="F2227" i="26"/>
  <c r="F2350" i="26"/>
  <c r="G2363" i="26"/>
  <c r="G2370" i="26"/>
  <c r="I1447" i="26"/>
  <c r="G1480" i="26"/>
  <c r="I1483" i="26"/>
  <c r="F2353" i="26"/>
  <c r="F1278" i="26"/>
  <c r="K1277" i="26"/>
  <c r="G1455" i="26"/>
  <c r="I1463" i="26"/>
  <c r="J1467" i="26"/>
  <c r="G1470" i="26"/>
  <c r="H1480" i="26"/>
  <c r="J1480" i="26" s="1"/>
  <c r="J1483" i="26"/>
  <c r="F2226" i="26"/>
  <c r="E2360" i="26"/>
  <c r="H2363" i="26"/>
  <c r="H2353" i="26" s="1"/>
  <c r="L2353" i="26" s="1"/>
  <c r="D2360" i="26"/>
  <c r="D2350" i="26" s="1"/>
  <c r="G2365" i="26"/>
  <c r="H2370" i="26"/>
  <c r="I2370" i="26" s="1"/>
  <c r="D1310" i="26"/>
  <c r="K1276" i="26"/>
  <c r="K1280" i="26"/>
  <c r="I1312" i="26"/>
  <c r="I2365" i="26"/>
  <c r="K2353" i="26"/>
  <c r="I2373" i="26"/>
  <c r="H2226" i="26"/>
  <c r="I1455" i="26"/>
  <c r="K1466" i="26"/>
  <c r="I1466" i="26"/>
  <c r="K1467" i="26"/>
  <c r="G1468" i="26"/>
  <c r="J1469" i="26"/>
  <c r="I1473" i="26"/>
  <c r="G1475" i="26"/>
  <c r="J1478" i="26"/>
  <c r="I1488" i="26"/>
  <c r="J1466" i="26"/>
  <c r="J1473" i="26"/>
  <c r="H1475" i="26"/>
  <c r="G1485" i="26"/>
  <c r="K1485" i="26"/>
  <c r="F1445" i="26"/>
  <c r="H1450" i="26"/>
  <c r="I1453" i="26"/>
  <c r="J1458" i="26"/>
  <c r="H1460" i="26"/>
  <c r="K1447" i="26"/>
  <c r="J1453" i="26"/>
  <c r="I1446" i="26"/>
  <c r="I1449" i="26"/>
  <c r="G1453" i="26"/>
  <c r="G1450" i="26"/>
  <c r="L1448" i="26" l="1"/>
  <c r="G1280" i="26"/>
  <c r="L2226" i="26"/>
  <c r="L1468" i="26"/>
  <c r="L1280" i="26"/>
  <c r="L2363" i="26"/>
  <c r="L1470" i="26"/>
  <c r="L1455" i="26"/>
  <c r="L2370" i="26"/>
  <c r="L1450" i="26"/>
  <c r="G2353" i="26"/>
  <c r="L1485" i="26"/>
  <c r="L1475" i="26"/>
  <c r="L1460" i="26"/>
  <c r="L1480" i="26"/>
  <c r="G1448" i="26"/>
  <c r="H1465" i="26"/>
  <c r="I1276" i="26"/>
  <c r="E2350" i="26"/>
  <c r="J1455" i="26"/>
  <c r="G1276" i="26"/>
  <c r="E2225" i="26"/>
  <c r="I1485" i="26"/>
  <c r="I2227" i="26"/>
  <c r="G2226" i="26"/>
  <c r="K2226" i="26"/>
  <c r="K1279" i="26"/>
  <c r="J1470" i="26"/>
  <c r="J1468" i="26"/>
  <c r="J1485" i="26"/>
  <c r="K1465" i="26"/>
  <c r="J2227" i="26"/>
  <c r="I1468" i="26"/>
  <c r="E1445" i="26"/>
  <c r="L1445" i="26" s="1"/>
  <c r="F1275" i="26"/>
  <c r="K1448" i="26"/>
  <c r="I1448" i="26"/>
  <c r="J1280" i="26"/>
  <c r="J2353" i="26"/>
  <c r="J2363" i="26"/>
  <c r="I2353" i="26"/>
  <c r="J1448" i="26"/>
  <c r="I1480" i="26"/>
  <c r="G2227" i="26"/>
  <c r="G1465" i="26"/>
  <c r="H2360" i="26"/>
  <c r="H2350" i="26" s="1"/>
  <c r="I2363" i="26"/>
  <c r="J2370" i="26"/>
  <c r="G2350" i="26"/>
  <c r="K2350" i="26"/>
  <c r="E1275" i="26"/>
  <c r="L1275" i="26" s="1"/>
  <c r="G1277" i="26"/>
  <c r="J1277" i="26"/>
  <c r="I1277" i="26"/>
  <c r="D1275" i="26"/>
  <c r="K2360" i="26"/>
  <c r="J1278" i="26"/>
  <c r="I1278" i="26"/>
  <c r="F1310" i="26"/>
  <c r="J1313" i="26"/>
  <c r="I1310" i="26"/>
  <c r="G1278" i="26"/>
  <c r="K2227" i="26"/>
  <c r="G2360" i="26"/>
  <c r="F2225" i="26"/>
  <c r="I2226" i="26"/>
  <c r="J2226" i="26"/>
  <c r="H2225" i="26"/>
  <c r="J1475" i="26"/>
  <c r="I1475" i="26"/>
  <c r="K1445" i="26"/>
  <c r="J1450" i="26"/>
  <c r="I1450" i="26"/>
  <c r="J1460" i="26"/>
  <c r="I1460" i="26"/>
  <c r="L2350" i="26" l="1"/>
  <c r="L1465" i="26"/>
  <c r="L2225" i="26"/>
  <c r="L2360" i="26"/>
  <c r="G2225" i="26"/>
  <c r="G1445" i="26"/>
  <c r="K2225" i="26"/>
  <c r="J1310" i="26"/>
  <c r="G1310" i="26"/>
  <c r="K1275" i="26"/>
  <c r="G1275" i="26"/>
  <c r="J1445" i="26"/>
  <c r="I1445" i="26"/>
  <c r="J2360" i="26"/>
  <c r="I1275" i="26"/>
  <c r="I2360" i="26"/>
  <c r="J1275" i="26"/>
  <c r="I2350" i="26"/>
  <c r="J2350" i="26"/>
  <c r="J2225" i="26"/>
  <c r="I2225" i="26"/>
  <c r="J1465" i="26"/>
  <c r="I1465" i="26"/>
  <c r="H1122" i="26" l="1"/>
  <c r="H1121" i="26" l="1"/>
  <c r="E1121" i="26"/>
  <c r="L1121" i="26" l="1"/>
  <c r="H1123" i="26"/>
  <c r="D1123" i="26"/>
  <c r="H1124" i="26"/>
  <c r="E1122" i="26"/>
  <c r="L1122" i="26" s="1"/>
  <c r="D1124" i="26"/>
  <c r="D1121" i="26"/>
  <c r="I1121" i="26"/>
  <c r="F1122" i="26"/>
  <c r="F1124" i="26"/>
  <c r="F1121" i="26"/>
  <c r="D1122" i="26"/>
  <c r="F1123" i="26"/>
  <c r="E1124" i="26"/>
  <c r="L1124" i="26" s="1"/>
  <c r="J1122" i="26" l="1"/>
  <c r="I1122" i="26"/>
  <c r="H1120" i="26"/>
  <c r="E1123" i="26"/>
  <c r="L1123" i="26" s="1"/>
  <c r="J1124" i="26"/>
  <c r="D1120" i="26"/>
  <c r="K1121" i="26"/>
  <c r="G1122" i="26"/>
  <c r="K1123" i="26"/>
  <c r="K1122" i="26"/>
  <c r="E1120" i="26"/>
  <c r="K1124" i="26"/>
  <c r="I1124" i="26"/>
  <c r="G1124" i="26"/>
  <c r="L1120" i="26" l="1"/>
  <c r="K1120" i="26"/>
  <c r="G1123" i="26"/>
  <c r="F1120" i="26"/>
  <c r="I1123" i="26" l="1"/>
  <c r="J1123" i="26"/>
  <c r="G1120" i="26"/>
  <c r="I1120" i="26" l="1"/>
  <c r="J1120" i="26"/>
  <c r="K2379" i="26" l="1"/>
  <c r="D2378" i="26"/>
  <c r="D2379" i="26"/>
  <c r="D2377" i="26"/>
  <c r="D2376" i="26" l="1"/>
  <c r="D2375" i="26" s="1"/>
  <c r="E2379" i="26"/>
  <c r="L2379" i="26" s="1"/>
  <c r="K2378" i="26"/>
  <c r="F2376" i="26"/>
  <c r="F2377" i="26"/>
  <c r="E2378" i="26"/>
  <c r="L2378" i="26" s="1"/>
  <c r="G2378" i="26" l="1"/>
  <c r="J2378" i="26" l="1"/>
  <c r="J2376" i="26"/>
  <c r="J2377" i="26"/>
  <c r="K2376" i="26"/>
  <c r="K2377" i="26" l="1"/>
  <c r="K2375" i="26" s="1"/>
  <c r="I2378" i="26"/>
  <c r="E2376" i="26"/>
  <c r="L2376" i="26" s="1"/>
  <c r="E2377" i="26"/>
  <c r="L2377" i="26" s="1"/>
  <c r="F2379" i="26"/>
  <c r="I2376" i="26" l="1"/>
  <c r="G2377" i="26"/>
  <c r="E2375" i="26"/>
  <c r="G2376" i="26"/>
  <c r="I2377" i="26"/>
  <c r="F2375" i="26"/>
  <c r="G2379" i="26"/>
  <c r="H2375" i="26"/>
  <c r="L2375" i="26" l="1"/>
  <c r="G2375" i="26"/>
  <c r="I2379" i="26"/>
  <c r="J2379" i="26"/>
  <c r="J2375" i="26" l="1"/>
  <c r="I2375" i="26"/>
  <c r="H2274" i="26" l="1"/>
  <c r="F2274" i="26"/>
  <c r="E2274" i="26"/>
  <c r="L2274" i="26" s="1"/>
  <c r="D2274" i="26"/>
  <c r="H2273" i="26"/>
  <c r="F2273" i="26"/>
  <c r="E2273" i="26"/>
  <c r="L2273" i="26" s="1"/>
  <c r="D2273" i="26"/>
  <c r="H2272" i="26"/>
  <c r="F2272" i="26"/>
  <c r="E2272" i="26"/>
  <c r="L2272" i="26" s="1"/>
  <c r="D2272" i="26"/>
  <c r="H2271" i="26"/>
  <c r="F2271" i="26"/>
  <c r="E2271" i="26"/>
  <c r="L2271" i="26" s="1"/>
  <c r="D2271" i="26"/>
  <c r="D2270" i="26" s="1"/>
  <c r="F2270" i="26" l="1"/>
  <c r="H2270" i="26"/>
  <c r="J2271" i="26"/>
  <c r="I2271" i="26"/>
  <c r="K2271" i="26"/>
  <c r="K2272" i="26"/>
  <c r="K2273" i="26"/>
  <c r="K2274" i="26"/>
  <c r="E2270" i="26"/>
  <c r="J2272" i="26"/>
  <c r="J2273" i="26"/>
  <c r="J2274" i="26"/>
  <c r="G2271" i="26"/>
  <c r="G2272" i="26"/>
  <c r="I2272" i="26"/>
  <c r="G2273" i="26"/>
  <c r="I2273" i="26"/>
  <c r="G2274" i="26"/>
  <c r="I2274" i="26"/>
  <c r="L2270" i="26" l="1"/>
  <c r="J2270" i="26"/>
  <c r="K2270" i="26"/>
  <c r="G2270" i="26"/>
  <c r="I2270" i="26"/>
  <c r="D371" i="26"/>
  <c r="F374" i="26"/>
  <c r="D374" i="26"/>
  <c r="D373" i="26"/>
  <c r="D372" i="26"/>
  <c r="F373" i="26"/>
  <c r="F372" i="26"/>
  <c r="F371" i="26"/>
  <c r="J371" i="26" l="1"/>
  <c r="J374" i="26"/>
  <c r="J372" i="26"/>
  <c r="J373" i="26"/>
  <c r="D370" i="26"/>
  <c r="F370" i="26"/>
  <c r="E373" i="26"/>
  <c r="L373" i="26" s="1"/>
  <c r="E372" i="26"/>
  <c r="L372" i="26" s="1"/>
  <c r="E374" i="26"/>
  <c r="L374" i="26" s="1"/>
  <c r="E371" i="26"/>
  <c r="L371" i="26" s="1"/>
  <c r="J370" i="26" l="1"/>
  <c r="E370" i="26"/>
  <c r="L370" i="26" s="1"/>
  <c r="G371" i="26"/>
  <c r="I371" i="26"/>
  <c r="K371" i="26"/>
  <c r="K374" i="26"/>
  <c r="G372" i="26"/>
  <c r="I372" i="26"/>
  <c r="G373" i="26"/>
  <c r="I373" i="26"/>
  <c r="G374" i="26"/>
  <c r="I374" i="26"/>
  <c r="K372" i="26"/>
  <c r="K373" i="26"/>
  <c r="K370" i="26" l="1"/>
  <c r="G370" i="26"/>
  <c r="I370" i="26"/>
  <c r="E15" i="26" l="1"/>
  <c r="H2564" i="26" l="1"/>
  <c r="H2563" i="26"/>
  <c r="H13" i="26" s="1"/>
  <c r="H2562" i="26"/>
  <c r="K1800" i="26" l="1"/>
  <c r="K1803" i="26"/>
  <c r="D2561" i="26"/>
  <c r="D2563" i="26"/>
  <c r="E2562" i="26"/>
  <c r="L2562" i="26" s="1"/>
  <c r="E2564" i="26"/>
  <c r="L2564" i="26" s="1"/>
  <c r="F2561" i="26"/>
  <c r="F2563" i="26"/>
  <c r="D2562" i="26"/>
  <c r="D2564" i="26"/>
  <c r="F2564" i="26"/>
  <c r="F2562" i="26"/>
  <c r="K2562" i="26"/>
  <c r="K2563" i="26"/>
  <c r="H2561" i="26"/>
  <c r="E2561" i="26"/>
  <c r="L2561" i="26" l="1"/>
  <c r="I2564" i="26"/>
  <c r="I2562" i="26"/>
  <c r="K1801" i="26"/>
  <c r="I2561" i="26"/>
  <c r="I1887" i="26"/>
  <c r="I1886" i="26"/>
  <c r="H2560" i="26"/>
  <c r="K2561" i="26"/>
  <c r="K2564" i="26"/>
  <c r="J2564" i="26"/>
  <c r="J2561" i="26"/>
  <c r="I1888" i="26"/>
  <c r="J2563" i="26"/>
  <c r="F2560" i="26"/>
  <c r="D2560" i="26"/>
  <c r="G2562" i="26"/>
  <c r="G2564" i="26"/>
  <c r="J2562" i="26"/>
  <c r="E2563" i="26"/>
  <c r="L2563" i="26" s="1"/>
  <c r="G2561" i="26"/>
  <c r="K11" i="26" l="1"/>
  <c r="I2563" i="26"/>
  <c r="K1802" i="26"/>
  <c r="K1799" i="26" s="1"/>
  <c r="J2560" i="26"/>
  <c r="E2560" i="26"/>
  <c r="L2560" i="26" s="1"/>
  <c r="K2560" i="26"/>
  <c r="G2563" i="26"/>
  <c r="G2560" i="26" l="1"/>
  <c r="I16" i="26"/>
  <c r="J16" i="26"/>
  <c r="I2560" i="26"/>
  <c r="I19" i="26" l="1"/>
  <c r="I17" i="26"/>
  <c r="I18" i="26"/>
  <c r="L15" i="26"/>
  <c r="J19" i="26" l="1"/>
  <c r="F1802" i="26" l="1"/>
  <c r="E1801" i="26"/>
  <c r="E1800" i="26"/>
  <c r="D1802" i="26"/>
  <c r="D1800" i="26"/>
  <c r="D11" i="26" s="1"/>
  <c r="F1800" i="26"/>
  <c r="E1803" i="26"/>
  <c r="D1801" i="26"/>
  <c r="D12" i="26" s="1"/>
  <c r="D1803" i="26"/>
  <c r="D14" i="26" s="1"/>
  <c r="F1801" i="26"/>
  <c r="H1801" i="26"/>
  <c r="H12" i="26" s="1"/>
  <c r="F1803" i="26"/>
  <c r="H1803" i="26"/>
  <c r="H14" i="26" s="1"/>
  <c r="L1801" i="26" l="1"/>
  <c r="F13" i="26"/>
  <c r="F14" i="26"/>
  <c r="F12" i="26"/>
  <c r="L1803" i="26"/>
  <c r="E12" i="26"/>
  <c r="E14" i="26"/>
  <c r="I14" i="26" s="1"/>
  <c r="E11" i="26"/>
  <c r="E3" i="26" s="1"/>
  <c r="D13" i="26"/>
  <c r="I1801" i="26"/>
  <c r="J1801" i="26"/>
  <c r="F4" i="26"/>
  <c r="F11" i="26"/>
  <c r="G11" i="26" s="1"/>
  <c r="D4" i="26"/>
  <c r="E4" i="26"/>
  <c r="D3" i="26"/>
  <c r="I1803" i="26"/>
  <c r="E1802" i="26"/>
  <c r="J1802" i="26"/>
  <c r="G1800" i="26"/>
  <c r="G1803" i="26"/>
  <c r="D1799" i="26"/>
  <c r="H1800" i="26"/>
  <c r="H11" i="26" s="1"/>
  <c r="J1803" i="26"/>
  <c r="G1801" i="26"/>
  <c r="F1799" i="26"/>
  <c r="L1802" i="26" l="1"/>
  <c r="L13" i="26" s="1"/>
  <c r="L1800" i="26"/>
  <c r="L11" i="26" s="1"/>
  <c r="E13" i="26"/>
  <c r="I13" i="26" s="1"/>
  <c r="H1799" i="26"/>
  <c r="H3" i="26"/>
  <c r="G14" i="26"/>
  <c r="I1802" i="26"/>
  <c r="I1800" i="26"/>
  <c r="F3" i="26"/>
  <c r="I12" i="26"/>
  <c r="H4" i="26"/>
  <c r="E1799" i="26"/>
  <c r="L1799" i="26" s="1"/>
  <c r="J1800" i="26"/>
  <c r="L14" i="26"/>
  <c r="G1802" i="26"/>
  <c r="J11" i="26" l="1"/>
  <c r="I11" i="26"/>
  <c r="J1799" i="26"/>
  <c r="I1799" i="26"/>
  <c r="G1799" i="26"/>
  <c r="K14" i="26" l="1"/>
  <c r="G17" i="26"/>
  <c r="J17" i="26"/>
  <c r="G19" i="26"/>
  <c r="G18" i="26" l="1"/>
  <c r="K13" i="26" l="1"/>
  <c r="H1884" i="26" l="1"/>
  <c r="E1884" i="26"/>
  <c r="F1884" i="26"/>
  <c r="D1884" i="26"/>
  <c r="G1886" i="26"/>
  <c r="G1887" i="26"/>
  <c r="G1888" i="26"/>
  <c r="J1886" i="26"/>
  <c r="J1887" i="26"/>
  <c r="J1888" i="26"/>
  <c r="F15" i="26"/>
  <c r="D15" i="26"/>
  <c r="L1884" i="26" l="1"/>
  <c r="I1884" i="26"/>
  <c r="J12" i="26"/>
  <c r="K15" i="26"/>
  <c r="J1884" i="26"/>
  <c r="G1884" i="26"/>
  <c r="G15" i="26" l="1"/>
  <c r="J14" i="26" l="1"/>
  <c r="G12" i="26" l="1"/>
  <c r="J18" i="26"/>
  <c r="I15" i="26" l="1"/>
  <c r="J15" i="26"/>
  <c r="H10" i="26" l="1"/>
  <c r="J13" i="26"/>
  <c r="F10" i="26"/>
  <c r="J10" i="26" l="1"/>
  <c r="G13" i="26" l="1"/>
  <c r="E10" i="26"/>
  <c r="I10" i="26" l="1"/>
  <c r="G10" i="26"/>
  <c r="D10" i="26" l="1"/>
  <c r="L12" i="26" l="1"/>
  <c r="L4" i="26" s="1"/>
  <c r="K12" i="26"/>
  <c r="K10" i="26" l="1"/>
  <c r="L10" i="26"/>
  <c r="K1854" i="26" l="1"/>
</calcChain>
</file>

<file path=xl/sharedStrings.xml><?xml version="1.0" encoding="utf-8"?>
<sst xmlns="http://schemas.openxmlformats.org/spreadsheetml/2006/main" count="4059" uniqueCount="1436">
  <si>
    <t>4.2.1.</t>
  </si>
  <si>
    <t>7.1.</t>
  </si>
  <si>
    <t>4.2.</t>
  </si>
  <si>
    <t>4.3.</t>
  </si>
  <si>
    <t>5.4.</t>
  </si>
  <si>
    <t>5.4.1.</t>
  </si>
  <si>
    <t>5.4.2.</t>
  </si>
  <si>
    <t>5.5.</t>
  </si>
  <si>
    <t>5.5.1.</t>
  </si>
  <si>
    <t>19.</t>
  </si>
  <si>
    <t>20.</t>
  </si>
  <si>
    <t>21.</t>
  </si>
  <si>
    <t>22.</t>
  </si>
  <si>
    <t>5.2.</t>
  </si>
  <si>
    <t>5.2.1.</t>
  </si>
  <si>
    <t>Всего по программам муниципального образования город Сургут</t>
  </si>
  <si>
    <t>привлеченные средства</t>
  </si>
  <si>
    <t>Пояснения, ожидаемые результаты</t>
  </si>
  <si>
    <t>6.1.1.</t>
  </si>
  <si>
    <t>№ п/п</t>
  </si>
  <si>
    <t>Источник финансирования</t>
  </si>
  <si>
    <t>бюджет ХМАО - Югры</t>
  </si>
  <si>
    <t>федеральный бюджет</t>
  </si>
  <si>
    <t>привлечённые средства</t>
  </si>
  <si>
    <t>Всего, в том числе:</t>
  </si>
  <si>
    <t>1.</t>
  </si>
  <si>
    <t>Исполнение</t>
  </si>
  <si>
    <t>Фактически
 профинансировано</t>
  </si>
  <si>
    <t>Наименование программы/подпрограммы</t>
  </si>
  <si>
    <t>Исполнено (кассовый расход)</t>
  </si>
  <si>
    <t>2.</t>
  </si>
  <si>
    <t>3.</t>
  </si>
  <si>
    <t>4.</t>
  </si>
  <si>
    <t>4.1.</t>
  </si>
  <si>
    <t>5.</t>
  </si>
  <si>
    <t>5.1.</t>
  </si>
  <si>
    <t>5.1.1.</t>
  </si>
  <si>
    <t>6.</t>
  </si>
  <si>
    <t>6.1.</t>
  </si>
  <si>
    <t>6.2.</t>
  </si>
  <si>
    <t>7.</t>
  </si>
  <si>
    <t xml:space="preserve">бюджет МО </t>
  </si>
  <si>
    <t>8.</t>
  </si>
  <si>
    <t>9.</t>
  </si>
  <si>
    <t>10.</t>
  </si>
  <si>
    <t>12.</t>
  </si>
  <si>
    <t>13.</t>
  </si>
  <si>
    <t>15.</t>
  </si>
  <si>
    <t>16.</t>
  </si>
  <si>
    <t>17.</t>
  </si>
  <si>
    <t>18.</t>
  </si>
  <si>
    <t>Факт финансирования</t>
  </si>
  <si>
    <t>%  к уточненному плану</t>
  </si>
  <si>
    <t>%  к факту</t>
  </si>
  <si>
    <t>4.3.1.</t>
  </si>
  <si>
    <t>6.2.1.</t>
  </si>
  <si>
    <t>4.2.2.</t>
  </si>
  <si>
    <t>остаток средств</t>
  </si>
  <si>
    <t xml:space="preserve">Утвержденный план 
на 2014 год </t>
  </si>
  <si>
    <t xml:space="preserve">Уточненный план 
на 2014 год </t>
  </si>
  <si>
    <t>Ожидаемое исполнение до конца года</t>
  </si>
  <si>
    <r>
      <t xml:space="preserve">Финансовые затраты на реализацию программы в </t>
    </r>
    <r>
      <rPr>
        <u/>
        <sz val="14"/>
        <rFont val="Times New Roman"/>
        <family val="1"/>
        <charset val="204"/>
      </rPr>
      <t>2014</t>
    </r>
    <r>
      <rPr>
        <sz val="14"/>
        <rFont val="Times New Roman"/>
        <family val="1"/>
        <charset val="204"/>
      </rPr>
      <t xml:space="preserve"> г.  </t>
    </r>
  </si>
  <si>
    <t>Проведение в образовательных организациях мероприятий (ДО)</t>
  </si>
  <si>
    <t>Организация и проведение городских фестивалей (ДО)</t>
  </si>
  <si>
    <t>Подпрограмма 1 «Библиотечное обслуживание населения»</t>
  </si>
  <si>
    <t xml:space="preserve"> Подпрограмма 3 "Дополнительное образование детей в детских школах искусств"</t>
  </si>
  <si>
    <t>Подпрограмма 4 "Организация культурного досуга на базе организаций и учреждений культуры"</t>
  </si>
  <si>
    <t xml:space="preserve"> Подпрограмма 5 "Организация массовых мероприятий"</t>
  </si>
  <si>
    <t xml:space="preserve"> Подпрограмма 6 "Развитие инфраструктуры отрасли культуры "</t>
  </si>
  <si>
    <t>Подпрограмма 7 "Организация отдыха и оздоровления детей и молодёжи в каникулярное время" (на базе учреждений культуры, учреждений дополнительного образования детей)</t>
  </si>
  <si>
    <t xml:space="preserve"> Подпрограмма 1 «Организация занятий физической культурой и массовым спортом»</t>
  </si>
  <si>
    <t>- обеспечение функционирования и развития учреждений, оказывающих муниципальную услугу «Организация занятий физической культурой и массовым спортом» (ДКМПиС)</t>
  </si>
  <si>
    <t>Подпрограмма 2 «Организация дополнительного образования в спортивных школах»</t>
  </si>
  <si>
    <t xml:space="preserve"> - обеспечение функционирования и развития учреждений, оказывающих муниципальную услугу  «Дополнительное образование в спортивных школах» ДКМПиС</t>
  </si>
  <si>
    <t>Подпрограмма 3 «Развитие инфраструктуры спорта».</t>
  </si>
  <si>
    <t xml:space="preserve"> - выполнение работ по завершению строительства объекта "Спортивный городок "На Сайме"</t>
  </si>
  <si>
    <t xml:space="preserve"> - выполнение работ по реконструкции объекта  "Помещение № 23 (балкон) в зал восточных единоборств в СОК "Энергетик"</t>
  </si>
  <si>
    <t xml:space="preserve"> - выполнение работ по  строительству объекта "Спортивный центр с плавательным бассейном на 50 м. в г. Сургуте"</t>
  </si>
  <si>
    <t>Подпрограмма 4 "Организация отдыха  детей и молодёжи в каникулярное время" (на базе учреждений физической культуры и спорта).</t>
  </si>
  <si>
    <t>Мероприятие. Организация работы лагерей дневного пребывания, включая обеспечение питанием (на базе учреждений физической культуры и спорта и учреждений дополнительного образования)</t>
  </si>
  <si>
    <t>"Реализация мероприятий с целью создания условий для развития туризма в Сургуте, расширения спектра туристских услуг для жителей и гостей города"</t>
  </si>
  <si>
    <t>4.3.2.</t>
  </si>
  <si>
    <t>4.4.</t>
  </si>
  <si>
    <t>4.4.1.</t>
  </si>
  <si>
    <t>4.4.2.</t>
  </si>
  <si>
    <t>4.5.</t>
  </si>
  <si>
    <t>4.5.1.</t>
  </si>
  <si>
    <t>4.3.3.</t>
  </si>
  <si>
    <t>4.5.2.</t>
  </si>
  <si>
    <t>4.5.3.</t>
  </si>
  <si>
    <t>4.6.1.</t>
  </si>
  <si>
    <t>4.6.</t>
  </si>
  <si>
    <t>4.7.</t>
  </si>
  <si>
    <t>4.7.1.</t>
  </si>
  <si>
    <t>4.8.</t>
  </si>
  <si>
    <t>5.1.2.</t>
  </si>
  <si>
    <t>5.1.2.1.</t>
  </si>
  <si>
    <t>5.1.2.3.</t>
  </si>
  <si>
    <t>5.4.2.1.</t>
  </si>
  <si>
    <t>5.4.2.2.</t>
  </si>
  <si>
    <t>5.4.2.3.</t>
  </si>
  <si>
    <t>5.4.2.4.</t>
  </si>
  <si>
    <t>29.</t>
  </si>
  <si>
    <t>29.1.</t>
  </si>
  <si>
    <t>29.2.</t>
  </si>
  <si>
    <t>28.1.</t>
  </si>
  <si>
    <t>28.2.</t>
  </si>
  <si>
    <t>28.3.</t>
  </si>
  <si>
    <t>28.4.</t>
  </si>
  <si>
    <t>5.2.2.</t>
  </si>
  <si>
    <t>5.2.2.1.</t>
  </si>
  <si>
    <t>5.2.2.2.</t>
  </si>
  <si>
    <t>4.8.1.</t>
  </si>
  <si>
    <t>Подпрограмма 1. Взаимодействие органов местного самоуправления с институтом гражданского общества в решении вопросов местного значения</t>
  </si>
  <si>
    <t>Подпрограмма 2. Создание условий для расширения доступа населения к информации о деятельности органов местного самоуправления</t>
  </si>
  <si>
    <t>Подпрограмма 3. Поддержка социально ориентированных некоммерческих организаций</t>
  </si>
  <si>
    <t>31.1.</t>
  </si>
  <si>
    <t>31.2.</t>
  </si>
  <si>
    <t>31.2.1.</t>
  </si>
  <si>
    <t>31.3.</t>
  </si>
  <si>
    <t>31.3.1.</t>
  </si>
  <si>
    <t>31.3.2.</t>
  </si>
  <si>
    <t>31.1.2.</t>
  </si>
  <si>
    <t>31.1.3.</t>
  </si>
  <si>
    <t>31.3.3.</t>
  </si>
  <si>
    <t>2.1.</t>
  </si>
  <si>
    <t>Подпрограмма 1.  «Обеспечение выполнения функций департамента финансов»</t>
  </si>
  <si>
    <t>2.1.1.</t>
  </si>
  <si>
    <t>2.2.</t>
  </si>
  <si>
    <t>Подпрограмма 2. «Управление муниципальным долгом городского округа город Сургут»</t>
  </si>
  <si>
    <t>2.2.1.</t>
  </si>
  <si>
    <t>2.2.2.</t>
  </si>
  <si>
    <t>2.3.</t>
  </si>
  <si>
    <t>Подпрограмма 3.  «Формирование резервных средств в бюджете города в соответствии с требованиями бюджетного законодательства».</t>
  </si>
  <si>
    <t>2.3.1.</t>
  </si>
  <si>
    <t>2.3.2.</t>
  </si>
  <si>
    <t>2.4.</t>
  </si>
  <si>
    <t>Подпрограмма 4.  «Функционирование и развитие автоматизированных систем управления бюджетным процессом»</t>
  </si>
  <si>
    <t>2.4.1.</t>
  </si>
  <si>
    <t>Всего по программе, в том числе:</t>
  </si>
  <si>
    <t>бюджет ХМАО-Югры</t>
  </si>
  <si>
    <t>Подпрограмма 1: «Осуществление отдельных государственных полномочий  по опеке и попечительству на 2014 – 2016 годы»</t>
  </si>
  <si>
    <t>Всего по подпрограмме, в том числе:</t>
  </si>
  <si>
    <t>Подпрограмма 2: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приемным родителям за счет средств субвенций, поступающих из федерального бюджета, бюджета Ханты-Мансийского автономного округа – Югры  на 2014 -2016 годы»</t>
  </si>
  <si>
    <t>Профилактика правонарушений в общественных местах и в сфере безопасности дорожного движения</t>
  </si>
  <si>
    <t>бюджет МО</t>
  </si>
  <si>
    <t>Создание общественных формирований правоохранительной направленности (общественные формирования, добровольные народные дружины, родительские патрули, молодежные отряды и т.д.), материальное стимулирование граждан, участвующих в охране общественного порядка, пресечении преступлений и иных правонарушений</t>
  </si>
  <si>
    <t>Ежемесячные выплаты гражданам, участвующим в деятельности добровольных формирований населения по охране общественного порядка и привлекаемым Администрацией города и органами внутренних дел к охране общественного порядка на территории городского округа город Сургут в соответствии с п.1 Решения Думы города Сургута от 16.02.2012 № 149-V ДГ "Об установлении социальной гарантии гражданам, участвующим в деятельности добровольных формирований населения по охране общественного порядка</t>
  </si>
  <si>
    <t>Реализация переданного органам местного самоуправления муниципального образования городской округу город Сургут отдельного государственного полномочия по созданию административных комиссий и организационному обеспечению их деятельности. Обеспечение деятельности административной комиссии</t>
  </si>
  <si>
    <t>Реализация переданного органам местного самоуправления муниципального образования городской округ город Сургут отдельного государственного полномочия по образованию и организации деятельности комиссий по делам несовершеннолетних и защите их прав  в соответствии с  Законом Ханты-Мансийского АО - Югры от 12 октября 2005 г. N 74-оз "О комиссиях по делам несовершеннолетних и защите их прав в Ханты-Мансийском автономном округе - Югре и наделении органов местного самоуправления отдельными государственными полномочиями по образованию и организации деятельности комиссий по делам несовершеннолетних и защите их прав"</t>
  </si>
  <si>
    <t>17.1.</t>
  </si>
  <si>
    <t>17.1.1.</t>
  </si>
  <si>
    <t>Реализация проекта "Растем вместе" (формирование у учащихся культуры толерантности и этнокультурной компетентности)(ДО)</t>
  </si>
  <si>
    <t>Проведение курсов "Развитие языковой, речевой компетентности детей мигрантов, не владеющих русским языком" (ДО)</t>
  </si>
  <si>
    <t>29.2.1.</t>
  </si>
  <si>
    <t>29.2.2.</t>
  </si>
  <si>
    <t>Фестиваль творчества детей с ограниченными возможностями здоровья "Солнце для всех" (ДО)</t>
  </si>
  <si>
    <t>Фестиваль-конкурс детского творчества "Созвездие" для детей сирот и детей, оставшихся без попечения родителей (ДО)</t>
  </si>
  <si>
    <t>Фестиваль детского и юношеского творчества "Радуга детства" (ДО)</t>
  </si>
  <si>
    <t>17.1.2.</t>
  </si>
  <si>
    <t>17.1.3.</t>
  </si>
  <si>
    <t>17.1.4.</t>
  </si>
  <si>
    <t>17.2.</t>
  </si>
  <si>
    <t>17.2.1.</t>
  </si>
  <si>
    <t>Подготовка (переподготовка) специалистов по установленным программам в соответствующих учебных заведениях</t>
  </si>
  <si>
    <t>Улучшение материально-технической базы учреждения</t>
  </si>
  <si>
    <t>Обеспечение функционирования муниципального казенного учреждения "Сургутский спасательный центр", оказывающего муниципальную услугу.</t>
  </si>
  <si>
    <t>Обеспечение условий оказания муниципальной услуги: содержание территории, здания, помещений, оборудования и инвентаря учреждения</t>
  </si>
  <si>
    <t>Создание спасательных постов на местах массового отдыха людей на водных объектах в 
рамках подпрограммы "Организации и обеспечение мероприятий в сфере гражданской обороны, защиты населения и территории ХМАО-Югры 
от чрезвычайных ситуаций" государственной программы "Защита населения и территорий от чрезвычайных ситуаций, обеспечение пожарной безопасности в ХМАО-Югре на 2014-2020 годы"</t>
  </si>
  <si>
    <t>Подготовка (переподготовка) работников по установленным программам в соответствующих учебных заведениях</t>
  </si>
  <si>
    <t>Организация технического обслуживания имеющегося оборудования</t>
  </si>
  <si>
    <t>Организация  сопровождения программного продукта.</t>
  </si>
  <si>
    <t>Модернизации существующей системы оповещения населения города.</t>
  </si>
  <si>
    <t>16.1.</t>
  </si>
  <si>
    <t>16.1.1.</t>
  </si>
  <si>
    <t>16.1.2.</t>
  </si>
  <si>
    <t>16.1.3.</t>
  </si>
  <si>
    <t>16.1.4.</t>
  </si>
  <si>
    <t>16.1.5.</t>
  </si>
  <si>
    <t>16.2.</t>
  </si>
  <si>
    <t>16.2.1.</t>
  </si>
  <si>
    <t>16.2.2.</t>
  </si>
  <si>
    <t>16.2.3.</t>
  </si>
  <si>
    <t>16.2.4.</t>
  </si>
  <si>
    <t>16.2.5.</t>
  </si>
  <si>
    <t>16.3.</t>
  </si>
  <si>
    <t>16.3.1.</t>
  </si>
  <si>
    <t>16.3.2.</t>
  </si>
  <si>
    <t>бюджет ХМАО-Югра</t>
  </si>
  <si>
    <t>Инженерные сети в посёлке Снежный (кварталы С46,С47) (УКС)</t>
  </si>
  <si>
    <t>Застройка микрорайона 48. Инженерные сети (УКС)</t>
  </si>
  <si>
    <t>Инженерные сети в посёлке Снежный (УКС)</t>
  </si>
  <si>
    <t>Магистральный водовод от водозабора 8а по Нефтеюганскому шоссе до ВК-1 (сети водоснабжения жилой и промышленной зоны речного порта с увеличенным диаметром)</t>
  </si>
  <si>
    <t>32.1.1.</t>
  </si>
  <si>
    <t>11.1.</t>
  </si>
  <si>
    <t>11.1.1.</t>
  </si>
  <si>
    <t>11.1.2.</t>
  </si>
  <si>
    <t>11.1.3.</t>
  </si>
  <si>
    <t>11.1.4.</t>
  </si>
  <si>
    <t>11.2.</t>
  </si>
  <si>
    <t>11.2.1.</t>
  </si>
  <si>
    <t>Подпрограмма 1 "Дошкольное образование в образовательных учреждениях, реализующих программу дошкольного образования"</t>
  </si>
  <si>
    <t>Детский сад "Золотой Ключик" (УКС)</t>
  </si>
  <si>
    <t>Подпрограмма 3 "Дополнительное образование в учреждениях дополнительного образования детей"</t>
  </si>
  <si>
    <t>3.1.</t>
  </si>
  <si>
    <t>3.1.1.</t>
  </si>
  <si>
    <t>30.1.</t>
  </si>
  <si>
    <t>Внедрение института наставничества в рамках Школы муниципального служащего</t>
  </si>
  <si>
    <t>30.2.</t>
  </si>
  <si>
    <t>30.2.1.</t>
  </si>
  <si>
    <t>Курсы повышения квалификации</t>
  </si>
  <si>
    <t>30.2.2.</t>
  </si>
  <si>
    <t>Всего по мероприятию, в том числе:</t>
  </si>
  <si>
    <t>Заключение договора страхования муниципального имущества</t>
  </si>
  <si>
    <t>1. Выполнение функций главного администратора неналоговых поступлений в бюджет городского округа и источников финансирования дефицита бюджета городского округа
2. Выполнение функций, осуществление финансово-хозяйственной деятельности главного распорядителя бюджетных средств</t>
  </si>
  <si>
    <t>1. Обеспечение достоверности и актуализации сведений реестра муниципального имущества
2. Контроль за сохранностью и целевым использованием  муниципального имущества
3.  Приведение структуры и состава муниципального имущества  в соответствие вопросам местного значения
4. Приватизация объектов муниципальной собственности
5. Осуществление муниципального земельного контроля
6. Предоставление в аренду земельных участков, находящихся в муниципальной собственности</t>
  </si>
  <si>
    <t>25.1.</t>
  </si>
  <si>
    <t>25.2.</t>
  </si>
  <si>
    <t>25.3.</t>
  </si>
  <si>
    <t>25.4.</t>
  </si>
  <si>
    <t>26.</t>
  </si>
  <si>
    <t>4.2.3.</t>
  </si>
  <si>
    <t>4.3.4.</t>
  </si>
  <si>
    <t>4.4.3.</t>
  </si>
  <si>
    <t>4.5.4.</t>
  </si>
  <si>
    <t>4.6.2.</t>
  </si>
  <si>
    <t>Детская школа искусств, мкр.ПИКС (ДАиГ)</t>
  </si>
  <si>
    <t>Строительство, реконструкция и капитальный ремонт объектов физической культуры и спорта (ДАиГ)</t>
  </si>
  <si>
    <t>выполнение работ по обследованию здания по объекту "МБОУ ДОД СДЮСШОР "Югория"</t>
  </si>
  <si>
    <t>6.1.2.</t>
  </si>
  <si>
    <t>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город Сургут</t>
  </si>
  <si>
    <t>6.2.2.</t>
  </si>
  <si>
    <t>6.2.3.</t>
  </si>
  <si>
    <t>6.2.4.</t>
  </si>
  <si>
    <t>Встроенно-пристроенное помещение, расположенное ул.Первопроходцев,18</t>
  </si>
  <si>
    <t>6.3.</t>
  </si>
  <si>
    <t>6.3.1.</t>
  </si>
  <si>
    <t>Пол-ка"Нефтяник"700 пос.мкр.37 (УКС)</t>
  </si>
  <si>
    <t>МБУЗ "ГП №4", пр.Набережный,41</t>
  </si>
  <si>
    <t>МБУЗ КГБ №1. Ожоговый корпус.</t>
  </si>
  <si>
    <t>МБОУ ДОД "ДШИ №1", ул.50 лет ВЛКСМ, 6/1</t>
  </si>
  <si>
    <t>МБОУ СОШ №26</t>
  </si>
  <si>
    <t>МБОУ СОШ №18</t>
  </si>
  <si>
    <t>МБОУ СОШ №27</t>
  </si>
  <si>
    <t>МБОУ СОШ №32</t>
  </si>
  <si>
    <t>МБУК "Сургутский краеведческий музей", ул.30 лет Победы, 21/2"</t>
  </si>
  <si>
    <t>МБУК "Галерея современного искусства "СТЕРХ" (УКС)</t>
  </si>
  <si>
    <t>Поликлиника п.Юность,ул.Саянская,д.15/1(УКС)</t>
  </si>
  <si>
    <t>22.1.</t>
  </si>
  <si>
    <t>22.1.1.</t>
  </si>
  <si>
    <t>22.1.1.1.</t>
  </si>
  <si>
    <t>22.1.1.2.</t>
  </si>
  <si>
    <t>22.1.1.3.</t>
  </si>
  <si>
    <t>22.1.1.4.</t>
  </si>
  <si>
    <t>22.1.1.5.</t>
  </si>
  <si>
    <t>22.1.1.6.</t>
  </si>
  <si>
    <t>22.1.1.7.</t>
  </si>
  <si>
    <t>22.1.1.8.</t>
  </si>
  <si>
    <t>22.1.2.</t>
  </si>
  <si>
    <t>22.1.2.1.</t>
  </si>
  <si>
    <t>22.1.2.2.</t>
  </si>
  <si>
    <t>22.1.2.3.</t>
  </si>
  <si>
    <t>22.1.2.4.</t>
  </si>
  <si>
    <t>22.1.2.5.</t>
  </si>
  <si>
    <t>22.1.2.6.</t>
  </si>
  <si>
    <t>22.1.2.7.</t>
  </si>
  <si>
    <t>22.1.2.8.</t>
  </si>
  <si>
    <t>8.1.</t>
  </si>
  <si>
    <t>Подпрограмма 1 «Создание условий для обеспечения качественными коммунальными услугами»</t>
  </si>
  <si>
    <t>8.1.1.</t>
  </si>
  <si>
    <t>8.1.2.</t>
  </si>
  <si>
    <t>8.1.3.</t>
  </si>
  <si>
    <t>8.1.4.</t>
  </si>
  <si>
    <t>Выполнение строительно-монтажных работ по капитальному ремонту объектов коммунального комплекса</t>
  </si>
  <si>
    <t>8.1.5.</t>
  </si>
  <si>
    <t>8.2.</t>
  </si>
  <si>
    <t>Подпрограмма 2 «Обеспечение равных прав потребителей на получение энергетических ресурсов»</t>
  </si>
  <si>
    <t>8.2.1.</t>
  </si>
  <si>
    <t>9.1.</t>
  </si>
  <si>
    <t>9.2.</t>
  </si>
  <si>
    <t>9.3.</t>
  </si>
  <si>
    <t>9.4.</t>
  </si>
  <si>
    <t xml:space="preserve">Оформление землеустроительной документации на земельные участки под нежилыми объектами </t>
  </si>
  <si>
    <t>9.5.</t>
  </si>
  <si>
    <t>9.6.</t>
  </si>
  <si>
    <t>9.7.</t>
  </si>
  <si>
    <t>9.8.</t>
  </si>
  <si>
    <t>9.9.</t>
  </si>
  <si>
    <t>9.10.</t>
  </si>
  <si>
    <t>9.11.</t>
  </si>
  <si>
    <t>9.12.</t>
  </si>
  <si>
    <t>9.13.</t>
  </si>
  <si>
    <t>9.14.</t>
  </si>
  <si>
    <t>9.15.</t>
  </si>
  <si>
    <t>Финансовое обеспечение содержания МКУ «Казна городского хозяйства»</t>
  </si>
  <si>
    <t>9.16.</t>
  </si>
  <si>
    <t>10.1.</t>
  </si>
  <si>
    <t>В муниципальном секторе</t>
  </si>
  <si>
    <t>10.1.1.</t>
  </si>
  <si>
    <t>10.1.2.</t>
  </si>
  <si>
    <t xml:space="preserve">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t>
  </si>
  <si>
    <t>10.1.3.</t>
  </si>
  <si>
    <t xml:space="preserve">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t>
  </si>
  <si>
    <t>10.2.</t>
  </si>
  <si>
    <t>В системах коммунальной инфраструктуры</t>
  </si>
  <si>
    <t>10.2.1.</t>
  </si>
  <si>
    <t xml:space="preserve">Реконструкция уличных водопроводных сетей с применением современных материалов </t>
  </si>
  <si>
    <t>10.2.2.</t>
  </si>
  <si>
    <t xml:space="preserve">Внедрение частотных преобразователей на насосном оборудовании водозаборных сооружений </t>
  </si>
  <si>
    <t>10.2.3.</t>
  </si>
  <si>
    <t>Установка энергоэкономичного и надежного оборудования на водозаборных сооружениях</t>
  </si>
  <si>
    <t>10.2.4.</t>
  </si>
  <si>
    <t>Реконструкция котельных установок, в том  числе: Реконструкция котельного оборудования</t>
  </si>
  <si>
    <t>10.2.5.</t>
  </si>
  <si>
    <t>Техническое перевооружение магистральных тепловых сетей на основе современных технологий</t>
  </si>
  <si>
    <t>10.2.6.</t>
  </si>
  <si>
    <t>Оптимизация работы системы электроснабжения объектов предприятий (техническое перевооружение внутренних сетей освещения на котельных, замена светильников на светильники с энергосберегающими лампами)</t>
  </si>
  <si>
    <t>10.3.</t>
  </si>
  <si>
    <t>В жилищном фонде</t>
  </si>
  <si>
    <t>10.3.1.</t>
  </si>
  <si>
    <t>12.1.</t>
  </si>
  <si>
    <t>Подпрограмма 1 "Обеспечение жилыми помещениями граждан, проживающих в аварийных, ветхих многоквартирных домах и в жилых помещениях, непригодных для проживания"</t>
  </si>
  <si>
    <t>12.1.1.</t>
  </si>
  <si>
    <t>12.1.2.</t>
  </si>
  <si>
    <t>12.1.3.</t>
  </si>
  <si>
    <t>12.1.4.</t>
  </si>
  <si>
    <t>12.1.5.</t>
  </si>
  <si>
    <t>12.2.</t>
  </si>
  <si>
    <t>Предоставление субсидии на приобретение жилого помещения в собственность на территории муниципального образования городского округа город Сургут</t>
  </si>
  <si>
    <t>13.1.</t>
  </si>
  <si>
    <t>13.1.1.</t>
  </si>
  <si>
    <t>13.1.2.</t>
  </si>
  <si>
    <t>13.1.3.</t>
  </si>
  <si>
    <t>13.1.4.</t>
  </si>
  <si>
    <t>13.1.5.</t>
  </si>
  <si>
    <t>13.1.6.</t>
  </si>
  <si>
    <t>13.1.7.</t>
  </si>
  <si>
    <t>13.1.8.</t>
  </si>
  <si>
    <t>13.2.</t>
  </si>
  <si>
    <t>13.2.1.</t>
  </si>
  <si>
    <t>13.2.2.</t>
  </si>
  <si>
    <t>13.2.3.</t>
  </si>
  <si>
    <t>13.2.4.</t>
  </si>
  <si>
    <t>13.3.</t>
  </si>
  <si>
    <t>13.3.1.</t>
  </si>
  <si>
    <t>14.1.</t>
  </si>
  <si>
    <t>14.2.</t>
  </si>
  <si>
    <t>14.3.</t>
  </si>
  <si>
    <t>15.1.</t>
  </si>
  <si>
    <t>15.2.</t>
  </si>
  <si>
    <t>15.3.</t>
  </si>
  <si>
    <t>15.4.</t>
  </si>
  <si>
    <t>Муниципальная программа «Управление Муниципальной Информационной Системой на 2014-2020 годы» (УСиИ)</t>
  </si>
  <si>
    <t>18.1.</t>
  </si>
  <si>
    <t xml:space="preserve">Исполнение плановых показателей по расходам в части средств местного бюджета за отчетный год </t>
  </si>
  <si>
    <t>18.2.</t>
  </si>
  <si>
    <t xml:space="preserve">Внедрение современных технологий электронного взаимодействия  на территории муниципального образования, в том числе при оказании государственных и муниципальных услуг  </t>
  </si>
  <si>
    <t>Организация сопровождения отдельных информационных систем</t>
  </si>
  <si>
    <t>Обеспечение выполнения функций МКУ «ИЦ «АСУ-город»</t>
  </si>
  <si>
    <t xml:space="preserve">Централизованное приобретение товаров, выполнение работ, оказания услуг в сфере информатизации </t>
  </si>
  <si>
    <t>Обеспечение защиты информации в Муниципальной Информационной Системе</t>
  </si>
  <si>
    <t>Приобретение, разработка и модернизация информационных систем направленных на автоматизацию деятельности структурных подразделений Администрации города (Департамент имущественных и земельных отношений, департамент по экономической политике, управление кадров и муниципальной службы, правовое управление Администрации города)</t>
  </si>
  <si>
    <t>27.1.</t>
  </si>
  <si>
    <t>27.2.</t>
  </si>
  <si>
    <t>Подпрограмма "Предоставление субсидий на строительство или приобретение жилья за счет средств местного бюджета"</t>
  </si>
  <si>
    <t>20.1.</t>
  </si>
  <si>
    <t>20.1.1.</t>
  </si>
  <si>
    <t>20.1.2.</t>
  </si>
  <si>
    <t>20.2.</t>
  </si>
  <si>
    <t>20.2.1.</t>
  </si>
  <si>
    <t>20.3.</t>
  </si>
  <si>
    <t>20.3.1.</t>
  </si>
  <si>
    <t xml:space="preserve">Подпрограмма "Обеспечение мерами государственной поддержки по улучшению жилищных условий отдельных категорий граждан в городе Сургуте" </t>
  </si>
  <si>
    <t>1.2.</t>
  </si>
  <si>
    <t>муниципальных учреждений, подведомственных департаменту образования</t>
  </si>
  <si>
    <t>МКУ «Казна городского хозяйства», подведомственного департаменту городского хозяйства</t>
  </si>
  <si>
    <t>муниципальные предприятия (СГМУП «ГТС», СГМУП «Горводоканал», СГМУЭП «Горсвет», СГМУП «Тепловик», СГМУ Коммунальное предприятие, СГМУП «ДорРемТех»), курируемых департаментом городского хозяйства</t>
  </si>
  <si>
    <t>в структурных подразделениях,
не являющиеся юридическими лицами</t>
  </si>
  <si>
    <t>в муниципальных учреждениях, подведомственных департаменту образования</t>
  </si>
  <si>
    <t>в муниципальных предприятиях (СГМУП «ГТС», СГМУП «Горводоканал», СГМУЭП «ДорРемТех»,  СГМУЭП «РКЦ ЖКХ г. Сургута»), курируемых департаментом городского хозяйства</t>
  </si>
  <si>
    <t>в структурных подразделениях,
не являющиеся юридическими лицами, в части диспансеризации</t>
  </si>
  <si>
    <t>МКУ «ИЦ «АСУ- город», подведомственном управлению связи и информатизации</t>
  </si>
  <si>
    <t>МКУ «Дирекция эксплуатации административных зданий и инженерных систем», подведомственном департаменту городского хозяйства</t>
  </si>
  <si>
    <t>в муниципальных предприятиях  (СГМУП «ГТС», СГМУП «Горводоканал», СГМУЭП «Горсвет», СГМУЭП «ДорРемТех», СГМУП «Тепловик», СГМУ Коммунальное предприятие, СГМУП «РКЦ ЖКХ г. Сургута»), курируемых департаментом городского хозяйства</t>
  </si>
  <si>
    <t>в МКУ «Сургутский спасательный центр», подведомственном управлению
по делам ГО и ЧС</t>
  </si>
  <si>
    <t>муниципальных предприятий (СГМУП «ГТС», СГМУП «Горводоканал», СГМУЭП «Горсвет», СГМУП «ДорРемТех», СГМУП «Тепловик», СГМУ Коммунальное предприятие), курируемых департаментом городского хозяйства</t>
  </si>
  <si>
    <t>МКУ «Хозяйственно-эксплуатационное управление»</t>
  </si>
  <si>
    <t>МКУ «Казна городского хозяйства», подведомственное департаменту городского хозяйства</t>
  </si>
  <si>
    <t>структурных подразделениях Администрации города, (МФЦ)</t>
  </si>
  <si>
    <t>1.3.</t>
  </si>
  <si>
    <t>1.3.1.</t>
  </si>
  <si>
    <t>1.3.2.</t>
  </si>
  <si>
    <t>Предоставление субсидии на выполнение муниципального задания и на иные цели подведомственным учреждениям, оказывающим муниципальную услугу «Дошкольное образование в образовательных учреждениях, реализующих программу дошкольного образования»</t>
  </si>
  <si>
    <t xml:space="preserve">Предоставление субсидии на выполнение муниципального задания и на иные цели подведомственным учреждениям, оказывающим муниципальную услугу «Общее и дополнительное образование в общеобразовательных учреждениях» </t>
  </si>
  <si>
    <t>Предоставление субсидий на возмещение затрат по оказанию услуг по предоставлению общего образования с выполнением требований федерального государственного образовательного стандарта  негосударственным общеобразовательным учреждениям</t>
  </si>
  <si>
    <t xml:space="preserve">Предоставление субсидии на возмещение затрат на организацию функционирования лагеря с дневным пребыванием детей негосударственным общеобразовательным учреждениям </t>
  </si>
  <si>
    <t>Обеспечение деятельности департамента образования,  подведомственных муниципальных казенных учреждений</t>
  </si>
  <si>
    <t>Организация и финансовое обеспечение подвоза обучающихся, проживающих в отдаленных микрорайонах города, на учебные занятия в муниципальные общеобразовательные учреждения</t>
  </si>
  <si>
    <t>Финансовое обеспечение и выплата стипендий за отличные успехи в учебе, им. А.С. Знаменского, в области физической культуры и спорта, назначенных приказом департамента образования</t>
  </si>
  <si>
    <t>Организация и финансовое обеспечение технического обслуживания компьютерной и копировально-множительной техники в муниципальных образовательных учреждениях, подведомственных департаменту образования</t>
  </si>
  <si>
    <t>Финансовое обеспечение предоставления завтраков и обедов в учебное время обучающимся муниципальных  общеобразовательных учреждений, привлекающих для организации питания предприятия общественного питания, в рамках исполнения переданного отдельного  государственного полномочия</t>
  </si>
  <si>
    <t xml:space="preserve"> Финансовое обеспечение организации отдыха и оздоровления детей, проживающих на территории муниципального образования, в организациях, обеспечивающих отдых и оздоровление детей на территории округа и за его пределами, в рамках исполнения переданного отдельного  государственного полномочия</t>
  </si>
  <si>
    <t>Финансовое обеспечение организации начисления и выплаты компенсации части родительской платы за присмотр и уход за детьми в образовательных учреждениях, реализующих основную общеобразовательную программу дошкольного образования, в рамках исполнения переданного отдельного  государственного полномочия</t>
  </si>
  <si>
    <t>3.1.2.</t>
  </si>
  <si>
    <t>3.1.3.</t>
  </si>
  <si>
    <t>3.1.3.1.</t>
  </si>
  <si>
    <t>Развитие инфраструктуры дошкольных образовательных учреждений в целях повышения доступности дошкольного образования</t>
  </si>
  <si>
    <t>3.2.</t>
  </si>
  <si>
    <t>3.2.1.</t>
  </si>
  <si>
    <t>3.2.2.</t>
  </si>
  <si>
    <t>3.2.3.</t>
  </si>
  <si>
    <t>3.3.</t>
  </si>
  <si>
    <t>3.3.1.</t>
  </si>
  <si>
    <t>Развитие инфраструктуры учреждений дополнительного образования детей</t>
  </si>
  <si>
    <t>3.3.2.</t>
  </si>
  <si>
    <t>3.3.2.1.</t>
  </si>
  <si>
    <t>3.3.3.</t>
  </si>
  <si>
    <t>3.4.</t>
  </si>
  <si>
    <t>3.4.1.</t>
  </si>
  <si>
    <t>3.4.2.</t>
  </si>
  <si>
    <t>3.5.</t>
  </si>
  <si>
    <t>3.5.1.</t>
  </si>
  <si>
    <t>3.5.2.</t>
  </si>
  <si>
    <t>3.5.3.</t>
  </si>
  <si>
    <t>3.5.4.</t>
  </si>
  <si>
    <t>3.5.5.</t>
  </si>
  <si>
    <t>3.5.6.</t>
  </si>
  <si>
    <t>3.5.7.</t>
  </si>
  <si>
    <t>3.5.8.</t>
  </si>
  <si>
    <t>Всего по программе, 
в том числе:</t>
  </si>
  <si>
    <t>Всего по подпрограмме, 
в том числе:</t>
  </si>
  <si>
    <t>Всего по мероприятию, 
в том числе:</t>
  </si>
  <si>
    <t>Выполнение строительно-монтажных работ по реконструкции, расширению, модернизация объектов коммунального комплекса</t>
  </si>
  <si>
    <t>Выполнение проектных изыскательских работ по капитальному ремонту объектов коммунального комплекса</t>
  </si>
  <si>
    <t>Предоставление субсидии на возмещение недополученных доходов организациям, осуществляющим реализацию населению сжиженного газа</t>
  </si>
  <si>
    <t xml:space="preserve"> Муниципальная программа «Управление муниципальным имуществом в сфере жилищно-коммунального хозяйства в городе Сургуте на 2014 — 2016 годы» (ДГХ)</t>
  </si>
  <si>
    <t>Оказание услуг по начислению, учету, сбору и перечислению платы за социальный наем муниципальных жилых помещений</t>
  </si>
  <si>
    <t>Выполнение работ по формированию и проведению государственного кадастрового учета земельных участков, на которых расположены многоквартирные дома</t>
  </si>
  <si>
    <t>Организация изготовления, корректировки и внесения изменений в техническую документацию длительного хранения на объекты муниципального имущества</t>
  </si>
  <si>
    <t>Организация проведения оценки материального ущерба при пожаре</t>
  </si>
  <si>
    <t xml:space="preserve">Возмещение затрат на капитальный ремонт многоквартирных домов в части муниципальной собственности  </t>
  </si>
  <si>
    <t>Накопление взносов на капитальный ремонт многоквартирных домов в части муниципальной собственности</t>
  </si>
  <si>
    <t>Муниципальная программа «Энергосбережение и повышение энергетической эффективности в городе Сургуте на 2014 — 2020 годы» (ДГХ)</t>
  </si>
  <si>
    <t>Муниципальная программа «Развитие транспортной системы города Сургута на 2014 — 2020 годы» (ДГХ)</t>
  </si>
  <si>
    <t>Подпрограмма 1 «Дорожное хозяйство»</t>
  </si>
  <si>
    <t>Выполнение проектно-изыскательских работ по объекту "Объездная автомобильная дорога к дачным кооперативам "Черемушки", "Север-1", "Север-2" в обход гидротехнических сооружений ГРЭС-1 и ГРЭС-2" (ДАиГ)</t>
  </si>
  <si>
    <t>Выполнение проектно-изыскательских работ по объекту «Улица Киртбая от ул. 1 «З» до ул. 3 «З» (ДАиГ)</t>
  </si>
  <si>
    <t>Выполнение проектно-изыскательских работ по объекту "Улица 5 "З" от Нефтеюганского шоссе до ул. 39 "З" (ДАиГ)</t>
  </si>
  <si>
    <t>Выполнение проектно-изыскательских работ по объекту "Автомобильная дорога к новому кладбищу" (ДАиГ)</t>
  </si>
  <si>
    <t>11.1.6.</t>
  </si>
  <si>
    <t>11.1.7.</t>
  </si>
  <si>
    <t xml:space="preserve">Капитальный ремонт линий уличного освещения (ДГХ)
</t>
  </si>
  <si>
    <t>11.1.8.</t>
  </si>
  <si>
    <t>Обеспечение комплексного содержания автомобильных дорог, искусственных сооружений в соответствии с требованиями к эксплуатационному состоянию, допустимому по условиям обеспечения безопасности дорожного движения (ДГХ)</t>
  </si>
  <si>
    <t>Осуществление городских пассажирских  регулярных перевозок (Субсидия на финансовое обеспечение (возмещение затрат) в связи с оказанием услуг по городским пассажирским перевозкам) (ДГХ)</t>
  </si>
  <si>
    <t>11.2.2.</t>
  </si>
  <si>
    <t>Изготовление и размещение маршрутных указателей на остановочных пунктах общественного транспорта (ДГХ)</t>
  </si>
  <si>
    <t>11.2.3.</t>
  </si>
  <si>
    <t>Приобретение транспортных средств категории М3 (ДИЗО)</t>
  </si>
  <si>
    <t>Муниципальная программа «Улучшение жилищных условий населения города Сургута на 2014 — 2020 годы» (ДГХ)</t>
  </si>
  <si>
    <t>Обследование жилых домов на предмет признания их аварийными или жилых помещений непригодными для проживания (ДГХ)</t>
  </si>
  <si>
    <t>Оценка рыночной стоимости квартир (ДГХ)</t>
  </si>
  <si>
    <t>Выплата выкупной цены за изымаемое жилое помещение собственникам жилых помещений (ДГХ)</t>
  </si>
  <si>
    <t>Снос домов, подлежащих выводу из эксплуатации с последующим демонтажем строительных конструкций, в связи с переселением из них граждан (ДГХ)</t>
  </si>
  <si>
    <t>Муниципальная программа «Комфортное проживание в городе Сургуте на 2014 — 2016 годы» (ДГХ)</t>
  </si>
  <si>
    <t>Подпрограмма 1 "Безопасная среда" (ДГХ)</t>
  </si>
  <si>
    <t>Ликвидация несанкционированных свалок в районах застройки муниципального и бесхозяйного жилищного фонда (в рамках муниципальной работы «Обеспечение комфортных и безопасных условий проживания в жилищном фонде»)</t>
  </si>
  <si>
    <t>Выполнение работ по содержанию пожарных водоёмов (в рамках муниципальной работы «Обеспечение комфортных и безопасных условий проживания в жилищном фонде»)</t>
  </si>
  <si>
    <t>Выполнение работ по промывке систем теплоснабжения в ветхом жилищном фонде (в рамках муниципальной работы «Обеспечение комфортных и безопасных условий проживания в жилищном фонде»)</t>
  </si>
  <si>
    <t>Выполнение работ  по содержанию водопропускных канав (в рамках муниципальной работы «Обеспечение комфортных и безопасных условий проживания в жилищном фонде»)</t>
  </si>
  <si>
    <t>Выполнение работ по зимнему содержанию проездов к жилым строениям и строениям, приспособленным для проживания (в рамках муниципальной работы «Обеспечение комфортных и безопасных условий проживания в жилищном фонде»)</t>
  </si>
  <si>
    <t>Предоставление управляющим организациям субсидии на возмещение недополученных доходов в связи с оказанием услуг теплоснабжения населению, проживающему в муниципальных и бесхозяйных общежитиях</t>
  </si>
  <si>
    <t>Предоставление управляющим организациям субсидии на возмещение недополученных доходов в связи с оказанием услуг теплоснабжения населению, проживающему во временных поселках</t>
  </si>
  <si>
    <t>Предоставление управляющим организациям субсидии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соответствующем требованиям СаНПиН</t>
  </si>
  <si>
    <t>Подпрограмма 2 "Капитальный ремонт и благоустройство жилищного фонда"</t>
  </si>
  <si>
    <t>Организация и обеспечение условий для проведения капитального ремонта общего имущества в многоквартирных домах</t>
  </si>
  <si>
    <t xml:space="preserve">Организация и обеспечение условий для проведения капитального ремонта муниципальных жилых домов </t>
  </si>
  <si>
    <t>Благоустройство территорий многоквартирных домов</t>
  </si>
  <si>
    <t>Подпрограмма 3 "Обеспечение отлова, содержания и утилизации безнадзорных животных" (ДГХ)</t>
  </si>
  <si>
    <t>Отлов, содержание и утилизация безнадзорных  животных</t>
  </si>
  <si>
    <t>Муниципальная программа функционирования «Обеспечение деятельности  департамента городского хозяйства в сфере дорожно-транспортного и жилищно-коммунального комплекса на 2014 — 2016 годы» (ДГХ)</t>
  </si>
  <si>
    <t>Предоставление муниципальных услуг.
Координация деятельности подведомственных муниципальных организаций.
Осуществление функций муниципального контроля.
Администрирование (соадминистрирование) муниципальных программ.
Выполнение функций получателя бюджетных средств.</t>
  </si>
  <si>
    <t>Муниципальная программа «Организация ритуальных услуг и содержание объектов похоронного обслуживания в городе Сургуте на 2014 — 2020 годы» (ДГХ)</t>
  </si>
  <si>
    <t>Содержание объектов похоронного обслуживания (кладбища, крематорий, колумбарий)(ДГХ)</t>
  </si>
  <si>
    <t>Услуги по транспортировке тел умерших в медучреждения (ДГХ)</t>
  </si>
  <si>
    <t>21.1.</t>
  </si>
  <si>
    <t>21.1.1.</t>
  </si>
  <si>
    <t>21.1.2.</t>
  </si>
  <si>
    <t>21.2.</t>
  </si>
  <si>
    <t>21.2.1.</t>
  </si>
  <si>
    <t>21.2.1.1.</t>
  </si>
  <si>
    <t>21.2.1.2.</t>
  </si>
  <si>
    <t>Проект межевания и проект планировки территории микрорайона 51 в городе Сургуте</t>
  </si>
  <si>
    <t>21.2.1.3.</t>
  </si>
  <si>
    <t>Проект планировки и проект межевания территории "Застройка больничного комплекса в микрорайоне 31А город Сургут. Корректировка.</t>
  </si>
  <si>
    <t>21.2.2.</t>
  </si>
  <si>
    <t>21.3.</t>
  </si>
  <si>
    <t>21.3.1.</t>
  </si>
  <si>
    <t>21.4.</t>
  </si>
  <si>
    <t>21.4.1.</t>
  </si>
  <si>
    <t>21.4.2.</t>
  </si>
  <si>
    <t>21.5.</t>
  </si>
  <si>
    <t>21.5.1.</t>
  </si>
  <si>
    <t>22.2.</t>
  </si>
  <si>
    <t>22.3.</t>
  </si>
  <si>
    <t>22.4.</t>
  </si>
  <si>
    <t>Расширение полигона твердых бытовых отходов в г. Сургуте (УПиЭ)</t>
  </si>
  <si>
    <t xml:space="preserve">Подпрограмма 1. «Строительство объектов природоохранного назначения» </t>
  </si>
  <si>
    <t>Расходы на обеспечение деятельности муниципальных учреждений по оказанию услуг (выполнению работ), реализации функций в составе подпрограммы</t>
  </si>
  <si>
    <t>Иные расходы на реализацию мероприятий подпрограммы</t>
  </si>
  <si>
    <t>19.1.</t>
  </si>
  <si>
    <t>19.1.1.</t>
  </si>
  <si>
    <t>19.2.1.</t>
  </si>
  <si>
    <t>19.2.</t>
  </si>
  <si>
    <t xml:space="preserve">Расходы на обеспечение деятельности муниципальных учреждений по оказанию услуг </t>
  </si>
  <si>
    <t>19.3.</t>
  </si>
  <si>
    <t>19.3.1.</t>
  </si>
  <si>
    <t xml:space="preserve">Расходы на обеспечение функций органов местного самоуправления </t>
  </si>
  <si>
    <t xml:space="preserve">Расходы на прочие выплаты работникам органов местного самоуправления </t>
  </si>
  <si>
    <t>19.4.</t>
  </si>
  <si>
    <t>19.4.1.</t>
  </si>
  <si>
    <t>Подпрограмма 2.  «Организация мероприятий по охране окружающей среды»</t>
  </si>
  <si>
    <t>Подпрограмма 3. «Благоустройство рекреационных зон»</t>
  </si>
  <si>
    <t>19.3.2.</t>
  </si>
  <si>
    <t>Подпрограмма 4. «Обустройство, использование, защита и охрана городских лесов»</t>
  </si>
  <si>
    <t>19.5.</t>
  </si>
  <si>
    <t>Подпрограмма 5. «Функционирование управления по природопользованию и экологии»</t>
  </si>
  <si>
    <t>19.5.1.</t>
  </si>
  <si>
    <t>19.5.2.</t>
  </si>
  <si>
    <t>Предоставление ежеквартальной выплаты компенсации на проезд в городском пассажирском транспорте общего пользования (в том числе услуги по доставке выплат получателям)</t>
  </si>
  <si>
    <t>Предоставление единовременной выплаты ко Дню Победы в Великой Отечественной войне 1941 - 1945 годов</t>
  </si>
  <si>
    <t>Ремонт квартир одиноко проживающих граждан старшего поколения</t>
  </si>
  <si>
    <t>Предоставление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</si>
  <si>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26.1.</t>
  </si>
  <si>
    <t>26.2.</t>
  </si>
  <si>
    <t>1.1.</t>
  </si>
  <si>
    <t>1.1.1.</t>
  </si>
  <si>
    <t>1.1.2.</t>
  </si>
  <si>
    <t>1.1.3.</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</si>
  <si>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t>
  </si>
  <si>
    <t>1.2.1.</t>
  </si>
  <si>
    <t>Проведение  образовательных мероприятий для субъектов малого и среднего предпринимательства и иных организаций.</t>
  </si>
  <si>
    <t>1.2.2.</t>
  </si>
  <si>
    <t>Стимулирование развития молодежного предпринимательства.</t>
  </si>
  <si>
    <t>1.2.3.</t>
  </si>
  <si>
    <t>Предоставление субъектам, осуществляющим предпринимательскую деятельность до трех лет, в аренду на льготных условиях бизнес- инкубируемых нежилых помещений</t>
  </si>
  <si>
    <t>1.2.4.</t>
  </si>
  <si>
    <t>1.2.5.</t>
  </si>
  <si>
    <t>1.2.6.</t>
  </si>
  <si>
    <t>Оказание финансовой поддержки субъектам по обязательной и добровольной сертификации пищевой продукции и продовольственного сырья</t>
  </si>
  <si>
    <t>Оказание финансовой поддержки субъектам по приобретению оборудования (основных средств) и лицензионных программных продуктов, для организации работы субъекта по профилю бизнеса</t>
  </si>
  <si>
    <t>1.2.7.</t>
  </si>
  <si>
    <t>Создание условий для развития субъектов, осуществляющих деятельность в направлениях: экология, быстровозводимое домостроение, крестьянско-фермерские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</si>
  <si>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1.2.8.</t>
  </si>
  <si>
    <t>Компенсация затрат субъектов при осуществлении предпринимательской деятельности в области социального предпринимательства на реализацию проекта</t>
  </si>
  <si>
    <t>1.2.9.</t>
  </si>
  <si>
    <t xml:space="preserve">Гранты в форме субсидий социального предпринимательства </t>
  </si>
  <si>
    <t>1.2.10.</t>
  </si>
  <si>
    <t>Гранты на организацию Центра времяпрепровождения детей</t>
  </si>
  <si>
    <t>1.2.11.</t>
  </si>
  <si>
    <t>Гранты  в форме субсидий начинающим предпринимателям</t>
  </si>
  <si>
    <t>1.2.12.</t>
  </si>
  <si>
    <t>1.3.1.1.</t>
  </si>
  <si>
    <t>1.3.1.2.</t>
  </si>
  <si>
    <t>1.3.2.1.</t>
  </si>
  <si>
    <t>1.3.2.2.</t>
  </si>
  <si>
    <t>1.3.2.3.</t>
  </si>
  <si>
    <t>1.3.2.4.</t>
  </si>
  <si>
    <t>1.3.2.5.</t>
  </si>
  <si>
    <t>1.3.2.6.</t>
  </si>
  <si>
    <t>Обучение  по охране труда руководителей и специалистов,  ДЭП</t>
  </si>
  <si>
    <t>1.3.2.7.</t>
  </si>
  <si>
    <t>1.3.2.7.1.</t>
  </si>
  <si>
    <t>1.3.2.7.2.</t>
  </si>
  <si>
    <t>1.3.2.7.4.</t>
  </si>
  <si>
    <t>1.3.2.8.</t>
  </si>
  <si>
    <t>1.3.2.9.</t>
  </si>
  <si>
    <t>1.3.2.10.</t>
  </si>
  <si>
    <t>1.3.2.11.</t>
  </si>
  <si>
    <t>Организация проведения аттестации рабочих мест по условиям труда:</t>
  </si>
  <si>
    <t>1.3.2.12.</t>
  </si>
  <si>
    <t>Проведение медицинских осмотров работников, диспансеризации</t>
  </si>
  <si>
    <t>1.3.2.13.</t>
  </si>
  <si>
    <t>Обучение работников
по пожарно-техническому минимуму</t>
  </si>
  <si>
    <t>1.3.2.14.</t>
  </si>
  <si>
    <t xml:space="preserve">Приобретение смывающих и обезвреживающих  средств для работников  МКУ «Дирекция дорожного-транспорта и жилищно-коммунального комплекса» </t>
  </si>
  <si>
    <t>1.3.2.15.</t>
  </si>
  <si>
    <t>1.3.2.16.</t>
  </si>
  <si>
    <t xml:space="preserve">Приобретение  медицинских аптечек для оказания первой  помощи работникам  </t>
  </si>
  <si>
    <t>Приобретение оборудования
и приспособлений для проведения работ повышенной опасности СГМУП «ГТС», курируемым департаментом городского хозяйства</t>
  </si>
  <si>
    <t xml:space="preserve">Обслуживание средств пожарной безопасности (перезарядка огнетушителей, проверка пожарных гидрантов) на объектах СГМУЭП «Тепловик», СГМУП «Горводоканал», курируемых  департаментом городского хозяйства </t>
  </si>
  <si>
    <t>Проведение производственного контроля на объектах СГМУЭП «Горсвет»</t>
  </si>
  <si>
    <t xml:space="preserve">Обеспечение выполнения функций департамента финансов в целях решения части вопросов местного значения по установлению, изменению и отмене местных налогов и сборов, по формированию, исполнению местного бюджета и контролю за исполнением данного бюджета
</t>
  </si>
  <si>
    <t xml:space="preserve">Управление бюджетными ассигнованиями, иным образом зарезервированными в бюджете города
</t>
  </si>
  <si>
    <t>Подпрограмма 2. «Общее и дополнительное образование в общеобразовательных учреждениях»</t>
  </si>
  <si>
    <t>Подпрограмма 4. «Организация и обеспечение отдыха и оздоровления детей»</t>
  </si>
  <si>
    <t>Подпрограмма 5. «Функционирование департамента образования»</t>
  </si>
  <si>
    <t>Обеспечение функционирования и развития учреждений, оказывающих муниципальную услугу «Библиотечное обслуживание населения»</t>
  </si>
  <si>
    <t>Реализация мероприятий государственной программы ХМАО-Югры «Развитие культуры и туризма в ХМАО-Югре на 2014 – 2020 годы»
- формирование информационных ресурсов общедоступных библиотек Югры
- модернизация программно-аппаратных комплексов общедоступных библиотек;
- деятельность информационно-ресурсного центра по менеджменту качества для учреждений культуры</t>
  </si>
  <si>
    <t>Реализация мероприятий государственной программы ХМАО-Югры «Развитие культуры и туризма в ХМАО-Югре на 2014 – 2020 годы»
- реставрация и консервация музейных фондов</t>
  </si>
  <si>
    <t>Реализация мероприятий государственной программы "Развитие образования в Ханты-Мансийском автономном округе – Югре" на 2014-2020 годы» - «Допризывная подготовка молодёжи».
- краеведческий проект «Солдат Отечества»</t>
  </si>
  <si>
    <t>Обеспечение функционирования и развития учреждений, оказывающих муниципальную услугу «Дополнительное образование детей в детских школах искусств»</t>
  </si>
  <si>
    <t>Реализация мероприятий государственной программы ХМАО-Югры «Развитие культуры и туризма в ХМАО-Югре на 2014 – 2020 годы»</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</si>
  <si>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организация досуга, самодеятельное народное творчество и народные художественные промыслы</t>
  </si>
  <si>
    <t>Реализация мероприятий подпрограммы «Поддержание устойчивого исполнения бюджетов муниципальных образований автономного округа»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2014-2020 годы
- содействие местному самоуправлению в развитии исторических и иных местных традиций</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</si>
  <si>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профессиональное искусство</t>
  </si>
  <si>
    <t>Обеспечение функционирования и развития учреждений, оказывающих муниципальную услугу «Организация массовых мероприятий»</t>
  </si>
  <si>
    <t>Организация работы лагерей дневного пребывания, включая обеспечение питанием (на базе учреждений культуры, учреждений дополнительного образования детей)</t>
  </si>
  <si>
    <t>Реализация мероприятий по развитию физической культуры и массового спорта</t>
  </si>
  <si>
    <t xml:space="preserve">Обеспечение функционирования и развития учреждений, оказывающих муниципальную услугу «Организация занятий физической культурой и массовым спортом» </t>
  </si>
  <si>
    <t>Реализация мероприятий с участием обучающихся спортивных школ и спортивного  резерва</t>
  </si>
  <si>
    <t>Обеспечение функционирования и развития учреждений, оказывающих муниципальную услугу  «Дополнительное образование в спортивных школах»</t>
  </si>
  <si>
    <t>Строительство, реконструкция и капитальный ремонт объектов физической культуры и спорта.(ДКМПиС)</t>
  </si>
  <si>
    <t>Обеспечение функционирования и развития учреждений, оказывающих муниципальную услугу</t>
  </si>
  <si>
    <t>Организация работы лагерей дневного пребывания, включая обеспечение питанием</t>
  </si>
  <si>
    <t>Координация деятельности подведомственных муниципальных учреждений</t>
  </si>
  <si>
    <t>Обеспечение функций управления</t>
  </si>
  <si>
    <t xml:space="preserve">Предоставление социальных выплат молодым семьям - владельцам свидетельств на основании заявок банков </t>
  </si>
  <si>
    <t xml:space="preserve">Предоставление государственной поддержки в форме субсидий молодым учителям - владельцам свидетельств на основании заявок банков </t>
  </si>
  <si>
    <t xml:space="preserve">Предоставление субсидий на строительство или приобретение жилья участникам подпрограммы </t>
  </si>
  <si>
    <t>Выполнение полномочий департаментом архитектуры и градостроительства</t>
  </si>
  <si>
    <t>Выполнение муниципальной работы "Декоративно-художественное и праздничное оформление города"</t>
  </si>
  <si>
    <t>Организация работы по разработке и утверждению проектов планировок и проектов межевания территорий города</t>
  </si>
  <si>
    <t>Организация работы по выполнению научно-исследовательской работы: "Совершенствование системы управления градостроительным развитием городского округа города Сургута"</t>
  </si>
  <si>
    <t>Организация работы по формированию земельных участков на аукцион и под ИЖС для льготных категорий граждан</t>
  </si>
  <si>
    <t>Создание резерва материальных ресурсов (запасов)строительных материалов для предупреждения, ликвидации чрезвычайных ситуаций в целях гражданской обороны</t>
  </si>
  <si>
    <t>Реконструкция объектов социальной сферы и административных зданий, оснащение переносным оборудованием и приспособлениями объектов инфраструктуры города</t>
  </si>
  <si>
    <t>Выполнение проектно-изыскательских работ по объектам социальной сферы и административных зданий.</t>
  </si>
  <si>
    <t>Предоставление единовременного пособия при передаче ребенка на воспитание в семью (усыновлении (удочерении), установлении опеки или попечительства, передаче в приемную семью)</t>
  </si>
  <si>
    <t>Предоставление дополнительных гарантий и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приемным родителям</t>
  </si>
  <si>
    <t>Предоставление детям-сиротам и детям, оставшимся без попечения родителей (за исключением находящихся в учреждениях автономного округа для детей-сирот и детей, оставшихся без попечения родителей), путевок в спортивно-оздоровительные лагеря (базы) труда и отдыха для учащихся и студентов, или детские оздоровительные учреждения, или санаторно-курортные учреждения (при наличии медицинских показаний) и оплата проезда к месту лечения (оздоровления) и обратно</t>
  </si>
  <si>
    <t xml:space="preserve">Повышение эффективности взаимодействия органов местного самоуправления с гражданами в реализации социально значимых инициатив (мероприятий) </t>
  </si>
  <si>
    <t>Обеспечение выполнения функций МКУ «Наш город» в рамках комплексной работы с населением (МКУ "Наш город")</t>
  </si>
  <si>
    <t>Организация благотворительных акций по месту жительства для детей и подростков (ДКМПиС)</t>
  </si>
  <si>
    <t xml:space="preserve"> Совершенствование системы изучения и формирования общественного мнения по актуальным вопросам жизнеобеспечения (информирование населения), предоставление органам местного самоуправления аналитической информации о ситуации в городе</t>
  </si>
  <si>
    <t>Организация социологических исследований и информирование населения города по социально значимым вопросам (МКУ "Наш город")</t>
  </si>
  <si>
    <t xml:space="preserve">Совершенствование механизма поддержки ТОС и вовлечение граждан по месту жительства в решение проблем местного сообщества </t>
  </si>
  <si>
    <t>Методическая, организационная, материально-техническая и финансовая поддержка деятельности ТОС (МКУ "Наш город")</t>
  </si>
  <si>
    <t>Организация дополнительного образования активистов ТОС и специалистов пунктов по работе с населением (МКУ «МФЦ г. Сургута»)</t>
  </si>
  <si>
    <t>Обеспечение и реализация информационной политики органов муниципальной власти</t>
  </si>
  <si>
    <t>Формирование и использование информационных ресурсов для обеспечения жителей города общественно значимой информацией</t>
  </si>
  <si>
    <t>Информационное обеспечение органов местного самоуправления в электронных СМИ (телевидение) (УИП)</t>
  </si>
  <si>
    <t>Информационное обеспечение органов местного самоуправления  в электронных СМИ (радиовещание) (УИП)</t>
  </si>
  <si>
    <t>Информационное обеспечение органов местного самоуправления в печатных СМИ (УИП)</t>
  </si>
  <si>
    <t>Подготовка и издание еженедельной официальной газеты органов местного самоуправления (УИП)</t>
  </si>
  <si>
    <t>Поддержка и развитие социальной рекламы</t>
  </si>
  <si>
    <t>Подготовка и проведение конкурса социальной рекламы «Простые правила» (УИП)</t>
  </si>
  <si>
    <t>Создание и реализация проектов социальной рекламы (УИП)</t>
  </si>
  <si>
    <t>Поддержка издательской деятельности в части издания презентационной и краеведческой литературы</t>
  </si>
  <si>
    <t>Создание и реализация презентационных и краеведческих издательских проектов (УИП)</t>
  </si>
  <si>
    <t>Содействие формированию открытой и конкурентной системы поддержки социально ориентированных некоммерческих организаций</t>
  </si>
  <si>
    <t>Проведение городской выставки социальных проектов некоммерческих организаций  (УОС)</t>
  </si>
  <si>
    <t>Привлечение социально ориентированных некоммерческих организаций к реализации городских мероприятий</t>
  </si>
  <si>
    <t>Проведение городских мероприятий (конференций, круглых столов, встреч, общественных слушаний) с участием социально ориентированных некоммерческих организаций (УОС)</t>
  </si>
  <si>
    <t>Выполнение проектно-изыскательских работ по объектам инженерной инфраструктуры.</t>
  </si>
  <si>
    <t>Строительство внутриквартальных объектов инженерной инфраструктуры</t>
  </si>
  <si>
    <t>Выполнение строительно-монтажных работ по магистральным инженерным сетям</t>
  </si>
  <si>
    <t>Организация мероприятий, направленных на улучшение условий труда, профилактику производственного травматизма и профессиональной заболеваемости</t>
  </si>
  <si>
    <t>Совершенствование механизмов финансовой поддержки.</t>
  </si>
  <si>
    <t>1.2.13.</t>
  </si>
  <si>
    <t>1.3.1.3.</t>
  </si>
  <si>
    <t>Совершенствование механизмов управления охраной труда на территории города, обеспечение методического руководства работой служб охраны труда в организациях города</t>
  </si>
  <si>
    <t>МКУ «Дирекция дорожного-транспорта и жилищно-коммунального комплекса», подведомственного департаменту городского хозяйства</t>
  </si>
  <si>
    <t>МКУ «Сургутский спасательный центр», 
МКУ «Единая диспетчерская служба», подведомственных Управлению по делам ГО и ЧС</t>
  </si>
  <si>
    <t>СГМУП «ГТС», СГМУП «Горводоканал», курируемых  департаментом городского хозяйства</t>
  </si>
  <si>
    <t xml:space="preserve">Устройство новых и переоборудование  имеющихся средств коллективной и индивидуальной защиты работников СГМУП «ГТС» от воздействия вредных и опасных производственных факторов </t>
  </si>
  <si>
    <t>Обеспечение гарантий, предусмотренных федеральным законодательством  за работу во вредных и опасных условиях труда для работников СГМУП «Горводоканал», СГМУП  «ГТС», курируемых департаментом городского хозяйства</t>
  </si>
  <si>
    <t>5.4.1.1.</t>
  </si>
  <si>
    <t>5.4.1.2.</t>
  </si>
  <si>
    <t>Предоставление социальной поддержки гражданам, которым присвоено звание «Почетный гражданин города Сургута»</t>
  </si>
  <si>
    <t>Расходы производятся по мере необходимости, носят не системный характер.</t>
  </si>
  <si>
    <t>Компенсация расходов почетных граждан города Сургута и совместно проживающих с ними членов семьи на оплату за пользование (за наем) жилого помещения, за содержание и текущий ремонт общего имущества в многоквартирных домах и за коммунальные услуги.</t>
  </si>
  <si>
    <t>Компенсация расходов в размере 100% абонентной платы за телефон.</t>
  </si>
  <si>
    <t>Компенсация за проезд на городском автомобильном пассажирском транспорте (кроме такси).</t>
  </si>
  <si>
    <t>Социальная поддержка в виде оплаты проезда к месту проведения мероприятий и обратно воздушным и железнодорожным транспортом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</si>
  <si>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гостиницы (в сутки на одного человека)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</si>
  <si>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услуг по погребению Почетного гражданина города Сургута, также оплата поминальных обедов в день похорон на территории города.</t>
  </si>
  <si>
    <t>Создание условий для строительства объектов</t>
  </si>
  <si>
    <t>Регулирование градостроительной деятельности</t>
  </si>
  <si>
    <t>Создание и ведение информационной системы градостроительной деятельности</t>
  </si>
  <si>
    <t>Территориальное планирование, градостроительное зонирование и планировка территории</t>
  </si>
  <si>
    <t>Организация предоставления муниципальных услуг (выполнения работ) в области архитектуры и градостроительства</t>
  </si>
  <si>
    <t>Встроенно-пристроенное помещение, ул.Просвещения,29</t>
  </si>
  <si>
    <t>Выполнение работ по реконструкции, оснащения дополнительными приспособлениями, переносным оборудованием по объектам социальной сферы и административных зданий.</t>
  </si>
  <si>
    <t>Подпрограмма 1.  «Организация мероприятий по работе с детьми и молодёжью»</t>
  </si>
  <si>
    <t>Организация комплексного содержания объектов (Администрация города - ДГХ)</t>
  </si>
  <si>
    <t>Подпрограмма 2.  «Развитие инфраструктуры сферы молодежной политики"</t>
  </si>
  <si>
    <t>Подпрограмма 3.  «Организация отдыха детей и молодёжи в каникулярное время» (на базе учреждений молодёжной политики)</t>
  </si>
  <si>
    <t>Оказание финансовой поддержки субъектам, осуществляющим производство, реализацию товаров и услуг в социально значимых видах деятельности, в части компенсации арендных платежей за нежилые помещения и по представленным консалтинговым услугам.</t>
  </si>
  <si>
    <t>Приобретение спецодежды и других средств индивидуальной защиты для:</t>
  </si>
  <si>
    <t>5.4.1.3.</t>
  </si>
  <si>
    <t>5.4.1.4.</t>
  </si>
  <si>
    <t>-выполнение работ по реконструкции объекта хоккейный корт "Виктория"</t>
  </si>
  <si>
    <t>-выполнение работ по реконструкции объекта хоккейный корт "Геолог"</t>
  </si>
  <si>
    <t>Организация технической защиты сведений, отнесенных к государственной тайне</t>
  </si>
  <si>
    <t>Выплаты работникам органов местного самоуправления будут осуществляться в течение года в соответствии с законодательством.</t>
  </si>
  <si>
    <t xml:space="preserve">Подпрограмма "Улучшение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t>
  </si>
  <si>
    <t>Государственная поддержка развития растениеводства</t>
  </si>
  <si>
    <t>Государственная поддержка развития животноводства</t>
  </si>
  <si>
    <t>Государственная поддержка рыбохозяйственного комплекса</t>
  </si>
  <si>
    <t xml:space="preserve">Государственная поддержка малых форм хозяйствования - предоставление субсидий на возмещение части затрат на развитие материально-технической базы (за исключением личных подсобных хозяйств) </t>
  </si>
  <si>
    <t>Проведение семинаров по вопросам профилактики экстремизма (Администрация города)</t>
  </si>
  <si>
    <t>Издание информационного журнала "Семейный вопрос" (Администрация города - КОиП)</t>
  </si>
  <si>
    <t>Обеспечение выполнения выданного муниципального задания(Администрация города - МБУ "Дворец торжеств")</t>
  </si>
  <si>
    <t>30.</t>
  </si>
  <si>
    <t>31.</t>
  </si>
  <si>
    <t>Строительство объекта «Общественный центр в поселке Снежном» (ДАиГ)</t>
  </si>
  <si>
    <t>Оформление уголков по охране труда, (Управлении по делам ГО и ЧС)</t>
  </si>
  <si>
    <t>Приобретение  методической литературы по охране труда, (Управление по делам ГОиЧС)</t>
  </si>
  <si>
    <t>1.3.2.4.1.</t>
  </si>
  <si>
    <t>1.3.2.4.2.</t>
  </si>
  <si>
    <t>1.3.2.4.3.</t>
  </si>
  <si>
    <t>1.3.2.4.4.</t>
  </si>
  <si>
    <t>1.3.2.5.1.</t>
  </si>
  <si>
    <t>1.3.2.5.2.</t>
  </si>
  <si>
    <t>1.3.2.5.3.</t>
  </si>
  <si>
    <t>1.3.2.6.1.</t>
  </si>
  <si>
    <t>1.3.2.6.2.</t>
  </si>
  <si>
    <t>1.3.2.6.3.</t>
  </si>
  <si>
    <t>1.3.2.6.4.</t>
  </si>
  <si>
    <t>1.3.2.6.5.</t>
  </si>
  <si>
    <t>1.3.2.7.3</t>
  </si>
  <si>
    <t>1.3.2.8.1.</t>
  </si>
  <si>
    <t>1.3.2.8.2.</t>
  </si>
  <si>
    <t>1.3.2.10.1.</t>
  </si>
  <si>
    <t>24.</t>
  </si>
  <si>
    <t>25.</t>
  </si>
  <si>
    <t>27.</t>
  </si>
  <si>
    <t>28.</t>
  </si>
  <si>
    <t>Всего по задаче в том числе:</t>
  </si>
  <si>
    <t>Всего по задаче, в том числе:</t>
  </si>
  <si>
    <t>Всего по объекту, в том числе:</t>
  </si>
  <si>
    <t>Всего по отдельному мероприятию, в том числе:</t>
  </si>
  <si>
    <t>Всего по мероприятиям, в том числе:</t>
  </si>
  <si>
    <t>Всего по проекту, в том числе:</t>
  </si>
  <si>
    <t>Организация дополнительного образования работников ОМС, включая обучение на семинарах, в том числе:</t>
  </si>
  <si>
    <t>Распространение лучших практик социально ориентированных некоммерческих организаций</t>
  </si>
  <si>
    <t>Содействие повышению эффективности и профессионализма в деятельности социально ориентированных некоммерческих организаций</t>
  </si>
  <si>
    <t>Подпрограмма 1. "Выполнение аварийно-спасательных работ и обучение населения в области гражданской обороны".</t>
  </si>
  <si>
    <t>Подпрограмма 2.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t>
  </si>
  <si>
    <t>Подпрограмма 1. "Организация торжественных церемоний и культурных, досуговых мероприятий".</t>
  </si>
  <si>
    <t>Подпрограмма  функционирования 3. "Обеспечение деятельности управления по делам гражданской обороны и чрезвычайным ситуациям Администрации города".</t>
  </si>
  <si>
    <t>Подпрограмма 1. «Обеспечение деятельности управления связи и информатизации»</t>
  </si>
  <si>
    <t>18.1.1.</t>
  </si>
  <si>
    <t>18.1.2.</t>
  </si>
  <si>
    <t>18.1.3.</t>
  </si>
  <si>
    <t>18.1.4.</t>
  </si>
  <si>
    <t>18.2.1.</t>
  </si>
  <si>
    <t>18.2.2.</t>
  </si>
  <si>
    <t>18.2.3.</t>
  </si>
  <si>
    <t>18.2.4.</t>
  </si>
  <si>
    <t>Ул. Маяковского от ул.30 лет Победы до ул. Университетской</t>
  </si>
  <si>
    <t>-организация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</si>
  <si>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Обеспечение деятельности муниципального казенного учреждения "Управление капитального строительства"</t>
  </si>
  <si>
    <t>Организация работы по разработке, совершенствованию и внедрению программного обеспечения АСУП ИСОГД для автоматизации процессов предоставления муниципальных услуг и исполнения муниципальных функций ДАиГ.</t>
  </si>
  <si>
    <t>Организация и проведение обучающих семинаров для учителей и специалистов психолого-педагогического сопровождения детей мигрантов(ДО)</t>
  </si>
  <si>
    <t>Фестиваль детского творчества "Звездная капель" (ДО)</t>
  </si>
  <si>
    <t>Муниципальная программа «Создание условий для развития муниципальной политики в отдельных секторах экономики города Сургута на 2014 — 2016 годы» (ДЭП)</t>
  </si>
  <si>
    <t>Муниципальная программа функционирования «Управление муниципальными финансами 
города Сургута на 2014-2016 годы» (ДФ)</t>
  </si>
  <si>
    <t>Муниципальная программа «Развитие образования города Сургута на 2014 — 2016 годы» (ДО)</t>
  </si>
  <si>
    <t>Муниципальная программа «Развитие культуры и туризма в городе Сургуте на 2014-2016 годы» (ДКМПиС)</t>
  </si>
  <si>
    <t>Муниципальная программа "Развитие физической культуры и спорта в городе Сургуте на 2014-2016 годы" (ДКМПиС)</t>
  </si>
  <si>
    <t>Муниципальная программа "Молодёжная политика Сургута на 2014 - 2016 годы" (ДКМПиС)</t>
  </si>
  <si>
    <t>Муниципальная программа «Обеспечение деятельности департамента культуры, молодёжной политики и спорта Администрации города на 2014-2016 годы» (ДКМПиС)</t>
  </si>
  <si>
    <t>Муниципальная программа «Защита населения и территории города Сургута от чрезвычайных ситуаций и совершенствование гражданской обороны на 2014 — 2016 годы» (УГОиЧС)</t>
  </si>
  <si>
    <t>Муниципальная программа «Охрана окружающей среды города Сургута на 2014 — 2016 годы» (УПиЭ)</t>
  </si>
  <si>
    <t>Муниципальная программа "Обеспечение жильем отдельных категорий граждан, проживающих в городе Сургуте, на 2014 - 2016 годы и на период до 2018 года" (УУиРЖ)</t>
  </si>
  <si>
    <t>Муниципальная программа «Обеспечение деятельности департамента архитектуры и градостроительства на 2014 — 2016 годы» (ДАиГ)</t>
  </si>
  <si>
    <t>Муниципальная программа «Доступная среда города Сургута на 2014 — 2020 годы» (ДАиГ)</t>
  </si>
  <si>
    <t>Муниципальная программа "Управление муниципальным имуществом и земельными ресурсами в городе Сургуте на 2014-2016 год" (ДИиЗО)</t>
  </si>
  <si>
    <t>Муниципальная программа "Развитие агропромышленного комплекса в городе Сургуте на 2014-2016 годы" (ДИиЗО)</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</si>
  <si>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2016 годы» (УБУиО)</t>
  </si>
  <si>
    <t>Муниципальная программа "Реализация отдельных государственных полномочий в сфере опеки и попечительства на 2014 – 2016 годы" (КОиП)</t>
  </si>
  <si>
    <t>Муниципальная программа "Профилактика экстремизма в городе Сургуте на 2014-2016 годы" (УОС)</t>
  </si>
  <si>
    <t>Муниципальная программа "Сургутская семья на 2014-2016 годы" (МБУ "Дворец торжеств")</t>
  </si>
  <si>
    <t>Муниципальная программа «Развитие гражданского общества в городе Сургуте на 2014 — 2016 годы» (МКУ "Наш город")</t>
  </si>
  <si>
    <t>Муниципальная программа «Проектирование и строительство объектов инженерной инфраструктуры на территории города Сургута в 2014 — 2020 годах» (ДАиГ)</t>
  </si>
  <si>
    <t>8.1.1.1.</t>
  </si>
  <si>
    <t>8.1.2.1.</t>
  </si>
  <si>
    <t>8.1.2.2.</t>
  </si>
  <si>
    <t>8.1.2.3</t>
  </si>
  <si>
    <t>8.1.2.4.</t>
  </si>
  <si>
    <t>8.1.2.5.</t>
  </si>
  <si>
    <t>8.1.2.6.</t>
  </si>
  <si>
    <t>Реконструкция трансформаторной подстанции ТП-219</t>
  </si>
  <si>
    <t>Реконструкция кабельных линий - 10кВ(КЛ)</t>
  </si>
  <si>
    <t>Реконструкция кабельных линий - 0,4кВ(КЛ)</t>
  </si>
  <si>
    <t>Реконструкция трансформаторной подстанции ТП-238</t>
  </si>
  <si>
    <t>Реконструкция комплектной трансформаторной подстанции (наружной) КТПН-672</t>
  </si>
  <si>
    <t>Канализационный коллектор от КНС-12(7)</t>
  </si>
  <si>
    <t>8.1.3.1.</t>
  </si>
  <si>
    <t>Газопровод низкого давления от групповой установки сжиженного газа №11 до отсекающих вентилей в жилых домах №6, 7 по улице Юности</t>
  </si>
  <si>
    <t>8.1.4.1.</t>
  </si>
  <si>
    <t>8.1.4.2.</t>
  </si>
  <si>
    <t xml:space="preserve"> - 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</si>
  <si>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 xml:space="preserve"> - организация  установки и обслуживания временных мобильных туалетов при проведении городских массовых мероприятий (ДГХ - Администрация) города</t>
  </si>
  <si>
    <t>Предоставление субсидии на выполнение муниципального задания и на иные цели подведомственным учреждениям, оказывающим муниципальную услугу «Дополнительное образование в учреждениях дополнительного образования детей»</t>
  </si>
  <si>
    <t>Организация деятельности психолого-медико-педагогической комиссии(ДО)</t>
  </si>
  <si>
    <t>Организация участия педагогов и других специалистов, работающих с обучающимися с ОВЗ, в семинарах, тренингах, курсах(ДО)</t>
  </si>
  <si>
    <t>Подпрограмма 2. «Обеспечение эффективного функционирования Муниципальной Информационной Системой»</t>
  </si>
  <si>
    <t xml:space="preserve">Выполнение функций управления с целью исполнения мероприятий по гражданской обороне и  предупреждению чрезвычайных ситуаций </t>
  </si>
  <si>
    <t>26.1.1.</t>
  </si>
  <si>
    <t>Предоставление ежеквартальной выплаты компенсации на проезд в городском пассажирском транспорте общего пользования</t>
  </si>
  <si>
    <t>Услуги организации по доставке получателям выплаты компенсации на проезд в городском пассажирском транспорте общего пользования</t>
  </si>
  <si>
    <t>Социальная поддержка в виде погашения задолженности по оплате содержания жилья и коммунальным услугам, в котором проживают исключительно дети-сироты, дети, оставшиеся без попечения родителей, а также лица из числа детей-сирот, детей, оставшиеся без попечения родителей, оказавшихся в трудной жизненной ситуации.</t>
  </si>
  <si>
    <t>Услуги организации по оформлению и начислению компенсаций гражданам, проживающим в бесхозяйных жилых помещениях и временном жилищном фонде</t>
  </si>
  <si>
    <t>Проведение косметического ремонта социального общежития для лиц из числа детей-сирот и детей, оставшихся без попечения родителей (включая составление локальной сметы)</t>
  </si>
  <si>
    <t xml:space="preserve">Социальная поддержка детей-инвалидов, состоящих на учете в муниципальных бюджетных учреждениях здравоохранения города Сургута, в форме приобретения и предоставления санаторно-курортных путевок по типу «Мать и дитя» для лечения </t>
  </si>
  <si>
    <t>Социальная поддержка в виде материально-технического обеспечения социального общежития для лиц из числа детей-сирот и детей оставшихся без попечения родителей</t>
  </si>
  <si>
    <t>Оплата услуг по изготовлению и установке памятника (надгробья) Почетному гражданину на территории города Сургута (ДАиГ)</t>
  </si>
  <si>
    <t>Обеспечение функционирования и развития учреждений, оказывающих муниципальную услугу «Библиотечное обслуживание населения»(Администрация города - ДГХ)</t>
  </si>
  <si>
    <t>Обеспечение функционирования и развития учреждений, оказывающих муниципальную услугу «Сохранение и популяризация историко-культурного наследия»</t>
  </si>
  <si>
    <t>Обеспечение функционирования и развития учреждений, оказывающих муниципальную услугу «Сохранение и популяризация историко-культурного наследия» (Администрация города - ДГХ)</t>
  </si>
  <si>
    <t>Обеспечение функционирования и развития учреждений, оказывающих муниципальную услугу «Дополнительное образование детей в детских школах искусств»(Администрация города - ДГХ)</t>
  </si>
  <si>
    <t>Производство ремонта жилых помещений, единственными собственниками которых либо собственниками выделенных в натуре долей в которых являются дети-сироты и дети, оставшиеся без попечения родителей, за исключением помещений, предоставленных собственниками в пользование гражданам, юридическим лицам в соответствии с законодательством Российской Федерации (ДГХ)</t>
  </si>
  <si>
    <t>Мероприятие планируется выполнить в 4 квартале 2014 года.</t>
  </si>
  <si>
    <t>Обеспечение функционирования и развития автоматизированных систем управления бюджетным процессом, в том числе в целях функционирования  Интернет-портала «Бюджет для граждан (Открытый бюджет)»</t>
  </si>
  <si>
    <t>Подпрограмма 2 "Сохранение и популяризация историко-культурного наследия"</t>
  </si>
  <si>
    <t>Обеспечение объектов социальной сферы услугами нормативного качества, надежной  и эффективной работы коммунальной инфраструктуры</t>
  </si>
  <si>
    <t>Обеспечение надежного, устойчивого и безопасного функционирования объектов дорожного  хозяйства, городского пассажирского транспорта и объектов жилищно-коммунального комплекса</t>
  </si>
  <si>
    <t>Совершенствование информационного и методического обеспечения профилактики правонарушений, повышение правосознания граждан</t>
  </si>
  <si>
    <t>Подготовка  материалов  для участия в специализированной международной выставке «Безопасность и охрана труда», международном конгрессе (город Москва),  ДЭП</t>
  </si>
  <si>
    <t>Разработка инструкций по охране труда, приобретение методической литературы по охране труда, пожарной безопасности. Оформление уголков по охране труда, изготовление табличек, наклеек муниципальными предприятиями (СГМУП «ГТС», СГМУП «Горводоканал», СГМУЭП «Горсвет», СГМУП «ДорРемТех», СГМУП «Тепловик»,  СГМУ Коммунальным предприятием, СГМУЭП «РКЦ ЖКХ г. Сургута»), курируемыми департаментом городского хозяйства</t>
  </si>
  <si>
    <t>выполнение работ по  строительству объекта "Спортивный центр с универсальным игровым залом №1 в мкр. 31"</t>
  </si>
  <si>
    <t>Нежилое здание, г. Сургут, ул. Озерная д.11/1</t>
  </si>
  <si>
    <t>Проект межевания и проект планировки территории п. Юность в городе Сургуте</t>
  </si>
  <si>
    <t>МБОУ ДОД "ДШИ им. Г. Кукуевицкого"</t>
  </si>
  <si>
    <t>МБУК "Центральная городская библиотека", ул. Республики, 78/1"</t>
  </si>
  <si>
    <t>Зд. адм. Сургута, ул. Энгельса,8 (УКС)</t>
  </si>
  <si>
    <t>Всего по программе, в  том числе.:</t>
  </si>
  <si>
    <t>Всего по мероприятию, в  том числе.:</t>
  </si>
  <si>
    <t>Плановые семинары (в том числе. обучение в рамках Школы муниципального служащего)</t>
  </si>
  <si>
    <t>Всего по подпрограмме, в  том числе.:</t>
  </si>
  <si>
    <t>Всего по задаче, в  том числе.:</t>
  </si>
  <si>
    <t>Организация и проведение информационных мероприятий (пресс-конференций, брифингов, выходов к прессе, пресс-туров и т.д.), специализированных журналистских (профессиональных) конкурсов (УИП)</t>
  </si>
  <si>
    <t>Проведение конкурса на предоставление субсидий некоммерческим организациям в целях поддержки общественно значимых инициатив (УОС)</t>
  </si>
  <si>
    <t>Предоставление субсидий на возмещение затрат (погашение задолженности)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(УОС)</t>
  </si>
  <si>
    <t>Инженерные сети и внутриквартальные проезды п. Кедровый 1</t>
  </si>
  <si>
    <t>Инженерные сети и внутриквартальные проезды п. Лунный</t>
  </si>
  <si>
    <t>Объездная автомобильная дорога 1"З", 6 пусковой комплекс, ул. Дзержинского</t>
  </si>
  <si>
    <t>Оказание поддержки в области подготовки, переподготовки и повышения квалификации дополнительного профессионального образования работников и добровольцев социально ориентированных некоммерческих организаций  (УОС)</t>
  </si>
  <si>
    <t>Оказание финансовой поддержки социально ориентированным некоммерческим организациям путем предоставления субсидий на конкурсной основе (УОС)</t>
  </si>
  <si>
    <t>Приобретение для детей-сирот и детей, оставшихся без попечения родителей, лиц из числа детей-сирот и детей, оставшихся без попечения родителей жилых помещений специализированного жилищного фонда по договорам найма специализированных жилых помещений в соответствии с законодательством Российской Федерации (ДИЗО)</t>
  </si>
  <si>
    <t>Задача 2: Развитие материально-технической базы органов местного самоуправления (МКУ "ХЭУ")</t>
  </si>
  <si>
    <t>Подпрограмма 2 "Развитие малого и среднего предпринимательства"</t>
  </si>
  <si>
    <t>Задача 1: Осуществление возложенных на Администрацию города отдельных вопросов местного значения (части вопросов местного значения)(УБУиО)</t>
  </si>
  <si>
    <t>Предоставление гарантированного перечня ритуальных услуг по погребению и кремации (ДГХ)</t>
  </si>
  <si>
    <t xml:space="preserve">Расходы на медицинский осмотр работников МКУ "ИЦ "АСУ-город" будут произведены в 4 квартале 2014. </t>
  </si>
  <si>
    <t>Обеспечение комплексного содержания зданий  муниципальных казенных учреждений, подведомственных департаменту образования (ДГХ)</t>
  </si>
  <si>
    <t>Мероприятие носит заявительный характер. Заявок на санитарную обработку муниципальных жилых помещений не поступало.</t>
  </si>
  <si>
    <t>Обеспечение комплексного содержания зданий муниципальных образовательных учреждений, реализующих образовательную программу дошкольного образования (ДГХ)</t>
  </si>
  <si>
    <t>Обеспечение комплексного содержания зданий муниципальных образовательных  учреждений дополнительного образования детей, подведомственных департаменту образования (ДГХ)</t>
  </si>
  <si>
    <t>Обеспечение функционирования и развития учреждений, оказывающих муниципальную услугу «Организация массовых мероприятий»
- организация установки и обслуживания временных мобильных туалетов при проведении мероприятий
(Администрация города - ДГХ)</t>
  </si>
  <si>
    <t>5.1.2.4.</t>
  </si>
  <si>
    <t>Реализация мероприятий государственной программы «Содействие занятости  населения в Ханты-Мансийском автономном округе – Югре на 2014-2020 годы»</t>
  </si>
  <si>
    <t>6.1.3.</t>
  </si>
  <si>
    <t>Компенсация расходов по оплате содержания, текущего ремонта жилых помещений и коммунальных услуг отдельным категориям граждан (ДХГ)</t>
  </si>
  <si>
    <t>40 тыс. руб. - исполнен договор на приобретение подарков от 17.02.2014 № 14
10 тыс. руб. - исполнен договор на приобретение расходных материалов от 17.02.2014 № 15</t>
  </si>
  <si>
    <t>Обеспечение условий для реализации муниципальной услуги (коммунальные услуги) (ДГХ)</t>
  </si>
  <si>
    <t>Обеспечение деятельности МКУ «Наш город» в сфере коммунального обслуживания (ДГХ)</t>
  </si>
  <si>
    <t>Опубликование информационных материалов в газете "Сургутская трибуна" (по результатам проведения электронного аукциона).</t>
  </si>
  <si>
    <t>Муниципальная программа «Развитие коммунального комплекса в городе Сургуте на 2014-2016 годы"</t>
  </si>
  <si>
    <t>Информационное обслуживание ОМС в рамках заключенных контрактов по результатам проведения ОК: выпуск программ "Новости Сургута" и "Итоги недели" (ТК "СургутИнформ-ТВ"); "ТОН" и "В центре событий" (ТРК "Сургутинтерновости").</t>
  </si>
  <si>
    <t>Информационное обслуживание ОМС в рамках заключенных контрактов по результатам проведения ОК: выпуск программы "Новости на Северавторадио".</t>
  </si>
  <si>
    <t>Магистральный водовод в ВЖР от ул.9П (Нефтеюганское шоссе) по ул. Рационализаторов до ВК-сущ.</t>
  </si>
  <si>
    <t>тыс. руб.</t>
  </si>
  <si>
    <t>5.2.2.3.</t>
  </si>
  <si>
    <t xml:space="preserve"> Муниципальная программа «Развитие муниципальной службы в городе Сургуте на 2014 — 2016 годы»</t>
  </si>
  <si>
    <t>12.3.</t>
  </si>
  <si>
    <t>Всего по подпрограмме:</t>
  </si>
  <si>
    <t>8.2.2.</t>
  </si>
  <si>
    <t>Предоставление субсидии на возмещение части затрат на уплату процентов по привлекаемым заемным средствам на оплату задолженности за энергоресурсы</t>
  </si>
  <si>
    <t xml:space="preserve">Организация проведения оценки рыночной стоимости объектов </t>
  </si>
  <si>
    <t xml:space="preserve">Освобождение муниципальных жилых помещений от выморочного имущества  </t>
  </si>
  <si>
    <t xml:space="preserve">Санитарная обработка муниципальных жилых помещений </t>
  </si>
  <si>
    <t xml:space="preserve">Возмещение затрат по содержанию сетей газоснабжения и газового оборудования </t>
  </si>
  <si>
    <t>Выполнение  проектно-изыскательских работ (ДГХ)</t>
  </si>
  <si>
    <t>6.1.4.</t>
  </si>
  <si>
    <t>10.1.4.</t>
  </si>
  <si>
    <t xml:space="preserve"> - реализация мероприятий государственной программы «Содействие занятости  населения в Ханты-Мансийском автономном округе – Югре на 2014-2020 годы» ДКМПиС</t>
  </si>
  <si>
    <t>Мун. помещ. в здании по адресу пр. Взлетный,1 (УКС)</t>
  </si>
  <si>
    <t>Мун. помещ. в здании по ул. Дзержинского,6/1(УКС)</t>
  </si>
  <si>
    <t>Мун. помещ. в здании по ул. Ленинградская,3(УКС)</t>
  </si>
  <si>
    <t>Средства освоены в полном объеме (исполнены договоры на приобретение подарков, на оказание услуг по оформлению зала).</t>
  </si>
  <si>
    <t xml:space="preserve"> 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комплексного содержания объектов муниципальных учреждений, подведомственных департаменту культуры, молодёжной политики и спорта (Администрация города - ДГХ)</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</si>
  <si>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установки и обслуживания временных мобильных туалетов (ДГХ)</t>
  </si>
  <si>
    <t>Обеспечение комплексного содержания зданий муниципальных образовательных учреждений, реализующих основную общеобразовательную программу (ДГХ)</t>
  </si>
  <si>
    <t>19.1.2.</t>
  </si>
  <si>
    <t>19.4.2.</t>
  </si>
  <si>
    <t>24.4.</t>
  </si>
  <si>
    <t>Выполнение проектных работ на строительство объекта "Загородный специализированный (профильный) спортивно-оздоровительный лагерь "Олимпия" на базе муниципального бюджетного  учреждения "Олимпия"</t>
  </si>
  <si>
    <t>22.1.1.9.</t>
  </si>
  <si>
    <t>МБОУ ДОД СДЮШОР "Ермак", СОК "Энергетик", ул.Энергетиков,47</t>
  </si>
  <si>
    <t>Премирование работников (УБУиО)</t>
  </si>
  <si>
    <t>13.2.5.</t>
  </si>
  <si>
    <t xml:space="preserve"> </t>
  </si>
  <si>
    <t>1. Уточнены бюджетные ассигнования на основании Постановления АГ от 10.02.14 № 918 "О выделении  средств из бюджета", Постановления АГ от 08.04.2014 № 2319, Решения Думы города от 30.04.14 № 500-V ДГ
2. Использование средств резервного фонда осуществляется на основании постановлений Администрации города в случае возникновения чрезвычайных ситуаций.</t>
  </si>
  <si>
    <t>11.</t>
  </si>
  <si>
    <t>14.</t>
  </si>
  <si>
    <t>Приобретение оборудования и инвентаря</t>
  </si>
  <si>
    <t xml:space="preserve">Возмещение затрат по благоустройству дворовых территорий многоквартирных домов в части муниципальной собственности  </t>
  </si>
  <si>
    <t>Задача 3. Оптимизация предоставления  государственных и муниципальных услуг, в том числе путем организации их предоставления по принципу "одного окна" (МКУ "МФЦ г. Сургута")</t>
  </si>
  <si>
    <t>СЮН в лесопарк.зоне, междуречье р. Сайма (УКС)</t>
  </si>
  <si>
    <t>Приобретение жилых помещений для обеспечения граждан жильем, а также для формирования маневренного жилищного фонда (ДАиГ)</t>
  </si>
  <si>
    <t>Подпрограмма 2 «Автомобильный транспорт»</t>
  </si>
  <si>
    <t>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подпрограммы «Профилактика правонарушений» государственной программы «Обеспечение прав и законных интересов населения Ханты-Мансийского автономного округа – Югры в отдельных сферах жизнедеятельности в 2014 — 2020 годах»</t>
  </si>
  <si>
    <t>Обеспечение формирования и использования средств резервного фонда Администрации города в соответствии с требованиями, установленными Бюджетным Кодексом Российской Федерации и муниципальным правовым актом</t>
  </si>
  <si>
    <t>Предоставление субсидии на выполнение муниципального задания подведомственным учреждениям, оказывающим муниципальную услугу «Организация и обеспечение отдыха и оздоровления детей» в оздоровительных лагерях с дневным пребыванием детей</t>
  </si>
  <si>
    <t>Ремонт муниципальных жилых помещений, предназначенных для повторного предоставления гражданам по договорам найма муниципального жилого помещения</t>
  </si>
  <si>
    <t>Приобретение и установка детских игровых площадок</t>
  </si>
  <si>
    <t>Приобретение и установка спортивных площадок</t>
  </si>
  <si>
    <t>Рекультивация первой очереди муниципального полигона твердых бытовых отходов 
в г. Сургуте</t>
  </si>
  <si>
    <t>Организация работы по перевозке детей, в том числе оставшихся без попечения родителей: транспортировка детей с сопровождающим к месту дальнейшего устройства, к месту постоянного жительства одного из родителей, родственников или в распоряжение органов опеки и попечительства.</t>
  </si>
  <si>
    <t>Предоставление государственных услуг в сфере опеки и попечительства, исполнение переданных отдельных государственных полномочий по осуществлению деятельности по опеке и попечительству</t>
  </si>
  <si>
    <t xml:space="preserve">Подпрограмма  «Улучшение условий и охраны труда в городе Сургуте» </t>
  </si>
  <si>
    <t>Изготовление методических рекомендаций по вопросам организации  работы в области охраны труда, а также материалов справочно-информационного содержания,  (ДЭП)</t>
  </si>
  <si>
    <t>Проведение  (аренда помещения):                                       
- расширенного городского семинара-совещания в рамках Всемирного дня охраны труда;                               
- семинаров, совещаний, лекций по вопросам охраны труда и связанных
с ними трудовых отношений
для руководителей
и специалистов организаций города;        
 - городской выставки «Охрана труда в Сургуте»;                         
 - городской конференции
по вопросам охраны труда,  (ДЭП)</t>
  </si>
  <si>
    <t xml:space="preserve">Поддержание муниципального долга на экономически безопасном уровне, обеспечение полного и своевременного исполнения обязательств по муниципальным заимствованиям </t>
  </si>
  <si>
    <t>Организация предоставления муниципальных гарантий с соблюдением установленных требований Бюджетного кодекса Российской Федерации и муниципальных правовых актов</t>
  </si>
  <si>
    <t>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</si>
  <si>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12.3.1.</t>
  </si>
  <si>
    <t>13.2.6.</t>
  </si>
  <si>
    <t>Демонтаж оборудования кабельной информационно-вещательной сети (КИВС) с кровли многоквартирного дома</t>
  </si>
  <si>
    <t>Организация установки и обслуживания временных мобильных туалетов при проведении городских массовых мероприятий (ДГХ)</t>
  </si>
  <si>
    <t>Обустройство пониженных бордюров на подходах к пешеходным переходам</t>
  </si>
  <si>
    <t>Устройство и ремонт тротуаров для обеспечения безопасных подходов к объектам (в границах автодорог и проездов общего пользования)</t>
  </si>
  <si>
    <t>Устройство посадочных площадок на остановочных пунктах на автодорогах местного значения</t>
  </si>
  <si>
    <t>Оборудование регулируемых пешеходных переходов табло обратного отсчета времени и звуковой сигнализацией</t>
  </si>
  <si>
    <t xml:space="preserve">Поэтапная замена городских автобусов на  низкопольные автобусы, адаптированные для перевозки инвалидов и  маломобильных групп населения, осуществляющих перевозку пассажиров на 5 регулярных автобусных маршрутах       </t>
  </si>
  <si>
    <t>С целью  оказания полиграфических услуг по печати информационного журнала «Семейный вопрос», материалы которого  ориентированы на родителей, несовершеннолетних детей, специалистов учреждений и организаций, работающих с детьми, был заключен  с ООО "АС-спринт"   муниципальный контракт  №17-10-2742/3 от 11.11.2013.    
Полученная продукция (журналы) с целью предоставления населению полной и актуальной информации обо всем спектре услуг, предоставляемых семье и детям в городе Сургуте, а также о правах и обязанностях детей и родителей направлялась для бесплатного распространения в досуговые центры, спортивные клубы, поликлиники, учреждения социального обслуживания; выставлялась на пресс-стойках в зданиях Администрации города, муниципальных учреждениях, б комитета по опеке и попечительству, крупных торгово-развлекательных центрах, кинотеатрах, МАУ «Сургутская филармония».</t>
  </si>
  <si>
    <t>Сети тепловодоснабжения, водоотведения от ж.-д..  Пр. Первопроходцев,  до ж.-д.. ул. Геологическая,18/1 в мкр.25</t>
  </si>
  <si>
    <t>Иные расходы на реализацию мероприятий в составе муниципальной программы (ДГХ)</t>
  </si>
  <si>
    <t>Мун. помещ. в здании по ул. Югорская, 5/2(УКС)</t>
  </si>
  <si>
    <t>Мун. помещ. в здании по ул. Кукуевицкого, 10/2(УКС)</t>
  </si>
  <si>
    <t>23.</t>
  </si>
  <si>
    <t>23.1.1.</t>
  </si>
  <si>
    <t>23.1.2.</t>
  </si>
  <si>
    <t>23.1.3.</t>
  </si>
  <si>
    <t>23.4.</t>
  </si>
  <si>
    <t>23.5.</t>
  </si>
  <si>
    <t>23.6.</t>
  </si>
  <si>
    <t>24.1.</t>
  </si>
  <si>
    <t>24.2.</t>
  </si>
  <si>
    <t>24.3.</t>
  </si>
  <si>
    <t>25.1.1.</t>
  </si>
  <si>
    <t>25.1.2.</t>
  </si>
  <si>
    <t>25.4.1.</t>
  </si>
  <si>
    <t>25.4.2.</t>
  </si>
  <si>
    <t>25.4.3.</t>
  </si>
  <si>
    <t>25.4.4.</t>
  </si>
  <si>
    <t>25.4.5.</t>
  </si>
  <si>
    <t>25.4.6.</t>
  </si>
  <si>
    <t>25.4.7.</t>
  </si>
  <si>
    <t>25.5.</t>
  </si>
  <si>
    <t>25.6.</t>
  </si>
  <si>
    <t>25.7.</t>
  </si>
  <si>
    <t>25.7.1.</t>
  </si>
  <si>
    <t>25.7.2.</t>
  </si>
  <si>
    <t>25.8.</t>
  </si>
  <si>
    <t>25.9.</t>
  </si>
  <si>
    <t>25.10.</t>
  </si>
  <si>
    <t>25.11.</t>
  </si>
  <si>
    <t>25.12.</t>
  </si>
  <si>
    <t>26.2.1.</t>
  </si>
  <si>
    <t>26.2.2.</t>
  </si>
  <si>
    <t>26.2.3.</t>
  </si>
  <si>
    <t>26.2.4.</t>
  </si>
  <si>
    <t>26.2.5.</t>
  </si>
  <si>
    <t>27.3.</t>
  </si>
  <si>
    <t>27.4.</t>
  </si>
  <si>
    <t>28.2.1.</t>
  </si>
  <si>
    <t>28.2.2.</t>
  </si>
  <si>
    <t>28.2.3.</t>
  </si>
  <si>
    <t>28.2.4.</t>
  </si>
  <si>
    <t>28.4.1.</t>
  </si>
  <si>
    <t>28.4.2.</t>
  </si>
  <si>
    <t>30.1.1.</t>
  </si>
  <si>
    <t>30.1.1.1.</t>
  </si>
  <si>
    <t>30.1.1.2.</t>
  </si>
  <si>
    <t>30.1.1.3.</t>
  </si>
  <si>
    <t>30.1.1.4.</t>
  </si>
  <si>
    <t>30.1.2.</t>
  </si>
  <si>
    <t>30.1.2.1.</t>
  </si>
  <si>
    <t>30.1.3.</t>
  </si>
  <si>
    <t>30.1.3.1.</t>
  </si>
  <si>
    <t>30.1.3.2.</t>
  </si>
  <si>
    <t>30.2.1.1.</t>
  </si>
  <si>
    <t>30.2.2.1.</t>
  </si>
  <si>
    <t>30.2.2.2.</t>
  </si>
  <si>
    <t>30.2.2.3.</t>
  </si>
  <si>
    <t>30.2.2.4.</t>
  </si>
  <si>
    <t>30.2.3.</t>
  </si>
  <si>
    <t>30.2.3.1.</t>
  </si>
  <si>
    <t>30.2.3.2.</t>
  </si>
  <si>
    <t>30.2.4.</t>
  </si>
  <si>
    <t>30.2.4.1.</t>
  </si>
  <si>
    <t>30.2.5.</t>
  </si>
  <si>
    <t>30.3.</t>
  </si>
  <si>
    <t>30.3.1.</t>
  </si>
  <si>
    <t>30.3.1.1.</t>
  </si>
  <si>
    <t>30.3.1.1.1.</t>
  </si>
  <si>
    <t>30.3.1.1.2.</t>
  </si>
  <si>
    <t>30.3.2.</t>
  </si>
  <si>
    <t>30.3.2.1.</t>
  </si>
  <si>
    <t>30.3.3.</t>
  </si>
  <si>
    <t>30.3.3.1.</t>
  </si>
  <si>
    <t>30.3.4.</t>
  </si>
  <si>
    <t>30.3.4.1.</t>
  </si>
  <si>
    <t>31.1.4.</t>
  </si>
  <si>
    <t>31.1.5.</t>
  </si>
  <si>
    <t>4.5.5.</t>
  </si>
  <si>
    <t>Мероприятия по ликвидации несанкционированных свалок в промышленных районах и местах общего пользования</t>
  </si>
  <si>
    <t>19.2.2.</t>
  </si>
  <si>
    <t>19.2.3.</t>
  </si>
  <si>
    <t>Мероприятия по локализации разлива нефтепродуктов на водной поверхности, сбору нефтяного загрязнения с поверхности земли, зачистка береговой линии с сбору нефтяного загрязнения с поверхности воды.</t>
  </si>
  <si>
    <t>19.2.4.</t>
  </si>
  <si>
    <t>8.1.1.2.</t>
  </si>
  <si>
    <t>Комплекс сетей тепловодоснабжения от ЦТП-17 в мкр. 13А. Участок сетей тепловодоснабжения от ТК-4-ТК-5-ТК-6. Участок сетей тепловодоснабжения от ТК-4 до ввода в ж.д. ул. Островского,9/1</t>
  </si>
  <si>
    <t>Тепломагистраль №2 от 2ТК28, 2ТК27, 2ТК25, 2ТК26 ул. Профсоюзная. Участок от 2ТК24, 2ТК25 до 2ТК26</t>
  </si>
  <si>
    <t>Работы выполнены собственными силами: закуплено оборудование и произведён монтаж насосов. Мероприятие выполнено - 100%.</t>
  </si>
  <si>
    <t>Капитальный ремонт и ремонт автомобильных дорог (ДГХ)</t>
  </si>
  <si>
    <t>11.1.5.</t>
  </si>
  <si>
    <t>Капитальный ремонт автомобильных дорог (ДГХ)</t>
  </si>
  <si>
    <t>13.1.9.</t>
  </si>
  <si>
    <t>Выполнение работ по ликвидации техногенной чрезвычайной ситуации муниципального характера, связанной с отключением от теплоснабжения жилых домов (выходом из строя котельной) в поселке Лесной</t>
  </si>
  <si>
    <t xml:space="preserve">
Средства предусмотрены на обеспечение функционирования и развития 3-х муниципальных учреждений физической культуры и спорта.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</si>
  <si>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Подпрограмма «Адресная подпрограмма по переселению граждан из аварийного жилищного фонда на 2013 — 2015 годы» муниципальной программы «Улучшение жилищных условий населения города Сургута на 2014 — 2020 годы» (ДАиГ)</t>
  </si>
  <si>
    <t>23.7.</t>
  </si>
  <si>
    <t>Админ.зд.по ул. Маяковского, 15. Обследование конструкций зд.(УКС)</t>
  </si>
  <si>
    <t xml:space="preserve">Выполнение проектных изыскательских работ по реконструкции, расширению, модернизация объектов коммунального комплекса </t>
  </si>
  <si>
    <t>Строительство газопровода высокого и низкого давления</t>
  </si>
  <si>
    <t>Средства будут освоены в течение года.</t>
  </si>
  <si>
    <t>12.2.9.</t>
  </si>
  <si>
    <t>Поселок Зеленый</t>
  </si>
  <si>
    <t>Предоставление субсидии на приобретение жилого помещения в собственность в субъектах РФ, не относящихся к районам Крайнего Севера и приравненным к ним местностям</t>
  </si>
  <si>
    <t>12.2.9.1.</t>
  </si>
  <si>
    <t>12.2.9.2.</t>
  </si>
  <si>
    <t>Мероприятия по очистке акваторий реки Черная, реки Оби и прилегающих береговых полос от затонувших судов</t>
  </si>
  <si>
    <t>Демонтаж групповых установок сжиженного газа</t>
  </si>
  <si>
    <t>Реализация отдельного переданного государственного полномочия по предоставлению субсидий на возмещение недополученных доходов организациям, осуществляющим реализацию населению ХМАО-Югры сжиженного газа по розничным ценам (УБУиО)</t>
  </si>
  <si>
    <t>8.2.3.</t>
  </si>
  <si>
    <t>Проведение церемонии награждения конкурса "Журналист года - 2013" (вручение призов в денежной форме), изготовление и прокат видеороликов о городе на торжественных городских мероприятиях</t>
  </si>
  <si>
    <t xml:space="preserve"> 68,6 тыс.руб. - договор заключен, оплата по факту оказания услуг, освоение средств планируется в сентябре 2014 года;                  68,6 тыс.руб. - договор находится в стадии заключения, оплата по факту оказания услуг, освоение средств планируется в сентябре 2014 года; 3,8 тыс.руб. - экономия, подлежащая возврату в бюджет города.</t>
  </si>
  <si>
    <t>Подпрограмма 1. «Обеспечение деятельности Администрации города»</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</si>
  <si>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t>
  </si>
  <si>
    <t>МКУ «Многофункциональный центр предоставления государственных и муниципальных услуг города Сургута»</t>
  </si>
  <si>
    <t>Выполнение строительно-монтажных работ производилось в соответствии с заключенным МК с  ООО СК "ВОРТ" МК №14/2013 от 26.11.2013г Сумма по контракту 45842,2867 тыс.руб. Срок выполнения работ - 30.06.2014 года.  Работы по строительству объекта выполнены. Объект введен в эксплуатацию от 29.08.2014 №ru86310000-88.</t>
  </si>
  <si>
    <t>Проектно-изыскательские работы выполняются в соответствии с заключенным МК с ООО "Юградорпроект", договор №10/П-2013 от 01.07.2013г. Сумма по контракту 6714,2 тыс. руб. (Сумма выполненных в 2013 году работ - 3357,1 тыс.руб.) Срок выполнения работ по контракту - 30.09.2014 года. Работы выполнены и оплачены.</t>
  </si>
  <si>
    <t>3.1.3.2.</t>
  </si>
  <si>
    <t>Приобретение объектов недвижимого имущества для размещения дошкольных учреждений, в том числе:
Детский сад на 300 мест в 5А микрорайоне г.Сургута</t>
  </si>
  <si>
    <t>3.2.4.</t>
  </si>
  <si>
    <t>Приобретение объектов недвижимого имущества для размещения общеобразовательных учреждений, в том числе:</t>
  </si>
  <si>
    <t>Школа - детский сад в микрорайоне 24 г.Сургута</t>
  </si>
  <si>
    <t>3.2.4.1.</t>
  </si>
  <si>
    <t>3.2.4.2.</t>
  </si>
  <si>
    <t xml:space="preserve">          </t>
  </si>
  <si>
    <t>Сети  теплоснабжения, поселок Юность. Участок от точки А до дома № 19 по улице Транспортных строителей. Участок от тепловой камеры № 4 до точки Б по улице Саянской</t>
  </si>
  <si>
    <t>Сети водоснабжения, поселок Юность. Участок от точки А до дома № 19 по улице Транспортных строителей. Участок от тепловой камеры № 4 до точки Б по улице Саянской</t>
  </si>
  <si>
    <t>Зарегистрированы бюджетные обязательства на сумму 198,14 тыс.руб., в том числе:
№23 от 20.05.2014  на сумму 97,36 тыс.руб. на выполнение работ по демонтажу травмоопасных МАФ.  Работы выполнены и оплачены - 100%. 
б/н от 01.07.2014 на сумму 70,01 тыс.руб. на выполнение работ по демонтажу травмоопасных МАФ. Работы выполнены и оплачены - 100%.
№56 от 25.07.2014 на сумму 30,77 тыс.руб. на выполнение работ по демонтажу травмоопасных МАФ. Работы выполнены и оплачены - 100%.
Мероприятие выполнено - 100%.</t>
  </si>
  <si>
    <t>19.2.5.</t>
  </si>
  <si>
    <t>Денежные средства в размере 30 тыс. руб. направлены на мероприятие 9.1. "Курсы повышения квалификации".</t>
  </si>
  <si>
    <t>Подпрограмма 2 "Ликвидация и расселение приспособленных для проживания строений" (ДГХ)</t>
  </si>
  <si>
    <t xml:space="preserve">Округом утверждена программа капитального ремонта общего имущества в многоквартирных домах в феврале 2014 года. В апреле- мае были проведены общие собрания собственников помещений  многоквартирных домов в очной форме голосования по вопросу выбора способа формирования фонда капитального ремонта общего имущества (накопление средств собственниками на счете регионального оператора или на специальном счете). Постановлением Администрации города от 09.07.2014 № 4749 "О формировании фонда капитального ремонта на счете регионального оператора" определен адресный перечень МКД в отношении которых выбран способ формирования фонда капитального ремонта, на счет регионального оператора - НО "Югорский фонд капитального ремонта многоквартирных домов". Утвержден краткосрочный план реализации указанной программы (постановление Правительства ХМАО-Югры от 05.06.2014 №202-п).  Постановлением Администрации города от 21.07.2014 № 5053 утвержден краткосрочный план реализации в городе Сургуте программы капитального ремонта общего имущества в многоквартирных домах, на 2014-2016 годы. Во исполнение постановления ХМАО-Югры от 25.12.2013 № 568 - на основании результатов мониторинга проводятся мероприятия по актуализации программы капитального ремонта общего имущества в многоквартирных домах с внесением сведений о техническом состоянии  МКД в АИС "Барс". </t>
  </si>
  <si>
    <t>Расходы будущих периодов. Расходы планируются на 4 квартал 2014 года</t>
  </si>
  <si>
    <t xml:space="preserve">Аукцион на сумму 416,50 тыс.руб. проведен 15.09.2014, признан не состоявшимся в связи с отсутствием заявок. 
Произведена оплата по проверке смет на сумму 3,0 тыс.руб. 
</t>
  </si>
  <si>
    <t>Обеспечение функционирования МКУ "ЕДДС города Сургута", оказывающего муниципальную услугу</t>
  </si>
  <si>
    <t>Открытый конкурс на выполнение проектно-изыскательских работ по объекту "Новое кладбище" состоялся 21.05.2014. Заключен муниципальный контракт от 06.06.2014 №15-ГХ  с ООО «МЛП» на сумму 3 100,00 тыс.руб. Срок выполнения работ - 06.06.14 - 31.08.14 . Работы выполнены и оплачены на сумму 3 100,00 тыс.руб.
Мероприятие выполнено - 100%.</t>
  </si>
  <si>
    <t>15.5.</t>
  </si>
  <si>
    <t>Выплата земельного налога за участок, разрешенный для строительства нового кладбища</t>
  </si>
  <si>
    <t xml:space="preserve">Данное мероприятие включает в себя расходы на оплату труда специалистов, включая начисления на оплату труда, услуг связи, аренды, текущего содержания и ремонта имущества, гражданско-правовых договоров на выполнение работ и оказание услуг, командировочных расходов, курсов повышения квалификации специалистов, на приобретение и содержание транспортных средств, мебели, оргтехники, инвентаря, средств связи, материальных запасов. На текущую дату неисполненный остаток составляет       36 895,51 тыс. руб. Ожидаемое освоение денежных средств до конца года составит 100 %  при условии финансирования округом. </t>
  </si>
  <si>
    <t xml:space="preserve">  Отклонение утверждённого плана от уточнённого на 10 568,5 тыс. руб. обусловлено возвратом средств согласно уведомлению № 133 от 27.08.2014 г. на основании приказа ДФ от 28.07.2014 г. № 152, дополнительно выделенным средствам согласно справки ДФ ХМАО-Югры № 500/13/20 от 03.09.14. и  возвратом средств в округ (Справка № 500/13/81 ДФ ХМАО-Югры от 24.09.2014 г.). Данное мероприятие включает в себя расходы на ежемесячные выплаты на содержание детей-сирот и детей, оставшихся без попечения родителей, лиц из числа детей-сирот и детей, оставшихся без попечения родителей, на ежемесячную выплату вознаграждения приемным родителям, выплаты по предоставлению и обеспечению мер социальной поддержки указанной выше категории детей и лиц (на обеспечение по окончании ими общеобразовательной организации одеждой и обувью, а также единовременным денежным пособием, на проезд на городском, пригородном, в сельской местности на внутрирайонном транспорте (кроме такси), на приобретение путевок в оздоровительные лагеря или санаторно-курортные учреждения и оплату проезда к месту лечения (оздоровления) и обратно (предоставление денежных средств на оплату их стоимости). На текущую дату неисполненный остаток составляет 15 599,77 тыс. руб. Ожидаемое освоение денежных средств до конца года составит 100 % при условии финансирования округом.</t>
  </si>
  <si>
    <t xml:space="preserve">597 000 Руб. - осуществляется процедура заключения контракта с ФГБУЗ "Медицинский центр "Юность" на оказание услуг по организации отдыха и оздоровления детей-сирот и детей, оставшихся без попечения родителей, в период осенних школьных каникул (приобретение путевок). Протокол рассмотрения и оценки заявок от 15.10.2014, рег. номер № 0187300006514001605, срок оказания услуг 31.10.2014 по 16.11.2014 (30% - предоплата от суммы контракта, 70% - по факту). 68 498,14 руб. -  экономия, сложившаяся по итогам размещения средств на приобретение путевок в системе  муниципального заказа, подлежащая исполнению в 2014 году путем заключения договора на приобретение путевок на период зимних каникул. </t>
  </si>
  <si>
    <t xml:space="preserve">На 2014 год запланирован ремонт в 4 квартирах.
Заключен муниципальный контракт от 28.07.2014     №32-ГХ на сумму 370,06 тыс.руб.  Работы выполнены и оплачены. По 2 квартирам на сумму 607,57 тыс.руб. аукцион не состоялся, т.к. не подано заявок. Работы  выполнены повторно, конкурс не состоялся в связи с отсутствием заявок. 1 355,34 тыс.руб. подлежат возврату в бюджет округа.          </t>
  </si>
  <si>
    <t>Муниципальная программа «Профилактика правонарушений в городе Сургуте на 2014 — 2016 годы» (ООБ)</t>
  </si>
  <si>
    <t>Размещение (в том числе приобретение, установка, монтаж, подключение) в наиболее криминогенных общественных местах и на улицах города, местах массового пребывания граждан систем видео 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информирование населения  о системах, необходимости соблюдения правил дорожного движения (в том числе санкциях за их нарушение) с целью профилактики детского дорожно-транспортного травматизма</t>
  </si>
  <si>
    <t>Работы носят сезонный характер и связаны с подготовкой системы теплоснабжения ветхого жилищного фонда к отопительному сезону. Оплата производится по факту выполненных работ. Работы выполнены и оплачены на сумму 546,22 тыс.руб. 
2,42 тыс.руб. – экономия в результате выполнения работ.</t>
  </si>
  <si>
    <t>Порядок предоставления субсидии утвержден постановлением Администрации города от 11.02.2014 №1257. Предоставление субсидии носит заявительный характер.
На 01.11.2014 заявок не поступало.</t>
  </si>
  <si>
    <t xml:space="preserve">Порядок предоставления субсидии утвержден постановлением Администрации города от 11.02.2014 №981. Предоставление субсидии носит заявительный характер.
Зарегистрированы бюджетные обязательства на сумму 6 790,37  тыс.руб.
Предоставлена субсидия СГМУП «Тепловик» на возмещение недополученных доходов в связи с оказанием услуг теплоснабжения населению, проживающему во временных поселках за 2 полугодие 2013 года, за 1 полугодие 2014 года в сумме 6 790,37 тыс.руб. 
1 130,84 тыс.руб. - экономия в результате снижения фактического потребления теплоэнергии во временных поселках. </t>
  </si>
  <si>
    <t>Зарегистрированы бюджетные обязательства на сумму 5 100,59 тыс.руб. 
3 034,72 тыс.руб. - предоставлена субсидия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соответствующем требованиям СаНПиН за январь - сентябрь 2014 года, в том числе 12,23 тыс.руб. – погашена кредиторская задолженность 2013 года.
Освоение бюджетных средств планируется в декабре 2014 года.</t>
  </si>
  <si>
    <t xml:space="preserve">Средства выделены в соответствии с постановлением Администрации города от 28.03.2014 №  2018 «О выделении средств из бюджета города» (с изменениями от 21.05.2014 № 3371). Заключен муниципальный контракт от 08.07.2014 № 1-ГХ с СГМУП "Горводоканал" на выполнение работ по ликвидации техногенной чрезвычайной ситуации муниципального характера, связанной с отключением от теплоснабжения жилых домов (выходом из строя котельной) в поселке Лесном на сумму 364,89 тыс.руб.
Работы выполнены и оплачены – 100%. </t>
  </si>
  <si>
    <t>Сформирован адресный перечень муниципальных  домов, в которых необходимо проведение капитального ремонта.  С управляющими организациями заключены дополнительные соглашения к договору управления многоквартирными домами, все помещения в которых находятся в собственности муниципального образования городской округ город Сургут и бесхозяйного жилищного фонда в части проведения мероприятия на сумму 9 161,35 тыс.руб. 
Управляющими организациями проведены работы по составлению проектно-сметной документации,  заключены соглашения с подрядными организациями  для проведения работ по капитальному ремонту в соответствии с утвержденным адресным перечнем муниципальных домов, в которых  необходимо проведение капитального ремонта в 2014 году. На данный момент выполнены ремонтные работы  по 1-му объектам, ведется документальное оформление. Ведутся работы еще на 3 объектах.
2 156,04 тыс.руб. - выполнены и оплачены работы по 4-ем объектам.
Работы планируются  завершить в декабре 2014 года.</t>
  </si>
  <si>
    <t>Средства выделены в соответствии с постановлением Администрации города от 08.04.2014 №2319 "О выделении средств из бюджета города". Заключение договора запланировано на декабрь 2014 года.</t>
  </si>
  <si>
    <t>Подпрограмма 4 "Развитие индивидуального жилищного строительства</t>
  </si>
  <si>
    <t>12.4.</t>
  </si>
  <si>
    <t>Выкуп объектов недвижимости для муниципальных нужд (компенсация) для последующего сноса</t>
  </si>
  <si>
    <t>11.1.9.</t>
  </si>
  <si>
    <t>11.1.10.</t>
  </si>
  <si>
    <t xml:space="preserve">Уточненный план скорректирован по итогам перераспределения ассигнований с иных мероприятий. </t>
  </si>
  <si>
    <t>Размещена заявка на размещение заказа в соответствии с пунктом 147 плана-графика размещение заказов на поставки товаров. Муниципальный контракт в стадии заключения (создан лот, заявилось 2 участника). Заключен МК № 17-10-3132/4 от 23.10.2014. Оплата по факту оказания услуг - декабрь 2014..</t>
  </si>
  <si>
    <t>Средства могут быть использованы при возникновении гарантийных случаев по представленным муниципальным гарантиям</t>
  </si>
  <si>
    <t>Соглашение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подписано 07.04.2014. 
Средства запланированы на реализацию мероприятия "Реставрация и консервация музейных фондов" в ноябре 2014 года.</t>
  </si>
  <si>
    <t xml:space="preserve">Подведение итогов открытого аукциона в электронной форме на выполнение работ по сносу объекта состоялось 23.06.2014г. Победитель - ООО "НЕСТОР - Автодор". Сумма по МК №11/2014 - 81,88 тыс. руб. Срок выполнения работ - 15.10.2014 г. Работы выполнены и оплачены. </t>
  </si>
  <si>
    <t xml:space="preserve">1,04 тыс. руб. - экономия, сложившаяся в процессе освоения, подлежащая возврату.
</t>
  </si>
  <si>
    <t>Оснащение образовательных учреждений специальным оборудованием, приспособлениями, программными комплексами для создания универсальной безбарьерной среды</t>
  </si>
  <si>
    <t>988,9 тыс. руб. – договоры на оснащение образовательных учреждений специальным оборудованием, приспособлениями, программными комплексами для создания универсальной безбарьерной среды находятся на стадии согласования и заключения, освоение планируется в декабре 2014 года (в соответствии с решением Думы города от № 541-V ДГ от 26.06.2014 «О внесении изменений в решение Думы города от 27.12.2013 № 455-V ДГ «О бюджете городского округа город Сургут на 2014 год и плановый период 2015 – 2016 годов»» ассигнования утверждены 18.07.2014)</t>
  </si>
  <si>
    <t>175,2 тыс. руб. – договоры на оказание услуг по организации семинаров для педагогов и других специалистов, работающих с обучающимися с ОВЗ заключены, услуги оказаны 16.09.2014 - 18.09.2014, 24.09.2014-26.09.2014, оплату планируется осуществить в ноябре 2014 года по причине длительного срока заключения договоров (зарегистрированы в системе АЦК - Финансы 23.10.2014)
0,80 тыс. руб. - экономия подлежит возврату в бюджет города.</t>
  </si>
  <si>
    <t>22.5.</t>
  </si>
  <si>
    <t>22.5.1.</t>
  </si>
  <si>
    <t>22.5.2.</t>
  </si>
  <si>
    <t>22.5.3.</t>
  </si>
  <si>
    <t>Работы заявлены на муниципальный заказ на сумму 1 756,19 тыс.руб. Аукцион проведен 08.09.2014, признан не состоявшимся. Документы направлены в КСП для согласования возможности заключения контракта с единственным поставщиком. КСП отказано в заключении муниципального контракта с единственным источником.</t>
  </si>
  <si>
    <t>22.5.4.</t>
  </si>
  <si>
    <t>Заключен муниципальный контракт от 01.07.2014 №28-ГХ с СГМУЭП "Горсвет" на выполнение работ по оборудованию регулируемых пешеходных переходов табло обратного отсчета времени и звуковой сигнализацией со сроком выполнения работ 01.07.2014-14.08.2014 на сумму 202,99 тыс.руб.  Работы выполнены и оплачены.</t>
  </si>
  <si>
    <t>22.5.5.</t>
  </si>
  <si>
    <t xml:space="preserve">По итогам проведения аукциона был заключен МК 19/ЭА - 14 от 26.06.2014 на сумму 96 374,50 руб. на оказание услуг по проведению планового семинара по вопросам профилактики экстремизма. Оплата по контракту произведена 08.07.2014.                             </t>
  </si>
  <si>
    <t>Проектно-изыскательские работы выполнены и оплачены в соответствии с заключенным МК  №14/П-2013, 15/П-2013 от 14.11.2013г с  ООО "Стройуслуга". Общая сумма по договорам 
14 153,44 тыс. руб. (В 2013 году выполнено работ на сумму 
13 500,83 тыс. руб.). 2,336 тыс.руб.- средства для оплаты  за технологическое присоединение к электрическим сетям объектов согласно договора  с ООО "Сургутские электрические сети" от 04.04.2014г. № 74/2014/ТП</t>
  </si>
  <si>
    <t>3.2.4.3.</t>
  </si>
  <si>
    <t>Выполнение проектно-изыскательных работ по объекту "Внутриквартальные проезды для обеспечение подъезда к общеобразовательным учреждениям в мкр.24 в г. Сургуте" (ДАиГ)</t>
  </si>
  <si>
    <t>Заключено соглашение от 09.01.2014 № 17 о представлении субсидий из бюджета автономного округа на софинансирование объектов капитального строительства муниципальной собственности между Департаментом экономического развития ХМАО-Югры и Администрацией города (по объекту "Расширение полигона твёрдых бытовых отходов в г. Сургуте").</t>
  </si>
  <si>
    <t>На 2014 год запланирован объем 1 112 куб.м. Работы заявляются на муниципальный заказ дважды в год.  
Заключен муниципальный контракт с ООО «Нестор-Автодор» от 28.04.2014 №08-ГХ на сумму 244,35 тыс.руб. Работы выполнены и оплачены на сумму 244,35 тыс.руб. (800 куб.м.)
Заключен муниципальный контракт с ООО «СпецТранс-Авто» от 25.08.2014 №38-ГХ на сумму 145,00 тыс.руб. со сроком выполнения работ  до 15.10.2014. (312 куб.м.). Работы выполнены и оплачены.
40,39 тыс.руб. - экономия по результатам размещения муниципального заказа.</t>
  </si>
  <si>
    <t xml:space="preserve">Оплачена кредиторская задолженность 2013 года. В соответствии с Административным регламентом, принятым постановлением Администрации города от № 139 от 13.01.2014 «Об утверждении административного регламента предоставления муниципальной услуги «Предоставление мер дополнительной социальной поддержки в виде денежной компенсации расходов на проезд в городском пассажирском транспорте общего пользования отдельным категориям населения» произведена выплата за 1-4 кварталы 2014 года., согласно полученных заявлений  граждан для назначения данной выплаты. </t>
  </si>
  <si>
    <t>В 2014 году предусмотрены средства на  оплату проезда к месту проведения мероприятий.
- 25,0 тыс. руб. - экономия бюджетных ассигнований, подлежащая возврату в бюджет города. Расходы произведены за счет спонсорской помощи.</t>
  </si>
  <si>
    <t>В 2014 году предусмотрены средства на  оплату гостиницы Почетным гражданам города Сургута, проживающим за его пределами и приглашенным Главой города на торжественные мероприятия.
- 20,4 тыс. руб. - экономия бюджетных ассигнований, подлежащая возврату в бюджет города. Расходы произведены за счет спонсорской помощи.</t>
  </si>
  <si>
    <t>Расходы производятся по мере необходимости, носят не системный характер. В декабре 2014 года планируется произвести расходы по  транспортировке 1 ребенка с сопровождающим к месту дальнейшего устройства.</t>
  </si>
  <si>
    <t>Данная выплата носит заявительный характер. Выплаты произведены по факту поступления заявлений.</t>
  </si>
  <si>
    <t>На содержании находится 19 пожарных водоемов (в течение  2014 года 1 пожарный водоем демонтирован, 1 введен в эксплуатацию).
Зарегистрированы бюджетные обязательства на сумму 2 089,04 тыс.руб.
1 454,96 тыс.руб. - оплачены расходы по содержанию пожарных водоемов за январь-октябрь 2014 года. Работы выполняются по графику. 
47,94 тыс.руб. - экономия в связи со снижением фактических затрат по содержанию пожарных водоемов.</t>
  </si>
  <si>
    <t>На содержании находятся 9 водопропускных канав. Данный вид работ выполняется посредствам открытого аукциона, освоение бюджетных средств планируется до конца 2014 года. 
Заключен муниципальный контракт на выполнение работ  с ООО "СпецТрансАвто" от 28.04.2014 №09-ГХ на сумму 505,94 тыс.руб. Работы выполнены и оплачены - 100%.
Заключен договор от 17.09.2014 № 36/14 с ИП Ружевич Владимир Васильевич на сумму 99,23 тыс.руб.  на выполнение работ по откачке грунтовых и дождевых вод в поселке Лунный. Срок выполнения работ 30 дней со дня заключения договора. Работы выполнены и оплачены -100%
367,00 тыс.руб. – работы по устройству котлованов для отвода грунтовых вод в поселке Лунный выставлены на муниципальный заказ, конкурс состоялся, МК заключен на сумму 363,33 тыс.руб. 
83,14 тыс.руб. - экономия по результатам размещения муниципального заказа. 3,67 тыс.руб. - экономия по результатам размещения муниципального заказа.</t>
  </si>
  <si>
    <t>Зарегистрированы бюджетные обязательства на сумму 5 259,20 тыс.руб., из них  2 718,40 тыс.руб. на выполнение работ на период  с 01.01.2014 по 15.04.2014, 2 540,80 тыс.руб. -  на выполнение работ на период с 16.10.2014 по 31.12.2014.
3 214,63 тыс.руб. – оплачены работы по зимнему содержанию за январь-апрель, октябрь 2014.
357,58 тыс.руб. - экономия по результатам размещения муниципального заказа. 863,26 тыс.руб. - экономия в связи с отсутствием случаев для использования бюджетных средств на оплату расходов по зимнему содержанию проездов.</t>
  </si>
  <si>
    <t>Договор с НО "Югорский фонд капитального ремонта многоквартирных домов" на передачу функций технического заказчика - заключен. Разработан нормативно-правовой акт о возложении  функций технического заказчика на МКУ "Казна городского хозяйства". Проведена сверка по площадям муниципальных жилых и нежилых помещений, заключен договор о формировании фонда капитального ремонта и об организации проведения капремонта общего имущества в МКД. Югорским оператором разрабатывается техническое задание на проведение открытого конкурса по выбору подрядной организации на проведение работ по капитальному ремонту МКД.   Работы запланированы на 4 квартал 2014 года и 2015 год.
484,8 тыс.руб. - экономия в связи с уточнением суммы субсидии по капитальному ремонту многоквартирных домов в Краткосрочном плане реализации программы капитального ремонта общего имущества в многоквартирных домах, расположенных на территории ХМАО-Югры, на 2014-2016 годы, утвержденного постановлением Администрации города от 21.07.2014 № 5053.</t>
  </si>
  <si>
    <t>Адресный перечень дворовых территорий МКД для проведения работ по благоустройству сформирован и утвержден 25.02.2014.  Соглашения на выполнения работ заключены на сумму 65 110,29 тыс.руб. Работы выполнены 100%. Ведется документальное оформление. Выполненные работы оплачены на сумму 78 513,31 тыс.руб., в том числе средства местного бюджета -  61 802,14 тыс.руб., средства собственников  МКД - 16 711,17 тыс.руб. по благоустройству 22 дворовых территорий общей площадью 40 689,6 кв.м. 
Работы планируется оплатить в полном объеме декабре 2014 года.</t>
  </si>
  <si>
    <t>Зарегистрированы бюджетные обязательства на сумму 19 572,09 тыс.руб.  Выполнены и оплачены работы на сумму 18 046,07 тыс.руб.
Сданы в эксплуатацию 79 детских игровых площадок. 
Выполнение мероприятия планируется в декабре 2014 года.</t>
  </si>
  <si>
    <t>Перечень получателей  субсидии   по   приобретению и установке спортивных сооружений на территории многоквартирных домов - утвержден. Заключены соглашения с УК   на финансовое обеспечение (возмещение затрат) по  приобретению и установке спортивных сооружений на территории многоквартирных домов на сумму 7 496,15 тыс.руб.
7 341,81 тыс.руб.  - предоставлена субсидия управляющим организациям на возмещение затрат на приобретение и установку спортивных площадок. Сданы в эксплуатацию 7 спортивных площадок.
1 792,95 тыс.руб. - экономия в результате невозможности проведения части работ по причине низкой температуры наружного воздуха. Средства планируются к перераспределению на мероприятие 6.2.3. "Благоустройство территорий многоквартирных домов".</t>
  </si>
  <si>
    <t>ДГХ: Зарегистрированы бюджетные ассигнования на сумму 9 736,31 тыс.руб. 
6 479,43 тыс.руб.  - оплачены работы по отлову, содержанию и утилизации безнадзорных животных за январь-октябрь 2014 год.
УБУиО: 29,30 тыс.руб. - средства на оплату труда муниципального служащего органов местного самоуправления, осуществляющего переданное отдельное государственное полномочие ХМАО-Югры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 Средства планируются к освоению в декабре 2014 года.</t>
  </si>
  <si>
    <t xml:space="preserve">Зарегистрированы бюджетные обязательства на сумму 104 666,91 тыс.руб. 
84 757,29 тыс.руб. - предоставлена субсидия на содержание кладбища и крематория за январь-октябрь 2014 года, в том числе 47,37 тыс.руб. – погашена кредиторская задолженность 2013 года.
</t>
  </si>
  <si>
    <t>Зарегистрированы бюджетные обязательства на сумму 6 721,37 тыс.руб., в том числе субсидия - 2 822,93 тыс.руб., муниципальный контракт от 10.06.2014 № 20-ГХ - 3 898,44 тыс.руб. 
5 363,09 тыс.руб. – предоставлена субсидия на возмещение затрат по транспортировке тел умерших за январь-октябрь 2014 года. 
282,24 тыс.руб. - экономия в связи со снижением фактических затрат по оказанию услуг по транспортировке тел умерших в результате уточнения объемов (машино-часов), фактическое количество отработанных машино-часов ниже планового.</t>
  </si>
  <si>
    <t>Проектно-изыскательские работы выполняются в соответствии с заключенным МК с ООО "Стройинжиниринг" №06-П-2013 от 16.05.2013. Сумма по договору 11 241,89 тыс.руб, (сумма выполненных в  2013 году работ - 5620,95 тыс. руб.). Срок выполнения работ - 15 месяцев с даты заключения контракта. Работы выполнены и оплачены в полном объеме.</t>
  </si>
  <si>
    <t>Автодорога от пос. Кедровый до базы отдела рабочего снабжения (ул. Пионерная), Автодорога от пикета 0 до пикета 16+78 по ул. Электротехнической - заключен муниципальный контракт с СГМУЭП "Горсвет" №42-ГХ на сумму 11 994,15 тыс.руб.) со сроком выполнения работ с 22.09.2014 по 21.10.2014. Работы выполнены 100%. 11 551,31 тыс.руб. - оплачены работы 100%.
121,14 тыс.руб. - экономия по результатам размещения муниципального заказа. 
442,83 тыс.руб. - расторжение контракта.</t>
  </si>
  <si>
    <t>Зарегистрированы бюджетные обязательства на сумму 912,49 тыс.руб.  Оплачены работы на сумму 465,49 тыс.руб.
720,31 тыс.руб. -   экономия по результатам размещения муниципального заказа на выполнение работ по установке маршрутных указателей (689,28 тыс.руб.), экономия в результате уточнения сметной стоимости по установке маршрутных указателей (31,03 тыс.руб.)</t>
  </si>
  <si>
    <t>Открытый конкурс состоялся 14.05.2014 года. Заключен муниципальный контракт от 02.06.2014 №12-ГХ с ООО "Архитектурно-строительная компания" на выполнение работ по обследованию 14 жилых домов на предмет признания их непригодными для проживания либо аварийными на сумму 136,00 тыс.руб. Работы выполнены и оплачены  - 100%. 
Заявлены на конкурс работы по обследованию 7 домов на предмет признания и х непригодными  для проживания на сумму 212,37 тыс.руб., конкурс состоялся, заключается МК на сумму 200,00 тыс.руб. 
73,73 тыс.руб. - экономия в результате размещения муниципального заказа.</t>
  </si>
  <si>
    <t>Зарегистрированы бюджетные обязательства на сумму 42,75 тыс.руб. 4,28 тыс.руб. - оплачены услуги по определению рыночной стоимости жилых помещений, находящихся в муниципальной собственности. Срок выполнения мероприятия  - декабрь 2014 года. 
32,25 тыс.руб. - экономия в результате проведения конкурса</t>
  </si>
  <si>
    <t>Выплата выкупной цены за изымаемое жилое помещение производится после заявлений, поступивших от собственников, проживающих в домах. Включенных в список домов, подлежащих сносу.  Ведется работа по оформлению документов на выплату выкупной цены за изымаемое жилое помещение на сумму 2 100,0 тыс.руб.
3 327,0 тыс.руб. - экономия в связи с отсутствием обращений граждан на выплату выкупных цен за изымаемые жилые помещения, непригодные для проживания.</t>
  </si>
  <si>
    <t>Зарегистрированы бюджетные обязательства на сумму              16596,600 тыс.руб. Предоставлена управляющим организациям субсидия на возмещение затрат по сносу домов строений на сумму 11 894,10 тыс.руб. Остаток средств планируется освоить до конца года.</t>
  </si>
  <si>
    <t>Средства запланированы к освоению в декабре 2014 года.</t>
  </si>
  <si>
    <t>2 596,11 тыс.руб. - экономия по причине отсутствия заявок на участие в аукционе. Аукцион, назначенный на 15.09.2014, признан не  состоявшимся в соответствии с ч.16 ст. 66 Федерального закона №44-ФЗ. Протокол от 24.09.2014.  В связи с началом зимнего периода выполнение строительно-монтажных работ по замене кабеля до конца 2014 года невозможно.</t>
  </si>
  <si>
    <t>2 165,99 тыс.руб. - экономия по причине отсутствия заявок на участие в аукционе. Аукцион, назначенный на 15.09.2014, признан не  состоявшимся в соответствии с ч.16 ст. 66 Федерального закона №44-ФЗ. Протокол от 24.09.2014.  В связи с началом зимнего периода выполнение строительно-монтажных работ по замене кабеля до конца 2014 года невозможно.</t>
  </si>
  <si>
    <t>Муниципальной программой в 2014 году  на реконструкцию  ТП предусмотрено 4 808,67 тыс. руб. Передача ПСД от МКУ "ДДТиЖКК" в МКУ "КГХ" произведена 27.05.2014. Первоначально  муниципальный заказ был размещен в начале июня 2014 года. 27.08.2014 торги признаны не состоявшимися. 29.08.2014 МКУ "КГХ" направлено обращение в КСП о согласовании заключения контракта с единственным поставщиком. 11.09.2014 от КСП получено решение об отказе. Повторно МЗ размещен на электронной площадке 24.10.2014.  Электронный аукцион на право заключения контракта на выполнение работ по реконструкции ТП-238  от 14.11.2014  признан не состоявшимся  в соответствии  с ч. 8 ст. 67  Федерального закона № 44-ФЗ, так как  принято решение  об отказе  в допуске к участию в аукционе всех  участников закупки, подавших заявки.</t>
  </si>
  <si>
    <t>Внутриплощадочные сети канализации, поселок Юность. Участок от К66 до К61 по ул. Шушенской</t>
  </si>
  <si>
    <t>Состоялся аукцион на поставку мотопомп в количестве 3 ед.   Заключен муниципальный контракт от 30.07.2014 №17-10-2930/4 с ООО "БалтСтрим" на сумму 223,63 тыс.руб. Работы выполнены и оплачены на сумму 223,63 тыс.руб. 
Состоялся аукцион на поставку тепловых пушек в количестве 8 ед. Заключен муниципальный контракт от 30.07.2014 №17-10-3027/4 с ООО "БалтСтрим" на сумму 288,42 тыс.руб. Работы выполнены и оплачены на сумму 288,42 тыс.руб. 
Состоялся аукцион на поставку бензиновых генераторов. Заключен муниципальный контракт от 20.10.2014 №17-10-3117/4 с ООО "Волжская промышленная группа" на сумму 197,33 тыс.руб. со сроком исполнения -  декабрь 2014. Работы выполнены и оплачены на сумму 197,33 тыс.руб.
247,26 тыс.руб. - экономия в результате проведения конкурсов.</t>
  </si>
  <si>
    <t>Средства предусмотрены на:
- ликвидацию несанкционированных свалок в промышленных районах и местах общего пользования - 1 319,326 тыс.руб. - контракт исполнен в полном объеме; Экономия по мероприятию составляет - 2 073,78. Данная экономия подлежит возврату.</t>
  </si>
  <si>
    <t xml:space="preserve">Средства в виде субсидий на финансовое обеспечение выполнения муниципального задания учреждения. Из них
 -  11 109,7 тыс.руб. - средства на оплату труда персонала, начисления на выплаты по оплате труда, уплату налогов. Будут освоены в течение года с учётом сезонности выполняемых муниципальных работ;
 - 3 440,8 тыс.руб. - средства, предусмотренные на обеспечение деятельности учреждения, связанной с выполнением муниципального задания. Освоение средств будет производится по видам закупок в следующих объёмах:
 а) 516,9 тыс.руб. путём заключения договоров ГПХ (до 100 тыс.) в течение года с учётом планируемых сроков выполнения муниципальных работ и технологических особенностей применяемых материальных запасов и технических средств;
По состоянию на 30.09.2014-заключено договоров ГПХ (до 100 тыс. руб.)  на сумму - 267,541 тыс. руб.
 б) 2 060,0 тыс.руб.. путём проведения закупок в форме электронного аукциона. Размещение закупок производится согласно план-графику закупок с учётом сезонности выполняемых муниципальных работ.
по состоянию на 30.09. 2014г.:
- заключено ГПД на сумму - 1431,33 тыс. руб. 
 в) 863,9 тыс.руб. сумма бюджетных обязательств 2014 года, зарегистрированных по итогам проведения первоочередных закупок в 2013 году через проведение электронных аукционов. В данную статью включены расходы на содержание муниципального имущества и расходы связанные с обеспечением деятельности учреждения. </t>
  </si>
  <si>
    <t>Средства в сумме:
12 200,7 тыс.руб. поступили в соответствии с соглашением №43 от 23.04.2014 о предоставлении субсидии бюджета ХМАО-Югры бюджетам МО ХМАО-Югры на софинансирование расходных обязательств по предоставлению гос. услуг в МФЦ предоставления гос. и мун. услуг между Депэкономики Югры и МО городской округ город Сургут, уведомление ДФ Администрации города Сургута справка №500/07/02 от 06.05.2014 г., изменение бюджетной сметы принято решением Думы города №541-V от 26.06.2014,  средства исполнены в полном объеме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5 181,1 тыс. руб. - поступили 25.11.2014 в соответствии с соглашением №137 от 14.11.2014 о предоставлении субсидии бюджета ХМАО-Югры бюджетам МО ХМАО-Югры на софинансирование расходных обязательств по предоставлению гос. услуг в МФЦ предоставления гос. и мун. услуг между Депэкономики Югры и МО городской округ город Сургут, исполнение средств планируется в декабре 2014 года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Средства в сумме:
 - 403,0 тыс.руб. поступили в соответствии с соглашением №16 от 23.04.2014 о предоставлении субсидии на развитие многофункциональных центров предоставления государственных и муниципальных услуг, 
 - 789,66 тыс. руб. в порядке в возврата в бюджет МО, не использованных в 2013 году, межбюджетных трансфертов, полученных в форме субсидии по соглашению №151 от 30.10.2013 о софинансированию мероприятий, направленных на реализацию целевой программы ХМАО-Югры "Информационное общество - Югра" на 2011-2015 годы в 2013 году.
Изменение бюджетной сметы принято решением Думы города №500-V ДГ от 30.04.2014. 
Заключено контрактов (договоров) на сумму 1069,26 тыс.руб. Средства в сумме 123,4 тыс. руб. будут исполнены в декабре 2014 года по МК, заключенным по результатам проведения аукционов на поставку офисного оборудования, в соответствии с планом-графиком размещения заказов на 2014 год.</t>
  </si>
  <si>
    <t>Контракт от 07.08.2014 № 17-10-3044/4 на оказание услуг по проведению диспансеризации работников Администрации города и структурных подразделений Администрации города в 2014 году. Контракт исполнен на 100% (экономия) 913,8 тыс.руб. Показатель план:885 чел. факт: 567 чел. выполнен на 64% .</t>
  </si>
  <si>
    <t>Экономия в связи с отсутствием случаев для использования бюджетных средств.</t>
  </si>
  <si>
    <t>Использование наружной рекламы, телевидения для освещения проводимых городских мероприятий в области охраны труда, ДЭП</t>
  </si>
  <si>
    <t>Зарегистрировано бюджетных обязательств на сумму  313 035,07 тыс.руб.
95 217,07 тыс.руб. - оплачены коммунальные услуги за январь-октябрь 2014, в том числе 777,15 тыс.руб. погашена кредиторская задолженность 2013 года.
83 830,89 тыс.руб. - оплачены расходы по содержанию объектов соц.сферы за январь-октябрь 2014 года. 
690,97 тыс.руб. -  перечислен основной долг согласно мировому соглашению б/н от 24.12.2013 по делу №А75-4977/201. 
29 399,44 тыс.руб. - выполнение ремонтных работ на объектах социальной сферы.
520,52 тыс.руб. - оплачены услуги по составлению и проверке смет.
14 885,54 тыс.руб. - оплачены работы по капитальному ремонту  объектов социальной сферы (МБДОУ №2 "Ромашка", МБДОУ №4 "Умка", МБДОУ №83"Утиное гнездышко").
Оплата работ осуществляется в соответствии с заключенными муниципальными контрактами.
52 279,93 тыс.руб. - экономия в связи с признанием аукциона на капитальный ремонт МБОУ № 83 "Утиное гнездышко" несостоявшимся. Повторное проведение аукциона назначено на 19.11.2014 со сроками выполнения работ в 2015 г., конкурс состоялся, ведется работа по заключению муниципального контракта. (47 281,33 тыс.руб.), экономия в связи со снижением фактических затрат по содержанию дошкольных учреждений по причине позднего ввода  новых объектов. Планируемый ввод в эксплуатацию с 01.01.14, фактически объекты введены в эксплуатацию в 3 квартале 2014 (3 278,05 тыс.руб.), экономия в связи со снижением фактических затрат по коммунальным услугам (1 720,55 тыс.руб.).</t>
  </si>
  <si>
    <t>Отклонение уточненного плана от утвержденного. обусловлено увеличением бюджетных ассигнований на обеспечение деятельности подведомственных учреждений.</t>
  </si>
  <si>
    <t>Средства предусмотрены на реконструкцию объекта физической культуры и спорта. Заключен контракт от 20.10.2014 №А7 ООО "Бин-Север" срок завершения работ по условиям контракта 16.12.2014, срок действия договора по 31.12.2014. Выполнены демонтажные работы, подготовка к электромонтажным и монтажным работам. Работы планируется выполнить в срок.</t>
  </si>
  <si>
    <t xml:space="preserve">Зарегистрировано бюджетных обязательств на сумму 15,48 тыс.руб. 
15,48 тыс. руб. – оплачены услуги за предоставление, установку и обслуживание биотуалетов при проведении городских мероприятий.
46,46 тыс.руб. - экономия в связи со снижением фактических затрат по установке и обслуживанию биотуалетов, обусловленная уменьшением количества проводимых общегородских мероприятий.
</t>
  </si>
  <si>
    <t xml:space="preserve">Организация и финансирование работ по оснащению многоквартирных домов приборами учета используемых энергетических ресурсов, в том числе индивидуальными приборами учета холодной и горячей воды, электрической энергии, газа.
В том числе:
Установка индивидуальных приборов учета холодной и горячей воды, электрической энергии, в части муниципальной собственности   </t>
  </si>
  <si>
    <t>Выполнение работ по капитальному ремонту объекта производится в соответствии с заключенным  контрактом с ООО "СтройСервис" №12/2013 от 10.11.2013 г. Сумма по контракту 3956,03 тыс. руб.  Срок выполнения работ по контракту 30.07.2014г. Отставание от графика производства работ, в связи с необходимостью выполнения работ не предусмотренных проектное - сметной документацией, но необходимых для нормальной эксплуатации объекта.  Работы, запланированные к выполнению в сентябре, не приняты по причине некачественного исполнения строительно-монтажных работ. Заказчиком установлен срок устранения замечаний до 20.10.2014 года. Работы  приняты и оплачены.</t>
  </si>
  <si>
    <t>Проектно -изыскательские работы выполнены в соответствии с заключенным МК с  ООО "Научно-Технический Центр "СПЕЦ" №14/П-2014 от 10.10.2014г. Сумма по контракту - 98,75 тыс. руб. срок выполнения работ - 15 календарных дней  с даты заключения контракта. Работы выполнены  оплачены.</t>
  </si>
  <si>
    <t>Выплата  производится ежемесячно по факту.
Остаток средств в размере 655,2 тыс. руб. образовавшийся по данному мероприятию планируется к перераспределению по итогам рассмотрения вопроса на предстоящем заседании Думы города</t>
  </si>
  <si>
    <t xml:space="preserve">                                                                                                                                                                                 - организация мероприятий по очистке акваторий р. Чёрная, р. Обь и прилегающих береговых полос от затонувших судов 30 000,00 тыс.руб. ( Контракт заключен, первая часть контракта исполнена.  Срок исполнения второй части контракта 12.15г.).         </t>
  </si>
  <si>
    <t>Мероприятия по проведению лабораторных исследований почвы на сибирскую язву в целях предупреждения чрезвычайной ситуации</t>
  </si>
  <si>
    <t>Мероприятия по проведению лабораторных исследований почвы на сибирскую язву в целях предупреждения чрезвычайной ситуации - контракт исполнен в полном объеме.</t>
  </si>
  <si>
    <t>Выполнение работ по капитальному ремонту объекта производится в соответствии с заключенным контрактом с ООО "СтройСервис"№13/2013 от 10.11.2013г. Сумма по контракту - 9916,97321 тыс.руб, сумма выполненных в  2013 году работ - 2238,38940тыс.руб. Срок выполнения работ по контракту - 30.07.2014г. Отставание от графика производства работ, в связи с неблагоприятными погодными условиями. Работы по благоустройству территории  выполнены, но не приняты к оплате, в связи с замечаниями к качеству выполненных работ. Заказчиком установлен срок устранения замечаний до 20.10.2014. Работы  приняты и оплачены.</t>
  </si>
  <si>
    <t xml:space="preserve">1. По итогам аукциона от 19.05.2014 заключен контракт № 48 от 18.06.2014  с ООО УК "Центр Менеджмент" на покупку одной однокомнатной квартиры площадью  36,2 кв.м. стоимостью 1894,644 тыс.руб. 
Контракт исполнен, оплата произведена в июле. 
2. 26.05.2014 размещены извещения о проведении муниципального заказа в форме аукциона на приобретение 73 квартир на сумму 138309,012 тыс.руб. 
По итогам аукционов от 06.06.2014 г. 15 аукционов признаны несостоявшимися по причине отсутствия участника. 
По 58 аукционам заключены контракты № 54-64, 66-111 от 08.07.2014 и № 65 от 15.07.2014 на покупку одной однокомнатной квартиры площадью  36,2 кв.м. стоимостью 1894,644 тыс.руб. 
Контракты исполнены, оплачены в августе 2014 года. 
3. В июле повторно было объявлено 13 аукционов на приобретение 13 однокомнатных квартир. Согласно 13 протоколов рассмотрения единственной заявки участие в аукционе от 25.07.2014 аукционы признаны несостоявшимися по причине подачи одной заявки на участие. По согласованию с КСП города заключены 13 контрактов от 20.08.2014 года №№123-135 с единственным поставщиком на сумму 24 630,372 тыс.руб. со сроком исполнения до 19.01.2015 года.
4. По итогам проведенных 13.10.14 аукционов заключены 2 муниципальных контракта от 28.10.14 №№ 161,162 с ООО УК "Центр Менеджмент" на приобретение 2-х однокомнатных квартир стоимостью 1 873 592,40 руб. на общую сумму 3 747 184,80 руб. 
Срок исполнения контрактов - до 01.03.2015 г.
5. Экономия в размере 124 347,20 руб. обусловлена результатом формирования начальной) максимальной) цены контрактов.
7. В соответствии с доведенными дополнительными объемами ассигнований начинается работа по освоению средств. </t>
  </si>
  <si>
    <t>на 01.01.2015 года</t>
  </si>
  <si>
    <t>Выполнение мероприятия 100%</t>
  </si>
  <si>
    <t xml:space="preserve"> 1.Заработная плата, страховые взносы, выплаты социального характера выплачены в полном объеме. Закупки на поставку товаров, выполнение работ, оказание услуг запланированных на 2014 год осуществлены  в соответствии  с планом-графиком.
2.По 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остаток средств в  сумме-24,35 рублей сложился  ввиду ограничения доведенных лимитов бюджетных обязательств из федерального бюджета.</t>
  </si>
  <si>
    <t>Выполнение мероприятия 100%.. Экономия в связи со снижением стоимости работ.</t>
  </si>
  <si>
    <t>Выполнение мероприятия 100%.. 273,23 тыс.руб. - экономия в результате снижения стоимости работ по итогам проведения конкурса, уменьшением среднесписочной численности и невыходами работников по болезни, отпусками без сохранения заработной платы и др.</t>
  </si>
  <si>
    <t>Выполнение мероприятия 100%..</t>
  </si>
  <si>
    <t>Выполнение мероприятия 100%..  9,70 тыс.руб. - экономия по итогам проведения конкурса на приобретение медицинских аптечек для оказания первой помощи работникам.</t>
  </si>
  <si>
    <t>Выполнение мероприятия 100%.. Остаток денежных средств в размере 288,57 тыс. руб. образовался в связи с расторжением суммы муниципального контракта №29 от 11.11.14г. (на 271,40 тыс. руб. расторжение МК, 17,17 тыс. руб. вычет пени за нарушение срока поставки товара) МКУ "ССЦ".</t>
  </si>
  <si>
    <t>Выполнение мероприятия 100%.. Экономия сложилась в связи со снижением первоначальной стоимости договоров.</t>
  </si>
  <si>
    <t>Выполнение мероприятия 100%.. Экономия сложилась по итогам торгов.</t>
  </si>
  <si>
    <t>Выполнение мероприятия 100%.</t>
  </si>
  <si>
    <t xml:space="preserve">Выполнение мероприятия 100%.. </t>
  </si>
  <si>
    <t>Зарегистрировано бюджетных обязательств на сумму 3 066,09 тыс.руб.
1 438,66 тыс.руб. - оплачены работы по комплексному обслуживанию инженерных систем здания «Дворец бракосочетания в городе Сургуте» за январь-декабрь 2014 года.
1 051,36 тыс.руб. – оплачены расходы за коммунальные услуги за январь-декабрь 2014 года, в том числе 1,10 тыс.руб. погашена кредиторская задолженность 2013 года.
986,37 тыс.руб. - экономия по результатам проведенного конкурса на комплексное обслуживание инженерных систем здания «Дворец бракосочетания в городе Сургуте» (655,78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(330,59 тыс.руб.).</t>
  </si>
  <si>
    <t xml:space="preserve">Экономия средств в сумме 9 469,651 тыс. руб. на текущие расходы департамента  в связи с уменьшением расходов на командировки, льготный проезд в отпуск, оплату зубопротезирования, в соответствии с представленными отчётными документами; расходов по оплате труда из-за неполного штатного замещения. </t>
  </si>
  <si>
    <t>Средства были предусмотрены на организацию работы лагерей дневного пребывания, включая обеспечение питанием на базе 3-х муниципальных учреждений. 
Выполнение мероприятия 100%.</t>
  </si>
  <si>
    <t>Зарегистрировано бюджетных обязательств на сумму 11 376,60 тыс.руб.
7 086,22 тыс.руб. – оплачены коммунальные услуги за январь-декабрь 2014 года, в том числе 83,25 тыс.руб. погашена кредиторская задолженность 2013 года.
3 769,85 тыс.руб. – оплачены расходы по содержанию объектов соц.сферы за январь-декабрь 2014 года.
Оплата работ осуществляется в соответствии с заключенными муниципальными контрактами. 
531,74 тыс.руб. -  экономия в связи со снижением фактических затрат по эксплуатации инженерных систем согласно актов оценки качества (45,49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(486,25 тыс.руб.).</t>
  </si>
  <si>
    <t>Средства предусмотрены в составе субсидии на иные цели муниципальному бюджетному учреждению молодёжной политики "ЦСП "Сибирский легион". Договор "О совместной деятельности по организации стажировки выпускников профессиональных образовательных организаций и образовательных организаций высшего образования в возрасте до 25 лет" от 29.01.2014 №21/01 заключен между КУ ХМАО-Югры "Сургутский центр занятости" и МБУ ЦСП "Сибирский легион". 
Выполнение мероприятия 100%.</t>
  </si>
  <si>
    <t>Средства предусмотрены на организацию работы лагерей дневного пребывания, включая обеспечение питанием на базе 9-ти муниципальных учреждений (7 спортивных школ, 2 учреждения физической культуры и спорта). 
Выполнение мероприятия 100%.</t>
  </si>
  <si>
    <t>Поступление средств из бюджета ХМАО-Югры в рамках государственной программы автономного округа "Содействие занятости населения на 2014-2020 годы".
Цель: оснащение (дооснащение) постоянных (в том числе специальных) рабочих мест для трудоустройства незанятых инвалидов МАОУ ДОД СДЮСШОР "Олимп".
Выполнение мероприятия 100%.</t>
  </si>
  <si>
    <t>Зарегистрировано бюджетных обязательств на сумму 41 869,84 тыс.руб.
24 722,39 тыс.руб. – оплачены коммунальные услуги за январь-декабрь 2014 года, в том числе 165,07 тыс.руб. погашена кредиторская задолженность 2013 года.
13 880,52 тыс.руб. – оплачены расходы по содержанию объектов соц.сферы за январь-декабрь 2014 года.
Оплата работ осуществляется в соответствии с заключенными муниципальными контрактами. 
3 443,97 тыс.руб. - экономия в связи со снижением фактических затрат по эксплуатации инженерных систем согласно актов оценки качества (1 121,05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(2 322,92 тыс.руб.).</t>
  </si>
  <si>
    <t>Средства были предусмотрены на реконструкцию объекта физической культуры и спорта. В связи с признанием электронного аукциона несостоявшимся, по причине отсутствия участников аукциона,  решением Контрольно-счетной палатой города от 05.11.2014 №01-27-1932/14КСП  о возможности заключения контракта с единственным исполнителем работ ООО СК "ЗСК". Контракт на стадии заключения. Срок выполнения работ по условиям контракта 30.11.2014г.   срок действия договора по 31.12.2014.
По результатам электронного аукциона (Протокол №01873000065140014680от 22.10.2014) произошло снижение цены, в результате образовалась экономия в сумме 402,94 тыс. руб.</t>
  </si>
  <si>
    <t>Средства предусмотрены на  завершающий этап строительства объекта физической культуры и спорта. 
По итогам электронного аукциона  на выполнение работ по завершению строительства объекта "Спортивный городок "на Сайме"(Протокол № 0187300006514001113 от 27.08.2014) произошло снижение цены, в результате образовалась экономия в сумме 609,11 тыс. руб. 
По итогам выполнения работ по асфальтированию и озеленению территории были произведены контрольные замеры по результатам которых произошло снижение объемов работ на сумму 428,18 тыс. руб.</t>
  </si>
  <si>
    <t>По результатам проведения электронных аукционов на укомплектование вновь введенного объекта "Спортивный комплекс с универсальным залом №1", образовалась экономия в сумме 5 262,31 тыс. руб., в связи с уменьшением цены. (Протокол № 16614 от 18.11.2014, №14114 от 22.10.2014,№ 15314 от 29.10.2014, №16414 от 21.11.2014, №16514 от 18.11.2014).</t>
  </si>
  <si>
    <t>Средства предусмотрены на реализацию мероприятий с участием обучающихся 7-ми спортивных школ. 
Выполнение мероприятия 100%.</t>
  </si>
  <si>
    <t>Зарегистрировано бюджетных обязательств на сумму 14 348,16 тыс.руб.
10 646,25 тыс.руб. – оплачены коммунальные услуги за январь-декабрь 2014 года, в том числе 16,52 тыс.руб. погашена кредиторская задолженность 2013 года.
3 031,50 тыс.руб. – оплачены расходы по содержанию объектов соц.сферы за январь-декабрь 2014 года.
Оплата работ осуществляется в соответствии с заключенными муниципальными контрактами. 
691,73 тыс.руб. - экономия в связи со снижением фактических затрат по эксплуатации инженерных систем согласно актов оценки качества (28,28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(663,45 тыс.руб.).</t>
  </si>
  <si>
    <t>Средства предусмотрены на реализацию мероприятий с участием обучающихся МБУ ЦФП "Надежда". 
Выполнение мероприятия 100%.</t>
  </si>
  <si>
    <t>Зарегистрировано бюджетных обязательств на сумму 352,99 тыс.руб.
331,31 тыс. руб.  - оплачены услуги за предоставление, установку и обслуживание биотуалетов при проведении городских мероприятий.  
21,68 тыс. руб. - экономия в связи со снижением фактических затрат по установке и обслуживанию биотуалетов, обусловленная уменьшением количества проводимых общегородских мероприятий.</t>
  </si>
  <si>
    <t>Средства предусмотрены на обеспечение функционирования и развития МАУ "ГДКП". 
Выполнение мероприятия 100%.</t>
  </si>
  <si>
    <t>167,24 тыс. руб. - оплачены услуги за предоставление, установку и обслуживание биотуалетов при проведении городских мероприятий.
12,39 тыс. руб. - экономия в связи со снижением фактических затрат по установке и обслуживанию биотуалетов, обусловленная уменьшением количества проводимых общегородских мероприятий.</t>
  </si>
  <si>
    <t xml:space="preserve">Зарегистрировано бюджетных обязательств на сумму 6 509,59 тыс.руб.
3 513,78 тыс.руб. - оплачены коммунальные услуги за январь-декабрь 2014 года, в том числе 9,96 тыс.руб. погашена кредиторская задолженность 2013 года.
2 397,43 тыс.руб. - оплачены расходы по содержанию объектов соц.сферы за январь-декабрь 2014 года.
Оплата работ осуществляется в соответствии с заключенными муниципальными контрактами. 
600,71 тыс.руб. - экономия в связи со снижением фактических затрат по причине исключения оплаты по обслуживанию электрооборудования по объекту  ИКЦ «Старый Сургут» (396,98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(203,73 тыс.руб.).
</t>
  </si>
  <si>
    <t>Средства предусмотрены на обеспечение функционирования и развития 2-х муниципальных учреждений профессионального искусства (МАУ "Сургутская филармония, МАУ "ТАиК "Петрушка"). 
Фактически полученные доходы ниже запланированных на 2 860,73 тыс. руб. в связи с отказом от проведения корпоративных мероприятий на базе МАУ "Сургутская филармония" градообразующих предприятий города.</t>
  </si>
  <si>
    <t>Соглашение о предоставлении субсидии между департаментом внутренней политики Ханты-Мансийского автономного округа – Югры и Администрацией муниципального образования городской округ город Сургут подписано. Аукцион на приобретение малых архитектурных форм для обустройства и оборудования детской площадки "Забава" на территории ИКЦ "Старый Сургут" состоялся 24.08.2014 г. Заключен контракт от 07.09.2014 №9-АЭ, по условиям которого поставка малых архитектурных форм осуществляется до 30.09.2014, оплата произведена по факту предоставления счетов к оплате по реализации субсидий на иные цели.
Выполнение мероприятия 100%.
60 тыс. руб. - средства будут возвращены в бюджет округа.</t>
  </si>
  <si>
    <t>Зарегистрировано бюджетных обязательств на сумму 10 735,54 тыс.руб.
4 834,35 тыс.руб. - оплачены коммунальные услуги за январь-декабрь 2014 года, в том числе 34,24 тыс.руб. погашена кредиторская задолженность 2013 года.
5 669,70 тыс.руб. - оплачены расходы по содержанию объектов соц.сферы за январь-декабрь 2014 года.
Оплата работ осуществляется в соответствии с заключенными муниципальными контрактами.
309,99 тыс.руб. - экономия в связи со снижением фактических затрат по эксплуатации инженерных систем согласно актов оценки качества (17,12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(292,87 тыс.руб.).</t>
  </si>
  <si>
    <t>Средства предусмотрены на обеспечение функционирования и развития 7-ми муниципальных учреждений (детских школ искусств). 
Средства освоены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Не освоены средства в сумме 16,38 тыс. руб. по итогам проведенного аукциона на приобретение музыкальных инструментов .</t>
  </si>
  <si>
    <t>Соглашение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подписано 07.04.2014.
Средства запланированы на реализацию мероприятия "Создание информационной базы "Солдат Отечества".  Выполнение мероприятия 100%.</t>
  </si>
  <si>
    <t>Средства предусмотрены на обеспечение функционирования и развития 3-х муниципальных учреждений (МБУК "СХМ", МБУК "СКМ", МБУК "ГСИ "Стерх"). 
Выполнение мероприятия - 100%.</t>
  </si>
  <si>
    <t xml:space="preserve">Соглашение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подписано 07.04.2014. 
Средства исполнены на реализацию следующих мероприятий:
1) 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2271,6 тыс. руб. (1930,8 тыс. руб. - бюджет округа, 340,8 тыс. руб. - местный бюджет), освоение средств в полном объеме произведено в ноябре;
2) Модернизация программно-аппаратных комплексов общедоступных библиотек Югры (приобретение оборудования) 188 тыс. руб. (159,8 тыс. руб. - бюджет округа, 28,2 тыс. руб. - местный бюджет). Поставка и оплата приобретения РФИД-станций книговыдачи и межсетевых экранов произведена в сентябре;
3) Деятельность информационно-ресурсного центра по менеджменту качества для учреждений культуры 200 тыс. руб. (бюджет округа). 
4) Оказание финансовой помощи на издание сборника к 85 годовщине со дня образования Ханты-Мансийского автономного округа - Югры - 192,5 тыс.руб. и оказание финансовой помощи на организацию и проведение мероприятий в рамках проекта "Стойбищные чтения" - 95,1 тыс.руб. 
</t>
  </si>
  <si>
    <t>Зарегистрировано бюджетных обязательств на сумму 6  797,99 тыс.руб.
4 251,46 тыс.руб. – оплачены коммунальные услуги за январь-декабрь 2014 года, в том числе 13,13 тыс.руб. погашена кредиторская задолженность 2013 года.
2 262,42 тыс.руб. - оплачены расходы по содержанию объектов соц.сферы за январь-декабрь 2014 года, в том числе 4,40 тыс.руб. – кредиторская задолженность 2013 года.
Оплата работ осуществляется в соответствии с заключенными муниципальными контрактами. 
345,88 тыс.руб. - экономия в связи со снижением фактических затрат по эксплуатации инженерных систем согласно актов оценки качества (1,31 тыс. 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(344,57 тыс. руб.).</t>
  </si>
  <si>
    <t>Средства предусмотрены на обеспечение функционирования и развития МБУК "ЦБС". 
Выполнение мероприятия 100%.
0,06 тыс. руб. - средства будут возвращены в бюджет ХМАО - Югры..</t>
  </si>
  <si>
    <t>Средства предусмотрены на реализацию мероприятий по продвижению туристского потенциала г. Сургуте. По итогам проведения конкурса на лучший проект в сфере развития внутреннего и въездного туризма в городе Сургуте (утвержден Постановлением Администрации города от 30.07.2014 года №5263) наибольшее количество баллов набрал проект «Лисьими тропами» МБУ ИКЦ «Старый Сургут». Церемония вручения дипломов участникам и лауреату конкурса состоялась 19 декабря 2014 года, на заседании Координационного совета при Главе города Сургута по вопросам развития туризма. 
Средства в сумме 300 тыс. руб. не освоены по причине неверного КВР.
Средства в сумме 2,20 тыс. руб. - экономия по результатам проведения аукциона на оказание услуг по организации и проведению церемонии награждения участников конкурса "Лучший проект в сфере развития внутреннего и въездного туризма в городе Сургуте"</t>
  </si>
  <si>
    <t>Поддержка оказана 5 субъектам МСП. 
Остаток средств в сумме 500 тыс. руб. будет возвращен в бюджет ХМАО - Югры.</t>
  </si>
  <si>
    <t>Поддержка оказана 2 субъектам МСП. Средства 1 субъекту переведены в полном объеме, ООО "Малое инновационное предприятие «Центр развития талантов ребенка»", на основании постановления Администрации города Сургута от 15.12.2014 № 8408 (далее Постановление), предоставляется грант в форме субсидии в сумме 1 000,00 тыс. руб. В соответствии с Приложением 2 к Постановлению в 2014 году Субъекту будут перечислены средства в сумме 50,00 тыс. руб. Остаток средств в сумме 950,00 тыс. руб. должен быть перечислен в 2015 году в соответствии с Порядком после предоставления требуемых документов, что также отражено в заключенном соглашении между Субъектом и Администрацией города Сургута от 24.12.2014 года №17-10-3214/4 о предоставлении грантов в форме субсидии. В срок до 1 февраля в адрес ДЭР ХМАО-Югры будет направлено письмо о необходимости использования остатков средств на те же цели в финансовом году, следующем за отчетным, с подтверждением зарегистрированных МО обязательств.</t>
  </si>
  <si>
    <t>Поддержка оказана 3 субъектам МСП.</t>
  </si>
  <si>
    <t>Поддержка оказана 4 субъектам МСП.</t>
  </si>
  <si>
    <t>Поддержка оказана 6 субъектам МСП.</t>
  </si>
  <si>
    <t>Поддержка оказана 2 субъектам МСП.</t>
  </si>
  <si>
    <t>Поддержка оказана 1 субъекту МСП.</t>
  </si>
  <si>
    <t>Поддержка оказана 1 субъекту МСП.
Остаток средств в сумме 66,09 тыс. руб. будет возвращен в бюджет ХМАО - Югры.</t>
  </si>
  <si>
    <t>1. Рассмотрено 71 заявление на предоставление субсидии субъекту МСП, в том числе:
1. 1. По 43 заявлениям - отказ в оказании финансовой поддержки;  
1.2. По 28 заявлениям изданы постановления Администрации города Сургута, подписаны Соглашения. Произведена оплата. 
 2. В целях реализации Подпрограммы и оказания финансовой поддержки субъектам МСП велась информационно-консультационная работа.</t>
  </si>
  <si>
    <t xml:space="preserve">Заключены 4 муниципальных контракта на общую сумму 
1 012,27 тыс.руб.,  все исполнены. 
Остаток средств окружного бюджета в сумме 10,73 тыс. руб. возвращен в бджет ХМАО-Югры  заявкой на возврат средств от 17.11.2014 года № 97. </t>
  </si>
  <si>
    <t xml:space="preserve">Заключены 4 муниципальных контракта на общую сумму 896,95 тыс. руб., все исполнены. 
Остаток средств окружного бюджета в сумме 26,45 тыс. руб. возвращен в бюджет ХМАО-Югры  заявкой на возврат средств от 17.11.2014 года № 97. </t>
  </si>
  <si>
    <t>Услуги по 8 муниципальным контрактам и 2 договорам на общую сумму 3 101,22 тыс.руб. оплачены. 
Остаток средств окружного бюджета в сумме 66,18 тыс. руб.  возвращен в бюджет ХМАО-Югры заявкой на возврат средств от 17.11.2014 № 97.</t>
  </si>
  <si>
    <t>Выполнение мероприятия 100%.
10,50 тыс. руб. - экономия, сложившаяся по итогам проведения торгов.</t>
  </si>
  <si>
    <t>Выполнение мероприятия 100%.
70,00 тыс. руб. - экономия, сложившаяся в связи с признанием 1 аукциона несостоявшимся.</t>
  </si>
  <si>
    <t>На основании соглашений о предоставлении субсидий с некоммерческим организациям , заключенными с общественными организациями: Сургутская городская общественная организация инвалидов по слуху, автономная некоммерческая организация помощи "Нескучающие ручки", Сургутская городская общественная организация "Общество слепых", Сургутская общественная организация инвалидов Всероссийского общества инвалидов.
Экономия в сумме 360,64 тыс. руб. сложилась в связи с разницей между предварительно рассчитанной суммой  расходов на ЖКУ на год и фактическими расходами по итогам года. Также экономия возникла в связи с не заключением одной из общественных организаций инвалидов - потенциальным претендентом на субсидию, договора безвозмездного пользования муниципальным имуществом и в связи с этим невозможностью участия в конкурсе на предоставление субсидий.</t>
  </si>
  <si>
    <t>Издание презентационного фотоальбома о городе Сургуте "Сургутская параллель", брошюр "Краеведческий календарь" и "Живая память".
Экономия средств в сумме 48,48 тыс. руб. сложилась по итогам торгов.</t>
  </si>
  <si>
    <t xml:space="preserve">Расходы по составлению (изменению и дополнению) списков кандидатов в присяжные заседатели федеральных судов общей юрисдикции в РФ оплачены в полном объеме (услуги СМИ по печати). Средства в сумме 23,37 тыс. руб. - экономия с связи со снижением фактических затрат. Подлежит возврату в окружной  бюджет. </t>
  </si>
  <si>
    <t>Мероприятия перенесены на 2015 год.</t>
  </si>
  <si>
    <t>Печать  и доставка до почтовых ящиков жителей города газеты "Сургутские ведомости".</t>
  </si>
  <si>
    <t>Заключено контрактов в объеме 344,0 тыс.руб. Оплата за оказание услуг по проведению тренинга для активистов ТОС и специалистов пунктов по работе с населением по МК 15/ЭА-14 от 22.05.14 в сумме 100,0 тыс.руб. 
Выполнение мероприятия 100%.</t>
  </si>
  <si>
    <t>Заключено соглашений на сумму 19 019,14 тыс. руб. (на 12 160,16 тыс. руб. и на 2 751,35 тыс.руб. в 1 и 2 квартале соответственно). По итогам КС на 3-4 квартал заключено 5 соглашений на сумму 4 107,63798 тыс.руб.  Заключены договоры аренды на сумму 1 244,8 тыс. руб., оплата производится ежемесячно. Неисполнение в размере 257,72 тыс. руб. обусловлено неизрасходованной субсидии ТОС, в размере 73,5 тыс. руб. обусловлено условиями оплаты по договору аренды - оплата за декабрь будет произведена в январе месяце.</t>
  </si>
  <si>
    <t>Выполнение мероприятия 100%.
0,10  тыс. руб. - экономия по итогам размещения заказа.</t>
  </si>
  <si>
    <t>Зарегистрировано бюджетных обязательств на сумму 3 350,26 тыс.руб.
2 110,13 тыс.руб. – оплачены коммунальные услуги за январь-декабрь 2014 года, в том числе погашена кредиторская задолженность 2013 года в сумме 1,10 тыс.руб. 
1 200,43 тыс.руб. – оплачены расходы по комплексному обслуживанию внутренних  инженерных систем, узлов коммерческого учета тепловодоснабжения, содержанию имущества за январь-декабрь 2014 года.
Оплата производится по факту выполненных работ согласно представленным документам в соответствии с заключенными муниципальными контрактами. 
107,93 тыс.руб. - экономия в связи со снижением фактических затрат по эксплуатации инженерных систем согласно актов оценки качества (21,82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(86,11 тыс.руб.).</t>
  </si>
  <si>
    <t>Расходы на обеспечение выполнения функций учреждения осуществлялись по мере необходимости в течение года.</t>
  </si>
  <si>
    <t>Средства необходимы в случае возникновения ЧС.
ЧС не возникали.</t>
  </si>
  <si>
    <t>Средства предусмотрены на обеспечение деятельности МКУ "УКС".
Не исполнены бюджетные ассигнования в связи с тем , что не освоены средства,  предусмотренные на оплату:
- юридических услуг;
- судебных издержек, государственных пошлин за подачу искового заявления в суд;
- штрафов, пени за несвоевременную плату налогов и сборов.
в связи с отсутствием потребности на эти цели.
Не израсходованы средства, предусмотренные:
- на оплату стоимости проезда и провоза багажа к месту использования льготного отпуска и обратно;
- на обновление программного комплекса "Гранд-Смета" в полном объеме, в связи с тем, что до настоящего времени программа частично подготовлена  разработчиком для обновления.</t>
  </si>
  <si>
    <t xml:space="preserve">Заключен МК  по оказанию услуг по подготовке схем расположения земельных участков на кадастровом плане территории №3/2014 от 07.07.2014г с ООО "Сургуткадастрсъемка" на сумму 142,73 тыс.руб. Работы выполнены и оплачены. Заключен МК по оказанию услуг по межеванию и постановке земельных участков  на кадастровый учет с ООО "Сургуткадастрсъемка"  №89/2014 от 23.10.2014 на сумму 780,55 тыс. руб. Срок выполнения работ - 10.12.2014. Работы выполнены и оплачены.
9,68 тыс. руб. - экономия по итогам размещения МЗ.                  </t>
  </si>
  <si>
    <t>Работы выполняются в соответствии с заключенным МК №133/2013 от 16.08.2013 с ООО "ИТП "Град". Сумма по контракту - 62 012,02 тыс. руб. Лимит финансирования 2014 - 15 000,0 тыс. руб. Срок выполнения работ - 16.07.2015.
Округом произведено  софинансирование расходов на разработку документов по управлению градостроительным развитием.</t>
  </si>
  <si>
    <t xml:space="preserve">Работы по разработке проекта осуществлялись в соответствии с заключенным МК №112/2013 от 13.05.2013 с ОАО "Уралаэрогеодезия". Сумма по контракту - 2 352,05 тыс. руб. Сумма выполненных в 2013 работ - 470,93 тыс. руб. Остаток средств на 2014 - 1 881,11 тыс. руб. Срок выполнения работ - 31.03.2014. Работы выполнены и оплачены. </t>
  </si>
  <si>
    <t>Работы по разработке проекта осуществляются в соответствии с заключенным МК №119/2013 от 10.07.2013г с ОАО "ЗапсибЗНИИЭП"". Сумма по контракту - 10 800 тыс. руб. Лимит финансирования на 2014г - 5 835,72 тыс. руб. Срок выполнения работ - 30.09.2014.  С подрядчика удержана  неустойка за просрочку исполнения работ. Подписано допсоглашение на уменьшение суммы контракты, лимит 2014 - 3 391,18 тыс. руб.</t>
  </si>
  <si>
    <t xml:space="preserve">Данное мероприятие включает в себя следующие объекты: 1. "Изготовление техпаспортов, справок о принадлежности" Средства в сумме 12,474 тыс.руб  использованы в полном объеме по мере возникновения расходов, запланированы на 3-4 кварталы 2014г. 2. "Оценка имущества изымаемого для муниципальных нужд" По данному объекту средства предусмотренные на заключение договоров до 100 тыс.  (Общая сумма на год 358,909 тыс.руб) использованы в полном объеме. 3."Экспертиза проектов, цен, смет" По данному объекту также средства предусмотрены на заключение договоров до 100 тыс. (Общая сумма на год 90,516 тыс.руб) Средства использованы не в полном объеме по факту. 4. "Хранение градостроительного архива" средства в сумме 565,970 тыс.руб использованы в полном объеме, согласно МК  №201/2014 от 12.12.14г с ОАО "ЗапсибЗНИИЭП"     5.Оставшаяся сумма средств предусмотрена на оплату расходов по выполнению департаментом архитектуры своих полномочий. </t>
  </si>
  <si>
    <t>Выполнение проектно-изыскательских работ осуществляется в соответствии с заключенным контрактом с ООО "ЭКСПроект" МК №04/П-2014 от 09.01.2014г. Сумма по контракту 8700,0 тыс.руб Срок выполнения работ по контракту 9 месяцев с даты подписания. Договор на проведение государственной экспертизы заключен и оплачен Подрядчиком. Работы выполнены и оплачены.</t>
  </si>
  <si>
    <t>Заявка на проведение открытого конкурса на выполнение проектно-изыскательских работ  по объекту опубликована 29.05.14г. Оценка и сопоставление заявок состоялось- 02.07.2014г. Заключен муниципальный контракт с ООО "Стройуслуга" от 21.07.2014г. № 07/П-2014. Срок выполнения работ по 31.12.2014 г.
Работы выполнены и оплачены.</t>
  </si>
  <si>
    <t>1 024,65 тыс.руб. - выплачена субсидия жителю пос. Зеленый в целях переселения и завершения мероприятий по ликвидации.</t>
  </si>
  <si>
    <t xml:space="preserve">3 631,40 тыс.руб были использованы на приобретение жилого помещения для жителя п. Зелёный. </t>
  </si>
  <si>
    <t>В рамках данной программы в 2014 году приобретено 214 жилых помещений для участников программы общей площадью 12234,1 кв.м.</t>
  </si>
  <si>
    <t xml:space="preserve">   Заключен МК с ООО СК "ВОРТ" от 10.09.2014 №15/2014 . Сумма по контракту - 101569,68775 тыс.руб, сумма 2014г - 61027,0 тыс.руб. Срок выполнения работ -  30.06.2015.
1 512, 78 тыс. руб. - остаток невостребованных средств, предусмотренных для софинансирования доли городского бюджета к средствам автономного округа. Согласно фактического исполнения условие софинансирования соблюдено.                                                                                                             </t>
  </si>
  <si>
    <t>Работы выполнялись в соответствии с заключенным  муниципальным контрактом с единственным исполнителем ЗАО "Природный камень" №15/2013 от 19.12.2013. На сумму 78585,74 тыс. руб. Срок выполнения работ - 30.09.2014 года.  
Готовность объекта (по первому этапу) - 31%.. 
Выполнены: подготовительные работы, выторфовка, вертикальная планировка (земляные работы). Работы велись с отстованием от графика производства работ.
Заказчиком подготовлено и размещено на ООС решение от 08.10.2014 №43-02-2387/14 об одностороннем отказе от исполнения муниципального контракта №15/2013 от 19.12.2013 на выполнение работ по строительству объекта. Решение направлено Генподрядчику ЗАО "Природный камень" 09.10.2014 почтой заказным письмом с уведомлением о вручении. Дата уведомления о вручении письма - 08.11.2014. Решение Заказчика об одностороннем отказе от исполнения контракта вступает в силу и контракт считается расторгнутым с 18.11.2014 г.</t>
  </si>
  <si>
    <t xml:space="preserve">Проектно-изыскательские работы выполняются в соответствии с заключенным МК с ООО "Севердорпроект", МК №02/П-2014 от 9.01.2014г Сумма по контракту - 6262,766 тыс.руб. Срок выполнения работ 9 месяцев с даты подписания контракта.                                      
В связи с отставанием подрядчика от графика производства работ не проведена госэкспертиза на сумму - 550,76 тыс. руб. Проведение госэкспертизы планируется в 2015 году. </t>
  </si>
  <si>
    <t xml:space="preserve">Проектно-изыскательские работы выполняются в соответствии с заключенным МК с  ООО "Севердорпроект", МК №03/П-2014 от 9.01.2014г Сумма по контракту - 8773,895 тыс.руб. Срок выполнения работ 9 месяцев с даты подписания контракта.                                                                        
 В связи с отставанием подрядчика от графика производства работ не проведена госэкспертиза на сумму - 606,96 тыс. руб. Проведение госэкспертизы планируется в 2015 году. </t>
  </si>
  <si>
    <t>Проектно-изыскательские работы выполняются в соответствии с заключенным МК С  ООО "Региональный центр ценообразования, экспертизы и аудита в строительстве и ЖКХ" договор №11/П-2013 от 03.07.13. Сумма по контракту 3345,19 тыс. руб. (Сумма выполненных в 2013г работ  -1672,60 тыс. руб.). Срок выполнения работ - 03.06.2014. Работы по II этапу рабочей документации выполнены. 
Договор на проведение госэкспертизы не заключен в связи с тем, что земельный участок, запланированный под объект, сформирован не в полном объеме. Проведение госэкспертизы на сумму 373,22 тыс. руб планируется в 2015 году. Проводится работа по расторжению контракта.</t>
  </si>
  <si>
    <t>Размещение заявки на выполнение работ по строительству объекта, согласно утвержденному плану-графику  перенесено с октября на декабрь 2014 года.  Проведена работа по корректировке проектной документации. По итогам корректировки проекта получено положительное заключение от 19.09.2014.  о проверке достоверности определения сметной стоимости объекта с учетом доп. работ. Стоимость строительства с учетом дополнительных работ составила 423 287, 94 тыс. руб. Размещение заявки на проведение конкурса возможно после пообъектного распределения финансовой помощи средств округа на 2015-2017 годы. В связи с этим освоение средств не представляется возможным. Средства перераспределены по решению ДГ.</t>
  </si>
  <si>
    <t xml:space="preserve">Выполнение строительно-монтажных работ производится в соответствии с заключенным МК №17/2013 от 18.12.2013г с ООО "Строительство-21 век"  Сумма по контракту - 34 906,22 тыс. руб. Срок выполнения работ 30.10.2014 года.  В адрес Подрядчика направлена претензия о взыскании неустойки за просрочку выполнения работ. Контракт считается расторгнутым с 22.12.2014.
21 427,85 тыс. руб. - перераспределены на заседание ДГ в декабре.                        </t>
  </si>
  <si>
    <t>Реализация инвестиционного проекта по приведению объектов муниципальной собственности в соответствие с постановлением Администрации города Сургута от 02.09.2011г №5768 "Об утверждении долгосрочной целевой программы "Доступная среда города Сургута на 2012-2015 годы" осуществляется в соответствии с заключенным инвестиционным договором с ООО "СоюзСтрой" от 07.11.2013г №11/2013. Сумма по договору - 22760,090 тыс.руб. Сумма выполненных в 2013 году проектных  работ  составила 500,0 тыс.руб. Неисполненная сумма по договору поделена на 2014-2015 годы для осуществления выкупа выполненных на  объектах работ. Срок выполнения работ по договору - 30.07.2014г. Работы выполнены и оплачены в полном объеме.</t>
  </si>
  <si>
    <t>Заключен МК на выполнение работ по капитальному ремонту объекта с ООО "ЮграСтройиндустрия" от 05.09.2014 №14/2014. Сумма по контракту 8001,36 тыс. руб., сумма 2014 года - 582,85 тыс. руб. Срок выполнения работ - 15.08.2015 года.</t>
  </si>
  <si>
    <t>Проектно-изыскательские работы выполняются в соответствии с заключенным муниципальным контрактом с ООО "Стройуслуга" №13/П-2014 от 11.08.2014. Сумма по контракту - 905,48 тыс. руб. Срок выполнения работ - 11 месяцев с даты заключения контракта. Оплата за 2014 год произведена.</t>
  </si>
  <si>
    <t xml:space="preserve"> Проектно-изыскательские работы выполняются в соответствии с заключенным муниципальным контрактом с ООО "ПромНефтеСтрой" №11/П-2014 от 11.08.2014г.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Работы будут приняты и оплачены в 2015 году, т.к. срок действия договора до -30.06.2015.
Произведена оплата за услуги ОАО ИЦ "Сургутстройцена" (5 тыс.руб)</t>
  </si>
  <si>
    <t xml:space="preserve">Работы выполняются в соответствии с заключенным МК с ООО "Стройуслуга" №15/П-2014 от 01.10.2014 на сумму 948,02 тыс. руб. Срок выполнения работ - 01.07.2015.  Работы, предусмотренные на 2014 год, выполнены и оплачены.
 Произведена оплата за услуги ОАО ИЦ "Сургутстройцена" (1,2 тыс.руб).               </t>
  </si>
  <si>
    <t>Проектно-изыскательские работы выполняются в соответствии с заключенным муниципальным контрактом с ООО "ПромНефтеСтрой" №09/П-2014 от 11.08.2014г. Срок выполнения работ - 31.12.2014г.
   Выполненные работы Заказчиком не приняты, в связи с предоставлением некомплектной документации с многочисленными замечаниями. Работы будут приняты и оплачены в 2015 году, т.к. срок действия договора до -30.06.2015.</t>
  </si>
  <si>
    <t>Проектно-изыскательские работы выполняются в соответствии с заключенным муниципальным контрактом с ООО "ПромНефтеСтрой" №09/П-2014 от 11.08.2014г. Срок выполнения работ - 31.12.2014г.
 Выполненные работы Заказчиком не приняты, в связи с предоставлением некомплектной документации с многочисленными замечаниями. Работы будут приняты и оплачены в 2015 году, т.к. срок действия договора до -30.06.2015.</t>
  </si>
  <si>
    <t>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Работы будут приняты и оплачены в 2015 году, т.к. срок действия договора до -30.06.2015.
Произведена оплата за услуги ОАО ИЦ "Сургутстройцена" (5 тыс.руб).</t>
  </si>
  <si>
    <t xml:space="preserve">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Работы будут приняты и оплачены в 2015 году, т.к. срок действия договора до -30.06.2015.
Произведена оплата за услуги ОАО ИЦ "Сургутстройцена" (1,2 тыс.руб).</t>
  </si>
  <si>
    <t>Проектно-изыскательские работы выполняются в соответствии с заключенным муниципальным контрактом с ООО "ПромНефтеСтрой" №09/П-2014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Работы будут приняты и оплачены в 2015 году, т.к. срок действия договора до -30.06.2015.</t>
  </si>
  <si>
    <t xml:space="preserve">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Работы будут приняты и оплачены в 2015 году, т.к. срок действия договора до -30.06.2015.                                             
Произведена оплата за услуги ОАО ИЦ "Сургутстройцена" (9,5 тыс.руб)</t>
  </si>
  <si>
    <t xml:space="preserve"> Заключен муниципальный контракт №12/2014 от 03.07.2014 с ООО "СК СОК". Сумма по контракту - 429 464,05 тыс. руб. Срок выполнения работ - 30.11.2015.
Работы за 2014 год выполнены и оплачены.
</t>
  </si>
  <si>
    <t>Выполнение проектно-изыскательских работ осуществляется в соответствии с заключенным контрактом с ООО "Стройуслуга" МК №01/П-2014 от 09.01.2014.  Сумма по контракту 6 016,56 тыс. руб. Срок выполнения работ по контракту 9 месяцев с даты подписания. Работы выполнены и оплачены.
Экономия средств ХМАО - 0,10 тыс. руб.</t>
  </si>
  <si>
    <t xml:space="preserve"> Заключен МК с ООО НТЦ "СПЕЦ" от 16.07.2014 №08/П-2014. Сумма по контракту 785,00 тыс. руб. Срок выполнения работ - 31.12.2014.  Работы выполнены и оплачены.</t>
  </si>
  <si>
    <t xml:space="preserve">Проектно -изыскательские работы выполняются в соответствии с заключенным МК с  ООО "Сибпроектстрой 1" №18/П-2013 от 31.12.2013. Сумма по контракту - 12 042,38 тыс. руб., срок выполнения работ - 9 месяцев с даты заключения контракта.    
174,46 тыс. руб. - остаток невостребованных средств, предусмотренных на экспертизу промышленной безопасности.                                 </t>
  </si>
  <si>
    <t xml:space="preserve">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В связи с дополнительным выделением средств окружного бюджета в декабре 2014 года на выкуп образовательных организаций, была откорректирована доля средств местного бюджета в соответствии с программой (уменьшена с 5% до 1 %), в результате чего образовалась экономия средств местного бюджета в размере 8 797,91 тыс. руб. </t>
  </si>
  <si>
    <t>3.1.3.3.</t>
  </si>
  <si>
    <t>Приобретение встроенно-пристроенного помещения по ул. Профсоюзов 38</t>
  </si>
  <si>
    <t>3.1.3.4.</t>
  </si>
  <si>
    <t xml:space="preserve">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Подписанные допсоглашения на увеличение суммы финансирования в 2014 году отправлены в ХМАО 26.11.2014. Заключен МК на приобретение объектов общего образования между ДАиГ и продавцом-подрядчиком (МК№90/2014 от 13.10.14г). </t>
  </si>
  <si>
    <t>3.1.3.5.</t>
  </si>
  <si>
    <t>Детский сад № 1 на 300 мест в микрорайоне 24</t>
  </si>
  <si>
    <t>Детский сад в микрорайоне ПИКС</t>
  </si>
  <si>
    <t>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В связи с поздним добавлением средств по объектам "Детский сад №1 на 300 мест в микрорайоне №24 г Сургута", "Детский сад в микрорайоне ПИКС" утвержденный бюджет не приведен в соответствие с уточненным.</t>
  </si>
  <si>
    <t xml:space="preserve"> Заключен МК с ЗАО "СУ-14" №17/2014 от 14.10.2014г. Сумма по контракту 209 485,54 тыс.руб., сумма 2014 года - 57 530,44 тыс.руб. Срок выполнения работ - 15.12.2015 года.                                                                       
Остаток средств 2014 года составил 3 263,50 тыс.руб.  - неиспользованные средства после определения доли софинансирования к средствам федерального бюджета, в соответствии с муниципальным контрактом.</t>
  </si>
  <si>
    <t>Информация о реализации муниципальных программ города Сургута  на 01.01.2015 года</t>
  </si>
  <si>
    <t xml:space="preserve">101 522,74 тыс. руб. средства освоены в соответствии с целевым назначением.
3 524,96 тыс. руб. -  экономия, сложившаяся по причинам: 
- уменьшения по отношению к плановому значению фактического количества дней посещения детьми образовательных учреждений по причине болезни, закрытия дошкольных групп на карантин, на период ремонта;
- переноса сроков ввода в эксплуатацию объектов дошкольного образования по окончании строительства.        </t>
  </si>
  <si>
    <t>Отклонение уточненного плана от утвержденного обусловлено поступлением иных межбюджетных трансфертов в соответствии со справками Департамента финансов ХМАО-Югры от 18.12.2014 № 500/18/172.</t>
  </si>
  <si>
    <t>282 718,71 тыс. руб. - израсходованы на оплату муниципальных контрактов на оказание услуг по организации горячего питания обучающихся.
28 374,05 тыс. руб. экономия средств субвенции по предоставлению учащимся муниципальных общеобразовательных учреждений завтраков и обедов в связи с уменьшением количества дето-дней питания по факту оказания услуг в 2014 году, уменьшением фактического размера расходов на организацию обеспечения питанием учащихся в 1 квартале 2014 года в связи  условиями муниципального контракта на оказание услуги по организации горячего питания в I квартале 2014 года, заключенного в ноябре 2013 года.</t>
  </si>
  <si>
    <t xml:space="preserve">Зарегистрировано бюджетных обязательств на сумму 5 211,31 тыс.руб.
2 281,99 тыс.руб. - оплачены коммунальные услуги за январь-декабрь 2014 года, в том числе 5,54 тыс.руб. погашена кредиторская задолженность 2013 года.
1 566,30 тыс.руб. - оплачены расходы по содержанию объектов соц.сферы за январь-декабрь 2014 года.
1 025,24 тыс.руб. - оплачены работы по ремонту архива МКУ "УДОУ".
Оплата работ осуществляется в соответствии с заключенными муниципальными контрактами. 
404,05 тыс.руб. - экономия по результатам проведения аукциона (64,96 тыс.руб.), экономия в связи со снижением фактических затрат по причине уменьшения площади (3,01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(336,07 тыс.руб.).                                                          </t>
  </si>
  <si>
    <t>Отклонение уточненного плана от утвержденного обусловлено:
1371,54 тыс. руб. уменьшение бюджетных ассигнований в связи с экономией, сложившейся после заключения МК, с целью направления средств на обеспечение деятельности подведомственных муниципальных казенных учреждений;
119,2 тыс.руб. уменьшение бюджетных ассигнований с целью направления средств для создания доступной среды для маломобильных групп населения на избирательных участках, расположенных в зданиях на основании постановления Администрации города от 26.12.2012 № 9922 "Об образовании избирательных участков на территории города Сургута" (с изменениями от 17.06.2014 № 4017) в рамках подпрограммы 2 муниципальной программы.</t>
  </si>
  <si>
    <t>1 199,44 тыс. руб. - экономия в связи со снижением фактических затрат на оказание услуг по подвозу обучающихся в образовательные учреждения по причине актированных дней в январе-феврале 2014 года.</t>
  </si>
  <si>
    <t>Зарегистрировано бюджетных обязательств на сумму 8 615,43 тыс.руб.
5 103,54 тыс.руб. - оплачены коммунальные услуги за январь-декабрь 2014 года, в том числе 16,60 тыс.руб. погашена кредиторская задолженность 2013 года.
3 336,20 тыс.руб. - оплачены расходы по содержанию объектов соц.сферы за январь-декабрь 2014 года. 
98,17 тыс.руб. - оплачены проектные работы по МБОУ ДОД "СЮТ".
Оплата работ осуществляется в соответствии с заключенными муниципальными контрактами.
Средства окружного бюджета в сумме 726,96 тыс.руб.: работы выставлялись дважды. Аукцион, проводимый в 2014 году, со сроком выполнения работ в 2015 году, не состоялся. Средства планируются к размещению в 2015 году.
79,15 тыс.руб. - экономия в связи со снижением фактических затрат по эксплуатации инженерных систем согласно актов оценки качества (5,07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(74,08 тыс.руб.).</t>
  </si>
  <si>
    <t>Отклонение уточненного плана от утвержденного обусловлено:                                                                                                                                                                                                     
- 100,0 тыс. руб. - поступлением иных межбюджетных трансфертов  в соответствии со справками Департамента финансов ХМАО-Югры от 02.12.2014 № 230/18/02.
Неизрасходованный остаток средств:
- 0,19 тыс. руб. экономия средств иных межбюджетных трансфертов на реализацию наказов избирателей депутатам Думы ХМАО-Югры, сложившаяся в процессе исполнения расходов. Подлежит возврату в бюджет автономного округа.
208,72 тыс. руб. экономия, сложившаяся в процессе исполнения расходов.</t>
  </si>
  <si>
    <t>Постановлением Администрации города от 16.10.2014 №7034 "О выделении средств из бюджета города" предусмотрены средства для проведения неотложных аварийно-восстановительных работ по ликвидации чрезвычайной ситуации (МБОУ СОШ № 38) в сумме 4 350,61 тыс.руб. 
Зарегистрировано бюджетных обязательств на сумму 530 861,16 тыс.руб.
165 712,43 тыс.руб. - оплачены коммунальные услуги за январь-декабрь 2014 года, в том числе 1 129,13 тыс.руб. погашена кредиторская задолженность 2013 года.
139 420,44 тыс.руб. - оплачены расходы по содержанию объектов соц.сферы за январь-декабрь 2014 года.
58 386,20 тыс.руб.  - оплачены работы по капитальному ремонту объектов социальной сферы.
57 764,14 тыс.руб. - оплачены работы  по ремонту  объектов социальной сферы.
1 168,13 тыс.руб. - оплачены услуги по проектным работам, составлению и проверке смет.
89 059,24 тыс.руб. - оплачены работы по капитальному ремонту МБОУ лицей №2. 
4 331,15 тыс.руб. - выполнены работы по ликвидации последствий ЧС (обрушение кровли) в МБОУ СОШ №38.
Оплата работ осуществляется в соответствии с заключенными муниципальными контрактами. 
88 379,27 тыс.руб. – экономия по результатам проведения аукционов (1 327,69 тыс.руб.),  остаток средств в связи с ЧП на СОШ № 38 и отменой размещения МЗ на капитальный ремонт данного объекта (63 263,59 тыс.руб.) экономия в связи со снижением фактических затрат по ремонту объектов соц.сферы (9 279,75 тыс.руб.), экономия по факту исполнения муниципальных контрактов (6 988,69 тыс.руб.), экономия в связи со снижением фактических затрат по эксплуатации инженерных систем согласно актов оценки качества (296,93 тыс.руб.),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(7 202,91 тыс.руб.).</t>
  </si>
  <si>
    <t>Отклонение уточненного плана от утвержденного обусловлено:
- 283,27 тыс. руб. - поступление иных межбюджетных трансфертов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округе-Югре на 2014-2020 годы"
Неизрасходованный остаток 651,23 тыс. руб.:
- 525,38 тыс. руб. экономия средств субвенции на компенсацию части родительской платы за содержание ребенка в государственных и муниципальных образовательных учреждениях, реализующих основную образовательную программу дошкольного образования в связи с  уменьшением по отношению к плановому значению фактического количества дней посещения детьми образовательных учреждений по причине болезни, закрытия дошкольных групп на карантин, на период ремонта, переносом сроков ввода в эксплуатацию объектов дошкольного образования по окончании строительства;</t>
  </si>
  <si>
    <t>1 217 449,69 тыс. руб. средства освоены.
4 604,13 тыс. руб. экономия, сложившаяся в процессе исполнения расходов.</t>
  </si>
  <si>
    <t>Отклонение уточненного плана от утвержденного обусловлено:
- 4 555,18 тыс. руб. уменьшением по отношению к плановому значению фактического количества дней посещения детьми образовательных учреждений по причине болезни, закрытия дошкольных групп на карантин, на период ремонта, переносом сроков ввода в эксплуатацию объектов дошкольного образования по окончании строительства.
Остаток средств родительской платы за присмотр и уход за детьми в дошкольных образовательных учреждениях, дошкольных группах общеобразовательных учреждений, учреждений для детей дошкольного и младшего школьного возраста в сумме 20 950,06 тыс. руб. сложился в процессе исполнения расходов, а также в результате поступления родительской платы за январь 2015 года в декабре 2014. Средства планируется освоить в течение 2015 года.</t>
  </si>
  <si>
    <t>Зарегистрировано бюджетных обязательств на сумму 718 512,49 тыс.руб. 
700 324,51 тыс.руб. – предоставлена субсидия на оказание услуг по городским пассажирским перевозкам за январь-декабрь 2014, аванс за январь 2015, в том числе погашена кредиторская задолженность 2013 - 154,59 тыс.руб.
18 187,99 тыс.руб. - экономия в связи с расторжением соглашения с ООО "Траффик" (13 143,06 тыс.руб.), снижение аванса декабря  до 95%  (5 044,93 тыс.руб.).</t>
  </si>
  <si>
    <t>Договорные обязательства зарегистрированы на сумму  838 474,64  тыс.руб., из них за счет средств окружного бюджета  - 1 859,20 тыс.руб. Работы выполнены на сумму 831 204,66 тыс.руб. 66 997,04 тыс.руб. – экономия по результатам размещения муниципального заказа по проектным работам по капитальному ремонту, устранению повреждений дорожных покрытий,  содержанию дорог, инвентаризации и паспортизация объектов (5 499,88 тыс.руб.), экономия по результатам уточнения сметной стоимости в ходе формирования конкурсной документации (816,16 тыс.руб.), экономия ассигнований от расторжения контракта (167,16 тыс.руб.),  экономия в связи с признанием аукциона несостоявшимся по отбору проб и анализа фоновой концентрации загрязняющих веществ в водном объекте река Сайма (490,82 тыс.руб.), услуги по проверке смет производятся по мере необходимости (47,17 тыс.руб.), экономия по контракту по содержанию РДД и ЛУО в части летнего содержания, окраске и мойке ограждений, нанесению дорожной разметки, восстановлению бордюров (13 307,60 тыс.руб.), неисполнение корректировки проекта организации дорожного движения на автомобильных дорогах города Сургута (2 этап) в связи с длительным сроком выполнения работ  - 9 месяцев). 2 этап запланирован на 2015 год (6 730,55 тыс.руб.),  ассигнования выделенные на содержание автомобильных дорог, не могут быть освоены в связи с поздним поступлением из округа 18.12.2014 (39 937,70 тыс.руб.).</t>
  </si>
  <si>
    <t>Зарегистрированы бюджетные обязательства на сумму 2 883,17 тыс.руб., из них  
2 751,45 тыс.руб.  – оплачены работы по установке приборов учета в МКД. 
Неисполнение средств в сумме 4 981,52 тыс.руб. по причинам предоставления управляющей компании актов технической невозможности установки приборов учета, установки приборов учета проживающими самостоятельно, приватизация муниципальных квартир.</t>
  </si>
  <si>
    <t>Работы выполнены на 100%. Экономия по факту выполненных работ - 0,74 тыс. руб.</t>
  </si>
  <si>
    <t>Конкурс состоялся  29.04.2014,  определен победитель ООО "Мармитэкс", заключен договор № 46 от 13.05.14, начало производства работ с июня 2014. Работы по техперевооружению магистральных тепловых сетей на участках трассы по пр. Набережный и ул. 60 лет Октября, с восстановлением благоустройства выполнены на сумму 26 709,57 тыс.руб. 
Согласно договору № 1256 от 18.03.2014 ОАО «СургутПНИИС» выполнены инженерно-геологические изыскания на сумму 144,02 тыс.руб. 
Согласно договору № 26-2014 от 26.08.25014 ЗАО ИТЦ Регионтехэксперт» выполнена экспертиза проектной документации на сумму  146,68 тыс.руб. 
По состоянию на 01.01.2015 освоено средств – 27 000,27 тыс.руб., произведена оплата за выполненные работы в размере 16 199,0 тыс. рублей. Остаток в сумме 10 801,27 тыс.руб. будет выплачен в 1 квартале 2015 года. 2 625,73 тыс.руб. - экономия по факту выполненных работ.</t>
  </si>
  <si>
    <t>Работы выполнены на 100 %, остаток средств в размере 4 965,0 тыс. руб. будет выплачен в 1 квартале 2015 года.</t>
  </si>
  <si>
    <t xml:space="preserve">По результатам  проведенного конкурса определен  победитель ООО "Юграэнергосервис", заключен договор № 2717/2014 от 04.04.2014 на сумму 7375,121 тыс. руб. (32 ед.), при этом  по результатам конкурса сложилась экономия в сумме 1600,879 тыс. руб. Работы по монтажу частотных преобразователи выполнены (27 ед.), при этом план по установке не выполнен  в связи с удорожанием импортного оборудования.
По состоянию на 01.01.2015 произведена оплата за выполненные работы в сумме 7 375,12 тыс. руб. </t>
  </si>
  <si>
    <t xml:space="preserve">Работы по объекту начаты в 2013 году, по результатам конкурса был заключен договор с ООО "СУ-57" № 2055/2103 от 22.05.13. По состоянию на 01.01.2015 освоены средства  - 27 524,89 тыс.руб. произведена оплата за выполненные работы в сумме 13 871,27 тыс. руб. Не выполнены работы по благоустройству территории, срок действия договора продлен до 31.08.2015. </t>
  </si>
  <si>
    <t>Осуществление финансового обеспечения содержания МКУ "Казна городского хозяйства". 
1 653,77 тыс.руб. - экономия в результате содержания учреждения.</t>
  </si>
  <si>
    <t>Обязанность по уплате взносов на капитальный ремонт возникает по истечении 6 месяцев с момента утверждения программы капитального ремонта (в соответствии с Законом ХМАО-Югры №54-оз от 01.07.2013 (с изм. от 25.12.2013) - с 1 сентября 2014. Перечисление средств планируется произвести после заключения соответствующего соглашения. Соглашение подписано. Перечислены взносы на капитальный ремонт многоквартирных домов в части муниципальной собственности.</t>
  </si>
  <si>
    <t>Округом утверждена программа капитального ремонта общего имущества в многоквартирных домах в феврале 2014 года. В апреле-мае были проведены общие собрания собственников помещений  многоквартирных домов в очной форме голосования по вопросу выбора способа формирования фонда капитального ремонта общего имущества (накопление средств собственниками на счете регионального оператора или на специальном счете). Постановлением Администрации города от 09.07.2014 № 4749 "О формировании фонда капитального ремонта на счете регионального оператора" определен адресный перечень МКД, в отношении которых выбран способ формирования фонда капитального ремонта на счет регионального оператора - НО "Югорский фонд капитального ремонта многоквартирных домов". Утвержден краткосрочный план реализации указанной программы (постановление Правительства ХМАО-Югры от 05.06.2014 №202-п).  Постановлением Администрации города от 21.07.2014 № 5053 утвержден краткосрочный план реализации в городе Сургуте программы капитального ремонта общего имущества в многоквартирных домах на 2014-2016 годы. Во исполнение постановления ХМАО-Югры от 25.12.2013 № 568 - на основании результатов мониторинга проводятся мероприятия по актуализации программы капитального ремонта общего имущества в многоквартирных домах с внесением сведений о техническом состоянии  МКД в АИС "Барс". На данный момент заключается договор с НО "Югорский фонд капитального ремонта многоквартирных домов" на передачу функций технического заказчика.        
На основании заключенного договора от 29.07.2014 №57 с ООО "Уют" произведена оплата за выполненные работы в 2013 году, по адресам: (ул. Студенческая, 21; пр. Ленина, 46) – 97,93 тыс.руб.
25,16 тыс.руб. - экономия в связи с отсутствием случаев для использования бюджетных ассигнований на возмещение затрат по капитальное ремонту многоквартирных домов в части муниципальных жилых помещений, т.к. расходы носят  заявительный характер.</t>
  </si>
  <si>
    <t>Адресный перечень дворовых территорий МКД для проведения работ по благоустройству сформирован и утвержден 25.02.2014.  Соглашения на возмещение затрат по благоустройству дворовых территорий заключены. После завершения работ, планируется заключить договоры на возмещение затрат в части муниципальной собственности. Мероприятие носит заявительный характер.
Зарегистрированы бюджетные обязательства на сумму 268,24 тыс.руб. Возмещены затраты по благоустройству дворовых территории  МКД в части муниципальной собственности на сумму 268,24 тыс.руб.
31,40 тыс.руб. - экономия в связи с отсутствием случаев для использования бюджетных ассигнований на возмещение затрат по благоустройству дворовых территорий многоквартирных домов в части муниципальных жилых помещений, т.к. расходы носят  заявительный характер.</t>
  </si>
  <si>
    <t>Зарегистрированы бюджетные обязательства на сумму 20 481,42 тыс.руб. 
20 458,54 тыс.руб. – оплачены расходы за содержание муниципальных помещений. 
2 688,54 тыс.руб. - экономия  в связи с уменьшением количества незаселенных квартир.
Мероприятие носит заявительный характер и зависит от внешнего фактора. Возмещение затрат производится по факту обращения управляющих организаций в МКУ "Казна городского хозяйства".</t>
  </si>
  <si>
    <t>Утвержден порядок предоставления субсидии на содержание сетей газоснабжения (постановление Администрации города от 17.02.2014 №1084). 
Зарегистрированы бюджетные обязательства на сумму 5 747,37 тыс.руб. Соглашение с протоколом урегулирования разногласий от 03.06.2014 подписано всеми сторонами.
1 900,04 тыс.руб. – предоставлена  СГМУП «Тепловик» субсидия на возмещение затрат на содержание сетей газоснабжения и газового оборудования за 2014 год.
3 132,69 тыс.руб. - оплачен основной долг по возмещению затрат по содержанию сетей газоснабжения и оборудования согласно исполнительному листу от 07.07.14 АС № 006478261.
869,39 тыс.руб. - экономия в связи со снижением фактических затрат по содержанию сетей газоснабжения.</t>
  </si>
  <si>
    <t>Зарегистрированы бюджетные обязательства на сумму 36,80 тыс.руб. 
32,28 тыс.руб. – оплачены расходы на проведение оценки материального ущерба при пожаре (7 объектов). 4,52 тыс.руб.  - экономия в результате исполнения расходов.</t>
  </si>
  <si>
    <t>Зарегистрированы бюджетные обязательства и оплачены услуги на сумму 256,00 тыс.руб. 
0,83 тыс.руб. - экономия в связи с отсутствием случаев для использования бюджетных средств на оплату расходов за оформление документации.</t>
  </si>
  <si>
    <t xml:space="preserve">Зарегистрированы бюджетные обязательства на сумму 5 437,88 тыс.руб.  Оплачены расходы по формированию и проведению кадастрового учета земельных участков, на которых расположены МКД на сумму 5 437,88 тыс.руб.
3 202,23 тыс.руб. - экономия по результатам размещения муниципального контракта. </t>
  </si>
  <si>
    <t>Зарегистрированы бюджетные обязательства на сумму 839,67 тыс.руб. 
1,95 тыс.руб. - погашена кредиторская задолженность 2013 года.
744,69 тыс.руб. – оплачены расходы за оказанные услуг по начислению, учету, сбору и перечислению платежей за социальный наем муниципальных помещений за январь-ноябрь 2014 года. 
93,07 тыс.руб. - экономия в связи со снижением фактических затрат по оплате услуг по сбору и начислению платы за социальный найм муниципальных квартир.</t>
  </si>
  <si>
    <t>Порядок предоставления субсидии утвержден постановлением Администрации города от 30.06.2014 № 4375.  Перечень получателей субсидии и объемов предоставляемых субсидий утвержден распоряжением Администрации города от 23.07.2014 №2139. Соглашение со СГМУП "Городские тепловые сети" заключено 08.08.2014.  
В бюджет муниципального образования  поступили средства окружного бюджета 27.03.2014  в сумме 1 369,08 тыс.руб, 25.09.2014 - 5 141,75  тыс.руб., 27.11.2014 - 1 045,73 тыс.руб., 25.12.2014 - 633,31 тыс.руб.  
Перечислены СГМУП «Городские тепловые сети» средства в сумме 8 272,60 тыс.руб.
352,05 тыс.руб. - экономия средств на предоставление субсидии на уплату процентов по привлеченным заемным средствам на оплату задолженности за энергоресурсы в связи со снижением фактических затрат СГМУП "ГТС" по уплате процентов.</t>
  </si>
  <si>
    <t xml:space="preserve">10,46  тыс.руб. - средства на оплату труда сотрудникам Администрации города, осуществляющих переданное отдельное государственное полномочие ХМАО-Югры по предоставлению субсидий на возмещение недополученных доходов организациям, осуществляющим реализацию населению ХМАО-Югры сжиженного газа по розничным ценам. 
В бюджет муниципального образования  поступили средства окружного бюджета 12.11.2014 – 2,6  тыс. руб., исполнено - 2,6 тыс.руб.  7,86 тыс.руб. - не использованы бюджетные ассигнования. Оплата произведена в пределах поступивших средств (согласно письму  ДЖККиЭ ХМАО-Югры от 26.12.2014 №33-Исх-7045). </t>
  </si>
  <si>
    <t xml:space="preserve">Соглашение на  предоставление субсидии на возмещение недополученных доходов организациям, осуществляющим реализацию населению сжиженного газа между ОАО «Сургутгаз» и муниципальным образованием на сумму  25 816,69 тыс.руб. подписано с протоколом разногласий 03.06.2014 (соглашение №19 от 28.02.2014). 
Соглашение направлено письмом ДГХ от 06.06.2014 №09-02-3733/14 в ДЖККиЭ ХМАО-Югры для получения субсидии согласно Порядку реализации мероприятия 4.2 «Предоставление субвенции на возмещение недополученных доходов организациям, осуществляющим реализацию населению сжиженного газа» ГП  ХМАО-Югры «Развитие ЖКК и повышение энергетической эффективности в ХМАО-Югре на 2014-2020 годы». 
В бюджет муниципального образования  поступили средства окружного бюджета 23.07.2014  в сумме 8 846,42 тыс.руб., 25.09.2014 - 2 000,00 тыс.руб.,  12.11.2014 - 20 372,92 тыс. руб. Оплачены фактические расходы ОАО «Сургутгаз» за период с января по 20 декабря 2014 года в сумме 30 139,89 тыс.руб. 1 081,25 тыс.руб. - экономия в связи со снижением фактических затрат по предоставлению субсидии газоснабжающей организации в результате уменьшения фактического объема потребления газа населением.
Стоимость 1 кг газа на 2 полугодие 2014 года утверждена приказом РСТ от 10.06.2014 №55-нп, на основании которого подписано дополнительное соглашение №1 от 27.08.2014 с ОАО «Сургутгаз» на сумму 31 211,14 тыс.руб. </t>
  </si>
  <si>
    <t>В соответствии со справкой ДФ ХМАО-Югры от 21.11.2014 №500/17/38 объем бюджетных ассигнований на реализацию мероприятия 1.1.4 увеличен на 40 000,00 тыс.руб. В связи с тем, что данные средства окружного бюджета до конца 2014 не могут быть использованы, ДГХ предложил ДФ (письма от 01.12.2014 №09-02-8379/14, от 04.12.2014 №09-02-8507/14) произвести замену средств местного бюджета дополнительными окружными средствами, а также внести соответствующие оправки в утверждённый бюджет 2014 года на декабрьском заседании Думы города. При этом ДГХ обратил внимание на факт неосвоения окружных средств в размере 12 260,00 тыс.руб., доля МО 5% - 645,26 тыс.руб., 27 094,74 - средства МО, замещенные средствами ОБ.</t>
  </si>
  <si>
    <t>Выполнение капитального ремонта на объекте «Внутриплощадочные сети канализации, поселок Юность. Участок от К66 до К61 по ул. Шушенской» осуществляется за счет экономии бюджетных средств, сложившейся  при капитальном ремонте по объекту  «Сети тепловодоснабжения, водоотведения от ж.д.  Пр. Первопроходцев,  до ж.д. ул. Геологическая,18/1 в мкр.25».
12.11.2014 размещено объявление  о проведении конкурса.  05.12.2014 -  рассмотрение заявок, 08.12.2014 - выбор подрядной организации. Срок завершения работ 20.12.2014. Работы выполнены и оплачены  - 100%. 
1,17 тыс.руб. - экономия по результатам проведения конкурса и снижения фактических расходов.</t>
  </si>
  <si>
    <t>Заключено соглашение от 19.08.2014.№ 96 со СГМУП "Горводоканал" на выполнение работ по капитальному ремонту сетей на сумму 12 931,27 тыс.руб. выполнение работ согласно графика.
В связи с тем, что поменялся проект и изменился метод производства работ и конкурс был проведен в поздние сроки сдвинуты сроки начала производства работ (первая декада сентября 2014 года).  В настоящее время выполнено 100% строительно-монтажных работ. Работы оплачены  - 100%.
Замещены средства местного бюджета окружными. Средства местного бюджета были предложены к снятию (письмо от 04.12.2014 №9-02-8507/14).</t>
  </si>
  <si>
    <t>Заключено соглашение от 19.08.2014.№ 98 со СГМУП "Городские тепловые сети" на сумму 16 268,73 тыс.руб. 
Конкурс проведен, определен подрядчик - ООО СК "Сибстройтеплоремонт", договор заключен. Строительно-монтажные работы ведутся в соответствии с графиком производства работ.  В настоящее время выполнено 100% строительно-монтажных работ. Работы оплачены  - 100%.
Замещены средства местного бюджета окружными. Средства местного бюджета были предложены к снятию (письмо от 04.12.2014 №9-02-8507/14).</t>
  </si>
  <si>
    <t>Заключено соглашение от 19.08.2014.№ 98 со СГМУП "Городские тепловые сети" на сумму 16 268,73 тыс.руб. 
Конкурс проведен, определен подрядчик - ООО СК "Сибирьстройкомлпекс", договор заключен. Строительно-монтажные работы ведутся в соответствии с графиком производства работ. В настоящее время выполнено 100% строительно-монтажных работ. Работы оплачены  - 100%.
Замещены средства местного бюджета окружными. Средства местного бюджета были предложены к снятию (письмо от 04.12.2014 №9-02-8507/14).</t>
  </si>
  <si>
    <t xml:space="preserve">В 2014 году планировалось приобрести 2 низкопрофильных автобуса, адаптированных для перевозки инвалидов и маломобильных групп населения. Автотранспортным предприятием ООО "Премиум" приобретен 3 автобуса стоимостью 10 300,0 тыс.руб. </t>
  </si>
  <si>
    <t>4 587,58 тыс.руб. - экономия в связи с отсутствием случаев для использования бюджетных ассигнований  на  оплату  расходов по устройству и ремонту тротуаров для обеспечения безопасных подходов к объектом.  Ассигнования не  будут освоены в связи с большим объёмом выполняемых работ связанных с ремонтной компанией  2014 года, вследствие чего были несвоевременно подготовлены дефектные ведомости на выполнение работ по ремонту тротуаров для заявления их на муниципальный заказ.</t>
  </si>
  <si>
    <t>200,40 тыс. руб. - договоры от 03.02.2014 № 1, 2, 3, 13, 14 ; от 12.05.2014 № 36, 37 заключены, оплата произведена;
4,60 тыс. руб. - экономия, сложившаяся по результатам заключения договоров, подлежащая возврату в бюджет города.</t>
  </si>
  <si>
    <t>Исполнение мероприятия 100%.
Выполнение  работ в соответствии с заключенным муниципальным контрактом на выполнение работ по строительству объекта от 19.08.2013 года №17-10-2617/3. Завершены работы по устройству защитного слоя из песка на профильтрационном экране и работы по укладке сетей канализации. Приобретен и установлен резервуар стальной противопожарный. Завершено строительство пруда-накопителя. Выполнено строительство проездов 5-7.Установлено и смонтировано оборудование по очистке дренажных вод полигона.
Строительство объекта выполнено в полном объеме. Разработан технический план объекта. Подготовлен пакет документов для получения разрешения на ввод в эксплуатацию.                                                                                                                                                                                        0,02 тыс. руб. - экономия средств МО, сложившаяся после проведения торгов.</t>
  </si>
  <si>
    <t>Исполнение мероприятия 100%.
Договор  подряда №12-ЕП от 10.10.2014 с ООО Строительная компания "Сибирь". Работы завершены в полном объеме 03.12.2014.
- Произведена зачистка отвалов полигона;
- осушение водоотводных канав;
- засыпка ям;
- выполаживание и террасирование;
- уплотнение («укатка» ТБО);
- бурение скважин под трубы дегазации и прокладка труб;
- выполнены работы по укладке песка;
- выполнены работы по укладке геомембраны и георешётки;
- выполнены работы по обустройству водоотлива.
20,71 тыс.руб. - экономия средств МО.</t>
  </si>
  <si>
    <t xml:space="preserve">                                                                                                     - Выделение средств на оказание услуг по ликвидации разлива нефтепродуктов в размере 5 933 863,77. Контракт исполнен в полном объеме.</t>
  </si>
  <si>
    <t xml:space="preserve">Средства в виде субсидий на финансовое обеспечение выполнения муниципального задания учреждения. Из них
 -  116 372,71 тыс.руб. - средства на оплату труда персонала, начисления на выплаты по оплате труда, уплату налогов. Были освоены в течение года с учётом сезонности выполняемых муниципальных работ;
 - 50 905,09 тыс.руб. - средства, предусмотренные на обеспечение деятельности учреждения, связанной с выполнением муниципального задания. Освоение средств в 2014 году производилось по видам закупок в следующих объёмах:
 а) 3 720,34 тыс.руб. путём заключения договоров ГПХ (до 100 тыс.) в течение года с учётом планируемых сроков выполнения муниципальных работ и технологических особенностей применяемых материальных запасов и технических средств;
б) 42 322,10 тыс.руб. путём проведения закупок в форме электронного аукциона, а так же зарегистрированных по итогам проведения первоочередных закупок а 2013 году через проведение электронных аукционов. Размещение закупок производилось согласно план-графику закупок с учётом сезонности выполняемых муниципальных работ. </t>
  </si>
  <si>
    <t xml:space="preserve">Средства субсидий на иные цели, не связанные с финансовым обеспечением выполнения муниципального задания. Из них:
 а)  6 266,85 тыс.руб.- средства на приобретение основных средств. В том числе
 - заключено ГПД на сумму - 1440,375. Размещение закупок производилось согласно плану-графику закупок с учетом сроков поставки товаров.
 б) 2049,94 тыс.руб. средства на изготовление технических паспортов на объекты недвижимого имущества в том числе: - заключено ГПД на сумму 683,18 тыс.руб. 
б) 15928,19 тыс.руб. средства, предусмотренные на обустройство парков и скверов с выполнением проектно-изыскательских работ и работ по строительному контролю,  
По состоянию на 31.12. 2014
- заключено ГПД после проведения процедуры электронных торгов на сумму - 10 664,14,55 тыс.руб.,
- заключено договоров ГПХ  (до 100 тыс.) на сумму -568,61 тыс. руб. Экономия от конкурсов будет возвращена в бюджет города в январе 2015 года.
</t>
  </si>
  <si>
    <t xml:space="preserve">Средства субсидий на иные цели, не связанные с финансовым обеспечением выполнения муниципального задания на сумму  
 13 788,461 тыс.руб. путём проведения закупок в форме электронного аукциона (для проведения комплекса по оформлению городских лесов города Сургута в муниципальную собственность). Размещение закупок производится согласно план-графику закупок с учётом сроков оказания услуг (выполнения работ).
по состоянию на 31.12. 2014г.:
-заключен контракт на сумму - 5510,97 тыс. руб. Экономия от конкурсов будет возвращена в бюджет города в январе 2015 года. 
</t>
  </si>
  <si>
    <t>Отсутствие потребности использования средств для уплаты процентов по муниципальному контракту, заключенному с ОАО "Сбербанк России" обусловлено исполнением обязательств по погашению тела кредита в сроки ранее первоначально запланированных в пределах, установленных контрактом. Начисление процентов производится ежемесячно с учетом фактического периода и объема кредита в пользовании.</t>
  </si>
  <si>
    <t>1. Уточнены бюджетные ассигнования на основании Постановления АГ от 10.02.14 № 918 "О выделении  средств из бюджета", Постановления АГ от 08.04.2014 № 2319, Постановление АГ от 16.05.2014 №3226, Постановление АГ от 28.03.2014 № 2018 (с изм. от 21.05.2014 №3371), Постановление АГ от 08.07.2014 № 4668, Постановление АГ от 01.09.2014 № 6066, Постановление АГ от 07.10.2014 № 6589, Постановление АГ от 16.10.2014 № 7034, Постановление АГ от 06.11.2014 № 7451.
2. Использование средств резервного фонда осуществляется на основании постановлений Администрации города в случае возникновения чрезвычайных ситуаций.</t>
  </si>
  <si>
    <t>1. Уточнены бюджетные ассигнования  в связи с распределением зарезервированных в смете департамента финансов средств на реализацию мероприятий по содействию трудоустройства граждан (приказ ДФ от 18.03.2014 № 25 (с изменениями от 26.12.14 № 266)); 
 2. Неисполнение средств, зарезервированных в смете департамента финансов, связано с:
 - изменением сроков ввода новых объектов в эксплуатацию;
- экономией по аренде жилых помещений для специалистов учреждений здравоохранения города;
- экономией по уплате земельного налога МБОУ ДОД СДЮСШОР "Аверс" в связи с тем, что участки не переданы учреждению в постоянное (бессрочное) пользование;
- экономией по компенсации расходов по оплате коммунальных услуг, содержанию и текущему ремонту жилых помещений отдельным категориям граждан.</t>
  </si>
  <si>
    <t>Заключен муниципальный контракт на оказание услуг по сопровождению автоматизированной системы планирования и исполнения бюджета города на основании программного обеспечения "АЦК" на сумму - 1 764,8 тыс. рублей. (на 01.01.2015 контракт исполнен); по результатам проведенного конкурса на выполнение услуг по доработке автоматизированной системы планирования и исполнения бюджета города на основе программного обеспечения "АЦК" в части автоматизации процесса размещения информации о бюджете города в доступной для граждан форме на отдельном информационном портале "Бюджет для граждан" в сети Интернет с предоставлением прав на использование нового функционала системы, заключен контракт на сумму 3 134,2 тыс.руб., из них на 2014 г.- 313,4 тыс.руб.,  на 2015 г. -2 820.82 тыс. руб.(на 01.01.2015 контракт исполнен на сумму 313,4 тыс.руб.).</t>
  </si>
  <si>
    <t>МКУ "МФЦ г. Сургута"  Остаток средств на организацию КПК в сумме  373 366,66 рублей.                                                                                         КСП Денежные средства использованы в полном объеме.                                                                                         Дума города.  Денежные средства в сумме 2 тыс. руб. сложивщаяся экономия по результатм заключения договоров.</t>
  </si>
  <si>
    <t>Экономия, образовавшаяся в результате в сумме 4,04. тыс. руб.</t>
  </si>
  <si>
    <t>Отчет составлен по состоянию на 01.12.2014 в связи с некорректной подготовкой отчета комитетом по опеке и попечительству на 01.01.2015</t>
  </si>
  <si>
    <t xml:space="preserve">Проведено обучение 4 (четырех) сотрудников на сумму 37,52 тыс.руб.   
Остаток бюджетных ассигнований по данному мероприятию в размере 62,48 тыс. руб. сложился  в связи с бесплатным обучением работников на курсах по охране труда и по вопросам, касающихся  муниципального заказа. </t>
  </si>
  <si>
    <t xml:space="preserve"> Заключены и исполнены договора на сумму 1509,22 тыс. рублей.
Остаток бюджетных ассигнований в размере 284,48 тыс. руб. сложился по результатам проведённых электронных аукционов на  техническое обслуживание .</t>
  </si>
  <si>
    <t>Оплата по муниципальному контракту № 3-14-МК от 31.12.2013  на сопровождение программного продукта автоматизированного комплекса прогнозирования и оповещения населения города Сургута на сумму 727,10 тыс. руб. (727 099,92 руб.) производится ежемесячно по факту оказания услуг в размере 60 591,66 руб. Оплата произведена за период с 01.01.2014 по 31.12.2014.</t>
  </si>
  <si>
    <t>Модернизация АКПО состоит из трёх частей:
-  № 6-14-МК от 04.02.2014 на сумму 1 120,65 тыс. руб. на поставку оборудования для модернизации АКПО. Контракт исполнен;
- № 12-14-МК  от 02.09.2014 на сумму 2 776,06 тыс. руб. на выполнение работ по модернизации АКПО. Контракт исполнен;
- № 22-14-МК от 19.11.2014 на сумму 1 761,11 тыс. руб. на поставку, ввод в эксплуатацию и гарантийное обслуживание технических средств для модернизации автоматизированного комплекса прогнозирования и оповещения населения города Сургута. Контракт исполнен.
Остаток на сумму 51,97 тыс. руб. сложился по результатам проведённого электронного аукциона.</t>
  </si>
  <si>
    <t>Расходы на обеспечение деятельности МКУ "ЕДДС города Сургута" осуществляются согласно поквартального распределения 2014 года (содержание службы, заработная плата). Оплата произведена за период с 01.01.2014 по 31.12.2014.                                                                                              Увеличение бюджетных ассигнований  в размере 268,90 тыс. руб. было произведено в целях своевременной выплаты отпускных работникам.</t>
  </si>
  <si>
    <t xml:space="preserve">1. Уточненный план - отклонение на 15,86 тыс.руб. (согласно ПАГ от 16.05.2014 № 3226 департаментом финансов выделены из резервного фонда ассигнования для оплаты услуг по разбору развалов в зоне ЧС локального характера).                                                                                                                                                    2. Заключены и исполнены договора на сумму 7990,5 тыс. рублей.
3. Остаток 350,80 тыс.руб  образовался по итогам проведения открытых аукционов в электронной форме.  </t>
  </si>
  <si>
    <t>Обеспечение деятельности управления (заработная плата). Оплата произведена за период с 01.01.2014 по 31.12.2014. Экономия на сумму 1176,33 тыс.руб. сложилась по причине наличия больничных листов работников управления, свободных вакансий.</t>
  </si>
  <si>
    <t>Выплата осуществляется ежемесячно, по факту на организацию работы комиссии. Проведена оплата за работу комиссии  за период с 01.01.2014г. по 31.12.2014г. (заработная плата).                                                                                                                                                                                                      Остаток неиспользованных средств за отчетный период сложился по следующим причинам:
- 129 176,52 рублей – фактически сложившиеся расходы по оплате труда и начислениям на выплаты по оплате труда сложились меньше запланированных;
-141,37 тыс.рублей- предоставление выплат социального характера носит заявительный характер, расходы были произведены в объеме обращений;</t>
  </si>
  <si>
    <t xml:space="preserve">Оплата осуществляется ежемесячно по текущему финансированию, на организацию работы комиссии. 
Произведена выплата за период с 01.01.2014 по 31.12.2014 г.
Средства планируется освоить в течение года.
Остаток неиспользованных средств за отчетный период сложился по следующим причинам:
- 886, 87 рублей – фактически сложившиеся расходы по оплате труда и начислениям на выплаты по оплате труда сложились меньше запланированных, предоставление выплат социального характера носит заявительный характер, расходы были произведены в объеме обращений;
- 2 000 млн. рублей – нераспределенный остаток;
- 500 тыс. рублей – экономия средств от проведенных конкурсов, аукционов на материально-техническое обеспечение.
</t>
  </si>
  <si>
    <t>Исполнено на 95 %. Экономия сложилась по результатам заключённых контрактов на услуги по сопровождению информационных систем по учету отдельных категорий населения и аттестации рабочих мест. Также на содержание аппарата управления связи и информатизации израсходовано меньше планируемой суммы.</t>
  </si>
  <si>
    <t xml:space="preserve">На оказание услуг по аттестации и проведению поверочных мероприятий на соответствие объектов информатизации требованиям ФСТЭК по защите государственной тайны в бюджете 2014 года было учтено 273,1 т.руб., на основании запросов коммерческих предложений.   По итогам электронного аукциона (протокол от 30 апреля 2014 года) был признан победителем электронного аукциона участник – ФГУП «НПП «Гамма», который предложил наиболее низкую цену контракта - 167 т.руб. В связи с  этим образовалась экономия в размере 106,1 т.руб. </t>
  </si>
  <si>
    <t>Исполнено на 96 %. Экономия сложилась по результатам заключённых контрактов на услуги, приобретение, работы. Также на содержание МКУ "ИЦ "АСУ-город" израсходовано меньше планируемой суммы.</t>
  </si>
  <si>
    <t>Расходы за 2014 год на обеспечение выполнения функций МКУ «ИЦ «АСУ-город» составили почти 100% от планируемой. Разница в 135,28 т.руб. образовалась по фактически сложившимся расходам.</t>
  </si>
  <si>
    <t xml:space="preserve">На 01.01.2015 учреждением исполнено 99% выделенных ассигнований. Большая часть бюджетных ассигнований израсходована на реализацию сопровождения бухгалтерских, справочно-правовых программ, услуги единой диспетчерской службы, утилизацию технических средств на общую сумму    36310,55  т.руб., услуги сети передачи данных и Интернет на общую сумму 18 553,64 т.руб., техническое обслуживание копировально-множительной техники в 2014 году на общую сумму 3 569,80 т.руб., приобретение технических средств 12 492,87 т.руб., приобретение расходных материалов и комплектующих 9 570,39 т.руб.
Дополнительно для приобретения технических средств для ОМС с мероприятий 18.2.3, 18.2.4 были перемещены средства в размере 5544,88 т.р.            </t>
  </si>
  <si>
    <t xml:space="preserve">1. Заключены муниципальные контракты на выполнение работ, оказание услуг (услуги по сносу объектов, на охрану муниципального имущества, работы по изготовлению технических планов и технических паспортов; выполнение работ по очистке от остатков навоза прудов навозонакопительных) на общую сумму 20033,925 тыс. руб. со сроками исполнения в соответствии с условиями контрактов в течение 2014 года.
Расторгнуты муниципальные контракты:
- № 89 от 16.12.2013 по сносу объектов на сумму 522,484 тыс.руб.;
-№82 от 26.11.2013 по изготовлению технических планов и паспортов на сумму 203,87 тыс. руб.;
-№2 от 04.02.2014 по охране объектов муниципальной собственности на сумму 1 749,786 тыс.руб.
-№148 от 01.10.2014 по изготовлению технических планов и паспортов на сумму 308,139 тыс. руб.;
- № 151 от 13.10.2014 по освобождению земельных участков от самовольно установленных объектов на сумму 580,0 тыс.руб.
2. Заключены договора на оказание услуг по оценке, по проведению аукционов, по охране муниципального имущества, выполнению работ по составлению дефектных ведомостей и смет, выполнение работ по изготовлению технических планов и справок, по сносу объектов,  аренды имущества  без процедуры размещения муниципального заказа на общую сумму 3827,242 тыс. руб. со сроками исполнения в соответствии с условиями заключенных договоров в течение 2014 года. 
3. Оплачены муниципальные контракты и договора на выполнение работ и оказание услуг, а также прочие расходы на общую сумму 22720,94 тыс. руб.
4. Экономия по итогам размещенных муниципальных заказов составила 11431,642 тыс. руб.
</t>
  </si>
  <si>
    <t>План 2014 года 19 261,93 тыс. руб. в том числе:
1. Заключен муниципальный контракт от 29.10.2012 № 65 на сумму 33 253,29 тыс. руб., в том числе средства 2014 года - 11 066,01 тыс. руб., из них:
- 1 106,6 тыс. руб. - (средства МО - 10%) перечислена стравохая премия по условиям муниципального контракта в части средств местного бюджета;
- 9 959,41 тыс. руб. - (средства ХМАО - 90 %) перечислена страховая премия в части доли автономного округа.
В соответствии с заключенным дополнительным соглашением от 17.12.2014 года в связи с корректировкой (исключением) состава застрахованного имущества уменьшена стоимость контракта на общую сумму 1 989,440 тыс.руб.,  в т.ч. в части доли МО (10%) на 198,944 тыс.руб., в части доли АО (90%) - 1 790,496 тыс.руб.
Скорректированная по ДС страховая премия в размере 1989,44 тыс.руб. возвращена на лицевой счет департамента в конце декабря 2014 года.
2. Заключен муниципальный контракт от 04.02.2014 № 3 на сумму 3 569,83 тыс. руб., из них:
- 356,98 тыс. руб. - (средства МО - 10%) перечислена страховая премия;
- 3 212,85 тыс рую. - (средства ХМАО - 90 %) перечислена страховая премия.
В соответствии с заключенным дополнительным соглашением №1 от 18.06.2014 исключены 2 объекта страхования, в связи с чем сумма контракта уточнена:
-341,935 тыс.руб. в части доли местного бюджета (10%);
-3 077,416 тыс.руб. в части доли автономного округа.
Средства в размере 150,479 тыс.руб. возвращены страховой компанией в конце июня 2014 года на лицевой счет департамента.
3. Заключен муниципальный контракт от 04.12.2014 № 177 на сумму 689,272 тыс. руб., из них:
- 68,927 тыс. руб. - (средства МО - 10%) перечислена страховая премия;
- 620,345 тыс рую. - (средства ХМАО - 90 %) перечислена страховая премия.
Контракт исполнен в декабре 2014 года.
4. Экономия по итогам размещенных муниципальных заказов составляет 3 936,821 тыс.руб.тыс.р.</t>
  </si>
  <si>
    <t>Недовыполнение плана связано с наличием в течение года вакантных должностей, нахождением части работников на больгичных листах (в т.ч. По беременности и родам), переносом сроков отпусков, невоспользованием права на проезд к месту проведения отпуска и обратно и пр.</t>
  </si>
  <si>
    <t xml:space="preserve">Работы выполняются в соответствии с заключенным МК с  ООО СК "СОК" №01/2014 от 03.02.2014г , сумма по контракту - 517 000,0 тыс.руб., сумма 2014г - 416 568,41963 тыс.руб. Срок выполнения работ по контракту - 15.12.2015г.  
Процент готовности объекта - 92%.   </t>
  </si>
  <si>
    <t>Выполнение работ по капитальному ремонту объекта производится в соответствии с заключенным МК №13/2012 от 15.10.2012г с ООО "СУ-14". Сумма  по конракту составляет 316546,17545 тыс.руб. остаток на 2014год - 26658,57924 тыс.руб. Срок выполнения работ - 30.06.2014г. Работы выполнены и оплачены.</t>
  </si>
  <si>
    <t xml:space="preserve">Выполнение работ по капитальному ремонту объекта производилось в соответствии с заключенными МК №08/20013, №09/2013 от 30.09.2013г с ООО"Северстрой". Общая сумма по контрактам составляет 19016,0 тыс. руб. Сумма выполненных в 2013г работ - 5895,14183 тыс.руб. Срок выполнения работ по контрактам - 30.08.2014г.     Работы выполнены и оплачены. </t>
  </si>
  <si>
    <t>Работы выполнялись в соответствии с заключенным МК с ООО "Научно-Технический Центр "СПЕЦ" №16/П-2014 от 19.11.2014. Сумма пои контракту - 187,000 тыс.руб. Срок выполнения работ - 20.12.2014. Работы выполнены и оплачены. 113 тыс.руб -  экономия в результате проведенных торгов.</t>
  </si>
  <si>
    <t>1. Отклонение между утвержденным и уточненным планами связано с корректировкой (уменьшением) плановых назначений в соответствии со справками департамента финансов ХМАО-Югры от 17.12.2014.
2. В соответствии с постановлением Администрации города от 28.01.2014 № 570 об утверждении перечня получателей субсидии (с изменениями от 20.06.2014 № 4125) не определен получатель субсидии.</t>
  </si>
  <si>
    <t>1. Отклонение между утвержденным и уточненным планами связано с корректировкой (уменьшением) плановых назначений в соответствии со справками департамента финансов ХМАО-Югры от 17.12.2014.
2. В соответствии с постановлением Администрации города от 28.01.2014 № 570 об утверждении перечня получателей субсидии (с изменениями от 20.06.2014 № 4125) заключены:
1.1. Соглашение № 01-АПК от 11.06.2014 с ИП Даитбековой М.М. о предоставлении субсидии на производство и реализацию пищевой рыбной продукции. 
В 22014 году перечислена субсидия за реализованную рыбную продукцию за декабрь 2013 года в сумме 391,826 тыс.руб.
1.2. Соглашение № 02-АПК от 23.06.2014 с ООО "Сургутский рыбхоз" на предоставление субсидии на производство и реализацию искусственно выращенной рыбы;
В 2014 году в соответствии с соглашением выплачена субсидия за реализованную искусственную выращенную рыбу за декабрь 2013 года в сумме 1529,289 т.р.
1.3. Соглашение № 03-АПК от 16.07.2014 с ИП Патрушевым Н.А.  на предоставление субсидии на производство и реализацию пищевой рыбной продукции.
В ноябре 2014 года в соответствии с соглашением выплачена субсидия за реализованную пищевую рыбную продукцию за декабрь 2013 года в размере 384,176 т.р.
3. С отраслевым органом в течение 2014 года велась работа (исх. от 23.05.2014 № 07-01-14-7241/14, от 25.04.2014 №07-01-14-5923/14-0-0; от 01.04.2014 №07-01-14-4709/14, от 28.03.2014  №№07-01-14-4635, 4636/14; от 27.03.14 №07-01-14-4505/14-0) по уточнению порядка начисления и выплаты субсидий в соответствии с внесенными в марте 2014 года изменениями  в государственную программу и принятые на их основе другие нормативные документы. 
Письмом от 17.09.2014 № Исх.АПК-2870 Департамент природных ресурсов и несырьевого сектора экономики ХМАО–Югры  направил проект постановления о внесении изменений в постановление Правительства ХМАО–Югры от 09.10.2013 № 420–п «О государственной программе ХМАО–Югры «Развитие агропромышленного комплекса и рынков сельскохозяйственной продукции, сырья и продовольствия в ХМАО–Югре в 2014–2020 годах», уточняющего все спорные моменты. 
3. Остаток денежных средств в размере 1974,556 тыс.руб., полученные из бюджета автономного округа по заявкам за январь - ноябрь, возвращены в бюджет автономного округа в конце декабря 2014 года.</t>
  </si>
  <si>
    <t>1. Отклонение между утвержденным и уточненным планами связано с корректировкой (уменьшением) плановых назначений в соответствии со справками департамента финансов ХМАО-Югры от 17.12.2014.
2. В соответствии с постановлением Администрации города от 28.01.2014 № 570 об утверждении перечня получателей субсидии (с изменениями от 20.06.2014 № 4125) определен получатель субсидии ИП Даитбекова М.М. 
В соответствии с дополнительным соглашением № 1 от 23.09.2014 к соглашению № 01-АПК от 11.06.2014 с ИП Даитбековой М.М. перечислена субсидия на приобретение сельскахозяйственной техники (возмещение затрат по приобретению автомобиля ГАЗ-А23R22, автофургон изотермический).</t>
  </si>
  <si>
    <t xml:space="preserve">Экономия в связи со снижением фактических затрат по оплате услуг по доставке и выплате материальной помощи, иных социальных выплат жителям г.Сургута </t>
  </si>
  <si>
    <t>Выплата приурочена к празднованию Дня Победы. Количество получателей единовременных выплат ко дню Победы в Великой Отечественной войне 1941-1945 годов на 01.01.2015 составило 1681 чел., сумма выплат 5 106,00 тыс.руб.</t>
  </si>
  <si>
    <t>В соответствии с Порядком предоставления дополнительных мер социальной поддержки гражданам старшего поколения в части осуществления ремонта квартир, утвержденного постановлением Администрации города от 19.07.2013 № 5242, работы выполняются в соответствии со списками, утвержденными Советом ветеранов. 
Зарегистрированы бюджетные обязательства на сумму 2487,74 тыс.руб. на ремонт 18 квартир. Работы оплачены на сумму 2163,20 тыс.руб.
2372,26 тыс.руб. – экономия в результате уточнения сметной стоимости (1173,26 тыс.руб.), экономия, в связи с признанием аукционов не состоявшимися (1161,40 тыс.руб.), экономия в связи с отсутствием случаев для использования бюджетных средств на оплату расходов по проверке смет (37,60 тыс.руб.). 
324,54 тыс.руб. – экономия в связи со снижением фактических затрат (не выполнены работы по ремонту квартиры по ул. Набережная, 78-35 на сумму 175,37 тыс.руб. по причине смерти владельца; отказ по заявлению владельцев квартир от части работ по ремонту квартир по ул. Пушкина, 1-58, Пушкина, 5-47, Привокзальная, 10-18 на сумму 149,17 тыс.руб.).</t>
  </si>
  <si>
    <t>Зарегистрировано бюджетных обязательств на сумму 438,94 тыс.руб. для предоставления компенсации на оплату жилищно-коммунальных услуг почетным гражданам. 
368,29 тыс.руб.  - предоставлена компенсация расходов за жилищно-коммунальные услуги за декабрь 2013 года, январь-ноябрь 2014 года.
Оплата производится ежемесячно согласно ведомостям начисления, предоставляемым управляющими организациями в соответствии с заключенными договорами. Количество Почетных граждан г.Сургута, получающих дополнительные меры социальной поддержки на 01.12.2014 - 3 чел.
160,95 тыс.руб. -  экономия в связи с отсутствием случаев для использования бюджетных ассигнований на предоставление компенсаций на оплату ЖКУ Почетным гражданам. С 2014 года в соответствии с Порядком предоставления компенсация предоставляется по заявлению граждан (на конец 2013 года компенсация предоставлялась 4 чел., за 11 месяцев 2014 года - по обращениям 3 чел.) (90,30 тыс.руб.), экономия в связи со снижением фактических затрат (70,65 тыс.руб.).</t>
  </si>
  <si>
    <t xml:space="preserve">Согласно постановления Администрации города от 19.12.2013 № 9236 "Об утверждении порядка предоставления мер социальной поддержки гражданам, которым присвоено звание "Почетный гражданин города Сургута" данная ежемесячная  выплата носит заявительный характер. По состоянию на 31.12.2014 поступило 3 заявления (было запланировано на выплату 4 Почетным гражданам). Компенсация произведена за январь-декабрь 2014 года. </t>
  </si>
  <si>
    <t>Согласно постановления Администрации города от 19.12.2013 №9236 "Об утверждении порядка предоставления мер социальной поддержки гражданам, которым присвоено звание "Почетный гражданин города Сургута" данная ежемесячная  выплата носит заявительный характер. По состоянию на 31.12.2014г. поступило 4 заявления. Компенсация произведена за 1-4 кварталы 2014 года.</t>
  </si>
  <si>
    <t>Предоставлены меры социальной поддержки в части оплаты услуг по изготовлению и установке надгробия Почетному гражданину г. Сургута Губачеву В.Г.</t>
  </si>
  <si>
    <t>142,91  тыс.руб. - перечислены компенсации по оплате жилого помещения и коммунальных услуг отдельным категориям граждан, проживающих в бесхозяйных жилых помещениях и временном жилищном фонде за декабрь 2013 года, январь-ноябрь 2014 года  в соответствии с предоставленными списками. Количество граждан, проживающих в бесхозяйных жилых помещениях и временном жилищном фонде, получающих компенсации за счет средств бюджета города на 01.12.2014 - 7 чел.
56,76 тыс.руб. - экономия в связи с отсутствием случаев для использования бюджетных ассигнований на предоставление компенсаций на оплату ЖКУ гражданам, проживающим в бесхозяйном жилищном фонде. Расходы носят заявительный характер, компенсации предоставлены в объеме обращений (7 чел.).</t>
  </si>
  <si>
    <t xml:space="preserve">Зарегистрированы бюджетные обязательства на сумму  11,98 тыс.руб.
0,8 тыс.руб. - оплачена кредиторская задолженность 2013 года. 7,77 тыс.руб. - оплачены услуги по  оформлению и начислению компенсаций гражданам, проживающим в бесхозяйных жилых помещениях и временном жилищном фонде за январь-ноябрь 2014. 3,41 тыс.руб. - экономия в связи со снижением фактических затрат. </t>
  </si>
  <si>
    <t>В 2014 году предусмотрены средства на составление локальной сметы на ремонт социального общежития. Зарегистрированы бюджетные обязательства на сумму 6,08 тыс.руб.  Работы выполнены и оплачены 100%.
16,32 тыс.руб. - экономия в связи с отсутствием случаев для использования бюджетных средств на оплату услуг по составлению смет.</t>
  </si>
  <si>
    <t>6 001,6 тыс. руб. - заключен контракт с ЗАО "Сургутский Спутник" от 24.02.2014 № 21/14, в том числе:
- 5 749,18 тыс. руб. - освоено;
- 252,42 тыс. руб. - экономия бюджетных ассигнований, сложившаяся по фактическим расходам, подлежащая возврату в бюджет города.</t>
  </si>
  <si>
    <t>Зарегистрировано бюджетных обязательств на сумму 155 293,85 тыс.руб. для предоставления компенсации на оплату жилищно-коммунальных услуг отдельным категориям граждан.
Предоставлена компенсация расходов по оплате содержания и текущего ремонта на сумму 35 701,40 тыс.руб., коммунальных услуг  на сумму 108 916,33 тыс.руб.
Оплата производится ежемесячно согласно ведомостям начисления, предоставляемым управляющими организациями в соответствии с заключенными договорами. 
11 070,14 тыс.руб. - экономия в связи с отсутствием случаев для использования бюджетных ассигнований на предоставление компенсаций на оплату ЖКУ гражданам (394,02 тыс.руб.), экономия в связи со снижением фактических затрат в связи со сносом жилья, смены формы собственности посредством приватизации жилищного фонда населением, установления ДЖККиЭ ХМАО-Югры дифференцированных нормативов на коммунальные услуги по видам благоустройства жилищного фонда (10 676,12 тыс.руб.).</t>
  </si>
  <si>
    <t>Возмещение расходов на оплату стоимости найма жилых помещений приглашенным врачам - специалистам государственных учреждений здравоохранения.</t>
  </si>
  <si>
    <t>Согласно решения Думы города от 30.04.2014 № 500-V ДГ Администрации города выделены средства на предоставление дополнительной меры социальной поддержки приглашённым врачам – специалистам государственных учреждений здравоохранения, расположенных на территории города Сургута.  В соответствии с Порядком предоставления данная выплата носит заявительный характер.  Компенсация произведена за январь-декабрь 2014 года.</t>
  </si>
  <si>
    <t>25.13.</t>
  </si>
  <si>
    <t>Предоставление компенсации расходов на покупку, подключение электрических плит отдельным категориям граждан, проживающим в многоквартирных домах, подлежащих переводу с газоснабжения на электроснабжение</t>
  </si>
  <si>
    <t>Уведомление об изменении бюджетных назначений согласно приказу ДФ от 24.11.2014 № 220. 521,91 тыс.руб. - предоставлена компенсация расходов на покупку и подключение электрических плит отдельным категориям граждан, проживающих в МКД, подлежащих переводу с газоснабжения на электроснабжение. 
79,88 тыс.руб. – экономия в связи со снижением фактических затрат.</t>
  </si>
  <si>
    <t>В соответствии с Соглашением о порядке финансирования  программы 2013 году  в список молодых  семей-претендентов включено 24 молодых семьи из них: 
- 7 молодых семей реализовали свое право в 2013 году; 
- в рамках переходящих обязательств 17 молодым семья социальная выплата перечислена в 2014 году в полном объеме. 
В рамках реализации Соглашения о порядке финансирования программы в  2014 году были предусмотрены средства федерального бюджета в размере  1 002,5 тыс. руб., окружного бюджета в размере - 8 520,9 тыс. руб., местного бюджета в размере - 501,2 тыс. руб. Социальную выплату на приобретение (строительство) жилья в рамках указанного соглашения планировалось произвести 12 молодым семьям. На 01.01.2015 выдано 12 свидетельств о праве на получение социальной выплаты, согласно условиям программы правом воспользовались и получили социальную выплату 11 молодых семей, одна молодая семья сохраняет право на получение социальной выплаты в 2015 году.</t>
  </si>
  <si>
    <t xml:space="preserve">На 01.01.2014 согласно постановлению Правительства Ханты- Мансийского автономного округа - Югры от  10.10.2006 № 237-п и Списка получателей субсидии в 2014 году по Ханты - Мансийскому округу (утвержденного Департаментом строительства ХМАО), право на получение субсидии за счет средств федерального бюджета было предоставлено 45 льготополучателям, выразивших желание в получении субсидии в 2014 году из числа, состоящим на учете в г.Сургуте. На 01.01.2015 субсидия на приобретение жилых помещений в порядке очередности предоставлена 8 льготополучателям на общую сумму 5,9 млн.руб. Средства федерального израсходованы в полном объеме. </t>
  </si>
  <si>
    <t xml:space="preserve">Договор на выполнение ПИР заключен с ООО "СГЭС" на сумму 56,90 тыс.руб. Работы выполнены и оплачены - 100%. </t>
  </si>
  <si>
    <t>Торги состоялись 17.09.2014. Заключен контракт от 29.09.2014 №66  на сумму 6 411,64 тыс.руб. с ООО "Горэлектросервис" со сроком выполнения работ до 31.12.2014. Работы выполнены и оплачены - 100%.
64,76 тыс.руб. – экономия по результатам проведения торгов. 211,58 тыс.руб. - экономия в связи со снижением фактических расходов по причине снижения стоимости работ и материалов.</t>
  </si>
  <si>
    <t>Торги состоялись 17.09.2014. На стадии заключения контракт с ООО "Горэлектросервис" со сроком выполнения работ до 31.01.2015. Работы выполнены и оплачены - 100%.
23,46 тыс.руб. – экономия по результатам проведения торгов, 51,99 тыс.руб. - экономия в связи со снижением фактических расходов по причине снижения стоимости работ и материалов.</t>
  </si>
  <si>
    <t xml:space="preserve">План на 2014 год 61 786,65 тыс. руб., (окружной бюджет - 55 608 тыс. руб., местный бюджет - 6 178,65 тыс. руб.) . Строительно-монтажные работы согласно условиям муниципального контракта № 84-ГХ от 10.12.2013г  с ООО ПФ"СТИС" завершены в марте 2014 года. Санация трубопровода полимерным рукавом выполнена в полном объеме. Оформлен акт приемки законченного реконструкцией объекта.
- 0,12 тыс. руб. (окружной бюджет) - экономия по факту выполненных работ (муниципальный контракт скорректирован 14.04.2014).  </t>
  </si>
  <si>
    <t>Размещение на электронной площадке 29.09.2014 на сумму 1 009,03 тыс.руб. (ГРУ №11, №15). Конкурс признан не состоявшимся.  Документы направлены в КСП для согласования заключения муниципального контракта с единственным участником. Получен положительный ответ. Заключены контракты с ООО "ТЭПКОМ". МК № 82 от11.11.14  на сумму 512,87 тыс. руб., срок окончания контракта 31.01.2015 (ГРУ №15)  МК № 83 от 11.11.14 на сумму 496,15 тыс. руб. Срок окончания контракта 31.01.2015 (ГРУ №11).  Работы выполнены и оплачены  - 100%.</t>
  </si>
  <si>
    <t xml:space="preserve">Соглашение о предоставлении субсидии из бюджета ХМАО-Югры муниципальному образованию на софинансирование мероприятий капитального ремонта (с заменой) газопроводов, систем теплоснабжения, водоснабжения и водоотведения для подготовки к осенне-зимнему периоду 2014-2015 годов подписано 31.03.2014 № 2-14. Порядок предоставления субсидии  утвержден постановлением Администрации города от 12.05.2014 № 3062. Перечень получателей субсидий и объем предоставленных субсидий утвержден распоряжением Администрации города от 23.05.2014 № 1424.
Соглашение между Администрацией города и СГМУП "ГТС" заключено 14.07.2014 №74 на сумму 2 993,47 тыс.руб. со сроком выполнения работ - с 30.06.2014 по 31.12.2014.  2 993,47 тыс.руб. - предоставлена субсидия СГМУП "ГТС".
СГМУП «ГТС» проведен конкурс по выбору подрядной организации, конкурс состоялся 18.06.2014, определен победитель – ООО «Сибстройсервис». Срок окончания работ - декабрь 2014. Строительно-монтажные работы выполнены 100%.  </t>
  </si>
  <si>
    <t>Договор заключен  с ООО "Сантехремстрой", срок окончания работ по договору 20.12.2014. Работы выполнены и оплачены - 100%. 
0,95 тыс.руб. - экономия по результатам проведения конкурса.</t>
  </si>
  <si>
    <t>Договор заключен  с ООО "Сантехремстрой", срок окончания работ по договору 20.12.2014. Работы выполнены и оплачены - 100%. 
0,68 тыс.руб. - экономия по результатам проведения конкурса.</t>
  </si>
  <si>
    <t>Средства, предусмотренные в бюджете муниципального образования, не включенные в план мероприятий</t>
  </si>
  <si>
    <t>зарегистрированы бюджетные обязательства на сумму  1 966,08 тыс.руб. 
1 966,08  тыс.руб. - оплачены услуги по изготовлению технической документации длительного хранения на объекты муниципального имущества. 
230,90 тыс.руб. - экономия в результате проведения конкурсов.</t>
  </si>
  <si>
    <t>Зарегистрированы бюджетные обязательства на сумму 148,00 тыс.руб.
148,00  тыс.руб. - оплачены расходы на проведение оценки рыночной стоимости объектов. 
167,00 тыс.руб. - экономия в связи с отсутствием случаев для использования бюджетных средств на оплату расходов на проведение оценки рыночной стоимости объектов</t>
  </si>
  <si>
    <t>Зарегистрированы бюджетные обязательства на сумму 142,42 тыс.руб. согласно поступившим заявкам.
142,42 тыс.руб. – оплачены работы по освобождению и утилизации выморочного имущества, умершего нанимателя жилого помещения. 
1,89 тыс.руб. - экономия в связи с отсутствием случаев для использования бюджетных средств на оплату расходов по освобождению муниципальных жилых помещений о вымороченного имущества. Работы носят заявительный характер.</t>
  </si>
  <si>
    <t>Зарегистрированы бюджетные обязательства на сумму 354,78 тыс.руб. (ремонт двух квартир). Работы выполнены и оплачены - 100%.
97,08 тыс.руб. - экономия в результате уточнения сметной стоимости работ по ремонту муниципальных помещений.</t>
  </si>
  <si>
    <t>МКУ "ХЭУ": по итогам аукциона определен победитель ООО "ИННОТЕП". Муниципальный контракт заключен от 07.11.2014 №106, сумма контракта  - 40,65 тыс.руб. со сроком выполнения работ до 25.12.2014. работы ведутся согласно графика производства работ.
414,35 тыс.руб. - экономия в результате проведения конкурса.</t>
  </si>
  <si>
    <t>ДГХ:
План на 2014 год составляет 42 090 тыс. руб.:
-  40 211,5 тыс. руб. - зарегистрированы договоры на выполнение работ по капитальному ремонту объектов соц. сферы (МБДОУ № 6 Василек - работы выполнены и  оплачены в полном объеме на сумму 20 666,5 тыс. руб., МБОУ Лицей № 2 - работы выполнены и  оплачены в полном объеме на сумму 19 545 тыс. руб.).
- 1 878,5 тыс. руб. -  размещены, аукцион состоялся 12.07.2014. Заключен муниципальный контракт от 18.09.2014 №44-МЗ, срок выполнения работ - 4 квартал 2014 (капитальный ремонт МБДОУ № 83 "Утиное гнездышко").  Работы выполнены и оплачены в полном объеме на сумму 1 878,5 тыс.руб.
МКУ "ХЭУ": 
План на 2014 год составляет 6 210,3 тыс. руб. Средства в сумме 529,3 тыс.руб. перераспределены на мероприятие 3.1.3.
Работы по обустройству тепловой защиты ограждающих конструкций зданий учреждений по объекту: Гаражи, АБК по ул. 30 лет Победы  (муниц. контракт  от 25.06.14  № 50 с ИП Собиров на сумму 2 358,01 тыс. руб.) выполнены, оплачены на сумму 2 132,00 тыс.руб.; 
Работы по ремонту крыши гаражных боксов согласно муниципального контракта № 54 от 30.06.2014 с ООО "Теплостройизоляция"  на сумму 3 347,92 тыс. руб. выполнены и оплачены.
Работ по ремонту крыши гаражных боксов (окончание)  с ООО «Теплостройизоляция» подписаны на сумму 168,38 тыс.руб., срок выполнения работ до 30.11.2014.
 Работы выполнены и оплачены в полном объеме.562,0 тыс. руб. – экономия по факту выполненных работ (185,67 тыс.руб.), отказано ДЭП в рассмотрении заявки на выполнение работ по замене оконных блоков в гаражных боксах по ул. 30лет Победы, 19Б в связи с длительностью проведения торгов и выполнения работ. Документы  переданы в ДЭП для опубликования на электронной площадке  24.10.14 (376,33 тыс.руб.).</t>
  </si>
  <si>
    <t>ДГХ: Средства в сумме 349,60 тыс. руб. включены в бюджетную роспись департамента городского хозяйства 03.04.2014. 
Заключен муниципальный контракт от 14.07.2014 № 36-МЗ с ООО "Инженерно-техническая компания "Энергоресурс" на сумму 347,84 тыс.руб. на выполнение ремонтных работ по замене осветительных приборов на объектах социальной сферы (МБДОУ № 90 "Незабудка"). Период выполнения работ с 14.07.2014 по 02.08.2014, оплата - до 31.12.2014. Работы выполнены и оплачены в полном объеме. 
Заключен МК от 10.11.2011 № 60 с ООО «Запсибснабкомплект» на сумму 1,76 тыс.руб. на выполнение электромонтажных (ремонтных) работ по замене светильников с лампами накаливания на объекте департамента образования, период выполнения работ с 10.11.2014 г. по 29.11.2014 г., оплата – до 31.12.2014. Работы выполнены и оплачены в полном объеме.
МКУ "ХЭУ": средства в сумме 529,3 тыс.руб. перераспределены с мероприятия 3.1.2. 
За счет экономии  с ИП Гурина А.Н. заключен МК №113 от 28.11.14 на сумму 529,3 тыс. руб. - обязательства по контракту выполнены ненадлежащим образом, т.к.  светодиодные светильники не были установлены, оплата произведена с учетом штрафных санкций в сумме 476,370 тыс. руб.  и в доход бюджета 52,930 тыс. руб.</t>
  </si>
  <si>
    <t>Средства были включены в бюджетную роспись управления бюджетного учета и отчетности 02.04.2014. Исполнение мероприятия 100%.</t>
  </si>
  <si>
    <t>610,73 тыс.руб - оплачена  сумма на экспертизу по контракту №07/П-2012 от 06.11.2012 с ООО "СоюзПроектСтрой".                                                            
Выполнение ПИР на переустройство газопровода-отвода к ГРЭС-2 производится в соответствии с заключенным МК №06/П-2014 от 23.06.2014 с ООО "Стройуслуга", сумма - 3 981,74 тыс.руб. Срок выполнения работ по контракту - 6 месяцев с даты заключения. В рамках контракта не выполнены работы на сумм у380,27 тыс.руб.,  из них 335,92 тыс.руб. - средства на проведение госэкспертизы, которая будет проведена подрядчиком в 2015 году. 
44,35 тыс.руб. - невостребованные средства на разработку декларации промышленной безопасности (данная декларация будет разработана при проведении СМР).
20,00 тыс.руб. - оплачены услуги ОАО ИЦ "Сургутстройцена". 
0,42 тыс.руб. - произведена оплата за составление акта технологического присоединения к электрическим сетям объекта.</t>
  </si>
  <si>
    <t xml:space="preserve">Проектно-изыскательские работы выполняются в соответствии с заключенным МК с ООО "Стройуслуга". МК №04/П-2013 от 17.05.2013. Сумма по договору 6 249,23 тыс.руб. (сумма выполненных в 2013 году работ  - 3 150,72 тыс.руб). Срок выполнения работ  - 17.08.2014. Работы выполнены и оплачены.                 </t>
  </si>
  <si>
    <t>0,55 тыс.руб. - средства для оплаты за технологическое присоединение к электрическим сетям объектов согласно договора с ООО "Сургутские электрические сети" от 25.07.2014 №189/2014/ТП. Выполнены и оплачены работы согласно заключенного МК от 24.12.2014с ООО СК "СОК". Сумма по контракту - 21 427,85 тыс.руб.</t>
  </si>
  <si>
    <t>Ожидаемое освоение средств - декабрь 2014 года, после судебного решения вопроса по сносу жилых домов и выплате компенсации в целях строительства объектов транспортной системы.</t>
  </si>
  <si>
    <t>Зарегистрированы бюджетные обязательства на сумму  609 079,21 тыс.руб., из них за счет средств окружного бюджета - 447 001,17 тыс.руб.
4 358,67 тыс.руб. -  экономия по результатам проведения конкурсов (1 672,26 тыс. руб.), признание конкурса не состоявшимся (1 592,10 тыс.руб.),  уточнение сметной стоимости объектов и объемов работ (860,73 тыс. руб.), экономия по проверке смет  (25,94 тыс.руб.), расторжение контрактов (207,64 тыс.руб.)</t>
  </si>
  <si>
    <t>Работы носят сезонный характер.  Соглашение на предоставление субсидии на возмещение затрат по капитальному ремонту линий уличного освещения заключено на сумму 5 694,62 тыс.руб. Срок выполнения работ по соглашению - август-декабрь 2014 года.
4 827,97 тыс.руб. - предоставлена субсидия на возмещение затрат по капитальному ремонту линий уличного освещения за период август-декабрь 2014 года.
866,65 тыс.руб. - экономия в связи со снижением фактических затрат по капитальному ремонту линий уличного освещения.</t>
  </si>
  <si>
    <t xml:space="preserve">27 569,04 тыс.руб. -  освоены средства по заключенным контрактам на организацию питания в 1 полугодии.  
12 269,10 тыс.руб. - уменьшен объем средств в соответствии с письмом Департамента социального развития ХМАО - Югры от 19.05.2014 
№ 12-19-440/14. 
2 782,9 тыс.руб. - средства на организацию питания в осенний период, договоры зарегистрированы, освоение средств во 2 полугодии 2014 года. 
192,5 тыс. руб. - запланированы средства на найм транспорта для подвоза детей в лагеря в осенний период.
38,66 тыс.руб. - запланированы средства на страхование детей посещающих лагеря в  осенний период.
</t>
  </si>
  <si>
    <t xml:space="preserve">Средства на организацию функционирования лагеря с дневным пребыванием детей в летний период: 
285,08 тыс. руб.  - на организацию питания;
10,41 тыс. руб. - на приобретение канцелярских, хозяйственных товаров на содержание  лагеря;
4,68 тыс. руб. - на страхование детей. 
</t>
  </si>
  <si>
    <t>Затраты на содержание МКУ "ДДТиЖКК".
1 954,13 тыс.руб. – экономия по результатам размещения муниципального заказа по содержанию учреждения: услуги связи, транспортные услуги, содержание имущества (57,84 тыс.руб.), экономия в связи  со снижением фактических затрат по содержанию учреждения: сотовая связь, коммунальные услуги, обучение специалистов (213,10  тыс.руб.),  экономия в результате уточнения сметной стоимости (по обновлению ПК "Гранд-смета", по поверке лабораторного оборудования, по обслуживанию дворовой территории) (202,11 тыс.руб.), экономия в связи с неисполнением подрядчиком договорных обязательств по оказанию автотранспортных услуг,  контракт расторгнут от 03.06.2014 (191,37 тыс.руб.), экономия по приобретению лабораторного оборудования и офисной мебели по причине несогласования заявок ДЭП (262,96 тыс.руб.), не освоены средства по контрактам (связь, транспорт, коммунальные услуги)  (251,46 тыс.руб.), не освоены по статье оплата труда и начисления на оплату труда (775,29 тыс.руб.)</t>
  </si>
  <si>
    <t>В рамках мероприятий предусмотрены затраты на содержание ДГХ  - 101 982,78 тыс.руб. (УБУиО), затраты на приобретение бланочной продукции – 85,0 тыс.руб. (ДГХ), госпошлина – 38,66 тыс.руб. (ДГХ)
Заключен договор от 30.06.2014 №17-10-3003/4 с ЗАО «СИБПРО» на сумму 84,81 тыс.руб. на  изготовление и поставка защищенной полиграфической продукции уровня "В" "Специальные разрешения на движение по автомобильным дорогам транспортного средства осуществляющего перевозку тяжеловесных и крупногабаритных грузов" (бланки строгой отчетности). Работы выполнены и оплачены – 100%.  0,19 тыс.руб. - экономия по результатам уточнения стоимости (бланочной продукции).
38,66 тыс.руб. - судебные расходы по оплате госпошлины согласно исполнительному  листу от 07.07.14 АС № 006478261.
100 615,73 тыс.руб. – расходы на содержание ДГХ.
1 367,05 тыс.руб. - экономия в результате исполнения расходов.</t>
  </si>
  <si>
    <t>Затраты на содержание МКУ "ДЭАЗиИС". 
1319,19 тыс.руб. – экономия в результате исполнения расходов.</t>
  </si>
  <si>
    <t>Зарегистрированы бюджетные обязательства на сумму 9 489,70 тыс.руб. 
9 364,76 тыс.руб. – предоставлена субсидия на возмещение затрат по погребению за январь-декабрь 2014 года.  
124,94 тыс.руб. - экономия в связи со снижением фактических затрат. Субсидия предоставляется по фактическому обращению граждан.</t>
  </si>
  <si>
    <t>8 401,45  тыс.руб.-  уплачен земельный налог за 2-4 квартал 2014 за земельный участок, для строительства нового кладбища. 
Мероприятие выполнено - 100%.</t>
  </si>
  <si>
    <t>Средства освоены в полном объеме.</t>
  </si>
  <si>
    <t>По состоянию на 01.01.2015 информация не предоставлена.</t>
  </si>
  <si>
    <t>Остаток средств за 2014 год</t>
  </si>
  <si>
    <t xml:space="preserve"> 33,35 тыс. руб. - экономия средств субсидии на софинансирование расходных обязательств местных бюджетов, возникающих при выполнении полномочий органов местного самоуправления по созданию условий для осуществления присмотра и ухода за детьми-инвалидами в связи с уменьшением численности детей-инвалидов, посещающих дошкольные образовательные учреждения;            
- 92,5 тыс. руб. экономия средств иных межбюджетных трансфертов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округе-Югре на 2014-2020 годы", обусловленная тем, что договоры заключенные между КУ ХМАО-Югры "Сургутский центр занятости населения" и МБДОУ № 18 "Мишутка", МБДОУ № 56 "Искорка" не были укомплектованы.</t>
  </si>
  <si>
    <t>В связи с поздним добавлением средств по объекту (Справка ДФ ХМАО-Югры №500/18/248 от 26.12.2014 "Об изменении показателей сводной бюджетной росписи расходов на 2014 финансовый год и плановый период 2015 и 2016 годов") утвержденный бюджет не приведен в соответствие с уточненным. При выкупе объекта образовалась экономия средств окружного бюджета в связи с тем, что при определении НМЦК был использован метод сопоставимых рыночных цен в соответствии с п.3.21 Методических рекомендаций по применению методов определения начальной (максимальной) цены контракта, заключаемого с единственным поставщиком (Приказ Минэкономразвития России от 02.10.2013 №567). Оставшиеся средства окружного бюджета в сумме 16 615,28 тыс. руб. будут возвращены в бюджет округа в 2015 году.</t>
  </si>
  <si>
    <t>Отклонение уточненного плана от утвержденного обусловлено:                                                                                                                                                                                    - 659,4 тыс. руб. - поступлением иных межбюджетных трансфертов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округе-Югре на 2014-2020 годы";                                                                                                                                                                                                         
- 100,0 тыс. руб. - поступлением иных межбюджетных трансфертов  в соответствии со справками Департамента финансов ХМАО-Югры от 02.12.2014 № 230/18/02.
Неизрасходованный остаток средств 1 628,02 тыс. руб.:
- 1 260,59 тыс. руб. экономия средств субвенции по предоставлению учащимся муниципальных общеобразовательных учреждений завтраков и обедов в связи с уменьшением количества дето-дней питания по факту оказания услуг в 2014 году;
- 9,38 тыс. руб. экономия средств субвенции на информационное обеспечение общеобразовательных учреждений (доступ к образовательным ресурсам сети «Интернет»), обусловленная  уменьшением стоимости предоставления услуг подключения к сети Интернет;
 330,33 тыс. руб. экономия средств иных межбюджетных трансфертов на реализацию наказов избирателей депутатам Думы ХМАО-Югры, сложившаяся по итогам заключения договора на выполнение ремонтных работ, поставку издания "Дневник Сургутского первоклассника", поставку сценических костюмов и аксессуаров, оказание услуг по подготовке и проведению интенсива по английскому языку для учащихся 9-11 классов,
а также  в связи с невозможностью осуществить ремонт крыльца главного входа в зимний период времени. Средства будут освоены в 2-3 кв. 2015 года;
- 18,06 тыс. руб. экономия средств иных межбюджетных трансфертов  по итогам проведения открытого личного командного первенства АО по шахматам среди детских коллективов "Надежды Югры";
- 9,66 тыс. руб. экономия средств иных межбюджетных трансфертов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округе-Югре на 2014-2020 годы", обусловленная тем, что договоры заключенные между КУ ХМАО-Югры "Сургутский центр занятости населения" и МБДОУ № 18 "Мишутка", МБДОУ № 56 "Искорка" не были укомплектованы.
Отклонение уточненного плана от утвержденного:
- 119,2 тыс. руб. - увеличение бюджетных ассигнований в целях создания доступной среды для маломобильных групп населения на избирательных участках, расположенных в зданиях на основании постановления Администрации города от 26.12.2012 № 9922 "Об образовании избирательных участков на территории города Сургута" (с изменениями от 17.06.2014 № 4017).
269 553,38 тыс. руб. средства освоены.
516,2 тыс. руб. экономия, сложившаяся в процессе исполнения расходов.</t>
  </si>
  <si>
    <t>41 785,67 тыс. руб. средства освоены.
Неизрасходованный остаток средств 6 330,89 тыс. руб.:
- 958,16 тыс. руб. экономия средств субвенции по предоставлению учащимся муниципальных общеобразовательных учреждений завтраков и обедов в связи с уменьшением количества дето-дней питания по факту оказания услуг в 2014 году;
- 9,54 тыс. руб. экономия средств субвенции на информационное обеспечение общеобразовательных учреждений (доступ к образовательным ресурсам сети «Интернет»), обусловленная  уменьшением стоимости предоставления услуг подключения к сети Интернет;
- 5 363,19 тыс. руб. экономия средств субвенции на реализацию основных общеобразовательных программ, сложившаяся по негосударственным учреждениям (в том числе 469,49 тыс. руб. - осуществлен возврат в бюджет автономного округа в 2014 году,  4 893,70 тыс. руб.  возврат будет осуществлен в январе 2015 года);
- 300,71 тыс. руб. экономия, сложившаяся в процессе исполнения расходов.</t>
  </si>
  <si>
    <t>Средняя общеобразовательная школа в микрорайоне 31 г.Сургута</t>
  </si>
  <si>
    <t>Выполнение работ по обследованию конструкций здания МБОУ СОШ № 38, пр. Пролетарский, 14а</t>
  </si>
  <si>
    <t>858,52 тыс. руб. - экономия средств в связи с уменьшением фактической численности получателей от планового значения.</t>
  </si>
  <si>
    <t>Зарегистрировано бюджетных обязательств на сумму 13 715,84 тыс. руб.
5 667,65 тыс. руб. – оплачены коммунальные услуги за январь-декабрь 2014 года, в том числе 10,67 тыс. руб. погашена кредиторская задолженность 2013 года.
7 491,65 тыс. руб. - оплачены расходы по содержанию объектов соц.сферы за январь-декабрь 2014 года, в том числе работы по благоустройству объекта "Сургутский краеведческий музей" -  4 621,67 тыс. руб.
Оплата работ осуществлялась в соответствии с заключенными муниципальными контрактами. 
640,62 тыс. руб. - экономия по результатам проведения конкурса на выполнение работ по благоустройству (484,97 тыс. руб.), экономия в связи со снижением фактических затрат по коммунальным услугам по причине превышения температуры наружного воздуха от нормативной, проводимыми мероприятиями по энергосбережению. Оплата услуг производится по фактическим  показаниям приборов учета (155,65 тыс. руб.).</t>
  </si>
  <si>
    <t>Соглашение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подписано Главой города Сургута Д.В. Поповым и  директором департамента культуры ХМАО-Югры Н.М. Казначеевой  07.04.2014 № 7. 
Средства запланированы на реализацию следующих мероприятий:
1) Обновление материально-технической базы учреждений муниципальных детских школ искусств (по видам искусств) в сфере культуры 2560 тыс. руб. (2158,1 тыс. руб. - бюджет округа, 401,9 тыс. руб. - местный бюджет). 
2) Освоены средства в полном объёме:
- приобретение рояля МБОУ ДОД ДШИ им. Г.Кукуевицкого : 1257,1 тыс.руб.- бюджет округа, 242,9 тыс. руб. - местный бюджет; исполнено за счет бюджета округа 1257,1 тыс.руб.,  исполнено за счет местного бюджета - 242,9 тыс.руб.;
- приобретение пяти единиц пианино МБОУ ДОД ДШИ № 3 : 901 тыс.руб. - бюджет округа, 159 тыс.руб. - местный бюджет.
3) В соответствии с сетевым графиком ассигнования в сумме 105 тыс.руб., предусмотренные на участие ансамбля учащихся МБОУ ДОД ДШИ им. Г.Кукуевицкого "Веселый аккордеон" в XII Всероссийском конкурсе "Виват, баян" поступили 29.09.2014г. в соответствии с графиком. расходы произведены в полном объёме.</t>
  </si>
  <si>
    <t xml:space="preserve">Средства предусмотрены на обеспечение функционирования и развития 4-х муниципальных учреждений (МАУ "ГКЦ", МАУ "МКДЦ", МАУ "ГПКиО", МБУ ИКЦ "Старый Сургут"). 
Экономия в сумме 42,1 тыс.руб. по результатам проведения электронного аукциона на выполнение проектно-изыскательских работ по объекту "Обустройство и оборудование детской площадки "Забава" на территории ИКЦ "Старый Сургут". Контракт № 10-АЭ от 05 ноября 2014 года. 
Электронный аукцион на поставку, ввод в эксплуатацию и гарантийное обслуживание технических средств в сумме 240,00 тыс. руб. (извещение № 0187300006514001633 от 22.10.2014) признан несостоявшимся, так как по окончании срока подачи заявок на участие в электронном аукционе не подано ни одной заявки.
Электронный аукцион на поставку мебели в сумме 80,00 тыс. руб. (извещение №0187300006514001689 от 31.10.2014) признан несостоявшимся в связи с отказом в допуске к участию в аукционе всех участников закупки, подавших заявки на участие в аукционе. </t>
  </si>
  <si>
    <t xml:space="preserve">Работы выполняются в соответствии с заключённым МК с  ООО "Сибвитосервис"  №18/2014 от 04.10.2014г. Сумма по контракту 323 245,56 тыс .руб., сумма 2014 года - 50 796 тыс. руб. Срок выполнения работ 15.06.2016 г.    </t>
  </si>
  <si>
    <t>Средства предусмотрены на организацию работы лагерей дневного пребывания, включая обеспечение питанием на базе 3-х муниципальных учреждений (2-х школ искусств, 1-ого учреждения культуры). 
Средства освоены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на использование средств, полученных в форме платы потребителей услуги за первую и вторую смены (2 школы искусств и 1 учреждение культуры - МБУ ИКЦ "Старый Сургут"). Экономия в сумме 0,57 тыс. руб. сложилась по факту проведения аукциона на организацию горячего питания, средства возвращены в бюджет автономного округа.</t>
  </si>
  <si>
    <t xml:space="preserve">Работы выполняются в соответствии с заключенным контрактом с ОАО "Сургутгазстрой". МК №02/2013 от 07.05.2013г. Сумма по контракту - 144 714,68 тыс. руб. Срок выполнения работ - 31.08.2014.                                     
 Работы выполнены и оплачены.                                                                                  </t>
  </si>
  <si>
    <t>Не использованы средства в сумме 398,0 тыс.руб., поступившие из бюджета автономного округа, на выполнение наказов избирателей депутатам Думы ХМАО-Югры в 4 квартале (на материально-техническое оснащение МБУ "Вариант"). Документация на проведение аукциона в электронной форме на приобретение мебели и оборудования для оснащения молодежно-подростковых клубов  была размещена на электронной площадке 17 декабря, аукцион состоится 19.01.2015г. Средства в сумме 398 тыс.руб., по согласованию с депутатом Думы ХМАО-Югры А.А. Крысиным, будут освоены в 2015 году.</t>
  </si>
  <si>
    <t>Заключен МК с ООО "ЮграСтройиндустрия" №19/2014 от 23.10.2014 на сумму 14821,49 тыс. руб. Сумма 2014 года - 6896,75 тыс.руб. Срок выполнения работ - 30.08.2015.
Работы 2014 года выполнены и оплачены.</t>
  </si>
  <si>
    <t>Сети водоснабжения ВК-1 (ул. Мира) мкр.27. Участок по пр. Комсомольский от ВК ул. Геологическая до ВК ул. Югорская</t>
  </si>
  <si>
    <t xml:space="preserve"> Проектно-изыскательские работы выполняются в соответствии с заключенным МК с  ООО "Стройуслуга". МК №05/П-2013 от 17.05.2013. Сумма по договору 7 090,26 тыс.руб, сумма 2013 - 3 545,13 тыс. руб.(сумма фактически выполненных в 2013 году работ составила - 2 964,96 тыс.руб.). Срок выполнения работ по контракту - 17.08.2014. Оплата за проведение госэкспертизы в сумме 530,48 тыс.руб. - остаток невостребованных средств, в связи с получением отрицательного заключения госэкспертизы по причине нахождения на границах объекта несанкционированного кладбища животных. 5,33 тыс.руб. - средства для оплаты технологическое присоединение к электрическим сетям объектов согласно договора с ООО "Сургутские электрические сети" от 13.03.2014 №48/2014/ТП. </t>
  </si>
  <si>
    <t>На основании распоряжения Администрации города от 06.05.2014 №1167 «О решении единственного акционера ОАО «СПОПАТ» проводятся мероприятия по увеличению уставного капитала ОАО «СПОПАТ» путем размещения дополнительных акций.
Решение о дополнительном выпуске ценных бумаг в количестве 790 643 обыкновенных именных бездокументарных акций номинальной стоимостью 65 рублей за одну акцию, размещаемых путем закрытой подписки, утверждено на заседании Совета директоров ОАО «СПОПАТ» 23.05.2014.
Акции в количестве 790 643 штуки были зачислены на лицевой счет Муниципального образования городской округ город Сургут 20.08.2014.
После перечисления бюджетных инвестиций, 14.08.2014 ОАО «СПОПАТ» заключило договор поставки № 109-6/ед./14 автобусов марки МАЗ-103469 в 
количестве 7 единиц на сумму 43 538 292 рубля с ООО «Белорусские машиностроители - Югра». 
Для оформления договора купли-продажи акций проведены мероприятия по увеличению уставного капитала, дополнительный выпуск акций зарегистрирован в Главном управлении Центрального банка РФ по Свердловской области 15.07.2014. 
В соответствии с условиями договора купли продажи акций от 25.07.2014 № 17-10-3032/4 передано имущество (автобусы МАЗ 103469 - 2 ед.) и перечислены денежные средства в сумме 41 351 795 рублей в счет оплаты акций.
Разница в стоимости автобусов компенсирована ОАО «СПОПАТ» за счет остатка бюджетных инвестиций 2013 года в сумме 959 000 рублей и собственных средств Общества в сумме 1 227 497 рублей. 
Отчет об итогах выпуска акций находится на регистрации  в Главном управлении Центрального банка РФ по Свердловской области. Оплата за автобусы произведена ОАО "СПОПАТ" в полном объеме в сумме 43 538 292 руб. Автобусы в количестве 7 единиц переданы в ОАО "СПОПАТ" и прошли государственную регистрацию в РЭО ОГИБДД УМВД России по г. Сургуту. Подтверждающие документы представлены в департамент имущественных и земельных отношений и департамент городского хозяйства 14.10.2014 года.</t>
  </si>
  <si>
    <t>По этапу 2013-2014 гг.. 
Приобретено 31 жилое помещение для участников программы (общей площадью – 1 658,9 кв. м.) по адресу: Многоэтажный 4-секционный ж/д в мкр-не 44 г.Сургута. 
По этапу 2014-2015 гг.. 
Приобретено 10 жилых помещений (общей площадью – 636,9 кв. м.) по адресу: Многоэтажный 4-секционный ж/д в мкр-не 44 г.Сургута.     
Округом было произведено финансирование больше необходимого на сумму 15,76 тыс. руб. Средства подлежат возврату в бюджет округа.</t>
  </si>
  <si>
    <t xml:space="preserve">В период с 01.01.2014 по 31.12.2014 заключено 14 договоров на общую сумму 360,11 тыс. руб. Обучено - 31 чел..                                                                                                         Остаток на сумму 213, 99 тыс. рублей образовался из-за проведение обучения на бесплатной основе по программе "Охрана труда", отсутствие набора групп для прохождения обучения по программам "Стропальщик", "Оказание первой медицинской помощи при неотложных состояниях для спец. подготовки сотрудников немедицинских служб", "Оператор манипулятора".                                                                                                         Денежные средства остатка были распределены:                                  - 192,23 тыс. руб. были направлены на выплату отпускных за январь 2015г:
-  21,76 тыс. руб. были направлены на заключение договора для выполнения работ по составлению технического плана  на сети холодного водоснабжения.     </t>
  </si>
  <si>
    <t>1. Заключены и исполнены договора  на сумму 4 071,80 тыс. руб. (4 106,90-4071,80=35,1)                                                                       2. ПРИОБРЕТЕНИЕ ЗА СЧЕТ ЭКОНОМИИ:                                                    - МК №26 от 29.10.14  ООО "ПТО Пожтехсервис" приобретение прибора для проверки статистических параметров  дых. аппаратов на сжатом воздухе с комплектом адаптеров и спасательные устройства для дых. аппарата на сумму 363,82 тыс. руб. за счет экономии денежных средств по следующим муниципальным контрактам - услуги по вывозу ТБО; услуги по уборку помещений; работы по текущему ремонту кровли и внутренних помещений здания; оказание услуг по страхованию ответственности судовладельцев; услуги по обязат. страхованию гражданской ответственности владельцев транспортных средств, а так же в связи с отсутствием потребности в заключении договора на исследование водопроводной воды.                 
- МК №32 от 01.12.14 ООО "РОКОТ МОТО" приобретение снегохода на сумму 595,15 тыс. руб. за счет экономии денежных средств по следующим муниципальным контрактам - ТО и ремонт транспортных средств; услуги по уборке снега; услуги по специальной оценке условий труда.                                                                                 - МК №33 от 01.12.14 ООО "ТД "Спасательное Оборудование" приобретение спасательного оборудования на сумму 175,52 тыс. руб. за счет экономии по следующим муниципальным контрактам - услуги по техническому обслуживанию и ремонту транспортных средств; услуги по страхованию сотрудников от несчастных случаев.                 
Итого на сумму 1 134,49 тыс. руб. (1134,49-35,1=1099,40)</t>
  </si>
  <si>
    <t>Заключено муниципальных контрактов на сумму 11 436,05 тыс. руб., исполнено (оплачено) по контрактам на сумму  9 823,01 тыс. руб.
Договоров заключено (на 1-4 кв.) на сумму 2 589,07 тыс.руб.,   оплата проведена на сумму 2 853,72 тыс. руб.  (без учета затрат на заработную плату).                                                                                    Остаток в размере 2 573,64 тыс. руб. образовывался в результате проведения открытых аукционов в электронной форме, отсутствия потребности в заключении договоров, расторжения муниципальных контрактов, из них:                                                                      - 1 134,49 тыс. руб. направлены на улучшение материально-технической базы (п.16.1.2);                                                                               -  1 114,76 тыс. руб. образовалась в результате расторжения МК по текущему ремонту кровли и внутренних помещений здания;
- 198,9 тыс. руб. образовалась в связи с уменьшением налога на прибыль (уменьшение количества оказанных услуг, и, как следствие, недопоступление доходов от платных услуг). 
- 112,97 тыс. руб. образовалась в результате экономии по муниципальному контракту на поставку ГСМ.
- 8,89 тыс руб. образовалась в результате экономии по муниципальному контракту на организацию горячего питания.
- 3,63 тыс. руб. образовалась в результате экономии по прочим услугам.</t>
  </si>
  <si>
    <t>Зарегистрировано бюджетных обязательств на сумму   2711,34 тыс.руб. Из них:
- 1 702,57 тыс.руб. – оплачены расходы за коммунальные услуги за январь-декабрь 2014 года, в том числе 0,83 тыс.руб. – кредиторская задолженность 2013 года.
- 1 008,77 тыс.руб. – оплачены расходы по содержанию объектов соц.сферы за январь-декабрь 2014 года.
Оплата работ осуществляется в соответствии с заключенными муниципальными контрактами. 
Остаток на сумму 110,73 тыс.руб.образовался в связи с отсутствием случаев для использования бюджетных средств на оплату ЖКУ (2,08 тыс.руб.),  в связи со снижением фактических затрат (108,65 тыс.руб.).</t>
  </si>
  <si>
    <t>1. В соответствие с заявкой  на выделение субсидии в размере 99,5 тыс. руб. по  государственной программе ХМАО-Югры "Защита населения и территорий от чрезвычайных ситуаций, обеспечение пожарной безопасности в ХМАО-Югре на 2014-2020 годы" , средства поступили из окружного бюджета 03.10.2014г. На 01.12.2014 проведена  процедура перерегистрации договоров,  расходы на мероприятие по созданию общественного спасательного поста осуществлены в полном объеме.                                                                                                            Заключены и исполнены договора:  №43/14 от 25.06.14г. ООО "Юграинвестпроект" на сумму 21,1 тыс. руб., №26 от 26.06.14 ООО РА "ИнфоГраф" на сумму 18,3 тыс. руб., №27 от 30.06.14г. 60,1 тыс. руб.
2. Заключен и исполнен договор № 43/14 от 25.06.2014 с ООО "Юграинвестпроект" на приобретение наборов для оказания первой медицинской помощи на воде на сумму 11,0 тыс.руб.</t>
  </si>
  <si>
    <t>В рамках реализации мероприятия предусмотрены:
- 280 тыс. руб. - выплаты материального поощрения участникам народных дружин по результатам работы. 
Выплаты произведены в июле в сумме 198 тыс. руб. и декабре в сумме 202 тыс. руб.; 
Средства на 275 тыс.руб. по договору о предоставлении межбюджетных трансфертов от 30.04.2014 № МС-30с утверждены решением Думы города от 26.06.2014 № 541-V ДГ реализованы в октябре, ноябре,.по которым заключены и оплачены договоры № 1300, 1301, 1302 от 25.08.2014 и № 1840 от 10.11.2014 на поставку МФУ, удостоверений дружинника, вкладышей, журналов учета работы, нарукавных повязок, жилеток дружинника и канцелярских товаров для нужд НД.</t>
  </si>
  <si>
    <t>Разница утвержденного и уточненного плана возникла в связи с тем, что дополнительно выделенные денежные средства на основании приказа ДФ г.Сургута от 31.10.2014 № 200 в размере 1 048,10 тыс. руб.
Выделенные денежные средства согласно приказу ДФ г.Сургута от 31.10.2014 № 200 в размере 1 048,10 тыс. руб. и приказу ДФ г.Сургута от 31.07.2014 № 128 в размере 15 089,00 тыс. руб. предусмотрен в на следующие нужды: 
1)Заключены и исполнены контракты и  договора  с целью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 на сумму 6 547, 92 тыс. руб.:
Муниципальные контракты и договора на оказание услуг по приёму, обработке и доставке писем:
-№ 11-14-МК от 18.08.2014 на сумму 1 990,91 тыс. руб.;
-№ 13-14-МК от 18.09.2014 на сумму 2 039,00 тыс. руб.;
-№ 15-14-МК от 14.10.2014 на сумму 1 964,86 тыс. руб.;
-№ 808/14 от 01.12.2014 на сумму 91,22 тыс. руб.;
-№ 807/14 от 01.12.2014 на сумму 10,12 тыс. руб.
Муниципальные контракты и договора на приобретение бумаги и конвертов для копировально-клнвертовального комплекса АПК "Безопасный город":
-№ 463-14 от 01.08.2014 на сумму 99,43 тыс. руб. - конверты;
- № 14-14-МК  от 26.09.2014 на сумму 252,78 тыс. руб. - бумага; 
-№ 679/14 от 20.10.2014 на сумму 99,60 тыс. руб. - конверты.
2) Заключены и исполнены контракты и договора на поставку, ввод в эксплуатацию и гарантийное обслуживание технических средств  на сумму 8 441,15 тыс. руб.:
- № 502-14 от 18.08.2014 на сумму 91,91 тыс. руб.;
-№ 19-14-МК от 19.11.2014 на сумму 2 947,52 тыс. руб.;
- № 21-14-МК от 01.12.2014 на общую сумму 8 748,66 тыс. руб. из них  из средств окружного бюджета 2 913,60 тыс. руб.;
-№ 23-14-МК от 01.12.2014 на сумму 2 488,12 тыс. руб. на приобретение цветного МФУ.
4) Заключён и исполнен договор на составление калькуляции на техническое обслуживание АПК «Безопасный город» № 626/14 от 01.10.2014 на сумму 99,93 тыс. руб.
5) Заключён контракт на оказание услуг по обновлению и пуско-наладке программного обеспечения «Авто-интеллект» и ИС ГИБДД «Регион фотовидеофиксация» АПК «Безопасный город» на сумму 1 048,1 тыс. руб.:
- № 17-14-МК от 20.10.2014 на сумму общую сумму 1 444,80 тыс. руб., из них  396,7 тыс. руб. из бюджета МО.</t>
  </si>
  <si>
    <t>Выделенные денежные средства по решению Думы города от 27.12.2013 № 455- V ДГ «О бюджете городского округа город Сургут на 2014 год и плановый период 2015-2016 годов» и изменениями к нему от  30.04.2014 № 500-V ДГ и  26.06.2014 № 541-V ДГ в размере 38 056,48 тыс. руб. запланированы на следующие нужды:
1) Заключены и исполнены контракты и договора  на техническое обслуживание АПК "Безопасный город" на сумму  24 422,43 тыс. руб.:
-№ 2-14-МК от 31.12.20132 на сумму 2 003,38 тыс. руб.;-№ 5-14-МК от 28.01.2014 на сумму 8 013,53 тыс. руб.;
-№ 7-14-МК от 22.06.2014 на сумму 2 495,68 тыс. руб.;-№ 8-14-МК от 22.06.2014 на сумму 1 325,06 тыс. руб.;
-№ 464-14 от 04.08.2014 на сумму 100,00 тыс. руб.;-№ 10-14-МК от 18.08.2014 на сумму 10 484,78 тыс. руб.
2) Заключён и исполнен договор на ремонт оборудования АПК "Безопасный город" на сумму 99,85 тыс. руб.: № 385/14 от 01.07.2014.
3) Заключены и исполнены контракты и договора на поставку, ввод в эксплуатацию и гарантийное обслуживание технических средств  на сумму 10 095,14 тыс. руб.:
-№ 680 от 13.10.2014 на сумму 90,75 тыс. руб.;-№ 681от 13.10.2014 на сумму 97,50 тыс. руб.;-№ 790 от 01.12.2014 на сумму 96,73 тыс. руб.;-№ 791 от 01.12.2014 на сумму 99,42 тыс. руб.;-№ 792 от 01.12.2014  на сумму 95,20 тыс. руб.;-№ 793 от 01.12.2014  на сумму 91,20 тыс. руб.;-№ 794 от 01.12.2014 на сумму 95,20 тыс. руб.;-№ 795 от 01.12.2014 на сумму 96,73 тыс. руб.;-№ 796 от 01.12.2014 на сумму 99,98 тыс. руб.;
-№ 797от 01.12.2014 на сумму 99,98 тыс. руб.;-№ 798 от 01.12.2014 на сумму 99,98 тыс. руб.;-№ 799 от 01.12.2014 на сумму 100 тыс. руб.;-№ 800 от 01.12.2014 на сумму 100 тыс. руб.;-№ 817 от 01.12.2014 на сумму 15,30 тыс. руб.;   -№ 18-14-МК от 02.12.2014 на сумму 2 982,09 тыс. руб.;-№ 21-14-МК от 01.12.2014 на сумму 8 748,66 тыс. руб. из них  из средств местного бюджета 5 835,07 тыс. руб.
Остаток денежных средств составил 0,98 тыс. руб. Это связано с экономией, сложившейся в результате проведённых аукционов.
4) Заключены и исполнены контракты на оказание услуг по обновлению и пуско-наладке программного обеспечения «Авто-интеллект» и ИС ГИБДД «Регион фотовидеофиксация» АПК «Безопасный город» на сумму 2 355,62 тыс . руб.:
- № 16-14-МК от 20.10.2014 на сумму 1 958,92 тыс. руб.;
- № 17-14-МК от 20.10.2014 на сумму общую сумму 1 444,80 тыс. руб., из них  только 396,7 тыс. руб. из бюджета МО.
5) Заключён и исполнен договор на поставку программного обеспечения для АПК "Безопасный город" № 673-14 от 13.10.2014 на сумму 34,37 тыс. руб.
6) Проведён 22.12.2014 аукцион на оказание услуг по обновлению и пуско-наладке программного обеспечения «Авто-интеллект» (Ураган FAST-8) АПК «Безопасный город» на сумму 1048,1 тыс. руб. Экономия по данному аукциону сложилась в размере 10,49 тыс. руб. По итогам аукциона контракт будет заключён на сумму 1 037,61 тыс. руб., срок заключения - ориентировочно 05.01.2015, исполнение контракта в течении 10 дней с момента подписания, т.е. январь 2015 года, оплата январь-февраль 2015 года.  Необходимо увеличение лимита бюджетных средств на данную сумму в 2015 году.
Остаток средств на 31.12.2014 составляет 1 049,08 тыс. руб.:  за счёт сложившейся экономии по аукционам  0,00313 тыс. руб. - техническое обслуживание (запланировано 24 422 429,00 руб., израсходовано 24 422 425,87 руб.); 0,98 тыс. руб. - приобретение оборудования; 10,49 тыс. руб. - приобретение программного обеспечения,  а также  1 037,61 тыс. руб. за счёт позднего выделения средств из окружного бюджета (было произведено замещение денежных средств по контрактам на поставку оборудования: местные средства заместили окружными, а высвободившиеся средства из МО перераспределены на  оказание услуг по обновлению и пуско-наладке программного обеспечения).</t>
  </si>
  <si>
    <t>Фактически сложившиеся расходы по оплате труда, льготным отпускам, по начислениям сложились меньше запланированных расходов на содержание управления связи и информатизации.</t>
  </si>
  <si>
    <t>По заключенному муниципальному контракту с ЗАО "Информационная компания "Кодекс" № 17-10-2812/3 от 30.12.2013 приняты работы по разработке официального интернет-сайта Администрации города Сургута и интеграции его с  системой электронного документооборота. В соответствии с условиями контракта осуществлена оплата выполненных  работ в размере 1 780,0 т.руб.</t>
  </si>
  <si>
    <t>Заключены муниципальные контракты от 20.02.2014  по сопровождению систем учета отдельных категорий населения в 2014 году с  единственным поставщиком МКУ «ИЦ «АСУ-город». Согласно актам оказания услуг  по муниципальному контракту № 17-10-2847/4 от 20.02.2014 (ИС «Комиссия по делам несовершеннолетних») оплачено 357,94 т.руб., по муниципальному контракту № 17-10-2848/4 от 20.02.2014 (ИС «Административная комиссия») оплачено 194,93  т.руб., по муниципальному контракту № 17-10-2849/4 от 20.02.2014 (ИС «Опека») оплачено 624,02  т.руб.
Исполнено на 85 % в связи с оплатой услуг за неполный год</t>
  </si>
  <si>
    <t>Заключен контракт с ООО "Астерит"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2014 году №АВП-14 от 09.01.2014. Согласно контракту произведена оплата: 
1 840,12 т.р. - бюджет МО, 98, 05 т.р. -межбюджетные трансферты из окружного бюджета.  
 Заключен контракт с ОАО "ИнфоТеКС Интернет Траст" на лицензионное обслуживание системы криптографической защиты информации (СКЗИ) в муниципальных учреждениях для сдачи отчётности в пенсионный фонд в электронном виде с использованием сертификатов ЭП № СКЗИ-14 от 12.05.2014. Согласно контракту произведена оплата: 552, 23 т.р. (бюджет МО).
Заключен договор на оказание услуг по изготовлению электронной подписи на электронном носителе eToken № 214261 от 07.04.2014. Согласно договору произведена оплата 98, 80 т.р. (бюджет МО).                                                                                      
Заключен МК№19-14 от 16.07.2014 на программное обеспечение средств защиты информации. Согласно контракту произведена оплата 186,36 т.р. (бюджет МО).
Заключен МК №ПАК 01-14 от 21.07.2014 на поставку сертифицированных средств защиты информации систем обнаружения вторжения. Согласно контракту произведена оплата 298, 85 руб. (бюджет МО)
Остаток бюджетных ассигнований  перераспределен на централизованное приобретение товаров, выполнение работ, оказания услуг в сфере информатизации.
Средства в размере 5176,31 руб. были перемещены для приобретения технических средств для ОМС</t>
  </si>
  <si>
    <t xml:space="preserve">Оплачен МК № КАС ЗИО-13 от 07.11.2013 на выполнение работ по разработке и внедрению комплексной автоматизированной системы земельно-имущественных отношений г. Сургута (КАС "ЗИО г. Сургута") - 2000 т. руб.
Заключен МК № 20-14 от 24.07.2014 на сумму 875,00 т.р. на выполнение работ по поставке и внедрению  информационной системы для учета и управления кадровым составом в Администрации города Сургута .  Произведена оплата на сумму 875, 00 т.р.
Заключен МК № АЦК-1-14 от 25.08.2014 на сумму 792,00 т.р. на оказание услуг по формированию требований к автоматизации процессов формирования, реализации и анализа исполнения муниципальных программ на базе системы исполнения и планирования бюджета города «Автоматизированный Центр контроля», оплата будет произведена в декабре 2014 г. (ДФ дополнительно потребовали док.)
Заключен МК № РАБ-01-14 от 06.10.2014 на сумму 960,00 т.р. на выполнение работ по поставке и внедрению программного обеспечения для автоматизации ведения классификатора муниципальных правовых актов города Сургута, срок оказания услуг по МК 06.10.2014-14.11.2014. Согласно контракту произведена оплата  на сумму 960,00 т.р.
Заключен МК № ОУ-01-14 от 27.10.2014 на сумму 2 420,00 т.р. на оказание услуг по поставке и внедрению информационно-аналитической системы мониторинга показателей социально-экономического развития города Сургута.  Оказание услуг в 2 этапа до 15.12.2014. Оплата не произведена.
Средства в размере 368,6 руб. были перемещены для приобретения технических средств для ОМС
</t>
  </si>
  <si>
    <t xml:space="preserve">организация мероприятий экологической направленности -  1 150,60 тыс.руб. (198,50 тыс. руб. оказание услуг по изготовлению и прокату видеороликов, заключен договор на сумму 140 935,00, контракт исполнен в полном объеме.;550,10 тыс.руб. оказание услуг по организации городских экологических акций и конкурсов - заключен муниципальный контракт на сумму 541 848,50 - контракт исполнен в полном объеме ; 172,00 тыс.руб. оказание услуг по изготовлению схем и плакатов экологической направленности -контракт исполнен в полном объеме.; 230,00 тыс.руб. поставка товара для обеспечения призовым фондом конкурсов -контракт исполнен в полном объеме.)                                                                                                                                                                            </t>
  </si>
  <si>
    <t xml:space="preserve">В соответствии с Соглашением о порядке финансирования  программы в 2013 году   в рамках переходящих обязательств сохраняли право на предоставление субсидии 2 молодых учителя. На 01.01.2015 согласно заявки банка субсидия перечислена двум молодым учителям. В текущем году согласно личным заявлениям от участия в программе отказалось два учителя, являвшихся участниками 2012 года. Средства окружного бюджета ранее предусмотренные для выплаты им социальной выплаты в сумме 418,40 тыс.руб. возращены в июле текущего года в бюджет ХМАО-Югры. На 01.01.2015 с учетом возврата средств окружного бюджета и перерасчета суммы субсидии 1 молодому учителю, сложился остаток не востребованных средств в размере 621, 04 тыс.руб. из них:   федеральный бюджет - 19,19 тыс. руб.; бюджет автономного округа - 439,72 тыс. руб.; местный бюджет - 162,13 тыс. руб. Остаток неиспользованных средства федерального и окружного бюджетов перечислены в бюджет автономного округа.  </t>
  </si>
  <si>
    <t>Порядок реализации подпрограммы утвержден постановлением Администрации города от 25.04.2014 №2800. Постановлением Администрации города от 06.06.2014 № 3797 утвержден список граждан, состоящих на учете для получения дополнительных мер социальной поддержки в виде предоставления субсидий на строительство или приобретение жилья на 2014 год.  Постановлением Администрации города от 10.06.2014 № 3882 утвержден план по распределению субсидий на строительство или приобретение жилья за счет средств бюджета города на 2014 год. На 01.01.2015 предоставлена субсидия 22 семьям на общую сумму 19,993 млн.руб., что составляет 100 % исполнения.</t>
  </si>
  <si>
    <t xml:space="preserve">Данное мероприятие включает объекты:  1. "Праздничное оформление города". Средства в сумме 4050,0 тыс руб. оплачены по долгосрочному МК №116/2013 от 26.06.2013г с ИП Шишмацев А.С. Срок выполнения работ - 30.06.2014г.Работы выполнены и оплачены. Работы по МК с ИП Шишманцев  №2/2014 от 16.06.2014 на сумму 1737,0 тыс.руб. выполнены и оплачены. Работы по заключенным договорам с ООО "Хохлома Проджект" №16 от 10.10.14( на сумму 100 тыс.руб) и №22. от 08.12.14 (на сумму 99 тыс.руб) выполнены и оплачены. Работы по МК с  ИП Шишминцев А.С. №200/2014 от 09.12.2014г (Сумма 2014г -  2080,5 тыс.руб) выполнены  подрядчиком не в полном объеме. Неиспользованы средства на сумму - 1041,2 тыс.руб. Сумма 1228 тыс.руб - экономия в результате проведенных торгов 2."Новогоднее оформление города" Средства в сумме 2150,0 тыс.руб предусмотрены на оплату работ по долгосрочным МК №124/2013 от 22.07.13г с ИП Масягин К.В., №123/2013 от 22,07.13г, №121/2013 от 15.07.13г с ООО "Индустрия рекламы" Работы выполнены и оплачены. Выполнены и оплачены работы согласно заключенным МК: №93/2014 от 05.11.14 с ООО "Индустрия рекламы" на сумму 2210 тыс.руб. , №94/2014 и 95/2014 с ИП Шишминцев на сумму 3690 и 3530 тыс.руб 3."Демонтаж средств наружной рекламы". Заключен договор №2/2014 от 31.03.2014г с СГМЭУП "Горсвет" на сумму 97,760 тыс.руб на демонтаж 20 незаконных рекламных конструкций. Срок выполнения работ - 31.10.14 Работы выполнены и оплачены.  4."Организация конкурсов". Заключено 4 договора до 100 тысяч и МК №53/2014 от 11.08.14г с ООО "Выставки. Конференции" на сумму 1994,849 тыс.руб. Все работы выполнены и оплачены. Средства в сумме 94,678 тыс.руб - экономия в результате проведенных торгов . 5"Установка монументальных и скульптурно-декоративных объектов".  Заключен МК с ИП Елькиной М.В. №187/2014 от 12.11.2014г на изготовление въездного знака. Сумма по контракту - 9800 тыс.руб. сумма 2014г - 500 тыс.руб. Срок выполнения работ - 10.06.2015г. Заключен МК  по изготовлению и установке памятника геологам с ИП Елькина М.В. №199/2014 от 10.12.14г  Сумма - 5670 тыс.руб., на 2014 год - 1045 тыс.руб. Работы выполнены и оплачены. 7."Субсидии на возмещение затрат по световому оформлению города" Возмещение расходов производилось по факту произведенных расходов на сумму 3333,07369 тыс.руб  (лимит 3473,910 тыс.руб)  </t>
  </si>
  <si>
    <t xml:space="preserve">Работы по разработке проекта осуществляются в соответствии с заключенным МК №1/2014 от 06.02.2014 с ООО "ИТП "Град". Сумма по контракту - 2 353,83 тыс. руб. Срок выполнения работ - 31.10.2014 г. Работы выполнены и оплачены. Округом произведено  софинансирование расходов на разработку документов по территориальному планированию, в результате чего средства города были высвобождены. </t>
  </si>
  <si>
    <t>Оказание услуг по совершенствованию информационной системы обеспечения градостроительной деятельности производится в соответствии с заключенным МК №9/2012 от 26.06.2012 с ООО "Град-Инофирм". Сумма по контракту - 4 498,13 тыс. руб. Лимит финансирования 2014 - 1498,13 тыс. руб. Работы выполнены и оплачены. Произведено софинансирование расходов на градостроительную деятельность из расчета 50% из бюджета ХМАО в соответствии с подпрограммой II госпрограммы "Обеспечение доступным и комфортным жильем жителей ХМАО в 2014-2020 годах", в результате чего были высвобождены средства местного бюджета.</t>
  </si>
  <si>
    <t xml:space="preserve">Возмещение затрат на содержание муниципальных жилых и нежилых помещений </t>
  </si>
  <si>
    <t>Демонтаж малых архитектурных форм</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</si>
</sst>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р_._-;\-* #,##0.00_р_._-;_-* &quot;-&quot;??_р_._-;_-@_-"/>
    <numFmt numFmtId="164" formatCode="#,##0.0"/>
    <numFmt numFmtId="167" formatCode="0.0%"/>
    <numFmt numFmtId="168" formatCode="#,##0.0000"/>
    <numFmt numFmtId="169" formatCode="#,##0.00_ ;\-#,##0.00\ "/>
    <numFmt numFmtId="170" formatCode="&quot;$&quot;#,##0_);\(&quot;$&quot;#,##0\)"/>
    <numFmt numFmtId="171" formatCode="&quot;р.&quot;#,##0_);\(&quot;р.&quot;#,##0\)"/>
    <numFmt numFmtId="172" formatCode="#,##0.000"/>
    <numFmt numFmtId="174" formatCode="0.000%"/>
    <numFmt numFmtId="175" formatCode="#,##0.00_р_."/>
  </numFmts>
  <fonts count="46" x14ac:knownFonts="1">
    <font>
      <sz val="12"/>
      <color theme="1"/>
      <name val="Times New Roman"/>
      <family val="2"/>
      <charset val="204"/>
    </font>
    <font>
      <sz val="11"/>
      <color theme="1"/>
      <name val="Calibri"/>
      <family val="2"/>
      <charset val="204"/>
      <scheme val="minor"/>
    </font>
    <font>
      <sz val="12"/>
      <color indexed="8"/>
      <name val="Times New Roman"/>
      <family val="2"/>
      <charset val="204"/>
    </font>
    <font>
      <sz val="14"/>
      <color indexed="8"/>
      <name val="Times New Roman"/>
      <family val="1"/>
      <charset val="204"/>
    </font>
    <font>
      <sz val="8"/>
      <name val="Times New Roman"/>
      <family val="2"/>
      <charset val="204"/>
    </font>
    <font>
      <sz val="14"/>
      <name val="Times New Roman"/>
      <family val="1"/>
      <charset val="204"/>
    </font>
    <font>
      <i/>
      <sz val="14"/>
      <name val="Times New Roman"/>
      <family val="1"/>
      <charset val="204"/>
    </font>
    <font>
      <b/>
      <sz val="14"/>
      <name val="Times New Roman"/>
      <family val="1"/>
      <charset val="204"/>
    </font>
    <font>
      <b/>
      <i/>
      <sz val="14"/>
      <name val="Times New Roman"/>
      <family val="1"/>
      <charset val="204"/>
    </font>
    <font>
      <b/>
      <sz val="16"/>
      <name val="Times New Roman"/>
      <family val="1"/>
      <charset val="204"/>
    </font>
    <font>
      <u/>
      <sz val="14"/>
      <name val="Times New Roman"/>
      <family val="1"/>
      <charset val="204"/>
    </font>
    <font>
      <b/>
      <sz val="14"/>
      <color theme="0"/>
      <name val="Times New Roman"/>
      <family val="1"/>
      <charset val="204"/>
    </font>
    <font>
      <sz val="14"/>
      <color theme="0"/>
      <name val="Times New Roman"/>
      <family val="1"/>
      <charset val="204"/>
    </font>
    <font>
      <sz val="12"/>
      <color theme="1"/>
      <name val="Times New Roman"/>
      <family val="2"/>
      <charset val="204"/>
    </font>
    <font>
      <sz val="10"/>
      <name val="Arial Cyr"/>
      <charset val="204"/>
    </font>
    <font>
      <b/>
      <sz val="14"/>
      <color rgb="FF000000"/>
      <name val="Times New Roman"/>
      <family val="1"/>
      <charset val="204"/>
    </font>
    <font>
      <b/>
      <sz val="14"/>
      <color theme="1"/>
      <name val="Times New Roman"/>
      <family val="1"/>
      <charset val="204"/>
    </font>
    <font>
      <sz val="14"/>
      <color theme="1"/>
      <name val="Times New Roman"/>
      <family val="1"/>
      <charset val="204"/>
    </font>
    <font>
      <sz val="14"/>
      <color theme="8" tint="0.79998168889431442"/>
      <name val="Times New Roman"/>
      <family val="1"/>
      <charset val="204"/>
    </font>
    <font>
      <b/>
      <sz val="14"/>
      <color theme="8" tint="0.79998168889431442"/>
      <name val="Times New Roman"/>
      <family val="1"/>
      <charset val="204"/>
    </font>
    <font>
      <i/>
      <sz val="14"/>
      <color theme="0"/>
      <name val="Times New Roman"/>
      <family val="1"/>
      <charset val="204"/>
    </font>
    <font>
      <sz val="14"/>
      <color indexed="9"/>
      <name val="Times New Roman"/>
      <family val="1"/>
      <charset val="204"/>
    </font>
    <font>
      <i/>
      <sz val="14"/>
      <color indexed="8"/>
      <name val="Times New Roman"/>
      <family val="1"/>
      <charset val="204"/>
    </font>
    <font>
      <b/>
      <sz val="14"/>
      <color indexed="8"/>
      <name val="Times New Roman"/>
      <family val="1"/>
      <charset val="204"/>
    </font>
    <font>
      <b/>
      <i/>
      <sz val="14"/>
      <color theme="1"/>
      <name val="Times New Roman"/>
      <family val="1"/>
      <charset val="204"/>
    </font>
    <font>
      <i/>
      <sz val="14"/>
      <color theme="1"/>
      <name val="Times New Roman"/>
      <family val="1"/>
      <charset val="204"/>
    </font>
    <font>
      <b/>
      <i/>
      <sz val="14"/>
      <color theme="0"/>
      <name val="Times New Roman"/>
      <family val="1"/>
      <charset val="204"/>
    </font>
    <font>
      <sz val="10"/>
      <name val="Arial"/>
      <family val="2"/>
      <charset val="204"/>
    </font>
    <font>
      <sz val="10"/>
      <name val="Helv"/>
      <family val="2"/>
      <charset val="204"/>
    </font>
    <font>
      <sz val="11"/>
      <color indexed="8"/>
      <name val="Calibri"/>
      <family val="2"/>
      <charset val="204"/>
    </font>
    <font>
      <i/>
      <sz val="14"/>
      <color rgb="FFFF0000"/>
      <name val="Times New Roman"/>
      <family val="1"/>
      <charset val="204"/>
    </font>
    <font>
      <b/>
      <i/>
      <sz val="14"/>
      <color indexed="8"/>
      <name val="Times New Roman"/>
      <family val="1"/>
      <charset val="204"/>
    </font>
    <font>
      <sz val="18"/>
      <name val="Times New Roman"/>
      <family val="1"/>
      <charset val="204"/>
    </font>
    <font>
      <sz val="14"/>
      <color rgb="FFFF0000"/>
      <name val="Times New Roman"/>
      <family val="1"/>
      <charset val="204"/>
    </font>
    <font>
      <b/>
      <sz val="14"/>
      <color rgb="FFFF0000"/>
      <name val="Times New Roman"/>
      <family val="1"/>
      <charset val="204"/>
    </font>
    <font>
      <sz val="14"/>
      <color rgb="FFFFFF00"/>
      <name val="Times New Roman"/>
      <family val="1"/>
      <charset val="204"/>
    </font>
    <font>
      <sz val="18"/>
      <name val="Times New Roman"/>
      <family val="2"/>
      <charset val="204"/>
    </font>
    <font>
      <sz val="13.5"/>
      <name val="Times New Roman"/>
      <family val="1"/>
      <charset val="204"/>
    </font>
    <font>
      <b/>
      <sz val="16"/>
      <color theme="0"/>
      <name val="Times New Roman"/>
      <family val="1"/>
      <charset val="204"/>
    </font>
    <font>
      <sz val="13"/>
      <name val="Times New Roman"/>
      <family val="1"/>
      <charset val="204"/>
    </font>
    <font>
      <b/>
      <sz val="18"/>
      <name val="Times New Roman"/>
      <family val="2"/>
      <charset val="204"/>
    </font>
    <font>
      <sz val="14"/>
      <name val="Times New Roman"/>
      <family val="2"/>
      <charset val="204"/>
    </font>
    <font>
      <sz val="16"/>
      <name val="Times New Roman"/>
      <family val="1"/>
      <charset val="204"/>
    </font>
    <font>
      <sz val="12"/>
      <name val="Times New Roman"/>
      <family val="1"/>
      <charset val="204"/>
    </font>
    <font>
      <sz val="14"/>
      <color rgb="FF000000"/>
      <name val="Times New Roman"/>
      <family val="1"/>
      <charset val="204"/>
    </font>
    <font>
      <sz val="14"/>
      <color theme="2" tint="-0.249977111117893"/>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s>
  <cellStyleXfs count="43">
    <xf numFmtId="0" fontId="0" fillId="0" borderId="0"/>
    <xf numFmtId="0" fontId="2" fillId="0" borderId="0"/>
    <xf numFmtId="9" fontId="13" fillId="0" borderId="0" applyFont="0" applyFill="0" applyBorder="0" applyAlignment="0" applyProtection="0"/>
    <xf numFmtId="0" fontId="14" fillId="0" borderId="0"/>
    <xf numFmtId="0" fontId="2" fillId="0" borderId="0"/>
    <xf numFmtId="43" fontId="2" fillId="0" borderId="0" applyFont="0" applyFill="0" applyBorder="0" applyAlignment="0" applyProtection="0"/>
    <xf numFmtId="0" fontId="1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14" fillId="0" borderId="0"/>
    <xf numFmtId="0" fontId="1" fillId="0" borderId="0"/>
    <xf numFmtId="0" fontId="14" fillId="0" borderId="0"/>
    <xf numFmtId="0" fontId="1" fillId="0" borderId="0"/>
    <xf numFmtId="0" fontId="27" fillId="0" borderId="0"/>
    <xf numFmtId="0" fontId="2" fillId="0" borderId="0"/>
    <xf numFmtId="0" fontId="27" fillId="0" borderId="0"/>
    <xf numFmtId="0" fontId="27" fillId="0" borderId="0"/>
    <xf numFmtId="0" fontId="27" fillId="0" borderId="0"/>
    <xf numFmtId="0" fontId="14" fillId="0" borderId="0"/>
    <xf numFmtId="0" fontId="1" fillId="0" borderId="0"/>
    <xf numFmtId="0" fontId="27" fillId="0" borderId="0"/>
    <xf numFmtId="9" fontId="14" fillId="0" borderId="0" applyFont="0" applyFill="0" applyBorder="0" applyAlignment="0" applyProtection="0"/>
    <xf numFmtId="0" fontId="28" fillId="0" borderId="0"/>
    <xf numFmtId="0" fontId="27"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7" fillId="0" borderId="0" applyFont="0" applyFill="0" applyBorder="0" applyAlignment="0" applyProtection="0"/>
    <xf numFmtId="171"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64"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9" fontId="2" fillId="0" borderId="0" applyFont="0" applyFill="0" applyBorder="0" applyAlignment="0" applyProtection="0"/>
  </cellStyleXfs>
  <cellXfs count="775">
    <xf numFmtId="0" fontId="0" fillId="0" borderId="0" xfId="0"/>
    <xf numFmtId="0" fontId="5" fillId="0" borderId="0" xfId="0" applyFont="1" applyFill="1" applyAlignment="1">
      <alignment wrapText="1"/>
    </xf>
    <xf numFmtId="2" fontId="5" fillId="0" borderId="0" xfId="0" applyNumberFormat="1" applyFont="1" applyFill="1" applyBorder="1" applyAlignment="1">
      <alignment horizontal="right" vertical="center" wrapText="1"/>
    </xf>
    <xf numFmtId="0" fontId="5" fillId="0" borderId="0" xfId="0" applyFont="1" applyFill="1" applyBorder="1" applyAlignment="1">
      <alignment wrapText="1"/>
    </xf>
    <xf numFmtId="0" fontId="5" fillId="0" borderId="0" xfId="0" applyFont="1" applyFill="1" applyAlignment="1">
      <alignment horizontal="left" vertical="top" wrapText="1"/>
    </xf>
    <xf numFmtId="0" fontId="7" fillId="3" borderId="0" xfId="0" applyFont="1" applyFill="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2" fontId="5" fillId="0" borderId="0" xfId="0" applyNumberFormat="1" applyFont="1" applyFill="1" applyAlignment="1">
      <alignment wrapText="1"/>
    </xf>
    <xf numFmtId="0" fontId="7" fillId="4" borderId="0" xfId="0" applyFont="1" applyFill="1" applyAlignment="1">
      <alignment horizontal="left" vertical="top" wrapText="1"/>
    </xf>
    <xf numFmtId="0" fontId="7" fillId="4" borderId="0" xfId="0" applyFont="1" applyFill="1" applyAlignment="1">
      <alignment horizontal="left" vertical="center" wrapText="1"/>
    </xf>
    <xf numFmtId="0" fontId="5" fillId="4" borderId="0" xfId="0" applyFont="1" applyFill="1" applyAlignment="1">
      <alignment horizontal="left" vertical="top" wrapText="1"/>
    </xf>
    <xf numFmtId="0" fontId="6" fillId="0" borderId="0" xfId="0" applyFont="1" applyFill="1" applyAlignment="1">
      <alignment horizontal="center" vertical="top"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5" fillId="0" borderId="0"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 fontId="5" fillId="0" borderId="0" xfId="0" applyNumberFormat="1" applyFont="1" applyFill="1" applyAlignment="1">
      <alignment wrapText="1"/>
    </xf>
    <xf numFmtId="4" fontId="12"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4" fontId="5" fillId="4" borderId="0"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4" fontId="5" fillId="4" borderId="0" xfId="0" applyNumberFormat="1" applyFont="1" applyFill="1" applyAlignment="1">
      <alignment wrapText="1"/>
    </xf>
    <xf numFmtId="0" fontId="7" fillId="4" borderId="1" xfId="0" applyFont="1" applyFill="1" applyBorder="1" applyAlignment="1">
      <alignment horizontal="left" vertical="center" wrapText="1"/>
    </xf>
    <xf numFmtId="4" fontId="17" fillId="0" borderId="1" xfId="0" applyNumberFormat="1"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4" fontId="5" fillId="6" borderId="1"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4" fontId="12"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167" fontId="7"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0" fontId="6" fillId="4" borderId="1" xfId="0" applyFont="1" applyFill="1" applyBorder="1" applyAlignment="1">
      <alignment horizontal="left" vertical="top" wrapText="1"/>
    </xf>
    <xf numFmtId="0" fontId="5" fillId="2" borderId="0" xfId="0" applyFont="1" applyFill="1" applyAlignment="1">
      <alignment horizontal="left" vertical="top" wrapText="1"/>
    </xf>
    <xf numFmtId="0" fontId="7" fillId="2" borderId="0" xfId="0" applyFont="1" applyFill="1" applyAlignment="1">
      <alignment horizontal="left" vertical="center" wrapText="1"/>
    </xf>
    <xf numFmtId="0" fontId="6" fillId="2" borderId="0" xfId="0" applyFont="1" applyFill="1" applyAlignment="1">
      <alignment horizontal="left" vertical="center" wrapText="1"/>
    </xf>
    <xf numFmtId="0" fontId="6" fillId="0" borderId="1" xfId="0" quotePrefix="1" applyFont="1" applyFill="1" applyBorder="1" applyAlignment="1">
      <alignment horizontal="left" vertical="center" wrapText="1"/>
    </xf>
    <xf numFmtId="0" fontId="5" fillId="9" borderId="0" xfId="0" applyFont="1" applyFill="1" applyAlignment="1">
      <alignment horizontal="left" vertical="top" wrapText="1"/>
    </xf>
    <xf numFmtId="0" fontId="7" fillId="9" borderId="0" xfId="0" applyFont="1" applyFill="1" applyAlignment="1">
      <alignment horizontal="left" vertical="top" wrapText="1"/>
    </xf>
    <xf numFmtId="0" fontId="5" fillId="7" borderId="0" xfId="0" applyFont="1" applyFill="1" applyAlignment="1">
      <alignment horizontal="left" vertical="top" wrapText="1"/>
    </xf>
    <xf numFmtId="0" fontId="5" fillId="10" borderId="0" xfId="0" applyFont="1" applyFill="1" applyAlignment="1">
      <alignment horizontal="left" vertical="top" wrapText="1"/>
    </xf>
    <xf numFmtId="0" fontId="7" fillId="8" borderId="0" xfId="0" applyFont="1" applyFill="1" applyAlignment="1">
      <alignment horizontal="left" vertical="top" wrapText="1"/>
    </xf>
    <xf numFmtId="0" fontId="6" fillId="4" borderId="1" xfId="0" applyFont="1" applyFill="1" applyBorder="1" applyAlignment="1" applyProtection="1">
      <alignment horizontal="left" vertical="center" wrapText="1"/>
      <protection locked="0"/>
    </xf>
    <xf numFmtId="4" fontId="6" fillId="4" borderId="1" xfId="0" applyNumberFormat="1" applyFont="1" applyFill="1" applyBorder="1" applyAlignment="1">
      <alignment horizontal="center" vertical="center" wrapText="1"/>
    </xf>
    <xf numFmtId="0" fontId="6" fillId="0" borderId="0" xfId="0" applyFont="1" applyFill="1" applyAlignment="1">
      <alignment horizontal="left" vertical="top" wrapText="1"/>
    </xf>
    <xf numFmtId="0" fontId="8" fillId="4" borderId="1" xfId="0" applyFont="1" applyFill="1" applyBorder="1" applyAlignment="1">
      <alignment horizontal="left" vertical="center" wrapText="1"/>
    </xf>
    <xf numFmtId="0" fontId="8" fillId="0" borderId="0" xfId="0" applyFont="1" applyFill="1" applyAlignment="1">
      <alignment horizontal="left" vertical="top" wrapText="1"/>
    </xf>
    <xf numFmtId="4" fontId="8" fillId="0"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0" fontId="6" fillId="10" borderId="0" xfId="0" applyFont="1" applyFill="1" applyAlignment="1">
      <alignment horizontal="left" vertical="top" wrapText="1"/>
    </xf>
    <xf numFmtId="0" fontId="3" fillId="0" borderId="1" xfId="6" applyFont="1" applyFill="1" applyBorder="1" applyAlignment="1">
      <alignment vertical="center" wrapText="1"/>
    </xf>
    <xf numFmtId="0" fontId="24" fillId="0" borderId="1" xfId="0" applyFont="1" applyFill="1" applyBorder="1" applyAlignment="1">
      <alignment horizontal="left" vertical="center" wrapText="1"/>
    </xf>
    <xf numFmtId="0" fontId="22" fillId="0" borderId="1" xfId="6" applyFont="1" applyFill="1" applyBorder="1" applyAlignment="1">
      <alignment horizontal="left" vertical="center" wrapText="1"/>
    </xf>
    <xf numFmtId="167" fontId="5" fillId="0" borderId="1" xfId="0" applyNumberFormat="1" applyFont="1" applyFill="1" applyBorder="1" applyAlignment="1">
      <alignment horizontal="center" vertical="center" wrapText="1"/>
    </xf>
    <xf numFmtId="0" fontId="7" fillId="11" borderId="0" xfId="0" applyFont="1" applyFill="1" applyAlignment="1">
      <alignment horizontal="left" vertical="top" wrapText="1"/>
    </xf>
    <xf numFmtId="0" fontId="5" fillId="11" borderId="0" xfId="0" applyFont="1" applyFill="1" applyAlignment="1">
      <alignment horizontal="left" vertical="top" wrapText="1"/>
    </xf>
    <xf numFmtId="0" fontId="6" fillId="11" borderId="0" xfId="0" applyFont="1" applyFill="1" applyAlignment="1">
      <alignment horizontal="left" vertical="top" wrapText="1"/>
    </xf>
    <xf numFmtId="167" fontId="12"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7" fillId="4" borderId="1" xfId="0" applyFont="1" applyFill="1" applyBorder="1" applyAlignment="1">
      <alignment horizontal="center" vertical="center" wrapText="1"/>
    </xf>
    <xf numFmtId="0" fontId="23" fillId="7" borderId="0" xfId="0" applyFont="1" applyFill="1" applyAlignment="1">
      <alignment horizontal="left" vertical="top" wrapText="1"/>
    </xf>
    <xf numFmtId="0" fontId="3" fillId="7" borderId="0" xfId="0" applyFont="1" applyFill="1" applyAlignment="1">
      <alignment horizontal="left" vertical="top" wrapText="1"/>
    </xf>
    <xf numFmtId="0" fontId="23" fillId="2" borderId="0" xfId="0" applyFont="1" applyFill="1" applyAlignment="1">
      <alignment horizontal="left" vertical="top" wrapText="1"/>
    </xf>
    <xf numFmtId="0" fontId="3" fillId="2" borderId="0" xfId="0" applyFont="1" applyFill="1" applyAlignment="1">
      <alignment horizontal="left" vertical="top" wrapText="1"/>
    </xf>
    <xf numFmtId="0" fontId="23" fillId="0" borderId="0" xfId="0" applyFont="1" applyFill="1" applyAlignment="1">
      <alignment horizontal="left" vertical="top" wrapText="1"/>
    </xf>
    <xf numFmtId="0" fontId="3" fillId="0" borderId="0" xfId="0" applyFont="1" applyFill="1" applyAlignment="1">
      <alignment horizontal="left" vertical="top" wrapText="1"/>
    </xf>
    <xf numFmtId="0" fontId="25" fillId="0" borderId="1" xfId="0" applyFont="1" applyBorder="1" applyAlignment="1">
      <alignment vertical="center" wrapText="1"/>
    </xf>
    <xf numFmtId="4" fontId="24" fillId="0" borderId="1" xfId="0" applyNumberFormat="1" applyFont="1" applyFill="1" applyBorder="1" applyAlignment="1">
      <alignment horizontal="center" vertical="center" wrapText="1"/>
    </xf>
    <xf numFmtId="0" fontId="8" fillId="3" borderId="0" xfId="0" applyFont="1" applyFill="1" applyAlignment="1">
      <alignment horizontal="left" vertical="top" wrapText="1"/>
    </xf>
    <xf numFmtId="0" fontId="8" fillId="8" borderId="0" xfId="0" applyFont="1" applyFill="1" applyAlignment="1">
      <alignment horizontal="left" vertical="top" wrapText="1"/>
    </xf>
    <xf numFmtId="4" fontId="17" fillId="4" borderId="1" xfId="0" applyNumberFormat="1" applyFont="1" applyFill="1" applyBorder="1" applyAlignment="1">
      <alignment horizontal="center" vertical="center" wrapText="1"/>
    </xf>
    <xf numFmtId="167" fontId="12" fillId="4" borderId="1" xfId="0" applyNumberFormat="1" applyFont="1" applyFill="1" applyBorder="1" applyAlignment="1">
      <alignment horizontal="center" vertical="center" wrapText="1"/>
    </xf>
    <xf numFmtId="4" fontId="17" fillId="0" borderId="1" xfId="0" applyNumberFormat="1" applyFont="1" applyBorder="1" applyAlignment="1">
      <alignment horizontal="center" vertical="center" wrapText="1"/>
    </xf>
    <xf numFmtId="169" fontId="17" fillId="0" borderId="1"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22" fillId="4" borderId="1" xfId="6" applyFont="1" applyFill="1" applyBorder="1" applyAlignment="1">
      <alignment horizontal="left" vertical="center" wrapText="1"/>
    </xf>
    <xf numFmtId="0" fontId="24" fillId="0" borderId="1" xfId="0" applyFont="1" applyBorder="1" applyAlignment="1">
      <alignment vertical="center" wrapText="1"/>
    </xf>
    <xf numFmtId="4" fontId="24" fillId="0" borderId="1" xfId="0" applyNumberFormat="1" applyFont="1" applyBorder="1" applyAlignment="1">
      <alignment horizontal="center" vertical="center" wrapText="1"/>
    </xf>
    <xf numFmtId="169" fontId="24" fillId="0" borderId="1" xfId="0" applyNumberFormat="1" applyFont="1" applyBorder="1" applyAlignment="1">
      <alignment horizontal="center" vertical="center" wrapText="1"/>
    </xf>
    <xf numFmtId="4" fontId="25" fillId="0" borderId="1" xfId="0" applyNumberFormat="1" applyFont="1" applyBorder="1" applyAlignment="1">
      <alignment horizontal="center" vertical="center" wrapText="1"/>
    </xf>
    <xf numFmtId="169" fontId="25" fillId="0" borderId="1" xfId="0" applyNumberFormat="1" applyFont="1" applyBorder="1" applyAlignment="1">
      <alignment horizontal="center" vertical="center" wrapText="1"/>
    </xf>
    <xf numFmtId="0" fontId="8" fillId="4" borderId="1" xfId="4" applyFont="1" applyFill="1" applyBorder="1" applyAlignment="1">
      <alignment horizontal="left" vertical="center" wrapText="1"/>
    </xf>
    <xf numFmtId="167" fontId="5" fillId="0" borderId="0" xfId="0" applyNumberFormat="1" applyFont="1" applyFill="1" applyBorder="1" applyAlignment="1">
      <alignment horizontal="center" vertical="center" wrapText="1"/>
    </xf>
    <xf numFmtId="167" fontId="6" fillId="0" borderId="1" xfId="0" applyNumberFormat="1" applyFont="1" applyFill="1" applyBorder="1" applyAlignment="1">
      <alignment horizontal="center" vertical="center" wrapText="1"/>
    </xf>
    <xf numFmtId="167" fontId="8" fillId="0" borderId="1" xfId="0" applyNumberFormat="1" applyFont="1" applyFill="1" applyBorder="1" applyAlignment="1">
      <alignment horizontal="center" vertical="center" wrapText="1"/>
    </xf>
    <xf numFmtId="167" fontId="11" fillId="0" borderId="1" xfId="0" applyNumberFormat="1" applyFont="1" applyFill="1" applyBorder="1" applyAlignment="1">
      <alignment horizontal="center" vertical="center" wrapText="1"/>
    </xf>
    <xf numFmtId="167" fontId="25" fillId="0" borderId="1" xfId="0" applyNumberFormat="1" applyFont="1" applyFill="1" applyBorder="1" applyAlignment="1">
      <alignment horizontal="center" vertical="center" wrapText="1"/>
    </xf>
    <xf numFmtId="167" fontId="17" fillId="0" borderId="1" xfId="0" applyNumberFormat="1" applyFont="1" applyFill="1" applyBorder="1" applyAlignment="1">
      <alignment horizontal="center" vertical="center" wrapText="1"/>
    </xf>
    <xf numFmtId="167" fontId="8" fillId="4" borderId="1" xfId="0" applyNumberFormat="1" applyFont="1" applyFill="1" applyBorder="1" applyAlignment="1">
      <alignment horizontal="center" vertical="center" wrapText="1"/>
    </xf>
    <xf numFmtId="167" fontId="7" fillId="4" borderId="1" xfId="0" applyNumberFormat="1" applyFont="1" applyFill="1" applyBorder="1" applyAlignment="1">
      <alignment horizontal="center" vertical="center" wrapText="1"/>
    </xf>
    <xf numFmtId="167" fontId="11" fillId="4" borderId="1" xfId="0" applyNumberFormat="1" applyFont="1" applyFill="1" applyBorder="1" applyAlignment="1">
      <alignment horizontal="center" vertical="center" wrapText="1"/>
    </xf>
    <xf numFmtId="167" fontId="20" fillId="4" borderId="1" xfId="0" applyNumberFormat="1" applyFont="1" applyFill="1" applyBorder="1" applyAlignment="1">
      <alignment horizontal="center" vertical="center" wrapText="1"/>
    </xf>
    <xf numFmtId="167" fontId="5" fillId="4" borderId="1" xfId="0" applyNumberFormat="1" applyFont="1" applyFill="1" applyBorder="1" applyAlignment="1">
      <alignment horizontal="center" vertical="center" wrapText="1"/>
    </xf>
    <xf numFmtId="167" fontId="7" fillId="6" borderId="1" xfId="0" applyNumberFormat="1" applyFont="1" applyFill="1" applyBorder="1" applyAlignment="1">
      <alignment horizontal="center" vertical="center" wrapText="1"/>
    </xf>
    <xf numFmtId="167" fontId="19" fillId="6" borderId="1" xfId="0" applyNumberFormat="1" applyFont="1" applyFill="1" applyBorder="1" applyAlignment="1">
      <alignment horizontal="center" vertical="center" wrapText="1"/>
    </xf>
    <xf numFmtId="167" fontId="18" fillId="6" borderId="1" xfId="0" applyNumberFormat="1" applyFont="1" applyFill="1" applyBorder="1" applyAlignment="1">
      <alignment horizontal="center" vertical="center" wrapText="1"/>
    </xf>
    <xf numFmtId="167" fontId="5" fillId="6" borderId="1" xfId="0" applyNumberFormat="1" applyFont="1" applyFill="1" applyBorder="1" applyAlignment="1">
      <alignment horizontal="center" vertical="center" wrapText="1"/>
    </xf>
    <xf numFmtId="167" fontId="6" fillId="4" borderId="1" xfId="0" applyNumberFormat="1" applyFont="1" applyFill="1" applyBorder="1" applyAlignment="1">
      <alignment horizontal="center" vertical="center" wrapText="1"/>
    </xf>
    <xf numFmtId="167" fontId="26" fillId="4" borderId="1" xfId="0" applyNumberFormat="1" applyFont="1" applyFill="1" applyBorder="1" applyAlignment="1">
      <alignment horizontal="center" vertical="center" wrapText="1"/>
    </xf>
    <xf numFmtId="167" fontId="11" fillId="0" borderId="1" xfId="0" applyNumberFormat="1" applyFont="1" applyFill="1" applyBorder="1" applyAlignment="1">
      <alignment horizontal="right" vertical="top" wrapText="1"/>
    </xf>
    <xf numFmtId="167" fontId="5" fillId="0" borderId="0" xfId="0" applyNumberFormat="1" applyFont="1" applyFill="1" applyAlignment="1">
      <alignment wrapText="1"/>
    </xf>
    <xf numFmtId="167" fontId="24" fillId="0" borderId="1" xfId="0" applyNumberFormat="1" applyFont="1" applyFill="1" applyBorder="1" applyAlignment="1">
      <alignment horizontal="center" vertical="center" wrapText="1"/>
    </xf>
    <xf numFmtId="167" fontId="12" fillId="0" borderId="1" xfId="0" applyNumberFormat="1" applyFont="1" applyFill="1" applyBorder="1" applyAlignment="1">
      <alignment horizontal="right" vertical="top" wrapText="1"/>
    </xf>
    <xf numFmtId="168" fontId="6" fillId="4" borderId="1" xfId="0" applyNumberFormat="1" applyFont="1" applyFill="1" applyBorder="1" applyAlignment="1">
      <alignment horizontal="center" vertical="center" wrapText="1"/>
    </xf>
    <xf numFmtId="4" fontId="18" fillId="6" borderId="1" xfId="0" applyNumberFormat="1" applyFont="1" applyFill="1" applyBorder="1" applyAlignment="1">
      <alignment horizontal="center" vertical="center" wrapText="1"/>
    </xf>
    <xf numFmtId="4" fontId="5" fillId="0" borderId="0" xfId="0" applyNumberFormat="1" applyFont="1" applyFill="1" applyBorder="1" applyAlignment="1">
      <alignment horizontal="right" vertical="center" wrapText="1"/>
    </xf>
    <xf numFmtId="167" fontId="17" fillId="6" borderId="1"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top" wrapText="1"/>
    </xf>
    <xf numFmtId="0" fontId="16" fillId="6" borderId="1" xfId="0" applyFont="1" applyFill="1" applyBorder="1" applyAlignment="1">
      <alignment vertical="center" wrapText="1"/>
    </xf>
    <xf numFmtId="4" fontId="16" fillId="6" borderId="1" xfId="0" applyNumberFormat="1" applyFont="1" applyFill="1" applyBorder="1" applyAlignment="1">
      <alignment horizontal="center" vertical="center" wrapText="1"/>
    </xf>
    <xf numFmtId="4" fontId="17" fillId="6" borderId="1" xfId="0" applyNumberFormat="1" applyFont="1" applyFill="1" applyBorder="1" applyAlignment="1">
      <alignment horizontal="center" vertical="center" wrapText="1"/>
    </xf>
    <xf numFmtId="4" fontId="24" fillId="4"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4" fontId="25" fillId="4" borderId="1" xfId="0"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0" fontId="5" fillId="0" borderId="0" xfId="0" applyFont="1" applyFill="1" applyAlignment="1">
      <alignment horizontal="justify" wrapText="1"/>
    </xf>
    <xf numFmtId="172" fontId="6" fillId="0" borderId="1" xfId="0" applyNumberFormat="1" applyFont="1" applyFill="1" applyBorder="1" applyAlignment="1">
      <alignment horizontal="center" vertical="center" wrapText="1"/>
    </xf>
    <xf numFmtId="172" fontId="5" fillId="0" borderId="1" xfId="0" applyNumberFormat="1" applyFont="1" applyFill="1" applyBorder="1" applyAlignment="1">
      <alignment horizontal="center" vertical="center" wrapText="1"/>
    </xf>
    <xf numFmtId="49" fontId="15" fillId="6" borderId="1" xfId="3" applyNumberFormat="1" applyFont="1" applyFill="1" applyBorder="1" applyAlignment="1">
      <alignment horizontal="justify" vertical="center" wrapText="1"/>
    </xf>
    <xf numFmtId="10" fontId="8" fillId="0" borderId="1" xfId="0" applyNumberFormat="1" applyFont="1" applyFill="1" applyBorder="1" applyAlignment="1">
      <alignment horizontal="center" vertical="center" wrapText="1"/>
    </xf>
    <xf numFmtId="167" fontId="17" fillId="4" borderId="1" xfId="0" applyNumberFormat="1" applyFont="1" applyFill="1" applyBorder="1" applyAlignment="1">
      <alignment horizontal="center" vertical="center" wrapText="1"/>
    </xf>
    <xf numFmtId="167" fontId="25" fillId="4"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top" wrapText="1"/>
    </xf>
    <xf numFmtId="4" fontId="3" fillId="4" borderId="1" xfId="0" applyNumberFormat="1" applyFont="1" applyFill="1" applyBorder="1" applyAlignment="1">
      <alignment horizontal="center" vertical="center" wrapText="1"/>
    </xf>
    <xf numFmtId="0" fontId="23" fillId="12" borderId="0" xfId="0" applyFont="1" applyFill="1" applyAlignment="1">
      <alignment horizontal="left" vertical="top" wrapText="1"/>
    </xf>
    <xf numFmtId="0" fontId="5" fillId="12" borderId="0" xfId="0" applyFont="1" applyFill="1" applyAlignment="1">
      <alignment horizontal="left" vertical="top" wrapText="1"/>
    </xf>
    <xf numFmtId="0" fontId="3" fillId="12" borderId="0" xfId="0" applyFont="1" applyFill="1" applyAlignment="1">
      <alignment horizontal="left" vertical="top" wrapText="1"/>
    </xf>
    <xf numFmtId="0" fontId="7" fillId="6" borderId="1" xfId="0" applyFont="1" applyFill="1" applyBorder="1" applyAlignment="1" applyProtection="1">
      <alignment horizontal="left" vertical="center" wrapText="1"/>
      <protection locked="0"/>
    </xf>
    <xf numFmtId="167" fontId="35" fillId="6" borderId="1" xfId="0" applyNumberFormat="1" applyFont="1" applyFill="1" applyBorder="1" applyAlignment="1">
      <alignment horizontal="center" vertical="center" wrapText="1"/>
    </xf>
    <xf numFmtId="0" fontId="8" fillId="4" borderId="1" xfId="0" applyFont="1" applyFill="1" applyBorder="1" applyAlignment="1" applyProtection="1">
      <alignment horizontal="left" vertical="center" wrapText="1"/>
      <protection locked="0"/>
    </xf>
    <xf numFmtId="0" fontId="24" fillId="4" borderId="1" xfId="0" applyFont="1" applyFill="1" applyBorder="1" applyAlignment="1">
      <alignment horizontal="left" vertical="center" wrapText="1"/>
    </xf>
    <xf numFmtId="4" fontId="5" fillId="4" borderId="1" xfId="0" applyNumberFormat="1" applyFont="1" applyFill="1" applyBorder="1" applyAlignment="1" applyProtection="1">
      <alignment horizontal="center" vertical="center" wrapText="1"/>
      <protection locked="0"/>
    </xf>
    <xf numFmtId="167" fontId="5" fillId="4" borderId="1" xfId="0" applyNumberFormat="1" applyFont="1" applyFill="1" applyBorder="1" applyAlignment="1" applyProtection="1">
      <alignment horizontal="center" vertical="center" wrapText="1"/>
      <protection locked="0"/>
    </xf>
    <xf numFmtId="4" fontId="6" fillId="4" borderId="1" xfId="0" applyNumberFormat="1" applyFont="1" applyFill="1" applyBorder="1" applyAlignment="1" applyProtection="1">
      <alignment horizontal="center" vertical="center" wrapText="1"/>
      <protection locked="0"/>
    </xf>
    <xf numFmtId="0" fontId="5" fillId="4"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left" vertical="center" wrapText="1"/>
      <protection locked="0"/>
    </xf>
    <xf numFmtId="0" fontId="8" fillId="4" borderId="1" xfId="0" applyFont="1" applyFill="1" applyBorder="1" applyAlignment="1">
      <alignment horizontal="justify" vertical="center" wrapText="1"/>
    </xf>
    <xf numFmtId="0" fontId="5"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5" fillId="4" borderId="1" xfId="0" applyFont="1" applyFill="1" applyBorder="1" applyAlignment="1">
      <alignment vertical="center" wrapText="1"/>
    </xf>
    <xf numFmtId="0" fontId="6" fillId="4" borderId="1" xfId="0" applyFont="1" applyFill="1" applyBorder="1" applyAlignment="1" applyProtection="1">
      <alignment horizontal="justify" vertical="center" wrapText="1"/>
      <protection locked="0"/>
    </xf>
    <xf numFmtId="0" fontId="7" fillId="6" borderId="1" xfId="0" applyFont="1" applyFill="1" applyBorder="1" applyAlignment="1">
      <alignment horizontal="justify" vertical="center" wrapText="1"/>
    </xf>
    <xf numFmtId="0" fontId="5" fillId="6" borderId="1" xfId="0" applyFont="1" applyFill="1" applyBorder="1" applyAlignment="1">
      <alignment horizontal="justify" vertical="center" wrapText="1"/>
    </xf>
    <xf numFmtId="0" fontId="7" fillId="6" borderId="1" xfId="0" applyFont="1" applyFill="1" applyBorder="1" applyAlignment="1">
      <alignment vertical="center" wrapText="1"/>
    </xf>
    <xf numFmtId="167" fontId="16" fillId="6" borderId="1" xfId="0" applyNumberFormat="1" applyFont="1" applyFill="1" applyBorder="1" applyAlignment="1">
      <alignment horizontal="center" vertical="center" wrapText="1"/>
    </xf>
    <xf numFmtId="4" fontId="33"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9" fontId="7" fillId="4" borderId="1" xfId="0" applyNumberFormat="1"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9" fontId="8" fillId="4" borderId="1" xfId="0" applyNumberFormat="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7" fillId="6" borderId="1" xfId="0" applyFont="1" applyFill="1" applyBorder="1" applyAlignment="1" applyProtection="1">
      <alignment vertical="center" wrapText="1"/>
      <protection locked="0"/>
    </xf>
    <xf numFmtId="9" fontId="7" fillId="6" borderId="1" xfId="0" applyNumberFormat="1" applyFont="1" applyFill="1" applyBorder="1" applyAlignment="1">
      <alignment horizontal="center" vertical="center" wrapText="1"/>
    </xf>
    <xf numFmtId="9" fontId="5" fillId="6" borderId="1" xfId="0" applyNumberFormat="1" applyFont="1" applyFill="1" applyBorder="1" applyAlignment="1">
      <alignment horizontal="center" vertical="center" wrapText="1"/>
    </xf>
    <xf numFmtId="9" fontId="19" fillId="6" borderId="1" xfId="0" applyNumberFormat="1" applyFont="1" applyFill="1" applyBorder="1" applyAlignment="1">
      <alignment horizontal="center" vertical="center" wrapText="1"/>
    </xf>
    <xf numFmtId="4" fontId="5" fillId="4" borderId="1" xfId="0" applyNumberFormat="1" applyFont="1" applyFill="1" applyBorder="1" applyAlignment="1">
      <alignment horizontal="left" vertical="center" wrapText="1"/>
    </xf>
    <xf numFmtId="0" fontId="23" fillId="6" borderId="1" xfId="0" applyFont="1" applyFill="1" applyBorder="1" applyAlignment="1">
      <alignment horizontal="left" vertical="center" wrapText="1"/>
    </xf>
    <xf numFmtId="4" fontId="3" fillId="6" borderId="1" xfId="0" applyNumberFormat="1"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4" borderId="1" xfId="0" applyFont="1" applyFill="1" applyBorder="1" applyAlignment="1">
      <alignment vertical="center" wrapText="1"/>
    </xf>
    <xf numFmtId="0" fontId="17" fillId="0" borderId="1" xfId="0" applyFont="1" applyBorder="1" applyAlignment="1">
      <alignment vertical="center" wrapText="1"/>
    </xf>
    <xf numFmtId="0" fontId="6" fillId="4" borderId="1" xfId="4" applyFont="1" applyFill="1" applyBorder="1" applyAlignment="1" applyProtection="1">
      <alignment horizontal="left" vertical="center" wrapText="1"/>
      <protection locked="0"/>
    </xf>
    <xf numFmtId="0" fontId="6" fillId="4" borderId="1" xfId="4" applyFont="1" applyFill="1" applyBorder="1" applyAlignment="1">
      <alignment horizontal="left" vertical="center" wrapText="1"/>
    </xf>
    <xf numFmtId="4" fontId="6" fillId="4" borderId="1" xfId="5" applyNumberFormat="1" applyFont="1" applyFill="1" applyBorder="1" applyAlignment="1">
      <alignment horizontal="center" vertical="center" wrapText="1"/>
    </xf>
    <xf numFmtId="167" fontId="5" fillId="4" borderId="1" xfId="5" applyNumberFormat="1" applyFont="1" applyFill="1" applyBorder="1" applyAlignment="1">
      <alignment horizontal="center" vertical="center" wrapText="1"/>
    </xf>
    <xf numFmtId="0" fontId="5" fillId="4" borderId="1" xfId="4" applyFont="1" applyFill="1" applyBorder="1" applyAlignment="1">
      <alignment horizontal="left" vertical="center" wrapText="1"/>
    </xf>
    <xf numFmtId="4" fontId="5" fillId="4" borderId="1" xfId="5" applyNumberFormat="1" applyFont="1" applyFill="1" applyBorder="1" applyAlignment="1">
      <alignment horizontal="center" vertical="center" wrapText="1"/>
    </xf>
    <xf numFmtId="4" fontId="12" fillId="4" borderId="1" xfId="5" applyNumberFormat="1" applyFont="1" applyFill="1" applyBorder="1" applyAlignment="1">
      <alignment horizontal="center" vertical="center" wrapText="1"/>
    </xf>
    <xf numFmtId="0" fontId="9" fillId="0" borderId="0" xfId="0" quotePrefix="1" applyFont="1" applyFill="1" applyBorder="1" applyAlignment="1">
      <alignment horizontal="center" vertical="top" wrapText="1"/>
    </xf>
    <xf numFmtId="10" fontId="17" fillId="0" borderId="1" xfId="0" applyNumberFormat="1" applyFont="1" applyFill="1" applyBorder="1" applyAlignment="1">
      <alignment horizontal="center" vertical="center" wrapText="1"/>
    </xf>
    <xf numFmtId="10" fontId="24" fillId="0" borderId="1" xfId="0" applyNumberFormat="1" applyFont="1" applyFill="1" applyBorder="1" applyAlignment="1">
      <alignment horizontal="center" vertical="center" wrapText="1"/>
    </xf>
    <xf numFmtId="172" fontId="5" fillId="4" borderId="1" xfId="0" applyNumberFormat="1"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2" fontId="8" fillId="4" borderId="1" xfId="0" quotePrefix="1" applyNumberFormat="1" applyFont="1" applyFill="1" applyBorder="1" applyAlignment="1">
      <alignment horizontal="left" vertical="center" wrapText="1"/>
    </xf>
    <xf numFmtId="0" fontId="5" fillId="6" borderId="1" xfId="0" applyFont="1" applyFill="1" applyBorder="1" applyAlignment="1" applyProtection="1">
      <alignment vertical="center" wrapText="1"/>
      <protection locked="0"/>
    </xf>
    <xf numFmtId="0" fontId="38" fillId="4" borderId="0" xfId="0" quotePrefix="1" applyFont="1" applyFill="1" applyBorder="1" applyAlignment="1">
      <alignment horizontal="center" vertical="top" wrapText="1"/>
    </xf>
    <xf numFmtId="4" fontId="38" fillId="4" borderId="0" xfId="0" quotePrefix="1" applyNumberFormat="1" applyFont="1" applyFill="1" applyBorder="1" applyAlignment="1">
      <alignment horizontal="center" vertical="top" wrapText="1"/>
    </xf>
    <xf numFmtId="0" fontId="40" fillId="6" borderId="0" xfId="0" applyFont="1" applyFill="1" applyAlignment="1">
      <alignment horizontal="left" vertical="top" wrapText="1"/>
    </xf>
    <xf numFmtId="0" fontId="36" fillId="0" borderId="0" xfId="0" applyFont="1" applyFill="1" applyAlignment="1">
      <alignment horizontal="left" vertical="top" wrapText="1"/>
    </xf>
    <xf numFmtId="4" fontId="5" fillId="6" borderId="1" xfId="0" applyNumberFormat="1" applyFont="1" applyFill="1" applyBorder="1" applyAlignment="1">
      <alignment horizontal="justify" vertical="center" wrapText="1"/>
    </xf>
    <xf numFmtId="4" fontId="5" fillId="4" borderId="1" xfId="0" applyNumberFormat="1" applyFont="1" applyFill="1" applyBorder="1" applyAlignment="1">
      <alignment vertical="center" wrapText="1"/>
    </xf>
    <xf numFmtId="0" fontId="6" fillId="5" borderId="0" xfId="0" applyFont="1" applyFill="1" applyAlignment="1">
      <alignment horizontal="left" vertical="top" wrapText="1"/>
    </xf>
    <xf numFmtId="0" fontId="5" fillId="5" borderId="0" xfId="0" applyFont="1" applyFill="1" applyAlignment="1">
      <alignment horizontal="left" vertical="top" wrapText="1"/>
    </xf>
    <xf numFmtId="0" fontId="5" fillId="0" borderId="1" xfId="0" applyFont="1" applyFill="1" applyBorder="1" applyAlignment="1">
      <alignment horizontal="center" vertical="center" wrapText="1"/>
    </xf>
    <xf numFmtId="0" fontId="9" fillId="0" borderId="0" xfId="0" quotePrefix="1" applyFont="1" applyFill="1" applyBorder="1" applyAlignment="1">
      <alignment horizontal="center" vertical="top" wrapText="1"/>
    </xf>
    <xf numFmtId="0" fontId="6" fillId="4" borderId="1" xfId="0" applyFont="1" applyFill="1" applyBorder="1" applyAlignment="1">
      <alignment vertical="center" wrapText="1"/>
    </xf>
    <xf numFmtId="0" fontId="5" fillId="4" borderId="1" xfId="0" quotePrefix="1" applyFont="1" applyFill="1" applyBorder="1" applyAlignment="1">
      <alignment horizontal="left" vertical="center" wrapText="1"/>
    </xf>
    <xf numFmtId="167" fontId="3" fillId="4" borderId="1" xfId="0" applyNumberFormat="1" applyFont="1" applyFill="1" applyBorder="1" applyAlignment="1">
      <alignment horizontal="center" vertical="center" wrapText="1"/>
    </xf>
    <xf numFmtId="0" fontId="3" fillId="4" borderId="1" xfId="6" applyFont="1" applyFill="1" applyBorder="1" applyAlignment="1">
      <alignment horizontal="left" vertical="center" wrapText="1"/>
    </xf>
    <xf numFmtId="0" fontId="6" fillId="4" borderId="1" xfId="6" applyFont="1" applyFill="1" applyBorder="1" applyAlignment="1">
      <alignment horizontal="left" vertical="center" wrapText="1"/>
    </xf>
    <xf numFmtId="0" fontId="9" fillId="4" borderId="0" xfId="0" quotePrefix="1" applyFont="1" applyFill="1" applyBorder="1" applyAlignment="1">
      <alignment horizontal="center" vertical="top" wrapText="1"/>
    </xf>
    <xf numFmtId="0" fontId="7" fillId="4" borderId="0" xfId="0" applyFont="1" applyFill="1" applyBorder="1" applyAlignment="1">
      <alignment horizontal="left" vertical="center" wrapText="1"/>
    </xf>
    <xf numFmtId="4" fontId="42" fillId="4" borderId="0" xfId="0" quotePrefix="1" applyNumberFormat="1" applyFont="1" applyFill="1" applyBorder="1" applyAlignment="1">
      <alignment horizontal="center" vertical="top" wrapText="1"/>
    </xf>
    <xf numFmtId="0" fontId="42" fillId="4" borderId="0" xfId="0" quotePrefix="1" applyFont="1" applyFill="1" applyBorder="1" applyAlignment="1">
      <alignment horizontal="center" vertical="top" wrapText="1"/>
    </xf>
    <xf numFmtId="4" fontId="9" fillId="0" borderId="0" xfId="0" quotePrefix="1" applyNumberFormat="1" applyFont="1" applyFill="1" applyBorder="1" applyAlignment="1">
      <alignment horizontal="center" vertical="top" wrapText="1"/>
    </xf>
    <xf numFmtId="167" fontId="11" fillId="0" borderId="1" xfId="0" applyNumberFormat="1" applyFont="1" applyFill="1" applyBorder="1" applyAlignment="1">
      <alignment horizontal="center" vertical="top" wrapText="1"/>
    </xf>
    <xf numFmtId="0" fontId="43" fillId="0" borderId="0" xfId="0" applyFont="1" applyFill="1" applyAlignment="1">
      <alignment horizontal="left" vertical="top" wrapText="1"/>
    </xf>
    <xf numFmtId="0" fontId="25" fillId="4" borderId="1" xfId="0" applyFont="1" applyFill="1" applyBorder="1" applyAlignment="1">
      <alignment vertical="center" wrapText="1"/>
    </xf>
    <xf numFmtId="169" fontId="17" fillId="4" borderId="1" xfId="0" applyNumberFormat="1" applyFont="1" applyFill="1" applyBorder="1" applyAlignment="1">
      <alignment horizontal="center" vertical="center" wrapText="1"/>
    </xf>
    <xf numFmtId="167" fontId="12" fillId="4" borderId="1" xfId="0" applyNumberFormat="1" applyFont="1" applyFill="1" applyBorder="1" applyAlignment="1">
      <alignment horizontal="right" vertical="top" wrapText="1"/>
    </xf>
    <xf numFmtId="0" fontId="17" fillId="4" borderId="1" xfId="0" applyFont="1" applyFill="1" applyBorder="1" applyAlignment="1">
      <alignment vertical="center" wrapText="1"/>
    </xf>
    <xf numFmtId="167" fontId="11" fillId="4" borderId="1" xfId="0" applyNumberFormat="1" applyFont="1" applyFill="1" applyBorder="1" applyAlignment="1">
      <alignment horizontal="right" vertical="top" wrapText="1"/>
    </xf>
    <xf numFmtId="10" fontId="8" fillId="4" borderId="1" xfId="0" applyNumberFormat="1" applyFont="1" applyFill="1" applyBorder="1" applyAlignment="1">
      <alignment horizontal="center" vertical="center" wrapText="1"/>
    </xf>
    <xf numFmtId="10" fontId="7" fillId="6" borderId="1" xfId="0" applyNumberFormat="1" applyFont="1" applyFill="1" applyBorder="1" applyAlignment="1">
      <alignment horizontal="center" vertical="center" wrapText="1"/>
    </xf>
    <xf numFmtId="167" fontId="24" fillId="4" borderId="1" xfId="0" applyNumberFormat="1" applyFont="1" applyFill="1" applyBorder="1" applyAlignment="1">
      <alignment horizontal="center" vertical="center" wrapText="1"/>
    </xf>
    <xf numFmtId="9" fontId="11" fillId="4" borderId="1" xfId="0" applyNumberFormat="1" applyFont="1" applyFill="1" applyBorder="1" applyAlignment="1">
      <alignment horizontal="center" vertical="center" wrapText="1"/>
    </xf>
    <xf numFmtId="167" fontId="2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4" fontId="5" fillId="0" borderId="1" xfId="0" applyNumberFormat="1" applyFont="1" applyFill="1" applyBorder="1" applyAlignment="1">
      <alignment horizontal="left" vertical="center" wrapText="1"/>
    </xf>
    <xf numFmtId="2" fontId="6" fillId="0" borderId="1" xfId="0" applyNumberFormat="1" applyFont="1" applyFill="1" applyBorder="1" applyAlignment="1">
      <alignment horizontal="center" vertical="center" wrapText="1"/>
    </xf>
    <xf numFmtId="0" fontId="5" fillId="13" borderId="0" xfId="0" applyFont="1" applyFill="1" applyAlignment="1">
      <alignment horizontal="left" vertical="top" wrapText="1"/>
    </xf>
    <xf numFmtId="0" fontId="8" fillId="0" borderId="1" xfId="0" applyFont="1" applyFill="1" applyBorder="1" applyAlignment="1">
      <alignment vertical="center" wrapText="1"/>
    </xf>
    <xf numFmtId="0" fontId="8" fillId="0" borderId="1" xfId="0" applyFont="1" applyFill="1" applyBorder="1" applyAlignment="1">
      <alignment horizontal="justify" vertical="top"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167" fontId="20"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top" wrapText="1"/>
    </xf>
    <xf numFmtId="10" fontId="5"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12" fillId="4" borderId="1" xfId="0" applyFont="1" applyFill="1" applyBorder="1" applyAlignment="1">
      <alignment horizontal="left" vertical="top" wrapText="1"/>
    </xf>
    <xf numFmtId="4" fontId="12" fillId="4" borderId="1" xfId="0" applyNumberFormat="1" applyFont="1" applyFill="1" applyBorder="1" applyAlignment="1">
      <alignment horizontal="left" vertical="top" wrapText="1"/>
    </xf>
    <xf numFmtId="0" fontId="6" fillId="4" borderId="0" xfId="0" applyFont="1" applyFill="1" applyAlignment="1">
      <alignment horizontal="left" vertical="center" wrapText="1"/>
    </xf>
    <xf numFmtId="0" fontId="5" fillId="4" borderId="0" xfId="0" applyFont="1" applyFill="1" applyAlignment="1">
      <alignment wrapText="1"/>
    </xf>
    <xf numFmtId="4" fontId="8" fillId="4" borderId="1" xfId="5" applyNumberFormat="1" applyFont="1" applyFill="1" applyBorder="1" applyAlignment="1">
      <alignment horizontal="center" vertical="center" wrapText="1"/>
    </xf>
    <xf numFmtId="4" fontId="8" fillId="4" borderId="1" xfId="5" applyNumberFormat="1" applyFont="1" applyFill="1" applyBorder="1" applyAlignment="1">
      <alignment horizontal="center" vertical="center"/>
    </xf>
    <xf numFmtId="167" fontId="8" fillId="4" borderId="1" xfId="5" applyNumberFormat="1" applyFont="1" applyFill="1" applyBorder="1" applyAlignment="1">
      <alignment horizontal="center" vertical="center" wrapText="1"/>
    </xf>
    <xf numFmtId="4" fontId="5" fillId="4" borderId="1" xfId="5" applyNumberFormat="1" applyFont="1" applyFill="1" applyBorder="1" applyAlignment="1">
      <alignment horizontal="center" vertical="center"/>
    </xf>
    <xf numFmtId="4" fontId="6" fillId="4" borderId="1" xfId="5" applyNumberFormat="1" applyFont="1" applyFill="1" applyBorder="1" applyAlignment="1">
      <alignment horizontal="center" vertical="center"/>
    </xf>
    <xf numFmtId="167" fontId="6" fillId="4" borderId="1" xfId="5" applyNumberFormat="1" applyFont="1" applyFill="1" applyBorder="1" applyAlignment="1">
      <alignment horizontal="center" vertical="center" wrapText="1"/>
    </xf>
    <xf numFmtId="2" fontId="5" fillId="4" borderId="1" xfId="5" applyNumberFormat="1" applyFont="1" applyFill="1" applyBorder="1" applyAlignment="1">
      <alignment horizontal="center" vertical="center" wrapText="1"/>
    </xf>
    <xf numFmtId="0" fontId="5" fillId="4" borderId="1" xfId="4" applyFont="1" applyFill="1" applyBorder="1" applyAlignment="1" applyProtection="1">
      <alignment horizontal="left" vertical="center" wrapText="1"/>
      <protection locked="0"/>
    </xf>
    <xf numFmtId="43" fontId="5" fillId="4" borderId="1" xfId="5" applyFont="1" applyFill="1" applyBorder="1" applyAlignment="1">
      <alignment horizontal="center" vertical="center" wrapText="1"/>
    </xf>
    <xf numFmtId="2" fontId="6" fillId="4" borderId="1" xfId="5" applyNumberFormat="1" applyFont="1" applyFill="1" applyBorder="1" applyAlignment="1">
      <alignment horizontal="center" vertical="center" wrapText="1"/>
    </xf>
    <xf numFmtId="0" fontId="8" fillId="4" borderId="1" xfId="4" applyFont="1" applyFill="1" applyBorder="1" applyAlignment="1" applyProtection="1">
      <alignment horizontal="left" vertical="center" wrapText="1"/>
      <protection locked="0"/>
    </xf>
    <xf numFmtId="0" fontId="7" fillId="4" borderId="1" xfId="4" applyFont="1" applyFill="1" applyBorder="1" applyAlignment="1">
      <alignment horizontal="left" vertical="center" wrapText="1"/>
    </xf>
    <xf numFmtId="4" fontId="7" fillId="4" borderId="1" xfId="5" applyNumberFormat="1" applyFont="1" applyFill="1" applyBorder="1" applyAlignment="1">
      <alignment horizontal="center" vertical="center" wrapText="1"/>
    </xf>
    <xf numFmtId="4" fontId="12" fillId="4" borderId="1" xfId="5" applyNumberFormat="1" applyFont="1" applyFill="1" applyBorder="1" applyAlignment="1">
      <alignment vertical="center" wrapText="1"/>
    </xf>
    <xf numFmtId="2" fontId="12" fillId="4" borderId="1" xfId="5" applyNumberFormat="1" applyFont="1" applyFill="1" applyBorder="1" applyAlignment="1">
      <alignment horizontal="center" vertical="center"/>
    </xf>
    <xf numFmtId="2" fontId="12" fillId="4" borderId="1" xfId="5" applyNumberFormat="1" applyFont="1" applyFill="1" applyBorder="1" applyAlignment="1">
      <alignment horizontal="center" vertical="center" wrapText="1"/>
    </xf>
    <xf numFmtId="43" fontId="12" fillId="4" borderId="1" xfId="5" applyFont="1" applyFill="1" applyBorder="1" applyAlignment="1">
      <alignment horizontal="center" vertical="center" wrapText="1"/>
    </xf>
    <xf numFmtId="2" fontId="20" fillId="4" borderId="1" xfId="5" applyNumberFormat="1" applyFont="1" applyFill="1" applyBorder="1" applyAlignment="1">
      <alignment horizontal="center" vertical="center" wrapText="1"/>
    </xf>
    <xf numFmtId="43" fontId="20" fillId="4" borderId="1" xfId="5" applyFont="1" applyFill="1" applyBorder="1" applyAlignment="1">
      <alignment horizontal="center" vertical="center" wrapText="1"/>
    </xf>
    <xf numFmtId="167" fontId="12" fillId="4" borderId="1" xfId="5" applyNumberFormat="1" applyFont="1" applyFill="1" applyBorder="1" applyAlignment="1">
      <alignment horizontal="center" vertical="center" wrapText="1"/>
    </xf>
    <xf numFmtId="10" fontId="5" fillId="4" borderId="1" xfId="0" applyNumberFormat="1" applyFont="1" applyFill="1" applyBorder="1" applyAlignment="1">
      <alignment horizontal="center" vertical="center" wrapText="1"/>
    </xf>
    <xf numFmtId="4" fontId="7" fillId="0" borderId="1" xfId="0" applyNumberFormat="1" applyFont="1" applyFill="1" applyBorder="1" applyAlignment="1">
      <alignment horizontal="left" vertical="center" wrapText="1"/>
    </xf>
    <xf numFmtId="4" fontId="5" fillId="4" borderId="1" xfId="0" applyNumberFormat="1" applyFont="1" applyFill="1" applyBorder="1" applyAlignment="1">
      <alignment horizontal="left" vertical="top" wrapText="1"/>
    </xf>
    <xf numFmtId="2" fontId="5" fillId="4" borderId="1" xfId="0" applyNumberFormat="1" applyFont="1" applyFill="1" applyBorder="1" applyAlignment="1">
      <alignment horizontal="center" vertical="center" wrapText="1"/>
    </xf>
    <xf numFmtId="4" fontId="12" fillId="4" borderId="1" xfId="0" applyNumberFormat="1" applyFont="1" applyFill="1" applyBorder="1" applyAlignment="1">
      <alignment horizontal="center" vertical="top" wrapText="1"/>
    </xf>
    <xf numFmtId="4" fontId="8" fillId="4" borderId="1" xfId="0" applyNumberFormat="1" applyFont="1" applyFill="1" applyBorder="1" applyAlignment="1">
      <alignment horizontal="left" vertical="center" wrapText="1"/>
    </xf>
    <xf numFmtId="0" fontId="20" fillId="4" borderId="1" xfId="0" applyFont="1" applyFill="1" applyBorder="1" applyAlignment="1">
      <alignment horizontal="left" vertical="top" wrapText="1"/>
    </xf>
    <xf numFmtId="164" fontId="5" fillId="4" borderId="1" xfId="0" applyNumberFormat="1" applyFont="1" applyFill="1" applyBorder="1" applyAlignment="1">
      <alignment horizontal="left" vertical="center" wrapText="1"/>
    </xf>
    <xf numFmtId="164" fontId="5" fillId="4" borderId="1" xfId="0" applyNumberFormat="1" applyFont="1" applyFill="1" applyBorder="1" applyAlignment="1">
      <alignment horizontal="center" vertical="center" wrapText="1"/>
    </xf>
    <xf numFmtId="167" fontId="5" fillId="4" borderId="1" xfId="0" applyNumberFormat="1" applyFont="1" applyFill="1" applyBorder="1" applyAlignment="1">
      <alignment horizontal="center" vertical="top" wrapText="1"/>
    </xf>
    <xf numFmtId="164" fontId="8" fillId="4" borderId="1" xfId="0" applyNumberFormat="1" applyFont="1" applyFill="1" applyBorder="1" applyAlignment="1" applyProtection="1">
      <alignment vertical="center" wrapText="1"/>
      <protection locked="0"/>
    </xf>
    <xf numFmtId="164" fontId="8" fillId="4" borderId="1" xfId="0" applyNumberFormat="1" applyFont="1" applyFill="1" applyBorder="1" applyAlignment="1">
      <alignment horizontal="left" vertical="center" wrapText="1"/>
    </xf>
    <xf numFmtId="167" fontId="31" fillId="4" borderId="1" xfId="0" applyNumberFormat="1" applyFont="1" applyFill="1" applyBorder="1" applyAlignment="1">
      <alignment horizontal="center" vertical="center" wrapText="1"/>
    </xf>
    <xf numFmtId="167" fontId="3" fillId="4" borderId="1" xfId="0" applyNumberFormat="1" applyFont="1" applyFill="1" applyBorder="1" applyAlignment="1">
      <alignment horizontal="center" vertical="top" wrapText="1"/>
    </xf>
    <xf numFmtId="167" fontId="11" fillId="4" borderId="1" xfId="0" applyNumberFormat="1" applyFont="1" applyFill="1" applyBorder="1" applyAlignment="1">
      <alignment horizontal="center" vertical="top" wrapText="1"/>
    </xf>
    <xf numFmtId="164" fontId="6" fillId="4" borderId="1" xfId="0" applyNumberFormat="1" applyFont="1" applyFill="1" applyBorder="1" applyAlignment="1" applyProtection="1">
      <alignment horizontal="left" vertical="center" wrapText="1"/>
      <protection locked="0"/>
    </xf>
    <xf numFmtId="164" fontId="6" fillId="4" borderId="1" xfId="0" applyNumberFormat="1" applyFont="1" applyFill="1" applyBorder="1" applyAlignment="1">
      <alignment horizontal="left" vertical="center" wrapText="1"/>
    </xf>
    <xf numFmtId="164" fontId="5" fillId="4" borderId="1" xfId="0" applyNumberFormat="1" applyFont="1" applyFill="1" applyBorder="1" applyAlignment="1">
      <alignment vertical="center" wrapText="1"/>
    </xf>
    <xf numFmtId="164" fontId="6" fillId="4" borderId="1" xfId="0" applyNumberFormat="1"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 fontId="3" fillId="4" borderId="1" xfId="0" applyNumberFormat="1" applyFont="1" applyFill="1" applyBorder="1" applyAlignment="1">
      <alignment horizontal="center" vertical="top" wrapText="1"/>
    </xf>
    <xf numFmtId="167" fontId="12" fillId="4" borderId="1" xfId="0" applyNumberFormat="1" applyFont="1" applyFill="1" applyBorder="1" applyAlignment="1">
      <alignment horizontal="center" vertical="top" wrapText="1"/>
    </xf>
    <xf numFmtId="0" fontId="23" fillId="4" borderId="12" xfId="0" applyFont="1" applyFill="1" applyBorder="1" applyAlignment="1">
      <alignment horizontal="center" vertical="top" wrapText="1"/>
    </xf>
    <xf numFmtId="4" fontId="23" fillId="4" borderId="1" xfId="0" applyNumberFormat="1" applyFont="1" applyFill="1" applyBorder="1" applyAlignment="1">
      <alignment horizontal="center" vertical="center" wrapText="1"/>
    </xf>
    <xf numFmtId="4" fontId="23" fillId="4" borderId="1" xfId="0" applyNumberFormat="1" applyFont="1" applyFill="1" applyBorder="1" applyAlignment="1">
      <alignment horizontal="center" vertical="top" wrapText="1"/>
    </xf>
    <xf numFmtId="164" fontId="8" fillId="4" borderId="1" xfId="0" applyNumberFormat="1" applyFont="1" applyFill="1" applyBorder="1" applyAlignment="1">
      <alignment horizontal="left" vertical="center" wrapText="1" shrinkToFit="1"/>
    </xf>
    <xf numFmtId="2" fontId="6" fillId="4" borderId="1" xfId="0" applyNumberFormat="1" applyFont="1" applyFill="1" applyBorder="1" applyAlignment="1">
      <alignment horizontal="center" vertical="center" wrapText="1"/>
    </xf>
    <xf numFmtId="167" fontId="34" fillId="4" borderId="1" xfId="0" applyNumberFormat="1" applyFont="1" applyFill="1" applyBorder="1" applyAlignment="1">
      <alignment horizontal="center" vertical="center" wrapText="1"/>
    </xf>
    <xf numFmtId="2"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10" fontId="25" fillId="4"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10" fontId="17" fillId="4" borderId="1" xfId="0" applyNumberFormat="1" applyFont="1" applyFill="1" applyBorder="1" applyAlignment="1">
      <alignment horizontal="center" vertical="center" wrapText="1"/>
    </xf>
    <xf numFmtId="0" fontId="6" fillId="4" borderId="1" xfId="0" applyFont="1" applyFill="1" applyBorder="1" applyAlignment="1" applyProtection="1">
      <alignment vertical="center" wrapText="1"/>
      <protection locked="0"/>
    </xf>
    <xf numFmtId="0" fontId="3" fillId="4" borderId="1" xfId="0" applyFont="1" applyFill="1" applyBorder="1" applyAlignment="1">
      <alignment horizontal="left" vertical="center" wrapText="1"/>
    </xf>
    <xf numFmtId="167" fontId="23" fillId="4" borderId="1" xfId="0" applyNumberFormat="1" applyFont="1" applyFill="1" applyBorder="1" applyAlignment="1">
      <alignment horizontal="center" vertical="center" wrapText="1"/>
    </xf>
    <xf numFmtId="4" fontId="22" fillId="4" borderId="1" xfId="0" applyNumberFormat="1" applyFont="1" applyFill="1" applyBorder="1" applyAlignment="1">
      <alignment horizontal="left" vertical="center" wrapText="1"/>
    </xf>
    <xf numFmtId="4" fontId="3" fillId="4" borderId="1" xfId="0" applyNumberFormat="1" applyFont="1" applyFill="1" applyBorder="1" applyAlignment="1">
      <alignment vertical="center" wrapText="1"/>
    </xf>
    <xf numFmtId="167" fontId="22"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left" vertical="center" wrapText="1"/>
    </xf>
    <xf numFmtId="0" fontId="3" fillId="4" borderId="1" xfId="6" applyFont="1" applyFill="1" applyBorder="1" applyAlignment="1">
      <alignment vertical="center" wrapText="1"/>
    </xf>
    <xf numFmtId="0" fontId="22" fillId="4" borderId="1" xfId="0" applyFont="1" applyFill="1" applyBorder="1" applyAlignment="1">
      <alignment vertical="center" wrapText="1"/>
    </xf>
    <xf numFmtId="0" fontId="33" fillId="4" borderId="1" xfId="6" applyFont="1" applyFill="1" applyBorder="1" applyAlignment="1">
      <alignment horizontal="left" vertical="center" wrapText="1"/>
    </xf>
    <xf numFmtId="0" fontId="33" fillId="4" borderId="1" xfId="0" applyFont="1" applyFill="1" applyBorder="1" applyAlignment="1">
      <alignment vertical="center" wrapText="1"/>
    </xf>
    <xf numFmtId="9" fontId="32" fillId="4" borderId="1" xfId="0" applyNumberFormat="1" applyFont="1" applyFill="1" applyBorder="1" applyAlignment="1">
      <alignment horizontal="center" vertical="center" wrapText="1"/>
    </xf>
    <xf numFmtId="4" fontId="21" fillId="4" borderId="1" xfId="0" applyNumberFormat="1" applyFont="1" applyFill="1" applyBorder="1" applyAlignment="1">
      <alignment horizontal="center" vertical="center" wrapText="1"/>
    </xf>
    <xf numFmtId="167" fontId="21" fillId="4" borderId="1" xfId="0" applyNumberFormat="1" applyFont="1" applyFill="1" applyBorder="1" applyAlignment="1">
      <alignment horizontal="center" vertical="center" wrapText="1"/>
    </xf>
    <xf numFmtId="168" fontId="12" fillId="4" borderId="1" xfId="0" applyNumberFormat="1" applyFont="1" applyFill="1" applyBorder="1" applyAlignment="1">
      <alignment horizontal="center" vertical="center" wrapText="1"/>
    </xf>
    <xf numFmtId="0" fontId="5" fillId="4" borderId="15" xfId="0" applyFont="1" applyFill="1" applyBorder="1" applyAlignment="1">
      <alignment horizontal="left" vertical="center" wrapText="1"/>
    </xf>
    <xf numFmtId="4" fontId="5" fillId="4" borderId="15" xfId="0" applyNumberFormat="1" applyFont="1" applyFill="1" applyBorder="1" applyAlignment="1">
      <alignment wrapText="1"/>
    </xf>
    <xf numFmtId="167" fontId="12" fillId="4" borderId="15"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23" fillId="4" borderId="12" xfId="0" applyFont="1" applyFill="1" applyBorder="1" applyAlignment="1">
      <alignment horizontal="center" vertical="center" wrapText="1"/>
    </xf>
    <xf numFmtId="2" fontId="7" fillId="6" borderId="1" xfId="0" quotePrefix="1" applyNumberFormat="1" applyFont="1" applyFill="1" applyBorder="1" applyAlignment="1">
      <alignment horizontal="left" vertical="center" wrapText="1"/>
    </xf>
    <xf numFmtId="169" fontId="5" fillId="0" borderId="1" xfId="0" applyNumberFormat="1" applyFont="1" applyBorder="1" applyAlignment="1">
      <alignment horizontal="center" vertical="center" wrapText="1"/>
    </xf>
    <xf numFmtId="4" fontId="5" fillId="5" borderId="2" xfId="0" applyNumberFormat="1" applyFont="1" applyFill="1" applyBorder="1" applyAlignment="1">
      <alignment horizontal="center" vertical="center" wrapText="1"/>
    </xf>
    <xf numFmtId="167" fontId="5" fillId="5" borderId="2"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4" borderId="17" xfId="0"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4" borderId="2" xfId="0" applyFont="1" applyFill="1" applyBorder="1" applyAlignment="1">
      <alignment horizontal="left" vertical="center" wrapText="1"/>
    </xf>
    <xf numFmtId="4" fontId="6" fillId="4" borderId="2" xfId="0" applyNumberFormat="1" applyFont="1" applyFill="1" applyBorder="1" applyAlignment="1">
      <alignment horizontal="center" vertical="center" wrapText="1"/>
    </xf>
    <xf numFmtId="167" fontId="6" fillId="4" borderId="2" xfId="0" applyNumberFormat="1" applyFont="1" applyFill="1" applyBorder="1" applyAlignment="1">
      <alignment horizontal="center" vertical="center" wrapText="1"/>
    </xf>
    <xf numFmtId="167" fontId="5" fillId="4" borderId="2" xfId="0" applyNumberFormat="1" applyFont="1" applyFill="1" applyBorder="1" applyAlignment="1">
      <alignment horizontal="center" vertical="center" wrapText="1"/>
    </xf>
    <xf numFmtId="0" fontId="6" fillId="4" borderId="22" xfId="0" applyFont="1" applyFill="1" applyBorder="1" applyAlignment="1" applyProtection="1">
      <alignment horizontal="left" vertical="center" wrapText="1"/>
      <protection locked="0"/>
    </xf>
    <xf numFmtId="0" fontId="5" fillId="4" borderId="5" xfId="0" applyFont="1" applyFill="1" applyBorder="1" applyAlignment="1">
      <alignment horizontal="left" vertical="center" wrapText="1"/>
    </xf>
    <xf numFmtId="0" fontId="5" fillId="0" borderId="0" xfId="0" applyFont="1" applyFill="1" applyBorder="1" applyAlignment="1">
      <alignment horizontal="right" wrapText="1"/>
    </xf>
    <xf numFmtId="2" fontId="7" fillId="6" borderId="1" xfId="0" quotePrefix="1" applyNumberFormat="1" applyFont="1" applyFill="1" applyBorder="1" applyAlignment="1">
      <alignment horizontal="left" vertical="center" wrapText="1"/>
    </xf>
    <xf numFmtId="49" fontId="7" fillId="6" borderId="1" xfId="3" applyNumberFormat="1" applyFont="1" applyFill="1" applyBorder="1" applyAlignment="1">
      <alignment horizontal="justify" vertical="center" wrapText="1"/>
    </xf>
    <xf numFmtId="4" fontId="7" fillId="6" borderId="1" xfId="0" applyNumberFormat="1" applyFont="1" applyFill="1" applyBorder="1" applyAlignment="1">
      <alignment horizontal="left" vertical="top" wrapText="1"/>
    </xf>
    <xf numFmtId="4" fontId="7" fillId="6" borderId="1" xfId="0" applyNumberFormat="1" applyFont="1" applyFill="1" applyBorder="1" applyAlignment="1">
      <alignment horizontal="center" vertical="top" wrapText="1"/>
    </xf>
    <xf numFmtId="4" fontId="19" fillId="6" borderId="1" xfId="0" applyNumberFormat="1" applyFont="1" applyFill="1" applyBorder="1" applyAlignment="1">
      <alignment horizontal="center" vertical="center" wrapText="1"/>
    </xf>
    <xf numFmtId="167" fontId="19" fillId="6" borderId="1" xfId="0" applyNumberFormat="1" applyFont="1" applyFill="1" applyBorder="1" applyAlignment="1">
      <alignment horizontal="left" vertical="center" wrapText="1"/>
    </xf>
    <xf numFmtId="0" fontId="23" fillId="6" borderId="1" xfId="0" applyFont="1" applyFill="1" applyBorder="1" applyAlignment="1">
      <alignment horizontal="center" vertical="center" wrapText="1"/>
    </xf>
    <xf numFmtId="0" fontId="3" fillId="6" borderId="1" xfId="0" applyFont="1" applyFill="1" applyBorder="1" applyAlignment="1">
      <alignment vertical="center" wrapText="1"/>
    </xf>
    <xf numFmtId="167" fontId="3" fillId="6" borderId="1" xfId="0" applyNumberFormat="1" applyFont="1" applyFill="1" applyBorder="1" applyAlignment="1">
      <alignment horizontal="center" vertical="center" wrapText="1"/>
    </xf>
    <xf numFmtId="4" fontId="5" fillId="6" borderId="1" xfId="0" applyNumberFormat="1" applyFont="1" applyFill="1" applyBorder="1" applyAlignment="1">
      <alignment horizontal="left" vertical="center" wrapText="1"/>
    </xf>
    <xf numFmtId="4" fontId="3" fillId="6" borderId="1" xfId="0" applyNumberFormat="1" applyFont="1" applyFill="1" applyBorder="1" applyAlignment="1">
      <alignment horizontal="left" vertical="center" wrapText="1"/>
    </xf>
    <xf numFmtId="4" fontId="5" fillId="6" borderId="1" xfId="0" applyNumberFormat="1" applyFont="1" applyFill="1" applyBorder="1" applyAlignment="1">
      <alignment horizontal="center" vertical="top" wrapText="1"/>
    </xf>
    <xf numFmtId="0" fontId="5" fillId="6" borderId="1" xfId="0" applyFont="1" applyFill="1" applyBorder="1" applyAlignment="1">
      <alignment vertical="center" wrapText="1"/>
    </xf>
    <xf numFmtId="4" fontId="19" fillId="6" borderId="1" xfId="0" applyNumberFormat="1" applyFont="1" applyFill="1" applyBorder="1" applyAlignment="1">
      <alignment horizontal="center" vertical="top" wrapText="1"/>
    </xf>
    <xf numFmtId="4" fontId="18" fillId="6" borderId="1" xfId="0" applyNumberFormat="1" applyFont="1" applyFill="1" applyBorder="1" applyAlignment="1">
      <alignment horizontal="center" vertical="top" wrapText="1"/>
    </xf>
    <xf numFmtId="2" fontId="17" fillId="4" borderId="1" xfId="5" applyNumberFormat="1" applyFont="1" applyFill="1" applyBorder="1" applyAlignment="1">
      <alignment horizontal="center" vertical="center" wrapText="1"/>
    </xf>
    <xf numFmtId="4" fontId="17" fillId="4" borderId="1" xfId="5" applyNumberFormat="1" applyFont="1" applyFill="1" applyBorder="1" applyAlignment="1">
      <alignment horizontal="center" vertical="center" wrapText="1"/>
    </xf>
    <xf numFmtId="174" fontId="5" fillId="6" borderId="1"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5" fillId="4" borderId="1" xfId="0" applyFont="1" applyFill="1" applyBorder="1" applyAlignment="1">
      <alignment horizontal="left" vertical="center" wrapText="1"/>
    </xf>
    <xf numFmtId="0" fontId="6" fillId="14" borderId="0" xfId="0" applyFont="1" applyFill="1" applyAlignment="1">
      <alignment horizontal="left" vertical="top" wrapText="1"/>
    </xf>
    <xf numFmtId="0" fontId="5" fillId="14" borderId="0" xfId="0" applyFont="1" applyFill="1" applyAlignment="1">
      <alignment horizontal="left" vertical="top" wrapText="1"/>
    </xf>
    <xf numFmtId="10" fontId="6" fillId="4"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2" fontId="41" fillId="0" borderId="1" xfId="0" applyNumberFormat="1" applyFont="1" applyFill="1" applyBorder="1" applyAlignment="1">
      <alignment horizontal="center" vertical="center" wrapText="1"/>
    </xf>
    <xf numFmtId="2" fontId="36" fillId="0" borderId="1" xfId="0" applyNumberFormat="1" applyFont="1" applyFill="1" applyBorder="1" applyAlignment="1">
      <alignment horizontal="center" vertical="center" wrapText="1"/>
    </xf>
    <xf numFmtId="4" fontId="36" fillId="0" borderId="1" xfId="0" applyNumberFormat="1" applyFont="1" applyFill="1" applyBorder="1" applyAlignment="1">
      <alignment horizontal="center" vertical="center" wrapText="1"/>
    </xf>
    <xf numFmtId="4" fontId="7" fillId="6" borderId="1" xfId="0" applyNumberFormat="1" applyFont="1" applyFill="1" applyBorder="1" applyAlignment="1">
      <alignment horizontal="left" vertical="center" wrapText="1"/>
    </xf>
    <xf numFmtId="16" fontId="6" fillId="0" borderId="1" xfId="0" applyNumberFormat="1" applyFont="1" applyFill="1" applyBorder="1" applyAlignment="1">
      <alignment vertical="center" wrapText="1"/>
    </xf>
    <xf numFmtId="0" fontId="3" fillId="0" borderId="1" xfId="6"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22" fillId="0" borderId="1" xfId="0" applyFont="1" applyFill="1" applyBorder="1" applyAlignment="1">
      <alignment vertical="center" wrapText="1"/>
    </xf>
    <xf numFmtId="4" fontId="22" fillId="0" borderId="1" xfId="0"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4" fontId="5" fillId="4" borderId="1" xfId="0" applyNumberFormat="1" applyFont="1" applyFill="1" applyBorder="1" applyAlignment="1">
      <alignment horizontal="center" wrapText="1"/>
    </xf>
    <xf numFmtId="4" fontId="6" fillId="4" borderId="1" xfId="0" applyNumberFormat="1" applyFont="1" applyFill="1" applyBorder="1" applyAlignment="1">
      <alignment horizontal="center" wrapText="1"/>
    </xf>
    <xf numFmtId="0" fontId="25" fillId="4" borderId="1" xfId="0" applyFont="1" applyFill="1" applyBorder="1" applyAlignment="1">
      <alignment horizontal="center" vertical="center" wrapText="1"/>
    </xf>
    <xf numFmtId="4" fontId="5" fillId="0" borderId="1" xfId="0" applyNumberFormat="1" applyFont="1" applyFill="1" applyBorder="1" applyAlignment="1">
      <alignment horizontal="center" vertical="top" wrapText="1"/>
    </xf>
    <xf numFmtId="9" fontId="18" fillId="6" borderId="1" xfId="0" applyNumberFormat="1" applyFont="1" applyFill="1" applyBorder="1" applyAlignment="1">
      <alignment horizontal="center" vertical="center" wrapText="1"/>
    </xf>
    <xf numFmtId="0" fontId="8" fillId="0" borderId="1" xfId="0" quotePrefix="1" applyFont="1" applyFill="1" applyBorder="1" applyAlignment="1">
      <alignment horizontal="left" vertical="center" wrapText="1"/>
    </xf>
    <xf numFmtId="0" fontId="5" fillId="0" borderId="1" xfId="0" quotePrefix="1" applyFont="1" applyFill="1" applyBorder="1" applyAlignment="1">
      <alignment horizontal="left" vertical="center" wrapText="1"/>
    </xf>
    <xf numFmtId="4" fontId="8" fillId="0" borderId="1" xfId="0" quotePrefix="1" applyNumberFormat="1" applyFont="1" applyFill="1" applyBorder="1" applyAlignment="1">
      <alignment horizontal="center" vertical="center" wrapText="1"/>
    </xf>
    <xf numFmtId="4" fontId="5" fillId="0" borderId="1" xfId="0" quotePrefix="1" applyNumberFormat="1" applyFont="1" applyFill="1" applyBorder="1" applyAlignment="1">
      <alignment horizontal="center" vertical="center" wrapText="1"/>
    </xf>
    <xf numFmtId="4" fontId="5" fillId="6" borderId="1" xfId="0" applyNumberFormat="1" applyFont="1" applyFill="1" applyBorder="1" applyAlignment="1">
      <alignment horizontal="left" vertical="top" wrapText="1"/>
    </xf>
    <xf numFmtId="164" fontId="7" fillId="6" borderId="1" xfId="0" applyNumberFormat="1" applyFont="1" applyFill="1" applyBorder="1" applyAlignment="1">
      <alignment horizontal="left" vertical="center" wrapText="1"/>
    </xf>
    <xf numFmtId="164" fontId="5" fillId="6" borderId="1" xfId="0" applyNumberFormat="1" applyFont="1" applyFill="1" applyBorder="1" applyAlignment="1">
      <alignment horizontal="left" vertical="center" wrapText="1"/>
    </xf>
    <xf numFmtId="164" fontId="5" fillId="6" borderId="1" xfId="0" applyNumberFormat="1" applyFont="1" applyFill="1" applyBorder="1" applyAlignment="1">
      <alignment horizontal="center" vertical="center" wrapText="1"/>
    </xf>
    <xf numFmtId="167" fontId="5" fillId="6" borderId="1" xfId="0" applyNumberFormat="1" applyFont="1" applyFill="1" applyBorder="1" applyAlignment="1">
      <alignment horizontal="center" vertical="top" wrapText="1"/>
    </xf>
    <xf numFmtId="167" fontId="19" fillId="6"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top" wrapText="1"/>
    </xf>
    <xf numFmtId="4" fontId="44" fillId="0" borderId="0" xfId="0" applyNumberFormat="1" applyFont="1" applyAlignment="1">
      <alignment horizontal="center"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justify" vertical="top" wrapText="1"/>
    </xf>
    <xf numFmtId="9" fontId="45"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4" fontId="20" fillId="4" borderId="1" xfId="5" applyNumberFormat="1" applyFont="1" applyFill="1" applyBorder="1" applyAlignment="1">
      <alignment horizontal="center" vertical="center" wrapText="1"/>
    </xf>
    <xf numFmtId="4" fontId="41" fillId="4" borderId="1" xfId="0" applyNumberFormat="1" applyFont="1" applyFill="1" applyBorder="1" applyAlignment="1">
      <alignment horizontal="center" vertical="center" wrapText="1"/>
    </xf>
    <xf numFmtId="167" fontId="41" fillId="0" borderId="1" xfId="0" applyNumberFormat="1" applyFont="1" applyFill="1" applyBorder="1" applyAlignment="1">
      <alignment horizontal="center" vertical="center" wrapText="1"/>
    </xf>
    <xf numFmtId="172" fontId="6" fillId="4"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top"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172" fontId="5" fillId="0" borderId="4" xfId="0" applyNumberFormat="1" applyFont="1" applyFill="1" applyBorder="1" applyAlignment="1">
      <alignment horizontal="center" vertical="center" wrapText="1"/>
    </xf>
    <xf numFmtId="0" fontId="9" fillId="0" borderId="0" xfId="0" quotePrefix="1"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 fontId="12" fillId="4" borderId="15" xfId="0" applyNumberFormat="1" applyFont="1" applyFill="1" applyBorder="1" applyAlignment="1">
      <alignment wrapText="1"/>
    </xf>
    <xf numFmtId="4" fontId="12" fillId="4" borderId="15"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4" borderId="1" xfId="0" applyFont="1" applyFill="1" applyBorder="1" applyAlignment="1">
      <alignment horizontal="left" vertical="top" wrapText="1"/>
    </xf>
    <xf numFmtId="0" fontId="5" fillId="4" borderId="11" xfId="0" applyFont="1" applyFill="1" applyBorder="1" applyAlignment="1">
      <alignment horizontal="justify"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4" borderId="1" xfId="0" applyFont="1" applyFill="1" applyBorder="1" applyAlignment="1">
      <alignment horizontal="center" vertical="top" wrapText="1"/>
    </xf>
    <xf numFmtId="164" fontId="5" fillId="4" borderId="13" xfId="0" applyNumberFormat="1" applyFont="1" applyFill="1" applyBorder="1" applyAlignment="1">
      <alignment horizontal="justify" vertical="top" wrapText="1"/>
    </xf>
    <xf numFmtId="0" fontId="5" fillId="4" borderId="1"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15" fillId="15" borderId="1" xfId="3" applyNumberFormat="1" applyFont="1" applyFill="1" applyBorder="1" applyAlignment="1">
      <alignment vertical="center" wrapText="1"/>
    </xf>
    <xf numFmtId="0" fontId="16" fillId="15" borderId="1" xfId="0" applyFont="1" applyFill="1" applyBorder="1" applyAlignment="1">
      <alignment vertical="center" wrapText="1"/>
    </xf>
    <xf numFmtId="4" fontId="7" fillId="15" borderId="1" xfId="0" applyNumberFormat="1" applyFont="1" applyFill="1" applyBorder="1" applyAlignment="1">
      <alignment horizontal="center" vertical="center" wrapText="1"/>
    </xf>
    <xf numFmtId="4" fontId="16" fillId="15" borderId="1" xfId="0" applyNumberFormat="1" applyFont="1" applyFill="1" applyBorder="1" applyAlignment="1">
      <alignment horizontal="center" vertical="center" wrapText="1"/>
    </xf>
    <xf numFmtId="167" fontId="7" fillId="15" borderId="1" xfId="0" applyNumberFormat="1" applyFont="1" applyFill="1" applyBorder="1" applyAlignment="1">
      <alignment horizontal="center" vertical="center" wrapText="1"/>
    </xf>
    <xf numFmtId="169" fontId="7" fillId="15" borderId="1" xfId="0" applyNumberFormat="1" applyFont="1" applyFill="1" applyBorder="1" applyAlignment="1">
      <alignment horizontal="center" vertical="center" wrapText="1"/>
    </xf>
    <xf numFmtId="0" fontId="17" fillId="15" borderId="1" xfId="0" applyFont="1" applyFill="1" applyBorder="1" applyAlignment="1">
      <alignment vertical="center" wrapText="1"/>
    </xf>
    <xf numFmtId="0" fontId="5" fillId="15" borderId="1" xfId="0" applyFont="1" applyFill="1" applyBorder="1" applyAlignment="1">
      <alignment horizontal="left" vertical="center" wrapText="1"/>
    </xf>
    <xf numFmtId="4" fontId="17" fillId="15" borderId="1" xfId="0" applyNumberFormat="1" applyFont="1" applyFill="1" applyBorder="1" applyAlignment="1">
      <alignment horizontal="center" vertical="center" wrapText="1"/>
    </xf>
    <xf numFmtId="167" fontId="5" fillId="15" borderId="1" xfId="0" applyNumberFormat="1" applyFont="1" applyFill="1" applyBorder="1" applyAlignment="1">
      <alignment horizontal="center" vertical="center" wrapText="1"/>
    </xf>
    <xf numFmtId="169" fontId="17" fillId="15" borderId="1" xfId="0" applyNumberFormat="1" applyFont="1" applyFill="1" applyBorder="1" applyAlignment="1">
      <alignment horizontal="center" vertical="center" wrapText="1"/>
    </xf>
    <xf numFmtId="4" fontId="5" fillId="15" borderId="1" xfId="0" applyNumberFormat="1" applyFont="1" applyFill="1" applyBorder="1" applyAlignment="1">
      <alignment horizontal="center" vertical="center" wrapText="1"/>
    </xf>
    <xf numFmtId="167" fontId="19" fillId="15" borderId="1" xfId="0" applyNumberFormat="1" applyFont="1" applyFill="1" applyBorder="1" applyAlignment="1">
      <alignment horizontal="right" vertical="top" wrapText="1"/>
    </xf>
    <xf numFmtId="167" fontId="18" fillId="15" borderId="1" xfId="0" applyNumberFormat="1" applyFont="1" applyFill="1" applyBorder="1" applyAlignment="1">
      <alignment horizontal="center" vertical="center" wrapText="1"/>
    </xf>
    <xf numFmtId="167" fontId="18" fillId="15" borderId="1" xfId="0" applyNumberFormat="1" applyFont="1" applyFill="1" applyBorder="1" applyAlignment="1">
      <alignment horizontal="right" vertical="top" wrapText="1"/>
    </xf>
    <xf numFmtId="4" fontId="30"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9" fontId="20" fillId="4" borderId="1" xfId="0" applyNumberFormat="1" applyFont="1" applyFill="1" applyBorder="1" applyAlignment="1">
      <alignment horizontal="center" vertical="center" wrapText="1"/>
    </xf>
    <xf numFmtId="4" fontId="20" fillId="4" borderId="1" xfId="0" applyNumberFormat="1" applyFont="1" applyFill="1" applyBorder="1" applyAlignment="1">
      <alignment horizontal="center" vertical="center" wrapText="1"/>
    </xf>
    <xf numFmtId="2" fontId="7" fillId="0" borderId="1" xfId="0" applyNumberFormat="1" applyFont="1" applyFill="1" applyBorder="1" applyAlignment="1" applyProtection="1">
      <alignment horizontal="center" vertical="center" wrapText="1"/>
      <protection locked="0"/>
    </xf>
    <xf numFmtId="2"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justify" vertical="center" wrapText="1"/>
      <protection locked="0"/>
    </xf>
    <xf numFmtId="0" fontId="6" fillId="0" borderId="1" xfId="0" applyFont="1" applyFill="1" applyBorder="1" applyAlignment="1">
      <alignment vertical="center" wrapText="1"/>
    </xf>
    <xf numFmtId="175" fontId="41" fillId="0" borderId="1" xfId="0" applyNumberFormat="1"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 fontId="5" fillId="0" borderId="1" xfId="0" applyNumberFormat="1" applyFont="1" applyFill="1" applyBorder="1" applyAlignment="1" applyProtection="1">
      <alignment horizontal="center" vertical="center" wrapText="1"/>
      <protection locked="0"/>
    </xf>
    <xf numFmtId="4" fontId="12" fillId="0" borderId="1" xfId="0" applyNumberFormat="1" applyFont="1" applyFill="1" applyBorder="1" applyAlignment="1">
      <alignment horizontal="left" vertical="top" wrapText="1"/>
    </xf>
    <xf numFmtId="167" fontId="12" fillId="4" borderId="1" xfId="0" applyNumberFormat="1" applyFont="1" applyFill="1" applyBorder="1" applyAlignment="1" applyProtection="1">
      <alignment horizontal="center" vertical="center" wrapText="1"/>
      <protection locked="0"/>
    </xf>
    <xf numFmtId="4" fontId="20" fillId="4" borderId="1" xfId="0" applyNumberFormat="1" applyFont="1" applyFill="1" applyBorder="1" applyAlignment="1" applyProtection="1">
      <alignment horizontal="center" vertical="center" wrapText="1"/>
      <protection locked="0"/>
    </xf>
    <xf numFmtId="4" fontId="12" fillId="4" borderId="1" xfId="0" applyNumberFormat="1" applyFont="1" applyFill="1" applyBorder="1" applyAlignment="1" applyProtection="1">
      <alignment horizontal="center" vertical="center" wrapText="1"/>
      <protection locked="0"/>
    </xf>
    <xf numFmtId="164" fontId="5" fillId="4" borderId="26" xfId="0" applyNumberFormat="1" applyFont="1" applyFill="1" applyBorder="1" applyAlignment="1">
      <alignment horizontal="justify" vertical="center" wrapText="1"/>
    </xf>
    <xf numFmtId="164" fontId="5" fillId="4" borderId="9" xfId="0" applyNumberFormat="1" applyFont="1" applyFill="1" applyBorder="1" applyAlignment="1">
      <alignment horizontal="justify" vertical="center" wrapText="1"/>
    </xf>
    <xf numFmtId="164" fontId="5" fillId="4" borderId="11" xfId="0" applyNumberFormat="1" applyFont="1" applyFill="1" applyBorder="1" applyAlignment="1">
      <alignment horizontal="justify" vertical="center" wrapText="1"/>
    </xf>
    <xf numFmtId="0" fontId="5" fillId="4" borderId="1" xfId="0" applyFont="1" applyFill="1" applyBorder="1" applyAlignment="1">
      <alignment horizontal="left" vertical="top" wrapText="1"/>
    </xf>
    <xf numFmtId="4" fontId="5" fillId="4" borderId="13" xfId="0" applyNumberFormat="1" applyFont="1" applyFill="1" applyBorder="1" applyAlignment="1">
      <alignment horizontal="justify" vertical="center" wrapText="1"/>
    </xf>
    <xf numFmtId="0" fontId="5" fillId="0" borderId="13" xfId="0" applyFont="1" applyFill="1" applyBorder="1" applyAlignment="1">
      <alignment horizontal="justify" vertical="top" wrapText="1"/>
    </xf>
    <xf numFmtId="0" fontId="5" fillId="0" borderId="13" xfId="0" applyFont="1" applyFill="1" applyBorder="1" applyAlignment="1">
      <alignment horizontal="left" vertical="center" wrapText="1"/>
    </xf>
    <xf numFmtId="0" fontId="5" fillId="0" borderId="26"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1" xfId="0" applyFont="1" applyFill="1" applyBorder="1" applyAlignment="1">
      <alignment horizontal="justify" vertical="top" wrapText="1"/>
    </xf>
    <xf numFmtId="4" fontId="5" fillId="0" borderId="13" xfId="0" applyNumberFormat="1" applyFont="1" applyFill="1" applyBorder="1" applyAlignment="1">
      <alignment horizontal="left" vertical="center" wrapText="1"/>
    </xf>
    <xf numFmtId="4" fontId="5" fillId="4" borderId="13" xfId="0" applyNumberFormat="1" applyFont="1" applyFill="1" applyBorder="1" applyAlignment="1">
      <alignment horizontal="left" vertical="center" wrapText="1"/>
    </xf>
    <xf numFmtId="0" fontId="7" fillId="4" borderId="13" xfId="0" applyFont="1" applyFill="1" applyBorder="1" applyAlignment="1">
      <alignment horizontal="justify" vertical="center" wrapText="1"/>
    </xf>
    <xf numFmtId="0" fontId="5" fillId="4" borderId="26" xfId="0" applyFont="1" applyFill="1" applyBorder="1" applyAlignment="1">
      <alignment horizontal="justify" vertical="top" wrapText="1"/>
    </xf>
    <xf numFmtId="0" fontId="5" fillId="4" borderId="9" xfId="0" applyFont="1" applyFill="1" applyBorder="1" applyAlignment="1">
      <alignment horizontal="justify" vertical="top" wrapText="1"/>
    </xf>
    <xf numFmtId="0" fontId="5" fillId="4" borderId="11" xfId="0" applyFont="1" applyFill="1" applyBorder="1" applyAlignment="1">
      <alignment horizontal="justify" vertical="top" wrapText="1"/>
    </xf>
    <xf numFmtId="0" fontId="5" fillId="4" borderId="13" xfId="0" applyFont="1" applyFill="1" applyBorder="1" applyAlignment="1">
      <alignment horizontal="justify" vertical="top" wrapText="1"/>
    </xf>
    <xf numFmtId="0" fontId="5" fillId="4" borderId="13" xfId="0" applyFont="1" applyFill="1" applyBorder="1" applyAlignment="1">
      <alignment horizontal="center" vertical="center" wrapText="1"/>
    </xf>
    <xf numFmtId="4" fontId="5" fillId="4" borderId="13" xfId="0" applyNumberFormat="1" applyFont="1" applyFill="1" applyBorder="1" applyAlignment="1">
      <alignment horizontal="justify" vertical="top" wrapText="1"/>
    </xf>
    <xf numFmtId="4" fontId="5" fillId="4" borderId="26" xfId="0" applyNumberFormat="1" applyFont="1" applyFill="1" applyBorder="1" applyAlignment="1">
      <alignment horizontal="justify" vertical="top" wrapText="1"/>
    </xf>
    <xf numFmtId="4" fontId="5" fillId="4" borderId="9" xfId="0" applyNumberFormat="1" applyFont="1" applyFill="1" applyBorder="1" applyAlignment="1">
      <alignment horizontal="justify" vertical="top" wrapText="1"/>
    </xf>
    <xf numFmtId="4" fontId="5" fillId="4" borderId="11" xfId="0" applyNumberFormat="1" applyFont="1" applyFill="1" applyBorder="1" applyAlignment="1">
      <alignment horizontal="justify" vertical="top" wrapText="1"/>
    </xf>
    <xf numFmtId="0" fontId="5" fillId="4" borderId="1" xfId="0" applyFont="1" applyFill="1" applyBorder="1" applyAlignment="1">
      <alignment horizontal="left" vertical="center" wrapText="1"/>
    </xf>
    <xf numFmtId="0" fontId="5" fillId="0" borderId="13" xfId="0" applyFont="1" applyFill="1" applyBorder="1" applyAlignment="1">
      <alignment horizontal="justify" vertical="center" wrapText="1"/>
    </xf>
    <xf numFmtId="164" fontId="5" fillId="4" borderId="26" xfId="0" applyNumberFormat="1" applyFont="1" applyFill="1" applyBorder="1" applyAlignment="1">
      <alignment horizontal="justify" vertical="top" wrapText="1"/>
    </xf>
    <xf numFmtId="164" fontId="5" fillId="4" borderId="9" xfId="0" applyNumberFormat="1" applyFont="1" applyFill="1" applyBorder="1" applyAlignment="1">
      <alignment horizontal="justify" vertical="top" wrapText="1"/>
    </xf>
    <xf numFmtId="164" fontId="5" fillId="4" borderId="11" xfId="0" applyNumberFormat="1" applyFont="1" applyFill="1" applyBorder="1" applyAlignment="1">
      <alignment horizontal="justify" vertical="top" wrapText="1"/>
    </xf>
    <xf numFmtId="4" fontId="5" fillId="4" borderId="26" xfId="0" applyNumberFormat="1" applyFont="1" applyFill="1" applyBorder="1" applyAlignment="1">
      <alignment horizontal="justify" vertical="center" wrapText="1"/>
    </xf>
    <xf numFmtId="4" fontId="5" fillId="4" borderId="9" xfId="0" applyNumberFormat="1" applyFont="1" applyFill="1" applyBorder="1" applyAlignment="1">
      <alignment horizontal="justify" vertical="center" wrapText="1"/>
    </xf>
    <xf numFmtId="0" fontId="7" fillId="4" borderId="26" xfId="0" applyFont="1" applyFill="1" applyBorder="1" applyAlignment="1">
      <alignment horizontal="justify" vertical="top" wrapText="1"/>
    </xf>
    <xf numFmtId="0" fontId="7" fillId="4" borderId="9" xfId="0" applyFont="1" applyFill="1" applyBorder="1" applyAlignment="1">
      <alignment horizontal="justify" vertical="top" wrapText="1"/>
    </xf>
    <xf numFmtId="0" fontId="7" fillId="4" borderId="11" xfId="0" applyFont="1" applyFill="1" applyBorder="1" applyAlignment="1">
      <alignment horizontal="justify" vertical="top" wrapText="1"/>
    </xf>
    <xf numFmtId="0" fontId="7" fillId="4" borderId="13" xfId="0" applyFont="1" applyFill="1" applyBorder="1" applyAlignment="1">
      <alignment horizontal="justify" vertical="top" wrapText="1"/>
    </xf>
    <xf numFmtId="0" fontId="33" fillId="4" borderId="26" xfId="0" applyFont="1" applyFill="1" applyBorder="1" applyAlignment="1">
      <alignment horizontal="left" vertical="top" wrapText="1"/>
    </xf>
    <xf numFmtId="0" fontId="33" fillId="4" borderId="9" xfId="0" applyFont="1" applyFill="1" applyBorder="1" applyAlignment="1">
      <alignment horizontal="left" vertical="top" wrapText="1"/>
    </xf>
    <xf numFmtId="0" fontId="33" fillId="4" borderId="11"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4" borderId="11" xfId="0" applyFont="1" applyFill="1" applyBorder="1" applyAlignment="1">
      <alignment horizontal="left" vertical="top" wrapText="1"/>
    </xf>
    <xf numFmtId="9" fontId="43" fillId="0" borderId="2" xfId="2" applyFont="1" applyFill="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9" fontId="43" fillId="0" borderId="2" xfId="42" applyFont="1" applyFill="1" applyBorder="1" applyAlignment="1">
      <alignment horizontal="left" vertical="center" wrapText="1"/>
    </xf>
    <xf numFmtId="0" fontId="5" fillId="4" borderId="13" xfId="0" applyFont="1" applyFill="1" applyBorder="1" applyAlignment="1">
      <alignment horizontal="justify" vertical="center" wrapText="1"/>
    </xf>
    <xf numFmtId="0" fontId="5" fillId="4" borderId="13" xfId="0" applyFont="1" applyFill="1" applyBorder="1" applyAlignment="1">
      <alignment horizontal="left" vertical="top" wrapText="1"/>
    </xf>
    <xf numFmtId="0" fontId="5" fillId="0" borderId="1" xfId="0" applyFont="1" applyFill="1" applyBorder="1" applyAlignment="1">
      <alignment horizontal="left" vertical="center" wrapText="1"/>
    </xf>
    <xf numFmtId="0" fontId="37" fillId="4" borderId="26" xfId="0" applyFont="1" applyFill="1" applyBorder="1" applyAlignment="1">
      <alignment horizontal="left" vertical="top" wrapText="1"/>
    </xf>
    <xf numFmtId="0" fontId="37" fillId="4" borderId="9" xfId="0" applyFont="1" applyFill="1" applyBorder="1" applyAlignment="1">
      <alignment horizontal="left" vertical="top" wrapText="1"/>
    </xf>
    <xf numFmtId="0" fontId="37" fillId="4" borderId="11" xfId="0" applyFont="1" applyFill="1" applyBorder="1" applyAlignment="1">
      <alignment horizontal="left" vertical="top" wrapText="1"/>
    </xf>
    <xf numFmtId="0" fontId="7" fillId="0" borderId="13" xfId="0" applyFont="1" applyFill="1" applyBorder="1" applyAlignment="1">
      <alignment horizontal="justify" vertical="top" wrapText="1"/>
    </xf>
    <xf numFmtId="0" fontId="6" fillId="4" borderId="13" xfId="0" applyFont="1" applyFill="1" applyBorder="1" applyAlignment="1">
      <alignment horizontal="justify" vertical="top" wrapText="1"/>
    </xf>
    <xf numFmtId="0" fontId="7" fillId="0" borderId="13" xfId="0" applyFont="1" applyFill="1" applyBorder="1" applyAlignment="1">
      <alignment horizontal="justify" vertical="center" wrapText="1"/>
    </xf>
    <xf numFmtId="0" fontId="7" fillId="4" borderId="13" xfId="0" applyFont="1" applyFill="1" applyBorder="1" applyAlignment="1">
      <alignment horizontal="center" vertical="top" wrapText="1"/>
    </xf>
    <xf numFmtId="4" fontId="5" fillId="0" borderId="26" xfId="0" applyNumberFormat="1" applyFont="1" applyFill="1" applyBorder="1" applyAlignment="1">
      <alignment horizontal="justify" vertical="top" wrapText="1"/>
    </xf>
    <xf numFmtId="4" fontId="5" fillId="0" borderId="9" xfId="0" applyNumberFormat="1" applyFont="1" applyFill="1" applyBorder="1" applyAlignment="1">
      <alignment horizontal="justify" vertical="top" wrapText="1"/>
    </xf>
    <xf numFmtId="4" fontId="5" fillId="0" borderId="11" xfId="0" applyNumberFormat="1" applyFont="1" applyFill="1" applyBorder="1" applyAlignment="1">
      <alignment horizontal="justify" vertical="top" wrapText="1"/>
    </xf>
    <xf numFmtId="4" fontId="5" fillId="0" borderId="13" xfId="0" applyNumberFormat="1" applyFont="1" applyFill="1" applyBorder="1" applyAlignment="1">
      <alignment horizontal="justify" vertical="center" wrapText="1"/>
    </xf>
    <xf numFmtId="0" fontId="33" fillId="0" borderId="26"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11" xfId="0" applyFont="1" applyFill="1" applyBorder="1" applyAlignment="1">
      <alignment horizontal="left"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33" fillId="0" borderId="2" xfId="0" applyFont="1" applyFill="1" applyBorder="1" applyAlignment="1">
      <alignment horizontal="left" vertical="top" wrapText="1"/>
    </xf>
    <xf numFmtId="0" fontId="33" fillId="0" borderId="3" xfId="0" applyFont="1" applyFill="1" applyBorder="1" applyAlignment="1">
      <alignment horizontal="left" vertical="top" wrapText="1"/>
    </xf>
    <xf numFmtId="0" fontId="33" fillId="0" borderId="4" xfId="0" applyFont="1" applyFill="1" applyBorder="1" applyAlignment="1">
      <alignment horizontal="left" vertical="top" wrapText="1"/>
    </xf>
    <xf numFmtId="0" fontId="5" fillId="0" borderId="13" xfId="0" applyNumberFormat="1"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3" xfId="0" applyFont="1" applyFill="1" applyBorder="1" applyAlignment="1">
      <alignment horizontal="center" vertical="top" wrapText="1"/>
    </xf>
    <xf numFmtId="0" fontId="7" fillId="0" borderId="1" xfId="0" applyFont="1" applyFill="1" applyBorder="1" applyAlignment="1">
      <alignment horizontal="left" vertical="top" wrapText="1"/>
    </xf>
    <xf numFmtId="0" fontId="7" fillId="0" borderId="13" xfId="0" applyFont="1" applyFill="1" applyBorder="1" applyAlignment="1">
      <alignment horizontal="center" vertical="top" wrapText="1"/>
    </xf>
    <xf numFmtId="0" fontId="5" fillId="0" borderId="26"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1" xfId="0" applyFont="1" applyFill="1" applyBorder="1" applyAlignment="1">
      <alignment horizontal="left" vertical="top" wrapText="1"/>
    </xf>
    <xf numFmtId="16" fontId="5" fillId="0" borderId="6" xfId="0" applyNumberFormat="1" applyFont="1" applyFill="1" applyBorder="1" applyAlignment="1">
      <alignment horizontal="left" vertical="center" wrapText="1"/>
    </xf>
    <xf numFmtId="16" fontId="5" fillId="0" borderId="7" xfId="0" applyNumberFormat="1" applyFont="1" applyFill="1" applyBorder="1" applyAlignment="1">
      <alignment horizontal="left" vertical="center" wrapText="1"/>
    </xf>
    <xf numFmtId="16" fontId="5" fillId="0" borderId="8"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5" fillId="0"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5" fillId="4" borderId="13" xfId="0" applyFont="1" applyFill="1" applyBorder="1" applyAlignment="1">
      <alignment horizontal="left" vertical="center" wrapText="1"/>
    </xf>
    <xf numFmtId="0" fontId="9" fillId="0" borderId="0" xfId="0" quotePrefix="1" applyFont="1" applyFill="1" applyBorder="1" applyAlignment="1">
      <alignment horizontal="center" vertical="top" wrapText="1"/>
    </xf>
    <xf numFmtId="2" fontId="7" fillId="6" borderId="1" xfId="0" quotePrefix="1" applyNumberFormat="1" applyFont="1" applyFill="1" applyBorder="1" applyAlignment="1">
      <alignment horizontal="left" vertical="center" wrapText="1"/>
    </xf>
    <xf numFmtId="2" fontId="5" fillId="5" borderId="17"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4" fontId="5" fillId="5" borderId="2" xfId="0" applyNumberFormat="1"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9" xfId="0" applyFont="1" applyFill="1" applyBorder="1" applyAlignment="1">
      <alignment horizontal="center" vertical="center" wrapText="1"/>
    </xf>
    <xf numFmtId="4" fontId="5" fillId="5" borderId="17"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164" fontId="5" fillId="5" borderId="17" xfId="0" applyNumberFormat="1" applyFont="1" applyFill="1" applyBorder="1" applyAlignment="1">
      <alignment horizontal="center" vertical="center" wrapText="1"/>
    </xf>
    <xf numFmtId="4" fontId="5" fillId="5" borderId="1" xfId="0" quotePrefix="1" applyNumberFormat="1" applyFont="1" applyFill="1" applyBorder="1" applyAlignment="1">
      <alignment horizontal="center" vertical="center" wrapText="1"/>
    </xf>
    <xf numFmtId="4" fontId="5" fillId="5" borderId="2" xfId="0" quotePrefix="1" applyNumberFormat="1"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4" xfId="0" applyFont="1" applyFill="1" applyBorder="1" applyAlignment="1">
      <alignment horizontal="center" vertical="center" wrapText="1"/>
    </xf>
    <xf numFmtId="4" fontId="7" fillId="4" borderId="13" xfId="0" applyNumberFormat="1" applyFont="1" applyFill="1" applyBorder="1" applyAlignment="1">
      <alignment horizontal="justify" vertical="top" wrapText="1"/>
    </xf>
    <xf numFmtId="0" fontId="7" fillId="6" borderId="1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5" fillId="4" borderId="13" xfId="0" applyFont="1" applyFill="1" applyBorder="1" applyAlignment="1">
      <alignment horizontal="center" wrapText="1"/>
    </xf>
    <xf numFmtId="49" fontId="5" fillId="4" borderId="12" xfId="4" applyNumberFormat="1" applyFont="1" applyFill="1" applyBorder="1" applyAlignment="1">
      <alignment horizontal="center" vertical="center" wrapText="1"/>
    </xf>
    <xf numFmtId="0" fontId="5" fillId="4" borderId="13" xfId="0" applyFont="1" applyFill="1" applyBorder="1" applyAlignment="1">
      <alignment horizontal="center" vertical="top" wrapText="1"/>
    </xf>
    <xf numFmtId="0" fontId="5" fillId="0" borderId="13" xfId="0" applyFont="1" applyFill="1" applyBorder="1" applyAlignment="1">
      <alignment vertical="top"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4" borderId="19" xfId="0" applyFont="1" applyFill="1" applyBorder="1" applyAlignment="1">
      <alignment horizontal="left" vertical="top" wrapText="1"/>
    </xf>
    <xf numFmtId="0" fontId="6" fillId="4" borderId="12" xfId="0" applyFont="1" applyFill="1" applyBorder="1" applyAlignment="1">
      <alignment horizontal="center" vertical="center" wrapText="1"/>
    </xf>
    <xf numFmtId="0" fontId="5" fillId="4" borderId="12" xfId="4" applyFont="1" applyFill="1" applyBorder="1" applyAlignment="1">
      <alignment horizontal="center" vertical="center" wrapText="1"/>
    </xf>
    <xf numFmtId="164" fontId="5" fillId="0" borderId="26" xfId="0" applyNumberFormat="1" applyFont="1" applyFill="1" applyBorder="1" applyAlignment="1">
      <alignment horizontal="justify" vertical="center" wrapText="1"/>
    </xf>
    <xf numFmtId="164" fontId="5" fillId="0" borderId="9" xfId="0" applyNumberFormat="1" applyFont="1" applyFill="1" applyBorder="1" applyAlignment="1">
      <alignment horizontal="justify" vertical="center" wrapText="1"/>
    </xf>
    <xf numFmtId="164" fontId="5" fillId="0" borderId="11" xfId="0" applyNumberFormat="1" applyFont="1" applyFill="1" applyBorder="1" applyAlignment="1">
      <alignment horizontal="justify" vertical="center" wrapText="1"/>
    </xf>
    <xf numFmtId="0" fontId="17" fillId="4" borderId="13" xfId="0" applyNumberFormat="1" applyFont="1" applyFill="1" applyBorder="1" applyAlignment="1">
      <alignment horizontal="left" vertical="top" wrapText="1"/>
    </xf>
    <xf numFmtId="0" fontId="17" fillId="4" borderId="13" xfId="0" applyFont="1" applyFill="1" applyBorder="1" applyAlignment="1">
      <alignment horizontal="left" vertical="top" wrapText="1"/>
    </xf>
    <xf numFmtId="164" fontId="5" fillId="4" borderId="26" xfId="0" applyNumberFormat="1" applyFont="1" applyFill="1" applyBorder="1" applyAlignment="1">
      <alignment horizontal="left" vertical="center" wrapText="1"/>
    </xf>
    <xf numFmtId="164" fontId="5" fillId="4" borderId="9" xfId="0" applyNumberFormat="1" applyFont="1" applyFill="1" applyBorder="1" applyAlignment="1">
      <alignment horizontal="left" vertical="center" wrapText="1"/>
    </xf>
    <xf numFmtId="164" fontId="5" fillId="4" borderId="11" xfId="0" applyNumberFormat="1" applyFont="1" applyFill="1" applyBorder="1" applyAlignment="1">
      <alignment horizontal="left" vertical="center" wrapText="1"/>
    </xf>
    <xf numFmtId="0" fontId="39" fillId="4" borderId="6" xfId="0" applyFont="1" applyFill="1" applyBorder="1" applyAlignment="1">
      <alignment horizontal="justify" vertical="top" wrapText="1"/>
    </xf>
    <xf numFmtId="0" fontId="39" fillId="4" borderId="7" xfId="0" applyFont="1" applyFill="1" applyBorder="1" applyAlignment="1">
      <alignment horizontal="justify" vertical="top" wrapText="1"/>
    </xf>
    <xf numFmtId="0" fontId="39" fillId="4" borderId="8" xfId="0" applyFont="1" applyFill="1" applyBorder="1" applyAlignment="1">
      <alignment horizontal="justify" vertical="top" wrapText="1"/>
    </xf>
    <xf numFmtId="0" fontId="17" fillId="4" borderId="13" xfId="0" applyFont="1" applyFill="1" applyBorder="1" applyAlignment="1">
      <alignment horizontal="left" vertical="center" wrapText="1"/>
    </xf>
    <xf numFmtId="0" fontId="5" fillId="4" borderId="13" xfId="0" applyNumberFormat="1" applyFont="1" applyFill="1" applyBorder="1" applyAlignment="1">
      <alignment horizontal="left" vertical="center" wrapText="1"/>
    </xf>
    <xf numFmtId="0" fontId="33" fillId="15" borderId="13" xfId="0" applyFont="1" applyFill="1" applyBorder="1" applyAlignment="1">
      <alignment horizontal="justify" vertical="top" wrapText="1"/>
    </xf>
    <xf numFmtId="0" fontId="5" fillId="15" borderId="13" xfId="0" applyFont="1" applyFill="1" applyBorder="1" applyAlignment="1">
      <alignment horizontal="justify" vertical="top" wrapText="1"/>
    </xf>
    <xf numFmtId="0" fontId="5" fillId="4" borderId="13" xfId="0" applyNumberFormat="1" applyFont="1" applyFill="1" applyBorder="1" applyAlignment="1">
      <alignment horizontal="left" vertical="top" wrapText="1"/>
    </xf>
    <xf numFmtId="164" fontId="5" fillId="4" borderId="13" xfId="0" applyNumberFormat="1" applyFont="1" applyFill="1" applyBorder="1" applyAlignment="1">
      <alignment horizontal="justify" vertical="top" wrapText="1"/>
    </xf>
    <xf numFmtId="49" fontId="5" fillId="0" borderId="12" xfId="0" applyNumberFormat="1" applyFont="1" applyFill="1" applyBorder="1" applyAlignment="1">
      <alignment horizontal="center" vertical="center" wrapText="1"/>
    </xf>
    <xf numFmtId="0" fontId="3" fillId="4" borderId="12"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6" fillId="4" borderId="12" xfId="0" applyNumberFormat="1" applyFont="1" applyFill="1" applyBorder="1" applyAlignment="1">
      <alignment horizontal="center" vertical="center" wrapText="1"/>
    </xf>
    <xf numFmtId="0" fontId="23" fillId="6" borderId="12" xfId="0" applyFont="1" applyFill="1" applyBorder="1" applyAlignment="1">
      <alignment horizontal="center" vertical="center" wrapText="1"/>
    </xf>
    <xf numFmtId="49" fontId="22" fillId="4" borderId="14" xfId="0" applyNumberFormat="1" applyFont="1" applyFill="1" applyBorder="1" applyAlignment="1">
      <alignment horizontal="center" vertical="center" wrapText="1"/>
    </xf>
    <xf numFmtId="49" fontId="22" fillId="4" borderId="25" xfId="0" applyNumberFormat="1" applyFont="1" applyFill="1" applyBorder="1" applyAlignment="1">
      <alignment horizontal="center" vertical="center" wrapText="1"/>
    </xf>
    <xf numFmtId="49" fontId="22" fillId="4" borderId="10" xfId="0" applyNumberFormat="1" applyFont="1" applyFill="1" applyBorder="1" applyAlignment="1">
      <alignment horizontal="center" vertical="center" wrapText="1"/>
    </xf>
    <xf numFmtId="0" fontId="6" fillId="4" borderId="12" xfId="0" applyNumberFormat="1" applyFont="1" applyFill="1" applyBorder="1" applyAlignment="1">
      <alignment horizontal="center" vertical="top" wrapText="1"/>
    </xf>
    <xf numFmtId="0" fontId="22" fillId="4" borderId="14" xfId="0" applyFont="1" applyFill="1" applyBorder="1" applyAlignment="1">
      <alignment horizontal="center" vertical="top" wrapText="1"/>
    </xf>
    <xf numFmtId="0" fontId="22" fillId="4" borderId="25" xfId="0" applyFont="1" applyFill="1" applyBorder="1" applyAlignment="1">
      <alignment horizontal="center" vertical="top" wrapText="1"/>
    </xf>
    <xf numFmtId="0" fontId="22" fillId="4" borderId="10" xfId="0" applyFont="1" applyFill="1" applyBorder="1" applyAlignment="1">
      <alignment horizontal="center" vertical="top" wrapText="1"/>
    </xf>
    <xf numFmtId="0" fontId="6" fillId="0" borderId="1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10" xfId="0" applyFont="1" applyFill="1" applyBorder="1" applyAlignment="1">
      <alignment horizontal="center" vertical="center" wrapText="1"/>
    </xf>
    <xf numFmtId="49" fontId="6" fillId="4" borderId="14"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wrapText="1"/>
    </xf>
    <xf numFmtId="49" fontId="6" fillId="4" borderId="10" xfId="0" applyNumberFormat="1" applyFont="1" applyFill="1" applyBorder="1" applyAlignment="1">
      <alignment horizontal="center" vertical="center" wrapText="1"/>
    </xf>
    <xf numFmtId="49" fontId="6" fillId="4" borderId="12" xfId="4" applyNumberFormat="1" applyFont="1" applyFill="1" applyBorder="1" applyAlignment="1">
      <alignment horizontal="center" vertical="center" wrapText="1"/>
    </xf>
    <xf numFmtId="16" fontId="5" fillId="4" borderId="12" xfId="4" applyNumberFormat="1" applyFont="1" applyFill="1" applyBorder="1" applyAlignment="1">
      <alignment horizontal="center" vertical="center" wrapText="1"/>
    </xf>
    <xf numFmtId="16" fontId="8" fillId="4" borderId="12" xfId="4" applyNumberFormat="1" applyFont="1" applyFill="1" applyBorder="1" applyAlignment="1">
      <alignment horizontal="center" vertical="center" wrapText="1"/>
    </xf>
    <xf numFmtId="0" fontId="6" fillId="4" borderId="12" xfId="4" applyFont="1" applyFill="1" applyBorder="1" applyAlignment="1">
      <alignment horizontal="center" vertical="center" wrapText="1"/>
    </xf>
    <xf numFmtId="49" fontId="22" fillId="0" borderId="14" xfId="0" applyNumberFormat="1" applyFont="1" applyFill="1" applyBorder="1" applyAlignment="1">
      <alignment horizontal="center" vertical="center" wrapText="1"/>
    </xf>
    <xf numFmtId="49" fontId="22" fillId="0" borderId="25" xfId="0" applyNumberFormat="1" applyFont="1" applyFill="1" applyBorder="1" applyAlignment="1">
      <alignment horizontal="center" vertical="center" wrapText="1"/>
    </xf>
    <xf numFmtId="49" fontId="22" fillId="0" borderId="10" xfId="0" applyNumberFormat="1" applyFont="1" applyFill="1" applyBorder="1" applyAlignment="1">
      <alignment horizontal="center" vertical="center" wrapText="1"/>
    </xf>
    <xf numFmtId="16" fontId="6" fillId="4" borderId="12" xfId="0" applyNumberFormat="1"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0" fontId="6" fillId="4" borderId="25" xfId="0" applyNumberFormat="1" applyFont="1" applyFill="1" applyBorder="1" applyAlignment="1">
      <alignment horizontal="center" vertical="center" wrapText="1"/>
    </xf>
    <xf numFmtId="0" fontId="6" fillId="4" borderId="10" xfId="0" applyNumberFormat="1"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10" xfId="0" applyFont="1" applyFill="1" applyBorder="1" applyAlignment="1">
      <alignment horizontal="center" vertical="center" wrapText="1"/>
    </xf>
    <xf numFmtId="49" fontId="24" fillId="0" borderId="12" xfId="0" applyNumberFormat="1" applyFont="1" applyBorder="1" applyAlignment="1">
      <alignment horizontal="center" vertical="center" wrapText="1"/>
    </xf>
    <xf numFmtId="49" fontId="25" fillId="4" borderId="12" xfId="0" applyNumberFormat="1" applyFont="1" applyFill="1" applyBorder="1" applyAlignment="1">
      <alignment horizontal="center" vertical="center" wrapText="1"/>
    </xf>
    <xf numFmtId="49" fontId="22" fillId="4" borderId="14" xfId="0" applyNumberFormat="1" applyFont="1" applyFill="1" applyBorder="1" applyAlignment="1">
      <alignment horizontal="center" vertical="top" wrapText="1"/>
    </xf>
    <xf numFmtId="49" fontId="22" fillId="4" borderId="25" xfId="0" applyNumberFormat="1" applyFont="1" applyFill="1" applyBorder="1" applyAlignment="1">
      <alignment horizontal="center" vertical="top" wrapText="1"/>
    </xf>
    <xf numFmtId="49" fontId="22" fillId="4" borderId="10" xfId="0" applyNumberFormat="1" applyFont="1" applyFill="1" applyBorder="1" applyAlignment="1">
      <alignment horizontal="center" vertical="top" wrapText="1"/>
    </xf>
    <xf numFmtId="49" fontId="22" fillId="4" borderId="12" xfId="0" applyNumberFormat="1"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4" fontId="5" fillId="4" borderId="13" xfId="0" applyNumberFormat="1" applyFont="1" applyFill="1" applyBorder="1" applyAlignment="1">
      <alignment horizontal="left" vertical="top" wrapText="1"/>
    </xf>
    <xf numFmtId="0" fontId="17" fillId="4" borderId="26"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37"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8" fillId="4" borderId="13" xfId="0" applyFont="1" applyFill="1" applyBorder="1" applyAlignment="1">
      <alignment horizontal="center" vertical="top" wrapText="1"/>
    </xf>
    <xf numFmtId="0" fontId="6" fillId="4" borderId="13" xfId="0" applyFont="1" applyFill="1" applyBorder="1" applyAlignment="1">
      <alignment horizontal="center" vertical="top" wrapText="1"/>
    </xf>
    <xf numFmtId="0" fontId="5" fillId="0" borderId="13" xfId="0" applyFont="1" applyFill="1" applyBorder="1" applyAlignment="1">
      <alignment horizontal="center" vertical="center" wrapText="1"/>
    </xf>
    <xf numFmtId="16" fontId="7" fillId="0" borderId="13" xfId="0" applyNumberFormat="1" applyFont="1" applyFill="1" applyBorder="1" applyAlignment="1">
      <alignment horizontal="center" vertical="center" wrapText="1"/>
    </xf>
    <xf numFmtId="0" fontId="8" fillId="0" borderId="13" xfId="0" applyFont="1" applyFill="1" applyBorder="1" applyAlignment="1">
      <alignment horizontal="left" vertical="top" wrapText="1"/>
    </xf>
    <xf numFmtId="0" fontId="17" fillId="0" borderId="13" xfId="0" applyFont="1" applyFill="1" applyBorder="1" applyAlignment="1">
      <alignment horizontal="left" vertical="top" wrapText="1"/>
    </xf>
    <xf numFmtId="0" fontId="7" fillId="4" borderId="13" xfId="0" applyFont="1" applyFill="1" applyBorder="1" applyAlignment="1">
      <alignment horizontal="left" vertical="top" wrapText="1"/>
    </xf>
    <xf numFmtId="0" fontId="5" fillId="4" borderId="1" xfId="0" applyFont="1" applyFill="1" applyBorder="1" applyAlignment="1">
      <alignment horizontal="justify" vertical="top" wrapText="1"/>
    </xf>
    <xf numFmtId="0" fontId="5" fillId="0" borderId="13" xfId="0" applyFont="1" applyFill="1" applyBorder="1" applyAlignment="1">
      <alignment vertical="center" wrapText="1"/>
    </xf>
    <xf numFmtId="0" fontId="7" fillId="4" borderId="13" xfId="0" applyFont="1" applyFill="1" applyBorder="1" applyAlignment="1">
      <alignment horizontal="center" vertical="center" wrapText="1"/>
    </xf>
    <xf numFmtId="0" fontId="6" fillId="4" borderId="18"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16" fontId="6" fillId="4" borderId="12" xfId="4" applyNumberFormat="1" applyFont="1" applyFill="1" applyBorder="1" applyAlignment="1">
      <alignment horizontal="center" vertical="center" wrapText="1"/>
    </xf>
    <xf numFmtId="49" fontId="6" fillId="4" borderId="14" xfId="4" applyNumberFormat="1" applyFont="1" applyFill="1" applyBorder="1" applyAlignment="1">
      <alignment horizontal="center" vertical="center" wrapText="1"/>
    </xf>
    <xf numFmtId="49" fontId="6" fillId="4" borderId="25" xfId="4" applyNumberFormat="1" applyFont="1" applyFill="1" applyBorder="1" applyAlignment="1">
      <alignment horizontal="center" vertical="center" wrapText="1"/>
    </xf>
    <xf numFmtId="49" fontId="6" fillId="4" borderId="10" xfId="4" applyNumberFormat="1" applyFont="1" applyFill="1" applyBorder="1" applyAlignment="1">
      <alignment horizontal="center" vertical="center" wrapText="1"/>
    </xf>
    <xf numFmtId="16" fontId="6" fillId="4" borderId="14" xfId="4" applyNumberFormat="1" applyFont="1" applyFill="1" applyBorder="1" applyAlignment="1">
      <alignment horizontal="center" vertical="center" wrapText="1"/>
    </xf>
    <xf numFmtId="16" fontId="6" fillId="4" borderId="25" xfId="4" applyNumberFormat="1" applyFont="1" applyFill="1" applyBorder="1" applyAlignment="1">
      <alignment horizontal="center" vertical="center" wrapText="1"/>
    </xf>
    <xf numFmtId="16" fontId="6" fillId="4" borderId="10" xfId="4" applyNumberFormat="1" applyFont="1" applyFill="1" applyBorder="1" applyAlignment="1">
      <alignment horizontal="center" vertical="center" wrapText="1"/>
    </xf>
    <xf numFmtId="0" fontId="6" fillId="4" borderId="14" xfId="4" applyFont="1" applyFill="1" applyBorder="1" applyAlignment="1">
      <alignment horizontal="center" vertical="center" wrapText="1"/>
    </xf>
    <xf numFmtId="0" fontId="6" fillId="4" borderId="25" xfId="4" applyFont="1" applyFill="1" applyBorder="1" applyAlignment="1">
      <alignment horizontal="center" vertical="center" wrapText="1"/>
    </xf>
    <xf numFmtId="0" fontId="6" fillId="4" borderId="10" xfId="4" applyFont="1" applyFill="1" applyBorder="1" applyAlignment="1">
      <alignment horizontal="center" vertical="center" wrapText="1"/>
    </xf>
    <xf numFmtId="0" fontId="5" fillId="4" borderId="14" xfId="4" applyFont="1" applyFill="1" applyBorder="1" applyAlignment="1">
      <alignment horizontal="center" vertical="center" wrapText="1"/>
    </xf>
    <xf numFmtId="0" fontId="5" fillId="4" borderId="25" xfId="4" applyFont="1" applyFill="1" applyBorder="1" applyAlignment="1">
      <alignment horizontal="center" vertical="center" wrapText="1"/>
    </xf>
    <xf numFmtId="0" fontId="5" fillId="4" borderId="10" xfId="4" applyFont="1" applyFill="1" applyBorder="1" applyAlignment="1">
      <alignment horizontal="center" vertical="center" wrapText="1"/>
    </xf>
    <xf numFmtId="14" fontId="6" fillId="4" borderId="14" xfId="4" applyNumberFormat="1" applyFont="1" applyFill="1" applyBorder="1" applyAlignment="1">
      <alignment horizontal="center" vertical="center" wrapText="1"/>
    </xf>
    <xf numFmtId="14" fontId="6" fillId="4" borderId="25" xfId="4" applyNumberFormat="1" applyFont="1" applyFill="1" applyBorder="1" applyAlignment="1">
      <alignment horizontal="center" vertical="center" wrapText="1"/>
    </xf>
    <xf numFmtId="14" fontId="6" fillId="4" borderId="10" xfId="4" applyNumberFormat="1" applyFont="1" applyFill="1" applyBorder="1" applyAlignment="1">
      <alignment horizontal="center" vertical="center" wrapText="1"/>
    </xf>
    <xf numFmtId="49" fontId="3" fillId="4" borderId="14"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4" borderId="10" xfId="0" applyNumberFormat="1" applyFont="1" applyFill="1" applyBorder="1" applyAlignment="1">
      <alignment horizontal="center" vertical="center" wrapText="1"/>
    </xf>
    <xf numFmtId="49" fontId="23" fillId="6" borderId="14" xfId="0" applyNumberFormat="1" applyFont="1" applyFill="1" applyBorder="1" applyAlignment="1">
      <alignment horizontal="center" vertical="center" wrapText="1"/>
    </xf>
    <xf numFmtId="49" fontId="23" fillId="6" borderId="25" xfId="0" applyNumberFormat="1" applyFont="1" applyFill="1" applyBorder="1" applyAlignment="1">
      <alignment horizontal="center" vertical="center" wrapText="1"/>
    </xf>
    <xf numFmtId="49" fontId="23" fillId="6" borderId="10"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8" fillId="0" borderId="12" xfId="0" applyNumberFormat="1"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10" xfId="0" applyFont="1" applyFill="1" applyBorder="1" applyAlignment="1">
      <alignment horizontal="center" vertical="center" wrapText="1"/>
    </xf>
    <xf numFmtId="49" fontId="16" fillId="15" borderId="12" xfId="0" applyNumberFormat="1" applyFont="1" applyFill="1" applyBorder="1" applyAlignment="1">
      <alignment horizontal="center" vertical="center" wrapText="1"/>
    </xf>
    <xf numFmtId="49" fontId="17" fillId="0" borderId="12" xfId="0" applyNumberFormat="1" applyFont="1" applyBorder="1" applyAlignment="1">
      <alignment horizontal="center" vertical="center" wrapText="1"/>
    </xf>
    <xf numFmtId="49" fontId="25" fillId="0" borderId="12" xfId="0" applyNumberFormat="1" applyFont="1" applyBorder="1" applyAlignment="1">
      <alignment horizontal="center" vertical="center" wrapText="1"/>
    </xf>
    <xf numFmtId="0" fontId="8" fillId="0" borderId="1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4" borderId="12" xfId="0" applyNumberFormat="1" applyFont="1" applyFill="1" applyBorder="1" applyAlignment="1">
      <alignment horizontal="center" vertical="center" wrapText="1"/>
    </xf>
    <xf numFmtId="16" fontId="6" fillId="0" borderId="14" xfId="0" applyNumberFormat="1" applyFont="1" applyFill="1" applyBorder="1" applyAlignment="1">
      <alignment horizontal="center" vertical="center" wrapText="1"/>
    </xf>
    <xf numFmtId="16" fontId="6" fillId="0" borderId="25" xfId="0" applyNumberFormat="1" applyFont="1" applyFill="1" applyBorder="1" applyAlignment="1">
      <alignment horizontal="center" vertical="center" wrapText="1"/>
    </xf>
    <xf numFmtId="16" fontId="6" fillId="0" borderId="10"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12" xfId="0" applyNumberFormat="1" applyFont="1" applyFill="1" applyBorder="1" applyAlignment="1">
      <alignment horizontal="center" vertical="center" wrapText="1"/>
    </xf>
    <xf numFmtId="0" fontId="6" fillId="4" borderId="22" xfId="0"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1" xfId="0" applyFont="1" applyFill="1" applyBorder="1" applyAlignment="1">
      <alignment horizontal="center" vertical="top" wrapText="1"/>
    </xf>
    <xf numFmtId="0" fontId="6" fillId="4" borderId="14" xfId="0" applyNumberFormat="1" applyFont="1" applyFill="1" applyBorder="1" applyAlignment="1">
      <alignment horizontal="center" vertical="top" wrapText="1"/>
    </xf>
    <xf numFmtId="0" fontId="6" fillId="4" borderId="25" xfId="0" applyNumberFormat="1" applyFont="1" applyFill="1" applyBorder="1" applyAlignment="1">
      <alignment horizontal="center" vertical="top" wrapText="1"/>
    </xf>
    <xf numFmtId="0" fontId="6" fillId="4" borderId="10" xfId="0" applyNumberFormat="1" applyFont="1" applyFill="1" applyBorder="1" applyAlignment="1">
      <alignment horizontal="center" vertical="top" wrapText="1"/>
    </xf>
    <xf numFmtId="0" fontId="5" fillId="4" borderId="14"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16" fontId="7" fillId="6" borderId="12" xfId="0" applyNumberFormat="1" applyFont="1" applyFill="1" applyBorder="1" applyAlignment="1">
      <alignment horizontal="center" vertical="center" wrapText="1"/>
    </xf>
    <xf numFmtId="16" fontId="7" fillId="6" borderId="12" xfId="0" applyNumberFormat="1" applyFont="1" applyFill="1" applyBorder="1" applyAlignment="1">
      <alignment horizontal="center" vertical="top" wrapText="1"/>
    </xf>
    <xf numFmtId="0" fontId="6" fillId="4" borderId="12" xfId="0" applyFont="1" applyFill="1" applyBorder="1" applyAlignment="1">
      <alignment horizontal="center" vertical="top" wrapText="1"/>
    </xf>
    <xf numFmtId="0" fontId="5" fillId="0" borderId="12"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0" borderId="12" xfId="0" applyFont="1" applyFill="1" applyBorder="1" applyAlignment="1">
      <alignment horizontal="center"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7" fillId="4" borderId="1" xfId="0" applyFont="1" applyFill="1" applyBorder="1" applyAlignment="1">
      <alignment horizontal="justify" vertical="top" wrapText="1"/>
    </xf>
    <xf numFmtId="0" fontId="7" fillId="6" borderId="1" xfId="0" applyFont="1" applyFill="1" applyBorder="1" applyAlignment="1">
      <alignment horizontal="center" vertical="center" wrapText="1"/>
    </xf>
    <xf numFmtId="0" fontId="8" fillId="0" borderId="12" xfId="0" applyFont="1" applyFill="1" applyBorder="1" applyAlignment="1">
      <alignment horizontal="center" vertical="top" wrapText="1"/>
    </xf>
    <xf numFmtId="4" fontId="7" fillId="0" borderId="13" xfId="0" applyNumberFormat="1" applyFont="1" applyFill="1" applyBorder="1" applyAlignment="1">
      <alignment horizontal="justify" vertical="center" wrapText="1"/>
    </xf>
    <xf numFmtId="0" fontId="7" fillId="6" borderId="12"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12" xfId="0" applyNumberFormat="1" applyFont="1" applyFill="1" applyBorder="1" applyAlignment="1">
      <alignment horizontal="center" vertical="top" wrapText="1"/>
    </xf>
    <xf numFmtId="0" fontId="8" fillId="4" borderId="14" xfId="4" applyFont="1" applyFill="1" applyBorder="1" applyAlignment="1">
      <alignment horizontal="center" vertical="center" wrapText="1"/>
    </xf>
    <xf numFmtId="0" fontId="8" fillId="4" borderId="25" xfId="4" applyFont="1" applyFill="1" applyBorder="1" applyAlignment="1">
      <alignment horizontal="center" vertical="center" wrapText="1"/>
    </xf>
    <xf numFmtId="0" fontId="8" fillId="4" borderId="10" xfId="4" applyFont="1" applyFill="1" applyBorder="1" applyAlignment="1">
      <alignment horizontal="center" vertical="center" wrapText="1"/>
    </xf>
    <xf numFmtId="49" fontId="5" fillId="4" borderId="14" xfId="4" applyNumberFormat="1" applyFont="1" applyFill="1" applyBorder="1" applyAlignment="1">
      <alignment horizontal="center" vertical="center" wrapText="1"/>
    </xf>
    <xf numFmtId="49" fontId="5" fillId="4" borderId="25" xfId="4" applyNumberFormat="1" applyFont="1" applyFill="1" applyBorder="1" applyAlignment="1">
      <alignment horizontal="center" vertical="center" wrapText="1"/>
    </xf>
    <xf numFmtId="49" fontId="5" fillId="4" borderId="10" xfId="4" applyNumberFormat="1" applyFont="1" applyFill="1" applyBorder="1" applyAlignment="1">
      <alignment horizontal="center" vertical="center" wrapText="1"/>
    </xf>
  </cellXfs>
  <cellStyles count="43">
    <cellStyle name="Обычный" xfId="0" builtinId="0"/>
    <cellStyle name="Обычный 10" xfId="7"/>
    <cellStyle name="Обычный 11" xfId="8"/>
    <cellStyle name="Обычный 12" xfId="9"/>
    <cellStyle name="Обычный 13" xfId="10"/>
    <cellStyle name="Обычный 14" xfId="11"/>
    <cellStyle name="Обычный 15" xfId="12"/>
    <cellStyle name="Обычный 16" xfId="13"/>
    <cellStyle name="Обычный 17" xfId="14"/>
    <cellStyle name="Обычный 2" xfId="3"/>
    <cellStyle name="Обычный 2 2" xfId="16"/>
    <cellStyle name="Обычный 2 2 2" xfId="17"/>
    <cellStyle name="Обычный 2 2 3" xfId="18"/>
    <cellStyle name="Обычный 2 3" xfId="19"/>
    <cellStyle name="Обычный 2 4" xfId="15"/>
    <cellStyle name="Обычный 3" xfId="1"/>
    <cellStyle name="Обычный 3 2" xfId="20"/>
    <cellStyle name="Обычный 3 3" xfId="21"/>
    <cellStyle name="Обычный 3 4" xfId="6"/>
    <cellStyle name="Обычный 4" xfId="22"/>
    <cellStyle name="Обычный 5" xfId="23"/>
    <cellStyle name="Обычный 6" xfId="24"/>
    <cellStyle name="Обычный 7" xfId="25"/>
    <cellStyle name="Обычный 8" xfId="26"/>
    <cellStyle name="Обычный 9" xfId="27"/>
    <cellStyle name="Обычный_Лист1" xfId="4"/>
    <cellStyle name="Процентный" xfId="2" builtinId="5"/>
    <cellStyle name="Процентный 2" xfId="28"/>
    <cellStyle name="Процентный 3" xfId="42"/>
    <cellStyle name="Стиль 1" xfId="29"/>
    <cellStyle name="Финансовый 10" xfId="30"/>
    <cellStyle name="Финансовый 11" xfId="31"/>
    <cellStyle name="Финансовый 12" xfId="32"/>
    <cellStyle name="Финансовый 2" xfId="5"/>
    <cellStyle name="Финансовый 2 2" xfId="33"/>
    <cellStyle name="Финансовый 3" xfId="34"/>
    <cellStyle name="Финансовый 3 2" xfId="35"/>
    <cellStyle name="Финансовый 4" xfId="36"/>
    <cellStyle name="Финансовый 5" xfId="37"/>
    <cellStyle name="Финансовый 6" xfId="38"/>
    <cellStyle name="Финансовый 7" xfId="39"/>
    <cellStyle name="Финансовый 8" xfId="40"/>
    <cellStyle name="Финансовый 9" xfId="41"/>
  </cellStyles>
  <dxfs count="0"/>
  <tableStyles count="0" defaultTableStyle="TableStyleMedium9" defaultPivotStyle="PivotStyleLight16"/>
  <colors>
    <mruColors>
      <color rgb="FFCCFF66"/>
      <color rgb="FF90F4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77;&#1072;&#1083;&#1080;&#1079;&#1072;&#1094;&#1080;&#1103;%20&#1052;&#1055;%20&#1075;&#1086;&#1088;&#1086;&#1076;&#1072;%20&#1080;%20&#1043;&#1055;%20&#1086;&#1082;&#1088;&#1091;&#1075;&#1072;%202014%20&#1075;&#1086;&#1076;/&#1085;&#1072;%2001.07.2014/&#1088;&#1077;&#1072;&#1083;&#1080;&#1079;&#1072;&#1094;&#1080;&#1103;%20&#1043;&#1055;%20&#1086;&#1082;&#1088;&#1091;&#1075;&#1072;%20&#1085;&#1072;%2001.07.2014/&#1050;&#1086;&#1087;&#1080;&#1103;%20&#1070;.&#1055;.%20&#1057;&#1045;&#1058;&#1045;&#1042;&#1054;&#1049;%20&#1043;&#1056;&#1040;&#1060;&#1048;&#1050;%20&#1075;&#1086;&#1089;&#1087;&#1088;&#1086;&#1075;&#1088;&#1072;&#1084;&#1084;&#1099;%20&#1061;&#1052;&#1040;&#1054;%20&#1085;&#1072;%2001.07.2014%20&#1089;%20&#1076;&#1086;&#1087;%20&#1089;&#1074;&#1086;&#1076;&#1086;&#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 01.07.2014"/>
      <sheetName val="Главе"/>
      <sheetName val="перечень"/>
      <sheetName val="Лист1"/>
      <sheetName val="Лист2"/>
      <sheetName val="Лист3"/>
    </sheetNames>
    <sheetDataSet>
      <sheetData sheetId="0">
        <row r="12">
          <cell r="G12">
            <v>35818.11</v>
          </cell>
          <cell r="H12">
            <v>42913.46</v>
          </cell>
          <cell r="I12">
            <v>36945.269999999997</v>
          </cell>
          <cell r="K12">
            <v>11767.36</v>
          </cell>
        </row>
        <row r="13">
          <cell r="G13">
            <v>9047912.4700000007</v>
          </cell>
          <cell r="H13">
            <v>9047184.0600000005</v>
          </cell>
          <cell r="I13">
            <v>4340593.9000000004</v>
          </cell>
          <cell r="K13">
            <v>3577739.28</v>
          </cell>
          <cell r="O13">
            <v>33986.1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BZ2634"/>
  <sheetViews>
    <sheetView showZeros="0" tabSelected="1" view="pageBreakPreview" zoomScale="50" zoomScaleNormal="50" zoomScaleSheetLayoutView="50" zoomScalePageLayoutView="40" workbookViewId="0">
      <pane xSplit="2" ySplit="14" topLeftCell="V15" activePane="bottomRight" state="frozen"/>
      <selection pane="topRight" activeCell="C1" sqref="C1"/>
      <selection pane="bottomLeft" activeCell="A13" sqref="A13"/>
      <selection pane="bottomRight" activeCell="N1" sqref="N1:AJ1048576"/>
    </sheetView>
  </sheetViews>
  <sheetFormatPr defaultRowHeight="18.75" outlineLevelRow="2" outlineLevelCol="2" x14ac:dyDescent="0.3"/>
  <cols>
    <col min="1" max="1" width="12.625" style="9" customWidth="1"/>
    <col min="2" max="2" width="59" style="8" customWidth="1"/>
    <col min="3" max="3" width="34.25" style="8" customWidth="1"/>
    <col min="4" max="4" width="19" style="20" customWidth="1"/>
    <col min="5" max="5" width="17.5" style="20" customWidth="1"/>
    <col min="6" max="6" width="19.25" style="26" customWidth="1" outlineLevel="2"/>
    <col min="7" max="7" width="16" style="107" customWidth="1" outlineLevel="2"/>
    <col min="8" max="9" width="17.375" style="20" customWidth="1" outlineLevel="2"/>
    <col min="10" max="10" width="15" style="107" customWidth="1" outlineLevel="2"/>
    <col min="11" max="11" width="16.75" style="107" hidden="1" customWidth="1" outlineLevel="2"/>
    <col min="12" max="12" width="17.375" style="10" customWidth="1" outlineLevel="2"/>
    <col min="13" max="13" width="65.625" style="124" customWidth="1"/>
    <col min="14" max="16384" width="9" style="1"/>
  </cols>
  <sheetData>
    <row r="1" spans="1:78" ht="20.25" x14ac:dyDescent="0.3">
      <c r="A1" s="556" t="s">
        <v>1265</v>
      </c>
      <c r="B1" s="556"/>
      <c r="C1" s="556"/>
      <c r="D1" s="556"/>
      <c r="E1" s="556"/>
      <c r="F1" s="556"/>
      <c r="G1" s="556"/>
      <c r="H1" s="556"/>
      <c r="I1" s="556"/>
      <c r="J1" s="556"/>
      <c r="K1" s="556"/>
      <c r="L1" s="556"/>
      <c r="M1" s="556"/>
    </row>
    <row r="2" spans="1:78" ht="60.75" hidden="1" x14ac:dyDescent="0.3">
      <c r="A2" s="194"/>
      <c r="B2" s="182"/>
      <c r="C2" s="200"/>
      <c r="D2" s="200" t="s">
        <v>58</v>
      </c>
      <c r="E2" s="200" t="s">
        <v>59</v>
      </c>
      <c r="F2" s="200" t="s">
        <v>51</v>
      </c>
      <c r="G2" s="200"/>
      <c r="H2" s="200" t="s">
        <v>29</v>
      </c>
      <c r="I2" s="185"/>
      <c r="J2" s="185"/>
      <c r="K2" s="178"/>
      <c r="L2" s="178" t="s">
        <v>57</v>
      </c>
      <c r="M2" s="419"/>
    </row>
    <row r="3" spans="1:78" ht="20.25" hidden="1" x14ac:dyDescent="0.3">
      <c r="A3" s="194"/>
      <c r="B3" s="182"/>
      <c r="C3" s="201" t="s">
        <v>22</v>
      </c>
      <c r="D3" s="202">
        <f>D11-'[1]на 01.07.2014'!$G$12</f>
        <v>134898.19</v>
      </c>
      <c r="E3" s="202">
        <f>E11-'[1]на 01.07.2014'!$H$12</f>
        <v>45265.440000000002</v>
      </c>
      <c r="F3" s="202">
        <f>F11-'[1]на 01.07.2014'!$I$12</f>
        <v>51072.98</v>
      </c>
      <c r="G3" s="203"/>
      <c r="H3" s="202">
        <f>H11-'[1]на 01.07.2014'!$K$12</f>
        <v>75726.600000000006</v>
      </c>
      <c r="I3" s="186"/>
      <c r="J3" s="185"/>
      <c r="K3" s="178"/>
      <c r="L3" s="178"/>
      <c r="M3" s="419"/>
    </row>
    <row r="4" spans="1:78" ht="20.25" hidden="1" x14ac:dyDescent="0.3">
      <c r="A4" s="194"/>
      <c r="B4" s="182"/>
      <c r="C4" s="201" t="s">
        <v>21</v>
      </c>
      <c r="D4" s="202">
        <f>D12-'[1]на 01.07.2014'!$G$13</f>
        <v>2086615.42</v>
      </c>
      <c r="E4" s="202">
        <f>E12-'[1]на 01.07.2014'!$H$13</f>
        <v>2582606.73</v>
      </c>
      <c r="F4" s="202">
        <f>F12-'[1]на 01.07.2014'!$I$13</f>
        <v>7153011.1600000001</v>
      </c>
      <c r="G4" s="203"/>
      <c r="H4" s="202">
        <f>H12-'[1]на 01.07.2014'!$K$13</f>
        <v>7822485.4800000004</v>
      </c>
      <c r="I4" s="186"/>
      <c r="J4" s="185"/>
      <c r="K4" s="178"/>
      <c r="L4" s="204">
        <f>L12-'[1]на 01.07.2014'!$O$13</f>
        <v>195579.93</v>
      </c>
      <c r="M4" s="419"/>
    </row>
    <row r="5" spans="1:78" s="3" customFormat="1" ht="19.5" thickBot="1" x14ac:dyDescent="0.35">
      <c r="A5" s="567"/>
      <c r="B5" s="567"/>
      <c r="C5" s="567"/>
      <c r="D5" s="567"/>
      <c r="E5" s="17"/>
      <c r="F5" s="23"/>
      <c r="G5" s="89"/>
      <c r="H5" s="17"/>
      <c r="I5" s="17"/>
      <c r="J5" s="112"/>
      <c r="K5" s="112"/>
      <c r="L5" s="2"/>
      <c r="M5" s="325" t="s">
        <v>865</v>
      </c>
    </row>
    <row r="6" spans="1:78" s="4" customFormat="1" ht="40.5" customHeight="1" x14ac:dyDescent="0.25">
      <c r="A6" s="574" t="s">
        <v>19</v>
      </c>
      <c r="B6" s="571" t="s">
        <v>28</v>
      </c>
      <c r="C6" s="571" t="s">
        <v>20</v>
      </c>
      <c r="D6" s="566" t="s">
        <v>61</v>
      </c>
      <c r="E6" s="566"/>
      <c r="F6" s="568" t="s">
        <v>1157</v>
      </c>
      <c r="G6" s="568"/>
      <c r="H6" s="568"/>
      <c r="I6" s="568"/>
      <c r="J6" s="568"/>
      <c r="K6" s="566" t="s">
        <v>60</v>
      </c>
      <c r="L6" s="558" t="s">
        <v>1395</v>
      </c>
      <c r="M6" s="564" t="s">
        <v>17</v>
      </c>
    </row>
    <row r="7" spans="1:78" s="4" customFormat="1" x14ac:dyDescent="0.25">
      <c r="A7" s="575"/>
      <c r="B7" s="572"/>
      <c r="C7" s="572"/>
      <c r="D7" s="569" t="s">
        <v>58</v>
      </c>
      <c r="E7" s="562" t="s">
        <v>59</v>
      </c>
      <c r="F7" s="561" t="s">
        <v>27</v>
      </c>
      <c r="G7" s="561"/>
      <c r="H7" s="561" t="s">
        <v>26</v>
      </c>
      <c r="I7" s="561"/>
      <c r="J7" s="561"/>
      <c r="K7" s="562"/>
      <c r="L7" s="559"/>
      <c r="M7" s="565"/>
    </row>
    <row r="8" spans="1:78" s="4" customFormat="1" ht="64.5" customHeight="1" thickBot="1" x14ac:dyDescent="0.3">
      <c r="A8" s="576"/>
      <c r="B8" s="573"/>
      <c r="C8" s="573"/>
      <c r="D8" s="570"/>
      <c r="E8" s="563"/>
      <c r="F8" s="312" t="s">
        <v>51</v>
      </c>
      <c r="G8" s="313" t="s">
        <v>52</v>
      </c>
      <c r="H8" s="312" t="s">
        <v>29</v>
      </c>
      <c r="I8" s="312" t="s">
        <v>52</v>
      </c>
      <c r="J8" s="313" t="s">
        <v>53</v>
      </c>
      <c r="K8" s="563"/>
      <c r="L8" s="560"/>
      <c r="M8" s="565"/>
    </row>
    <row r="9" spans="1:78" s="14" customFormat="1" x14ac:dyDescent="0.25">
      <c r="A9" s="314">
        <v>1</v>
      </c>
      <c r="B9" s="315">
        <v>2</v>
      </c>
      <c r="C9" s="315">
        <v>3</v>
      </c>
      <c r="D9" s="315">
        <v>4</v>
      </c>
      <c r="E9" s="315">
        <v>5</v>
      </c>
      <c r="F9" s="316">
        <v>6</v>
      </c>
      <c r="G9" s="317">
        <v>7</v>
      </c>
      <c r="H9" s="315">
        <v>8</v>
      </c>
      <c r="I9" s="315">
        <v>9</v>
      </c>
      <c r="J9" s="315">
        <v>10</v>
      </c>
      <c r="K9" s="315">
        <v>11</v>
      </c>
      <c r="L9" s="315">
        <v>12</v>
      </c>
      <c r="M9" s="318">
        <v>14</v>
      </c>
    </row>
    <row r="10" spans="1:78" s="5" customFormat="1" x14ac:dyDescent="0.25">
      <c r="A10" s="578"/>
      <c r="B10" s="557" t="s">
        <v>15</v>
      </c>
      <c r="C10" s="31" t="s">
        <v>24</v>
      </c>
      <c r="D10" s="29">
        <f>SUM(D11:D14)</f>
        <v>23264530.170000002</v>
      </c>
      <c r="E10" s="29">
        <f>SUM(E11:E14)</f>
        <v>23672177.809999999</v>
      </c>
      <c r="F10" s="29">
        <f>SUM(F11:F14)</f>
        <v>22640589.100000001</v>
      </c>
      <c r="G10" s="162">
        <f t="shared" ref="G10:G14" si="0">F10/E10</f>
        <v>0.96</v>
      </c>
      <c r="H10" s="29">
        <f>SUM(H11:H14)</f>
        <v>22546684.510000002</v>
      </c>
      <c r="I10" s="162">
        <f>H10/E10</f>
        <v>0.95</v>
      </c>
      <c r="J10" s="162">
        <f>H10/F10</f>
        <v>1</v>
      </c>
      <c r="K10" s="29">
        <f>SUM(K11:K14)</f>
        <v>22186122.039999999</v>
      </c>
      <c r="L10" s="29">
        <f>SUM(L11:L14)</f>
        <v>1125493.3</v>
      </c>
      <c r="M10" s="577"/>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row>
    <row r="11" spans="1:78" s="5" customFormat="1" outlineLevel="1" x14ac:dyDescent="0.25">
      <c r="A11" s="578"/>
      <c r="B11" s="557"/>
      <c r="C11" s="31" t="s">
        <v>22</v>
      </c>
      <c r="D11" s="29">
        <f t="shared" ref="D11:F14" si="1">D16+D316+D371+D546+D686+D816+D881+D891+D1036+D1121+D1196+D1276+D1346+D1446+D1466+D1496+D1576+D1618+D1673+D1768+D1800+D1885+D2035+D2075+D2100+D2226+D2271+D2296+D2351+D2376+D2561</f>
        <v>170716.3</v>
      </c>
      <c r="E11" s="29">
        <f t="shared" si="1"/>
        <v>88178.9</v>
      </c>
      <c r="F11" s="29">
        <f t="shared" si="1"/>
        <v>88018.25</v>
      </c>
      <c r="G11" s="162">
        <f t="shared" si="0"/>
        <v>1</v>
      </c>
      <c r="H11" s="29">
        <f>H16+H316+H371+H546+H686+H816+H881+H891+H1036+H1121+H1196+H1276+H1346+H1446+H1466+H1496+H1576+H1618+H1673+H1768+H1800+H1885+H2035+H2075+H2100+H2226+H2271+H2296+H2351+H2376+H2561</f>
        <v>87493.96</v>
      </c>
      <c r="I11" s="162">
        <f t="shared" ref="I11:I19" si="2">H11/E11</f>
        <v>0.99</v>
      </c>
      <c r="J11" s="162">
        <f>H11/F11</f>
        <v>0.99</v>
      </c>
      <c r="K11" s="29">
        <f t="shared" ref="K11:L14" si="3">K16+K316+K371+K546+K686+K816+K881+K891+K1036+K1121+K1196+K1276+K1346+K1446+K1466+K1496+K1576+K1618+K1673+K1768+K1800+K1885+K2035+K2075+K2100+K2226+K2271+K2296+K2351+K2376+K2561</f>
        <v>87493.98</v>
      </c>
      <c r="L11" s="29">
        <f t="shared" si="3"/>
        <v>684.94</v>
      </c>
      <c r="M11" s="503"/>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row>
    <row r="12" spans="1:78" s="5" customFormat="1" outlineLevel="1" x14ac:dyDescent="0.25">
      <c r="A12" s="578"/>
      <c r="B12" s="557"/>
      <c r="C12" s="31" t="s">
        <v>21</v>
      </c>
      <c r="D12" s="29">
        <f t="shared" si="1"/>
        <v>11134527.890000001</v>
      </c>
      <c r="E12" s="29">
        <f t="shared" si="1"/>
        <v>11629790.789999999</v>
      </c>
      <c r="F12" s="29">
        <f t="shared" si="1"/>
        <v>11493605.060000001</v>
      </c>
      <c r="G12" s="162">
        <f t="shared" si="0"/>
        <v>0.99</v>
      </c>
      <c r="H12" s="29">
        <f t="shared" ref="H12:H13" si="4">H17+H317+H372+H547+H687+H817+H882+H892+H1037+H1122+H1197+H1277+H1347+H1447+H1467+H1497+H1577+H1619+H1674+H1769+H1801+H1886+H2036+H2076+H2101+H2227+H2272+H2297+H2352+H2377+H2562</f>
        <v>11400224.76</v>
      </c>
      <c r="I12" s="162">
        <f t="shared" si="2"/>
        <v>0.98</v>
      </c>
      <c r="J12" s="162">
        <f>H12/F12</f>
        <v>0.99</v>
      </c>
      <c r="K12" s="29">
        <f t="shared" si="3"/>
        <v>11101320.439999999</v>
      </c>
      <c r="L12" s="29">
        <f t="shared" si="3"/>
        <v>229566.03</v>
      </c>
      <c r="M12" s="503"/>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row>
    <row r="13" spans="1:78" s="5" customFormat="1" outlineLevel="1" x14ac:dyDescent="0.25">
      <c r="A13" s="578"/>
      <c r="B13" s="557"/>
      <c r="C13" s="31" t="s">
        <v>41</v>
      </c>
      <c r="D13" s="29">
        <f t="shared" si="1"/>
        <v>11408969.59</v>
      </c>
      <c r="E13" s="29">
        <f t="shared" si="1"/>
        <v>11406424.07</v>
      </c>
      <c r="F13" s="29">
        <f t="shared" si="1"/>
        <v>10563496.68</v>
      </c>
      <c r="G13" s="162">
        <f t="shared" si="0"/>
        <v>0.93</v>
      </c>
      <c r="H13" s="29">
        <f t="shared" si="4"/>
        <v>10563496.68</v>
      </c>
      <c r="I13" s="162">
        <f t="shared" si="2"/>
        <v>0.93</v>
      </c>
      <c r="J13" s="162">
        <f t="shared" ref="J13:J14" si="5">H13/F13</f>
        <v>1</v>
      </c>
      <c r="K13" s="29">
        <f t="shared" si="3"/>
        <v>10479377.24</v>
      </c>
      <c r="L13" s="29">
        <f t="shared" si="3"/>
        <v>842927.39</v>
      </c>
      <c r="M13" s="503"/>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row>
    <row r="14" spans="1:78" s="5" customFormat="1" outlineLevel="1" x14ac:dyDescent="0.25">
      <c r="A14" s="578"/>
      <c r="B14" s="557"/>
      <c r="C14" s="31" t="s">
        <v>23</v>
      </c>
      <c r="D14" s="29">
        <f t="shared" si="1"/>
        <v>550316.39</v>
      </c>
      <c r="E14" s="29">
        <f t="shared" si="1"/>
        <v>547784.05000000005</v>
      </c>
      <c r="F14" s="29">
        <f t="shared" si="1"/>
        <v>495469.11</v>
      </c>
      <c r="G14" s="162">
        <f t="shared" si="0"/>
        <v>0.9</v>
      </c>
      <c r="H14" s="29">
        <f>H19+H319+H374+H549+H689+H819+H884+H894+H1039+H1124+H1199+H1279+H1349+H1449+H1469+H1499+H1579+H1621+H1676+H1771+H1803+H1888+H2038+H2078+H2103+H2229+H2274+H2299+H2354+H2379+H2564</f>
        <v>495469.11</v>
      </c>
      <c r="I14" s="162">
        <f t="shared" si="2"/>
        <v>0.9</v>
      </c>
      <c r="J14" s="162">
        <f t="shared" si="5"/>
        <v>1</v>
      </c>
      <c r="K14" s="29">
        <f t="shared" si="3"/>
        <v>517930.38</v>
      </c>
      <c r="L14" s="29">
        <f t="shared" si="3"/>
        <v>52314.94</v>
      </c>
      <c r="M14" s="503"/>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row>
    <row r="15" spans="1:78" s="5" customFormat="1" ht="103.5" customHeight="1" x14ac:dyDescent="0.25">
      <c r="A15" s="578" t="s">
        <v>25</v>
      </c>
      <c r="B15" s="310" t="s">
        <v>757</v>
      </c>
      <c r="C15" s="31" t="s">
        <v>139</v>
      </c>
      <c r="D15" s="29">
        <f>SUM(D16:D19)</f>
        <v>1202080.68</v>
      </c>
      <c r="E15" s="29">
        <f>SUM(E16:E19)</f>
        <v>1208862.32</v>
      </c>
      <c r="F15" s="29">
        <f t="shared" ref="F15" si="6">SUM(F16:F19)</f>
        <v>1131212.05</v>
      </c>
      <c r="G15" s="100">
        <f t="shared" ref="G15:G59" si="7">F15/E15</f>
        <v>0.93600000000000005</v>
      </c>
      <c r="H15" s="29">
        <f>SUM(H16:H19)</f>
        <v>1129188</v>
      </c>
      <c r="I15" s="100">
        <f t="shared" si="2"/>
        <v>0.93400000000000005</v>
      </c>
      <c r="J15" s="100">
        <f t="shared" ref="J15:J59" si="8">H15/F15</f>
        <v>0.998</v>
      </c>
      <c r="K15" s="29">
        <f t="shared" ref="K15" si="9">E15</f>
        <v>1208862.32</v>
      </c>
      <c r="L15" s="29">
        <f>SUM(L16:L19)</f>
        <v>79674.320000000007</v>
      </c>
      <c r="M15" s="520"/>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row>
    <row r="16" spans="1:78" s="5" customFormat="1" ht="21.75" customHeight="1" x14ac:dyDescent="0.25">
      <c r="A16" s="578"/>
      <c r="B16" s="32" t="s">
        <v>22</v>
      </c>
      <c r="C16" s="31"/>
      <c r="D16" s="30">
        <f>D21+D41+D111</f>
        <v>26032.57</v>
      </c>
      <c r="E16" s="30">
        <f t="shared" ref="E16:F16" si="10">E21+E41+E111</f>
        <v>26032.57</v>
      </c>
      <c r="F16" s="30">
        <f t="shared" si="10"/>
        <v>26032.55</v>
      </c>
      <c r="G16" s="103">
        <f t="shared" si="7"/>
        <v>1</v>
      </c>
      <c r="H16" s="30">
        <f>H21+H41+H111</f>
        <v>25532.55</v>
      </c>
      <c r="I16" s="103">
        <f t="shared" si="2"/>
        <v>0.98099999999999998</v>
      </c>
      <c r="J16" s="103">
        <f t="shared" si="8"/>
        <v>0.98099999999999998</v>
      </c>
      <c r="K16" s="30">
        <f>K21+K41+K111</f>
        <v>25532.57</v>
      </c>
      <c r="L16" s="30">
        <f>E16-H16</f>
        <v>500.02</v>
      </c>
      <c r="M16" s="520"/>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row>
    <row r="17" spans="1:78" s="5" customFormat="1" x14ac:dyDescent="0.25">
      <c r="A17" s="578"/>
      <c r="B17" s="32" t="s">
        <v>21</v>
      </c>
      <c r="C17" s="31"/>
      <c r="D17" s="30">
        <f t="shared" ref="D17:F19" si="11">D22+D42+D112</f>
        <v>60994.720000000001</v>
      </c>
      <c r="E17" s="30">
        <f t="shared" si="11"/>
        <v>67734.320000000007</v>
      </c>
      <c r="F17" s="30">
        <f t="shared" si="11"/>
        <v>65914.600000000006</v>
      </c>
      <c r="G17" s="103">
        <f t="shared" si="7"/>
        <v>0.97299999999999998</v>
      </c>
      <c r="H17" s="30">
        <f t="shared" ref="H17:H19" si="12">H22+H42+H112</f>
        <v>64390.55</v>
      </c>
      <c r="I17" s="103">
        <f t="shared" si="2"/>
        <v>0.95099999999999996</v>
      </c>
      <c r="J17" s="103">
        <f t="shared" si="8"/>
        <v>0.97699999999999998</v>
      </c>
      <c r="K17" s="30">
        <f t="shared" ref="K17:K19" si="13">K22+K42+K112</f>
        <v>66614.25</v>
      </c>
      <c r="L17" s="30">
        <f t="shared" ref="L17:L80" si="14">E17-H17</f>
        <v>3343.77</v>
      </c>
      <c r="M17" s="520"/>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row>
    <row r="18" spans="1:78" s="5" customFormat="1" x14ac:dyDescent="0.25">
      <c r="A18" s="578"/>
      <c r="B18" s="32" t="s">
        <v>41</v>
      </c>
      <c r="C18" s="31"/>
      <c r="D18" s="30">
        <f t="shared" si="11"/>
        <v>1096714.29</v>
      </c>
      <c r="E18" s="30">
        <f t="shared" si="11"/>
        <v>1096714.27</v>
      </c>
      <c r="F18" s="30">
        <f t="shared" si="11"/>
        <v>1022549.9</v>
      </c>
      <c r="G18" s="113">
        <f t="shared" si="7"/>
        <v>0.93200000000000005</v>
      </c>
      <c r="H18" s="30">
        <f t="shared" si="12"/>
        <v>1022549.9</v>
      </c>
      <c r="I18" s="103">
        <f t="shared" si="2"/>
        <v>0.93200000000000005</v>
      </c>
      <c r="J18" s="103">
        <f t="shared" si="8"/>
        <v>1</v>
      </c>
      <c r="K18" s="30">
        <f t="shared" si="13"/>
        <v>1096373.96</v>
      </c>
      <c r="L18" s="30">
        <f t="shared" si="14"/>
        <v>74164.37</v>
      </c>
      <c r="M18" s="520"/>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row>
    <row r="19" spans="1:78" s="5" customFormat="1" x14ac:dyDescent="0.25">
      <c r="A19" s="578"/>
      <c r="B19" s="32" t="s">
        <v>23</v>
      </c>
      <c r="C19" s="31"/>
      <c r="D19" s="30">
        <f t="shared" si="11"/>
        <v>18339.099999999999</v>
      </c>
      <c r="E19" s="30">
        <f t="shared" si="11"/>
        <v>18381.16</v>
      </c>
      <c r="F19" s="30">
        <f t="shared" si="11"/>
        <v>16715</v>
      </c>
      <c r="G19" s="103">
        <f t="shared" si="7"/>
        <v>0.90900000000000003</v>
      </c>
      <c r="H19" s="30">
        <f t="shared" si="12"/>
        <v>16715</v>
      </c>
      <c r="I19" s="103">
        <f t="shared" si="2"/>
        <v>0.90900000000000003</v>
      </c>
      <c r="J19" s="103">
        <f t="shared" si="8"/>
        <v>1</v>
      </c>
      <c r="K19" s="30">
        <f t="shared" si="13"/>
        <v>16889.93</v>
      </c>
      <c r="L19" s="30">
        <f t="shared" si="14"/>
        <v>1666.16</v>
      </c>
      <c r="M19" s="520"/>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row>
    <row r="20" spans="1:78" s="75" customFormat="1" ht="68.25" customHeight="1" x14ac:dyDescent="0.25">
      <c r="A20" s="715" t="s">
        <v>535</v>
      </c>
      <c r="B20" s="52" t="s">
        <v>1043</v>
      </c>
      <c r="C20" s="52" t="s">
        <v>142</v>
      </c>
      <c r="D20" s="54">
        <f>SUM(D21:D24)</f>
        <v>1163168.3700000001</v>
      </c>
      <c r="E20" s="54">
        <f t="shared" ref="E20:F20" si="15">SUM(E21:E24)</f>
        <v>1169907.96</v>
      </c>
      <c r="F20" s="54">
        <f t="shared" si="15"/>
        <v>1095353.73</v>
      </c>
      <c r="G20" s="91">
        <f t="shared" si="7"/>
        <v>0.93600000000000005</v>
      </c>
      <c r="H20" s="74">
        <f>SUM(H21:H24)</f>
        <v>1094845.77</v>
      </c>
      <c r="I20" s="95">
        <f>H20/E20</f>
        <v>0.93600000000000005</v>
      </c>
      <c r="J20" s="91">
        <f t="shared" si="8"/>
        <v>1</v>
      </c>
      <c r="K20" s="55">
        <f t="shared" ref="K20:K83" si="16">E20</f>
        <v>1169907.96</v>
      </c>
      <c r="L20" s="24">
        <f t="shared" si="14"/>
        <v>75062.19</v>
      </c>
      <c r="M20" s="66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row>
    <row r="21" spans="1:78" s="5" customFormat="1" ht="18.75" customHeight="1" x14ac:dyDescent="0.25">
      <c r="A21" s="715"/>
      <c r="B21" s="411" t="s">
        <v>22</v>
      </c>
      <c r="C21" s="411"/>
      <c r="D21" s="24">
        <f>D26+D31+D36</f>
        <v>23265.37</v>
      </c>
      <c r="E21" s="24">
        <f t="shared" ref="E21:F21" si="17">E26+E31+E36</f>
        <v>23265.37</v>
      </c>
      <c r="F21" s="24">
        <f t="shared" si="17"/>
        <v>23265.35</v>
      </c>
      <c r="G21" s="99">
        <f t="shared" si="7"/>
        <v>1</v>
      </c>
      <c r="H21" s="24">
        <f>H26+H31+H36</f>
        <v>23265.35</v>
      </c>
      <c r="I21" s="99">
        <f t="shared" ref="I21:I84" si="18">H21/E21</f>
        <v>1</v>
      </c>
      <c r="J21" s="94">
        <f t="shared" si="8"/>
        <v>1</v>
      </c>
      <c r="K21" s="24">
        <f t="shared" si="16"/>
        <v>23265.37</v>
      </c>
      <c r="L21" s="24">
        <f t="shared" si="14"/>
        <v>0.02</v>
      </c>
      <c r="M21" s="668"/>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row>
    <row r="22" spans="1:78" s="5" customFormat="1" ht="18.75" customHeight="1" x14ac:dyDescent="0.25">
      <c r="A22" s="715"/>
      <c r="B22" s="411" t="s">
        <v>21</v>
      </c>
      <c r="C22" s="411"/>
      <c r="D22" s="36">
        <f t="shared" ref="D22:F24" si="19">D27+D32+D37</f>
        <v>55219.66</v>
      </c>
      <c r="E22" s="36">
        <f t="shared" si="19"/>
        <v>61959.26</v>
      </c>
      <c r="F22" s="36">
        <f t="shared" si="19"/>
        <v>60243.519999999997</v>
      </c>
      <c r="G22" s="60">
        <f t="shared" si="7"/>
        <v>0.97199999999999998</v>
      </c>
      <c r="H22" s="36">
        <f t="shared" ref="H22:H24" si="20">H27+H32+H37</f>
        <v>59735.56</v>
      </c>
      <c r="I22" s="99">
        <f t="shared" si="18"/>
        <v>0.96399999999999997</v>
      </c>
      <c r="J22" s="60">
        <f t="shared" si="8"/>
        <v>0.99199999999999999</v>
      </c>
      <c r="K22" s="24">
        <f t="shared" si="16"/>
        <v>61959.26</v>
      </c>
      <c r="L22" s="24">
        <f t="shared" si="14"/>
        <v>2223.6999999999998</v>
      </c>
      <c r="M22" s="668"/>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row>
    <row r="23" spans="1:78" s="5" customFormat="1" ht="18.75" customHeight="1" x14ac:dyDescent="0.25">
      <c r="A23" s="715"/>
      <c r="B23" s="411" t="s">
        <v>41</v>
      </c>
      <c r="C23" s="411"/>
      <c r="D23" s="36">
        <f t="shared" si="19"/>
        <v>1084683.3400000001</v>
      </c>
      <c r="E23" s="36">
        <f t="shared" si="19"/>
        <v>1084683.33</v>
      </c>
      <c r="F23" s="36">
        <f t="shared" si="19"/>
        <v>1011844.86</v>
      </c>
      <c r="G23" s="60">
        <f t="shared" si="7"/>
        <v>0.93300000000000005</v>
      </c>
      <c r="H23" s="36">
        <f t="shared" si="20"/>
        <v>1011844.86</v>
      </c>
      <c r="I23" s="99">
        <f t="shared" si="18"/>
        <v>0.93300000000000005</v>
      </c>
      <c r="J23" s="60">
        <f t="shared" si="8"/>
        <v>1</v>
      </c>
      <c r="K23" s="24">
        <f t="shared" si="16"/>
        <v>1084683.33</v>
      </c>
      <c r="L23" s="24">
        <f t="shared" si="14"/>
        <v>72838.47</v>
      </c>
      <c r="M23" s="668"/>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row>
    <row r="24" spans="1:78" s="5" customFormat="1" ht="18.75" customHeight="1" x14ac:dyDescent="0.25">
      <c r="A24" s="715"/>
      <c r="B24" s="411" t="s">
        <v>23</v>
      </c>
      <c r="C24" s="411"/>
      <c r="D24" s="36">
        <f t="shared" si="19"/>
        <v>0</v>
      </c>
      <c r="E24" s="36">
        <f t="shared" si="19"/>
        <v>0</v>
      </c>
      <c r="F24" s="36">
        <f t="shared" si="19"/>
        <v>0</v>
      </c>
      <c r="G24" s="92" t="e">
        <f t="shared" si="7"/>
        <v>#DIV/0!</v>
      </c>
      <c r="H24" s="36">
        <f t="shared" si="20"/>
        <v>0</v>
      </c>
      <c r="I24" s="78" t="e">
        <f t="shared" si="18"/>
        <v>#DIV/0!</v>
      </c>
      <c r="J24" s="92" t="e">
        <f t="shared" si="8"/>
        <v>#DIV/0!</v>
      </c>
      <c r="K24" s="24">
        <f t="shared" si="16"/>
        <v>0</v>
      </c>
      <c r="L24" s="24">
        <f t="shared" si="14"/>
        <v>0</v>
      </c>
      <c r="M24" s="668"/>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row>
    <row r="25" spans="1:78" s="5" customFormat="1" ht="109.5" customHeight="1" x14ac:dyDescent="0.25">
      <c r="A25" s="590" t="s">
        <v>536</v>
      </c>
      <c r="B25" s="34" t="s">
        <v>845</v>
      </c>
      <c r="C25" s="34" t="s">
        <v>730</v>
      </c>
      <c r="D25" s="50">
        <f>SUM(D26:D29)</f>
        <v>557838.36</v>
      </c>
      <c r="E25" s="50">
        <f t="shared" ref="E25:F25" si="21">SUM(E26:E29)</f>
        <v>558434.13</v>
      </c>
      <c r="F25" s="50">
        <f t="shared" si="21"/>
        <v>533053.06999999995</v>
      </c>
      <c r="G25" s="104">
        <f t="shared" si="7"/>
        <v>0.95499999999999996</v>
      </c>
      <c r="H25" s="50">
        <f>SUM(H26:H29)</f>
        <v>532748.84</v>
      </c>
      <c r="I25" s="104">
        <f t="shared" si="18"/>
        <v>0.95399999999999996</v>
      </c>
      <c r="J25" s="104">
        <f t="shared" si="8"/>
        <v>0.999</v>
      </c>
      <c r="K25" s="50">
        <f t="shared" si="16"/>
        <v>558434.13</v>
      </c>
      <c r="L25" s="24">
        <f t="shared" si="14"/>
        <v>25685.29</v>
      </c>
      <c r="M25" s="555" t="s">
        <v>1394</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row>
    <row r="26" spans="1:78" s="5" customFormat="1" ht="19.5" customHeight="1" x14ac:dyDescent="0.25">
      <c r="A26" s="590"/>
      <c r="B26" s="411" t="s">
        <v>22</v>
      </c>
      <c r="C26" s="411"/>
      <c r="D26" s="24">
        <v>23170.2</v>
      </c>
      <c r="E26" s="24">
        <v>23170.2</v>
      </c>
      <c r="F26" s="24">
        <v>23170.2</v>
      </c>
      <c r="G26" s="99">
        <f t="shared" si="7"/>
        <v>1</v>
      </c>
      <c r="H26" s="24">
        <v>23170.2</v>
      </c>
      <c r="I26" s="99">
        <f t="shared" si="18"/>
        <v>1</v>
      </c>
      <c r="J26" s="99">
        <f t="shared" si="8"/>
        <v>1</v>
      </c>
      <c r="K26" s="24">
        <f t="shared" si="16"/>
        <v>23170.2</v>
      </c>
      <c r="L26" s="24">
        <f t="shared" si="14"/>
        <v>0</v>
      </c>
      <c r="M26" s="555"/>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row>
    <row r="27" spans="1:78" s="5" customFormat="1" ht="19.5" customHeight="1" x14ac:dyDescent="0.25">
      <c r="A27" s="590"/>
      <c r="B27" s="411" t="s">
        <v>21</v>
      </c>
      <c r="C27" s="411"/>
      <c r="D27" s="24">
        <v>15678.52</v>
      </c>
      <c r="E27" s="24">
        <v>15691.32</v>
      </c>
      <c r="F27" s="24">
        <v>15691.32</v>
      </c>
      <c r="G27" s="99">
        <f t="shared" si="7"/>
        <v>1</v>
      </c>
      <c r="H27" s="24">
        <v>15387.09</v>
      </c>
      <c r="I27" s="99">
        <f t="shared" si="18"/>
        <v>0.98099999999999998</v>
      </c>
      <c r="J27" s="99">
        <f t="shared" si="8"/>
        <v>0.98099999999999998</v>
      </c>
      <c r="K27" s="24">
        <f t="shared" si="16"/>
        <v>15691.32</v>
      </c>
      <c r="L27" s="24">
        <f t="shared" si="14"/>
        <v>304.23</v>
      </c>
      <c r="M27" s="555"/>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row>
    <row r="28" spans="1:78" s="5" customFormat="1" ht="19.5" customHeight="1" x14ac:dyDescent="0.25">
      <c r="A28" s="590"/>
      <c r="B28" s="411" t="s">
        <v>41</v>
      </c>
      <c r="C28" s="411"/>
      <c r="D28" s="24">
        <v>518989.64</v>
      </c>
      <c r="E28" s="24">
        <v>519572.61</v>
      </c>
      <c r="F28" s="24">
        <v>494191.55</v>
      </c>
      <c r="G28" s="99">
        <f t="shared" si="7"/>
        <v>0.95099999999999996</v>
      </c>
      <c r="H28" s="24">
        <v>494191.55</v>
      </c>
      <c r="I28" s="99">
        <f t="shared" si="18"/>
        <v>0.95099999999999996</v>
      </c>
      <c r="J28" s="99">
        <f t="shared" si="8"/>
        <v>1</v>
      </c>
      <c r="K28" s="24">
        <f t="shared" si="16"/>
        <v>519572.61</v>
      </c>
      <c r="L28" s="24">
        <f t="shared" si="14"/>
        <v>25381.06</v>
      </c>
      <c r="M28" s="555"/>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row>
    <row r="29" spans="1:78" s="5" customFormat="1" ht="19.5" customHeight="1" x14ac:dyDescent="0.25">
      <c r="A29" s="590"/>
      <c r="B29" s="411" t="s">
        <v>23</v>
      </c>
      <c r="C29" s="411"/>
      <c r="D29" s="24"/>
      <c r="E29" s="24"/>
      <c r="F29" s="24"/>
      <c r="G29" s="97" t="e">
        <f t="shared" si="7"/>
        <v>#DIV/0!</v>
      </c>
      <c r="H29" s="24"/>
      <c r="I29" s="78" t="e">
        <f t="shared" si="18"/>
        <v>#DIV/0!</v>
      </c>
      <c r="J29" s="97" t="e">
        <f t="shared" si="8"/>
        <v>#DIV/0!</v>
      </c>
      <c r="K29" s="24">
        <f t="shared" si="16"/>
        <v>0</v>
      </c>
      <c r="L29" s="24">
        <f t="shared" si="14"/>
        <v>0</v>
      </c>
      <c r="M29" s="555"/>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row>
    <row r="30" spans="1:78" s="5" customFormat="1" ht="144.75" customHeight="1" x14ac:dyDescent="0.25">
      <c r="A30" s="590" t="s">
        <v>537</v>
      </c>
      <c r="B30" s="34" t="s">
        <v>843</v>
      </c>
      <c r="C30" s="34" t="s">
        <v>730</v>
      </c>
      <c r="D30" s="50">
        <f>SUM(D31:D34)</f>
        <v>406328.04</v>
      </c>
      <c r="E30" s="50">
        <f>SUM(E31:E34)</f>
        <v>406315.24</v>
      </c>
      <c r="F30" s="50">
        <f>SUM(F31:F34)</f>
        <v>393483.58</v>
      </c>
      <c r="G30" s="104">
        <f t="shared" si="7"/>
        <v>0.96799999999999997</v>
      </c>
      <c r="H30" s="50">
        <f>SUM(H31:H34)</f>
        <v>393279.85</v>
      </c>
      <c r="I30" s="104">
        <f t="shared" si="18"/>
        <v>0.96799999999999997</v>
      </c>
      <c r="J30" s="104">
        <f t="shared" si="8"/>
        <v>0.999</v>
      </c>
      <c r="K30" s="50">
        <f t="shared" si="16"/>
        <v>406315.24</v>
      </c>
      <c r="L30" s="24">
        <f t="shared" si="14"/>
        <v>13035.39</v>
      </c>
      <c r="M30" s="541" t="s">
        <v>1159</v>
      </c>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row>
    <row r="31" spans="1:78" s="5" customFormat="1" x14ac:dyDescent="0.25">
      <c r="A31" s="590"/>
      <c r="B31" s="411" t="s">
        <v>22</v>
      </c>
      <c r="C31" s="411"/>
      <c r="D31" s="24">
        <v>95.17</v>
      </c>
      <c r="E31" s="24">
        <v>95.17</v>
      </c>
      <c r="F31" s="24">
        <v>95.15</v>
      </c>
      <c r="G31" s="99">
        <f t="shared" si="7"/>
        <v>1</v>
      </c>
      <c r="H31" s="24">
        <v>95.15</v>
      </c>
      <c r="I31" s="99">
        <f t="shared" si="18"/>
        <v>1</v>
      </c>
      <c r="J31" s="129">
        <f t="shared" si="8"/>
        <v>1</v>
      </c>
      <c r="K31" s="24">
        <f t="shared" si="16"/>
        <v>95.17</v>
      </c>
      <c r="L31" s="24">
        <f t="shared" si="14"/>
        <v>0.02</v>
      </c>
      <c r="M31" s="541"/>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row>
    <row r="32" spans="1:78" s="5" customFormat="1" x14ac:dyDescent="0.25">
      <c r="A32" s="590"/>
      <c r="B32" s="411" t="s">
        <v>21</v>
      </c>
      <c r="C32" s="411"/>
      <c r="D32" s="24">
        <v>6718.08</v>
      </c>
      <c r="E32" s="24">
        <v>6705.28</v>
      </c>
      <c r="F32" s="24">
        <v>4989.54</v>
      </c>
      <c r="G32" s="99">
        <f t="shared" si="7"/>
        <v>0.74399999999999999</v>
      </c>
      <c r="H32" s="24">
        <v>4785.8100000000004</v>
      </c>
      <c r="I32" s="99">
        <f t="shared" si="18"/>
        <v>0.71399999999999997</v>
      </c>
      <c r="J32" s="99">
        <f t="shared" si="8"/>
        <v>0.95899999999999996</v>
      </c>
      <c r="K32" s="24">
        <f t="shared" si="16"/>
        <v>6705.28</v>
      </c>
      <c r="L32" s="24">
        <f t="shared" si="14"/>
        <v>1919.47</v>
      </c>
      <c r="M32" s="541"/>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row>
    <row r="33" spans="1:78" s="5" customFormat="1" x14ac:dyDescent="0.25">
      <c r="A33" s="590"/>
      <c r="B33" s="411" t="s">
        <v>41</v>
      </c>
      <c r="C33" s="411"/>
      <c r="D33" s="24">
        <v>399514.79</v>
      </c>
      <c r="E33" s="24">
        <v>399514.79</v>
      </c>
      <c r="F33" s="24">
        <v>388398.89</v>
      </c>
      <c r="G33" s="99">
        <f t="shared" si="7"/>
        <v>0.97199999999999998</v>
      </c>
      <c r="H33" s="24">
        <v>388398.89</v>
      </c>
      <c r="I33" s="99">
        <f t="shared" si="18"/>
        <v>0.97199999999999998</v>
      </c>
      <c r="J33" s="99">
        <f t="shared" si="8"/>
        <v>1</v>
      </c>
      <c r="K33" s="24">
        <f t="shared" si="16"/>
        <v>399514.79</v>
      </c>
      <c r="L33" s="24">
        <f t="shared" si="14"/>
        <v>11115.9</v>
      </c>
      <c r="M33" s="541"/>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row>
    <row r="34" spans="1:78" s="5" customFormat="1" x14ac:dyDescent="0.25">
      <c r="A34" s="590"/>
      <c r="B34" s="411" t="s">
        <v>23</v>
      </c>
      <c r="C34" s="411"/>
      <c r="D34" s="24"/>
      <c r="E34" s="24"/>
      <c r="F34" s="24"/>
      <c r="G34" s="97" t="e">
        <f t="shared" si="7"/>
        <v>#DIV/0!</v>
      </c>
      <c r="H34" s="24"/>
      <c r="I34" s="78" t="e">
        <f t="shared" si="18"/>
        <v>#DIV/0!</v>
      </c>
      <c r="J34" s="97" t="e">
        <f t="shared" si="8"/>
        <v>#DIV/0!</v>
      </c>
      <c r="K34" s="24">
        <f t="shared" si="16"/>
        <v>0</v>
      </c>
      <c r="L34" s="24">
        <f t="shared" si="14"/>
        <v>0</v>
      </c>
      <c r="M34" s="541"/>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row>
    <row r="35" spans="1:78" s="5" customFormat="1" ht="75" x14ac:dyDescent="0.25">
      <c r="A35" s="590" t="s">
        <v>538</v>
      </c>
      <c r="B35" s="34" t="s">
        <v>901</v>
      </c>
      <c r="C35" s="34" t="s">
        <v>730</v>
      </c>
      <c r="D35" s="50">
        <f>SUM(D36:D39)</f>
        <v>199001.97</v>
      </c>
      <c r="E35" s="50">
        <f t="shared" ref="E35:F35" si="22">SUM(E36:E39)</f>
        <v>205158.59</v>
      </c>
      <c r="F35" s="50">
        <f t="shared" si="22"/>
        <v>168817.08</v>
      </c>
      <c r="G35" s="104">
        <f t="shared" si="7"/>
        <v>0.82299999999999995</v>
      </c>
      <c r="H35" s="50">
        <f>SUM(H36:H39)</f>
        <v>168817.08</v>
      </c>
      <c r="I35" s="104">
        <f t="shared" si="18"/>
        <v>0.82299999999999995</v>
      </c>
      <c r="J35" s="104">
        <f t="shared" si="8"/>
        <v>1</v>
      </c>
      <c r="K35" s="24">
        <f t="shared" si="16"/>
        <v>205158.59</v>
      </c>
      <c r="L35" s="24">
        <f t="shared" si="14"/>
        <v>36341.51</v>
      </c>
      <c r="M35" s="669" t="s">
        <v>1140</v>
      </c>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row>
    <row r="36" spans="1:78" s="5" customFormat="1" x14ac:dyDescent="0.25">
      <c r="A36" s="590"/>
      <c r="B36" s="411" t="s">
        <v>22</v>
      </c>
      <c r="C36" s="411"/>
      <c r="D36" s="24"/>
      <c r="E36" s="24"/>
      <c r="F36" s="24"/>
      <c r="G36" s="97" t="e">
        <f t="shared" si="7"/>
        <v>#DIV/0!</v>
      </c>
      <c r="H36" s="24"/>
      <c r="I36" s="78" t="e">
        <f t="shared" si="18"/>
        <v>#DIV/0!</v>
      </c>
      <c r="J36" s="97" t="e">
        <f>H36/F36</f>
        <v>#DIV/0!</v>
      </c>
      <c r="K36" s="24">
        <f t="shared" si="16"/>
        <v>0</v>
      </c>
      <c r="L36" s="24">
        <f t="shared" si="14"/>
        <v>0</v>
      </c>
      <c r="M36" s="669"/>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row>
    <row r="37" spans="1:78" s="5" customFormat="1" x14ac:dyDescent="0.25">
      <c r="A37" s="590"/>
      <c r="B37" s="411" t="s">
        <v>21</v>
      </c>
      <c r="C37" s="411"/>
      <c r="D37" s="24">
        <v>32823.06</v>
      </c>
      <c r="E37" s="24">
        <v>39562.660000000003</v>
      </c>
      <c r="F37" s="24">
        <v>39562.660000000003</v>
      </c>
      <c r="G37" s="99">
        <f t="shared" si="7"/>
        <v>1</v>
      </c>
      <c r="H37" s="24">
        <v>39562.660000000003</v>
      </c>
      <c r="I37" s="99">
        <f t="shared" si="18"/>
        <v>1</v>
      </c>
      <c r="J37" s="99">
        <f t="shared" si="8"/>
        <v>1</v>
      </c>
      <c r="K37" s="24">
        <f t="shared" si="16"/>
        <v>39562.660000000003</v>
      </c>
      <c r="L37" s="24">
        <f t="shared" si="14"/>
        <v>0</v>
      </c>
      <c r="M37" s="669"/>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row>
    <row r="38" spans="1:78" s="5" customFormat="1" x14ac:dyDescent="0.25">
      <c r="A38" s="590"/>
      <c r="B38" s="411" t="s">
        <v>41</v>
      </c>
      <c r="C38" s="165"/>
      <c r="D38" s="24">
        <v>166178.91</v>
      </c>
      <c r="E38" s="24">
        <v>165595.93</v>
      </c>
      <c r="F38" s="24">
        <v>129254.42</v>
      </c>
      <c r="G38" s="99">
        <f t="shared" si="7"/>
        <v>0.78100000000000003</v>
      </c>
      <c r="H38" s="24">
        <v>129254.42</v>
      </c>
      <c r="I38" s="99">
        <f t="shared" si="18"/>
        <v>0.78100000000000003</v>
      </c>
      <c r="J38" s="99">
        <f t="shared" si="8"/>
        <v>1</v>
      </c>
      <c r="K38" s="24">
        <v>129254.42</v>
      </c>
      <c r="L38" s="24">
        <f t="shared" si="14"/>
        <v>36341.51</v>
      </c>
      <c r="M38" s="669"/>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row>
    <row r="39" spans="1:78" s="5" customFormat="1" x14ac:dyDescent="0.25">
      <c r="A39" s="590"/>
      <c r="B39" s="411" t="s">
        <v>23</v>
      </c>
      <c r="C39" s="411"/>
      <c r="D39" s="24"/>
      <c r="E39" s="24"/>
      <c r="F39" s="24"/>
      <c r="G39" s="97" t="e">
        <f t="shared" si="7"/>
        <v>#DIV/0!</v>
      </c>
      <c r="H39" s="24"/>
      <c r="I39" s="78" t="e">
        <f t="shared" si="18"/>
        <v>#DIV/0!</v>
      </c>
      <c r="J39" s="97" t="e">
        <f t="shared" si="8"/>
        <v>#DIV/0!</v>
      </c>
      <c r="K39" s="24">
        <f t="shared" si="16"/>
        <v>0</v>
      </c>
      <c r="L39" s="24">
        <f t="shared" si="14"/>
        <v>0</v>
      </c>
      <c r="M39" s="669"/>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row>
    <row r="40" spans="1:78" s="76" customFormat="1" ht="90.75" customHeight="1" x14ac:dyDescent="0.25">
      <c r="A40" s="716" t="s">
        <v>373</v>
      </c>
      <c r="B40" s="52" t="s">
        <v>844</v>
      </c>
      <c r="C40" s="414" t="s">
        <v>142</v>
      </c>
      <c r="D40" s="55">
        <f>SUM(D41:D44)</f>
        <v>13904.6</v>
      </c>
      <c r="E40" s="55">
        <f t="shared" ref="E40:F40" si="23">SUM(E41:E44)</f>
        <v>13904.6</v>
      </c>
      <c r="F40" s="55">
        <f t="shared" si="23"/>
        <v>13801.24</v>
      </c>
      <c r="G40" s="91">
        <f t="shared" si="7"/>
        <v>0.99299999999999999</v>
      </c>
      <c r="H40" s="55">
        <f>SUM(H41:H44)</f>
        <v>12285.15</v>
      </c>
      <c r="I40" s="95">
        <f t="shared" si="18"/>
        <v>0.88400000000000001</v>
      </c>
      <c r="J40" s="91">
        <f t="shared" si="8"/>
        <v>0.89</v>
      </c>
      <c r="K40" s="55">
        <f>SUM(K41:K44)</f>
        <v>12285.15</v>
      </c>
      <c r="L40" s="24">
        <f t="shared" si="14"/>
        <v>1619.45</v>
      </c>
      <c r="M40" s="515"/>
    </row>
    <row r="41" spans="1:78" s="48" customFormat="1" x14ac:dyDescent="0.25">
      <c r="A41" s="716"/>
      <c r="B41" s="411" t="s">
        <v>22</v>
      </c>
      <c r="C41" s="66"/>
      <c r="D41" s="24">
        <f t="shared" ref="D41:F42" si="24">D46+D51+D56+D61</f>
        <v>2767.2</v>
      </c>
      <c r="E41" s="24">
        <f t="shared" si="24"/>
        <v>2767.2</v>
      </c>
      <c r="F41" s="24">
        <f t="shared" si="24"/>
        <v>2767.2</v>
      </c>
      <c r="G41" s="60">
        <f t="shared" si="7"/>
        <v>1</v>
      </c>
      <c r="H41" s="24">
        <f t="shared" ref="H41:K44" si="25">H46+H51+H56+H61</f>
        <v>2267.1999999999998</v>
      </c>
      <c r="I41" s="99">
        <f t="shared" si="18"/>
        <v>0.81899999999999995</v>
      </c>
      <c r="J41" s="60">
        <f t="shared" si="8"/>
        <v>0.81899999999999995</v>
      </c>
      <c r="K41" s="24">
        <f t="shared" si="25"/>
        <v>2267.1999999999998</v>
      </c>
      <c r="L41" s="24">
        <f t="shared" si="14"/>
        <v>500</v>
      </c>
      <c r="M41" s="515"/>
    </row>
    <row r="42" spans="1:78" s="48" customFormat="1" x14ac:dyDescent="0.25">
      <c r="A42" s="716"/>
      <c r="B42" s="411" t="s">
        <v>21</v>
      </c>
      <c r="C42" s="66"/>
      <c r="D42" s="24">
        <f>D47+D52+D57+D62</f>
        <v>5227.3999999999996</v>
      </c>
      <c r="E42" s="24">
        <f t="shared" si="24"/>
        <v>5227.3999999999996</v>
      </c>
      <c r="F42" s="24">
        <f t="shared" si="24"/>
        <v>5124.04</v>
      </c>
      <c r="G42" s="60">
        <f t="shared" si="7"/>
        <v>0.98</v>
      </c>
      <c r="H42" s="24">
        <f t="shared" si="25"/>
        <v>4107.95</v>
      </c>
      <c r="I42" s="99">
        <f t="shared" si="18"/>
        <v>0.78600000000000003</v>
      </c>
      <c r="J42" s="60">
        <f t="shared" si="8"/>
        <v>0.80200000000000005</v>
      </c>
      <c r="K42" s="24">
        <f t="shared" si="25"/>
        <v>4107.95</v>
      </c>
      <c r="L42" s="24">
        <f t="shared" si="14"/>
        <v>1119.45</v>
      </c>
      <c r="M42" s="515"/>
    </row>
    <row r="43" spans="1:78" s="48" customFormat="1" x14ac:dyDescent="0.25">
      <c r="A43" s="716"/>
      <c r="B43" s="411" t="s">
        <v>41</v>
      </c>
      <c r="C43" s="66"/>
      <c r="D43" s="24">
        <f>D48+D53+D58+D63</f>
        <v>5910</v>
      </c>
      <c r="E43" s="24">
        <f>E48+E53+E58+E63</f>
        <v>5910</v>
      </c>
      <c r="F43" s="24">
        <f>F48+F53+F58+F63</f>
        <v>5910</v>
      </c>
      <c r="G43" s="60">
        <f t="shared" si="7"/>
        <v>1</v>
      </c>
      <c r="H43" s="24">
        <f t="shared" si="25"/>
        <v>5910</v>
      </c>
      <c r="I43" s="99">
        <f t="shared" si="18"/>
        <v>1</v>
      </c>
      <c r="J43" s="60">
        <f t="shared" si="8"/>
        <v>1</v>
      </c>
      <c r="K43" s="24">
        <f t="shared" si="25"/>
        <v>5910</v>
      </c>
      <c r="L43" s="24">
        <f t="shared" si="14"/>
        <v>0</v>
      </c>
      <c r="M43" s="515"/>
    </row>
    <row r="44" spans="1:78" s="48" customFormat="1" x14ac:dyDescent="0.25">
      <c r="A44" s="716"/>
      <c r="B44" s="411" t="s">
        <v>23</v>
      </c>
      <c r="C44" s="66"/>
      <c r="D44" s="24"/>
      <c r="E44" s="24"/>
      <c r="F44" s="25"/>
      <c r="G44" s="64" t="e">
        <f t="shared" si="7"/>
        <v>#DIV/0!</v>
      </c>
      <c r="H44" s="24"/>
      <c r="I44" s="78" t="e">
        <f t="shared" si="18"/>
        <v>#DIV/0!</v>
      </c>
      <c r="J44" s="64" t="e">
        <f t="shared" si="8"/>
        <v>#DIV/0!</v>
      </c>
      <c r="K44" s="24">
        <f t="shared" si="25"/>
        <v>0</v>
      </c>
      <c r="L44" s="24">
        <f t="shared" si="14"/>
        <v>0</v>
      </c>
      <c r="M44" s="515"/>
    </row>
    <row r="45" spans="1:78" s="5" customFormat="1" ht="135" customHeight="1" x14ac:dyDescent="0.25">
      <c r="A45" s="579" t="s">
        <v>540</v>
      </c>
      <c r="B45" s="34" t="s">
        <v>539</v>
      </c>
      <c r="C45" s="34" t="s">
        <v>212</v>
      </c>
      <c r="D45" s="19">
        <f>SUM(D46:D49)</f>
        <v>3167.4</v>
      </c>
      <c r="E45" s="19">
        <f>SUM(E46:E49)</f>
        <v>3167.4</v>
      </c>
      <c r="F45" s="19">
        <f t="shared" ref="F45" si="26">SUM(F46:F49)</f>
        <v>3101.22</v>
      </c>
      <c r="G45" s="90">
        <f t="shared" si="7"/>
        <v>0.97899999999999998</v>
      </c>
      <c r="H45" s="19">
        <f>SUM(H46:H49)</f>
        <v>3101.22</v>
      </c>
      <c r="I45" s="104">
        <f t="shared" si="18"/>
        <v>0.97899999999999998</v>
      </c>
      <c r="J45" s="90">
        <f t="shared" si="8"/>
        <v>1</v>
      </c>
      <c r="K45" s="50">
        <f>SUM(K46:K49)</f>
        <v>3101.22</v>
      </c>
      <c r="L45" s="24">
        <f t="shared" si="14"/>
        <v>66.180000000000007</v>
      </c>
      <c r="M45" s="538" t="s">
        <v>1208</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row>
    <row r="46" spans="1:78" s="5" customFormat="1" ht="22.5" customHeight="1" x14ac:dyDescent="0.25">
      <c r="A46" s="580"/>
      <c r="B46" s="411" t="s">
        <v>22</v>
      </c>
      <c r="C46" s="27"/>
      <c r="D46" s="36"/>
      <c r="E46" s="36"/>
      <c r="F46" s="36"/>
      <c r="G46" s="64" t="e">
        <f t="shared" si="7"/>
        <v>#DIV/0!</v>
      </c>
      <c r="H46" s="36"/>
      <c r="I46" s="78" t="e">
        <f t="shared" si="18"/>
        <v>#DIV/0!</v>
      </c>
      <c r="J46" s="64" t="e">
        <f t="shared" si="8"/>
        <v>#DIV/0!</v>
      </c>
      <c r="K46" s="24">
        <f t="shared" si="16"/>
        <v>0</v>
      </c>
      <c r="L46" s="24">
        <f t="shared" si="14"/>
        <v>0</v>
      </c>
      <c r="M46" s="539"/>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row>
    <row r="47" spans="1:78" s="5" customFormat="1" ht="24" customHeight="1" x14ac:dyDescent="0.25">
      <c r="A47" s="580"/>
      <c r="B47" s="411" t="s">
        <v>21</v>
      </c>
      <c r="C47" s="27"/>
      <c r="D47" s="36">
        <v>257.39999999999998</v>
      </c>
      <c r="E47" s="36">
        <v>257.39999999999998</v>
      </c>
      <c r="F47" s="36">
        <v>191.22</v>
      </c>
      <c r="G47" s="60">
        <f t="shared" si="7"/>
        <v>0.74299999999999999</v>
      </c>
      <c r="H47" s="36">
        <v>191.22</v>
      </c>
      <c r="I47" s="99">
        <f t="shared" si="18"/>
        <v>0.74299999999999999</v>
      </c>
      <c r="J47" s="60">
        <f t="shared" si="8"/>
        <v>1</v>
      </c>
      <c r="K47" s="24">
        <v>191.22</v>
      </c>
      <c r="L47" s="24">
        <f t="shared" si="14"/>
        <v>66.180000000000007</v>
      </c>
      <c r="M47" s="539"/>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row>
    <row r="48" spans="1:78" s="5" customFormat="1" ht="24" customHeight="1" x14ac:dyDescent="0.25">
      <c r="A48" s="580"/>
      <c r="B48" s="411" t="s">
        <v>41</v>
      </c>
      <c r="C48" s="27"/>
      <c r="D48" s="36">
        <v>2910</v>
      </c>
      <c r="E48" s="36">
        <v>2910</v>
      </c>
      <c r="F48" s="36">
        <v>2910</v>
      </c>
      <c r="G48" s="60">
        <f t="shared" si="7"/>
        <v>1</v>
      </c>
      <c r="H48" s="36">
        <v>2910</v>
      </c>
      <c r="I48" s="99">
        <f t="shared" si="18"/>
        <v>1</v>
      </c>
      <c r="J48" s="60">
        <f t="shared" si="8"/>
        <v>1</v>
      </c>
      <c r="K48" s="24">
        <f t="shared" si="16"/>
        <v>2910</v>
      </c>
      <c r="L48" s="24">
        <f t="shared" si="14"/>
        <v>0</v>
      </c>
      <c r="M48" s="539"/>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row>
    <row r="49" spans="1:78" s="5" customFormat="1" ht="24" customHeight="1" x14ac:dyDescent="0.25">
      <c r="A49" s="581"/>
      <c r="B49" s="411" t="s">
        <v>23</v>
      </c>
      <c r="C49" s="27"/>
      <c r="D49" s="18"/>
      <c r="E49" s="18"/>
      <c r="F49" s="18"/>
      <c r="G49" s="64" t="e">
        <f t="shared" si="7"/>
        <v>#DIV/0!</v>
      </c>
      <c r="H49" s="18"/>
      <c r="I49" s="78" t="e">
        <f t="shared" si="18"/>
        <v>#DIV/0!</v>
      </c>
      <c r="J49" s="64" t="e">
        <f t="shared" si="8"/>
        <v>#DIV/0!</v>
      </c>
      <c r="K49" s="24">
        <f t="shared" si="16"/>
        <v>0</v>
      </c>
      <c r="L49" s="24">
        <f t="shared" si="14"/>
        <v>0</v>
      </c>
      <c r="M49" s="540"/>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row>
    <row r="50" spans="1:78" s="5" customFormat="1" ht="105" customHeight="1" x14ac:dyDescent="0.25">
      <c r="A50" s="717" t="s">
        <v>542</v>
      </c>
      <c r="B50" s="34" t="s">
        <v>541</v>
      </c>
      <c r="C50" s="34" t="s">
        <v>212</v>
      </c>
      <c r="D50" s="19">
        <f>SUM(D51:D54)</f>
        <v>923.4</v>
      </c>
      <c r="E50" s="19">
        <f>SUM(E51:E54)</f>
        <v>923.4</v>
      </c>
      <c r="F50" s="19">
        <f>SUM(F51:F54)</f>
        <v>896.95</v>
      </c>
      <c r="G50" s="60">
        <f t="shared" si="7"/>
        <v>0.97099999999999997</v>
      </c>
      <c r="H50" s="36">
        <f>SUM(H51:H54)</f>
        <v>896.95</v>
      </c>
      <c r="I50" s="99">
        <f t="shared" si="18"/>
        <v>0.97099999999999997</v>
      </c>
      <c r="J50" s="94">
        <f t="shared" si="8"/>
        <v>1</v>
      </c>
      <c r="K50" s="50">
        <f>SUM(K51:K54)</f>
        <v>896.95</v>
      </c>
      <c r="L50" s="24">
        <f t="shared" si="14"/>
        <v>26.45</v>
      </c>
      <c r="M50" s="585" t="s">
        <v>1207</v>
      </c>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row>
    <row r="51" spans="1:78" s="5" customFormat="1" x14ac:dyDescent="0.25">
      <c r="A51" s="717"/>
      <c r="B51" s="411" t="s">
        <v>22</v>
      </c>
      <c r="C51" s="27"/>
      <c r="D51" s="36"/>
      <c r="E51" s="36"/>
      <c r="F51" s="18"/>
      <c r="G51" s="64" t="e">
        <f t="shared" si="7"/>
        <v>#DIV/0!</v>
      </c>
      <c r="H51" s="36"/>
      <c r="I51" s="78" t="e">
        <f t="shared" si="18"/>
        <v>#DIV/0!</v>
      </c>
      <c r="J51" s="64" t="e">
        <f t="shared" si="8"/>
        <v>#DIV/0!</v>
      </c>
      <c r="K51" s="24">
        <f t="shared" si="16"/>
        <v>0</v>
      </c>
      <c r="L51" s="24">
        <f t="shared" si="14"/>
        <v>0</v>
      </c>
      <c r="M51" s="585"/>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row>
    <row r="52" spans="1:78" s="5" customFormat="1" x14ac:dyDescent="0.25">
      <c r="A52" s="717"/>
      <c r="B52" s="411" t="s">
        <v>21</v>
      </c>
      <c r="C52" s="27"/>
      <c r="D52" s="36">
        <v>123.4</v>
      </c>
      <c r="E52" s="36">
        <v>123.4</v>
      </c>
      <c r="F52" s="36">
        <v>96.95</v>
      </c>
      <c r="G52" s="60">
        <f t="shared" si="7"/>
        <v>0.78600000000000003</v>
      </c>
      <c r="H52" s="36">
        <v>96.95</v>
      </c>
      <c r="I52" s="99">
        <f t="shared" si="18"/>
        <v>0.78600000000000003</v>
      </c>
      <c r="J52" s="94">
        <f t="shared" si="8"/>
        <v>1</v>
      </c>
      <c r="K52" s="24">
        <v>96.95</v>
      </c>
      <c r="L52" s="24">
        <f t="shared" si="14"/>
        <v>26.45</v>
      </c>
      <c r="M52" s="585"/>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row>
    <row r="53" spans="1:78" s="5" customFormat="1" x14ac:dyDescent="0.25">
      <c r="A53" s="717"/>
      <c r="B53" s="411" t="s">
        <v>41</v>
      </c>
      <c r="C53" s="27"/>
      <c r="D53" s="36">
        <v>800</v>
      </c>
      <c r="E53" s="36">
        <v>800</v>
      </c>
      <c r="F53" s="36">
        <v>800</v>
      </c>
      <c r="G53" s="94">
        <f t="shared" si="7"/>
        <v>1</v>
      </c>
      <c r="H53" s="36">
        <v>800</v>
      </c>
      <c r="I53" s="99">
        <f t="shared" si="18"/>
        <v>1</v>
      </c>
      <c r="J53" s="94">
        <f t="shared" si="8"/>
        <v>1</v>
      </c>
      <c r="K53" s="24">
        <f t="shared" si="16"/>
        <v>800</v>
      </c>
      <c r="L53" s="24">
        <f t="shared" si="14"/>
        <v>0</v>
      </c>
      <c r="M53" s="585"/>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row>
    <row r="54" spans="1:78" s="5" customFormat="1" x14ac:dyDescent="0.25">
      <c r="A54" s="717"/>
      <c r="B54" s="411" t="s">
        <v>23</v>
      </c>
      <c r="C54" s="27"/>
      <c r="D54" s="36"/>
      <c r="E54" s="36"/>
      <c r="F54" s="18"/>
      <c r="G54" s="64" t="e">
        <f t="shared" si="7"/>
        <v>#DIV/0!</v>
      </c>
      <c r="H54" s="36"/>
      <c r="I54" s="78" t="e">
        <f t="shared" si="18"/>
        <v>#DIV/0!</v>
      </c>
      <c r="J54" s="64" t="e">
        <f t="shared" si="8"/>
        <v>#DIV/0!</v>
      </c>
      <c r="K54" s="24">
        <f t="shared" si="16"/>
        <v>0</v>
      </c>
      <c r="L54" s="24">
        <f t="shared" si="14"/>
        <v>0</v>
      </c>
      <c r="M54" s="585"/>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row>
    <row r="55" spans="1:78" s="5" customFormat="1" ht="37.5" x14ac:dyDescent="0.25">
      <c r="A55" s="718" t="s">
        <v>544</v>
      </c>
      <c r="B55" s="34" t="s">
        <v>543</v>
      </c>
      <c r="C55" s="34" t="s">
        <v>212</v>
      </c>
      <c r="D55" s="19">
        <f>SUM(D56:D59)</f>
        <v>1023</v>
      </c>
      <c r="E55" s="19">
        <f>SUM(E56:E59)</f>
        <v>1023</v>
      </c>
      <c r="F55" s="19">
        <f>SUM(F56:F59)</f>
        <v>1012.27</v>
      </c>
      <c r="G55" s="90">
        <f t="shared" si="7"/>
        <v>0.99</v>
      </c>
      <c r="H55" s="36">
        <f>SUM(H56:H59)</f>
        <v>1012.27</v>
      </c>
      <c r="I55" s="99">
        <f t="shared" si="18"/>
        <v>0.99</v>
      </c>
      <c r="J55" s="94">
        <f t="shared" si="8"/>
        <v>1</v>
      </c>
      <c r="K55" s="50">
        <f>SUM(K56:K59)</f>
        <v>1012.27</v>
      </c>
      <c r="L55" s="24">
        <f t="shared" si="14"/>
        <v>10.73</v>
      </c>
      <c r="M55" s="672" t="s">
        <v>1206</v>
      </c>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row>
    <row r="56" spans="1:78" s="5" customFormat="1" ht="22.5" customHeight="1" x14ac:dyDescent="0.25">
      <c r="A56" s="718"/>
      <c r="B56" s="411" t="s">
        <v>22</v>
      </c>
      <c r="C56" s="27"/>
      <c r="D56" s="36"/>
      <c r="E56" s="36"/>
      <c r="F56" s="18"/>
      <c r="G56" s="64" t="e">
        <f t="shared" si="7"/>
        <v>#DIV/0!</v>
      </c>
      <c r="H56" s="18"/>
      <c r="I56" s="78" t="e">
        <f t="shared" si="18"/>
        <v>#DIV/0!</v>
      </c>
      <c r="J56" s="64" t="e">
        <f t="shared" si="8"/>
        <v>#DIV/0!</v>
      </c>
      <c r="K56" s="24">
        <f t="shared" si="16"/>
        <v>0</v>
      </c>
      <c r="L56" s="24">
        <f t="shared" si="14"/>
        <v>0</v>
      </c>
      <c r="M56" s="672"/>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row>
    <row r="57" spans="1:78" s="5" customFormat="1" ht="24" customHeight="1" x14ac:dyDescent="0.25">
      <c r="A57" s="718"/>
      <c r="B57" s="411" t="s">
        <v>21</v>
      </c>
      <c r="C57" s="27"/>
      <c r="D57" s="36">
        <v>323</v>
      </c>
      <c r="E57" s="36">
        <v>323</v>
      </c>
      <c r="F57" s="36">
        <v>312.27</v>
      </c>
      <c r="G57" s="60">
        <f t="shared" si="7"/>
        <v>0.96699999999999997</v>
      </c>
      <c r="H57" s="36">
        <v>312.27</v>
      </c>
      <c r="I57" s="99">
        <f t="shared" si="18"/>
        <v>0.96699999999999997</v>
      </c>
      <c r="J57" s="94">
        <f t="shared" si="8"/>
        <v>1</v>
      </c>
      <c r="K57" s="24">
        <v>312.27</v>
      </c>
      <c r="L57" s="24">
        <f t="shared" si="14"/>
        <v>10.73</v>
      </c>
      <c r="M57" s="672"/>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row>
    <row r="58" spans="1:78" s="5" customFormat="1" ht="27.75" customHeight="1" x14ac:dyDescent="0.25">
      <c r="A58" s="718"/>
      <c r="B58" s="411" t="s">
        <v>41</v>
      </c>
      <c r="C58" s="27"/>
      <c r="D58" s="36">
        <v>700</v>
      </c>
      <c r="E58" s="36">
        <v>700</v>
      </c>
      <c r="F58" s="36">
        <v>700</v>
      </c>
      <c r="G58" s="60">
        <f t="shared" si="7"/>
        <v>1</v>
      </c>
      <c r="H58" s="36">
        <v>700</v>
      </c>
      <c r="I58" s="99">
        <f t="shared" si="18"/>
        <v>1</v>
      </c>
      <c r="J58" s="60">
        <f t="shared" si="8"/>
        <v>1</v>
      </c>
      <c r="K58" s="24">
        <f t="shared" si="16"/>
        <v>700</v>
      </c>
      <c r="L58" s="24">
        <f t="shared" si="14"/>
        <v>0</v>
      </c>
      <c r="M58" s="672"/>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row>
    <row r="59" spans="1:78" s="5" customFormat="1" ht="26.25" customHeight="1" x14ac:dyDescent="0.25">
      <c r="A59" s="718"/>
      <c r="B59" s="411" t="s">
        <v>23</v>
      </c>
      <c r="C59" s="27"/>
      <c r="D59" s="36"/>
      <c r="E59" s="36"/>
      <c r="F59" s="18"/>
      <c r="G59" s="64" t="e">
        <f t="shared" si="7"/>
        <v>#DIV/0!</v>
      </c>
      <c r="H59" s="18"/>
      <c r="I59" s="78" t="e">
        <f t="shared" si="18"/>
        <v>#DIV/0!</v>
      </c>
      <c r="J59" s="64" t="e">
        <f t="shared" si="8"/>
        <v>#DIV/0!</v>
      </c>
      <c r="K59" s="24">
        <f t="shared" si="16"/>
        <v>0</v>
      </c>
      <c r="L59" s="24">
        <f t="shared" si="14"/>
        <v>0</v>
      </c>
      <c r="M59" s="672"/>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row>
    <row r="60" spans="1:78" s="5" customFormat="1" ht="37.5" x14ac:dyDescent="0.25">
      <c r="A60" s="718" t="s">
        <v>546</v>
      </c>
      <c r="B60" s="34" t="s">
        <v>658</v>
      </c>
      <c r="C60" s="34" t="s">
        <v>212</v>
      </c>
      <c r="D60" s="19">
        <f>SUM(D61:D64)</f>
        <v>8790.7999999999993</v>
      </c>
      <c r="E60" s="19">
        <f>SUM(E61:E64)</f>
        <v>8790.7999999999993</v>
      </c>
      <c r="F60" s="19">
        <f>SUM(F61:F64)</f>
        <v>8790.7999999999993</v>
      </c>
      <c r="G60" s="90">
        <f>F60/E60</f>
        <v>1</v>
      </c>
      <c r="H60" s="19">
        <f>SUM(H61:H64)</f>
        <v>7274.71</v>
      </c>
      <c r="I60" s="104">
        <f t="shared" si="18"/>
        <v>0.82799999999999996</v>
      </c>
      <c r="J60" s="60">
        <f>H60/F60</f>
        <v>0.82799999999999996</v>
      </c>
      <c r="K60" s="50">
        <f>SUM(K61:K64)</f>
        <v>7274.71</v>
      </c>
      <c r="L60" s="24">
        <f t="shared" si="14"/>
        <v>1516.09</v>
      </c>
      <c r="M60" s="541" t="s">
        <v>1205</v>
      </c>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row>
    <row r="61" spans="1:78" s="5" customFormat="1" ht="30.75" customHeight="1" x14ac:dyDescent="0.25">
      <c r="A61" s="718"/>
      <c r="B61" s="411" t="s">
        <v>22</v>
      </c>
      <c r="C61" s="27"/>
      <c r="D61" s="28">
        <f t="shared" ref="D61:F63" si="27">D66+D71+D76+D81+D86+D91+D96+D101+D106</f>
        <v>2767.2</v>
      </c>
      <c r="E61" s="28">
        <f t="shared" si="27"/>
        <v>2767.2</v>
      </c>
      <c r="F61" s="28">
        <f t="shared" si="27"/>
        <v>2767.2</v>
      </c>
      <c r="G61" s="60">
        <f t="shared" ref="G61:G109" si="28">F61/E61</f>
        <v>1</v>
      </c>
      <c r="H61" s="28">
        <f>H66+H71+H76+H81+H86+H91+H96+H101+H106</f>
        <v>2267.1999999999998</v>
      </c>
      <c r="I61" s="99">
        <f t="shared" si="18"/>
        <v>0.81899999999999995</v>
      </c>
      <c r="J61" s="60">
        <f t="shared" ref="J61:J109" si="29">H61/F61</f>
        <v>0.81899999999999995</v>
      </c>
      <c r="K61" s="28">
        <f t="shared" ref="K61" si="30">K66+K71+K76+K81+K86+K91+K96+K101+K106</f>
        <v>2267.1999999999998</v>
      </c>
      <c r="L61" s="24">
        <f t="shared" si="14"/>
        <v>500</v>
      </c>
      <c r="M61" s="541"/>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row>
    <row r="62" spans="1:78" s="5" customFormat="1" ht="27.75" customHeight="1" x14ac:dyDescent="0.25">
      <c r="A62" s="718"/>
      <c r="B62" s="411" t="s">
        <v>21</v>
      </c>
      <c r="C62" s="27"/>
      <c r="D62" s="28">
        <f>D67+D72+D77+D82+D87+D92+D97+D102+D107</f>
        <v>4523.6000000000004</v>
      </c>
      <c r="E62" s="28">
        <f t="shared" si="27"/>
        <v>4523.6000000000004</v>
      </c>
      <c r="F62" s="28">
        <f t="shared" si="27"/>
        <v>4523.6000000000004</v>
      </c>
      <c r="G62" s="60">
        <f t="shared" si="28"/>
        <v>1</v>
      </c>
      <c r="H62" s="28">
        <f>H67+H72+H77+H82+H87+H92+H97+H102+H107</f>
        <v>3507.51</v>
      </c>
      <c r="I62" s="99">
        <f t="shared" si="18"/>
        <v>0.77500000000000002</v>
      </c>
      <c r="J62" s="60">
        <f t="shared" si="29"/>
        <v>0.77500000000000002</v>
      </c>
      <c r="K62" s="28">
        <f t="shared" ref="K62" si="31">K67+K72+K77+K82+K87+K92+K97+K102+K107</f>
        <v>3507.51</v>
      </c>
      <c r="L62" s="24">
        <f t="shared" si="14"/>
        <v>1016.09</v>
      </c>
      <c r="M62" s="541"/>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row>
    <row r="63" spans="1:78" s="5" customFormat="1" ht="26.25" customHeight="1" x14ac:dyDescent="0.25">
      <c r="A63" s="718"/>
      <c r="B63" s="411" t="s">
        <v>41</v>
      </c>
      <c r="C63" s="27"/>
      <c r="D63" s="28">
        <f t="shared" si="27"/>
        <v>1500</v>
      </c>
      <c r="E63" s="28">
        <f t="shared" si="27"/>
        <v>1500</v>
      </c>
      <c r="F63" s="28">
        <f t="shared" si="27"/>
        <v>1500</v>
      </c>
      <c r="G63" s="60">
        <f t="shared" si="28"/>
        <v>1</v>
      </c>
      <c r="H63" s="28">
        <f>H68+H73+H78+H83+H88+H93+H98+H103+H108</f>
        <v>1500</v>
      </c>
      <c r="I63" s="99">
        <f t="shared" si="18"/>
        <v>1</v>
      </c>
      <c r="J63" s="60">
        <f t="shared" si="29"/>
        <v>1</v>
      </c>
      <c r="K63" s="28">
        <f t="shared" ref="K63" si="32">K68+K73+K78+K83+K88+K93+K98+K103+K108</f>
        <v>1500</v>
      </c>
      <c r="L63" s="24">
        <f t="shared" si="14"/>
        <v>0</v>
      </c>
      <c r="M63" s="541"/>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row>
    <row r="64" spans="1:78" s="5" customFormat="1" ht="24.75" customHeight="1" x14ac:dyDescent="0.25">
      <c r="A64" s="718"/>
      <c r="B64" s="411" t="s">
        <v>23</v>
      </c>
      <c r="C64" s="27"/>
      <c r="D64" s="36"/>
      <c r="E64" s="36"/>
      <c r="F64" s="18"/>
      <c r="G64" s="64" t="e">
        <f t="shared" si="28"/>
        <v>#DIV/0!</v>
      </c>
      <c r="H64" s="18"/>
      <c r="I64" s="78" t="e">
        <f t="shared" si="18"/>
        <v>#DIV/0!</v>
      </c>
      <c r="J64" s="64" t="e">
        <f t="shared" si="29"/>
        <v>#DIV/0!</v>
      </c>
      <c r="K64" s="24">
        <f t="shared" si="16"/>
        <v>0</v>
      </c>
      <c r="L64" s="24">
        <f t="shared" si="14"/>
        <v>0</v>
      </c>
      <c r="M64" s="541"/>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row>
    <row r="65" spans="1:78" s="5" customFormat="1" ht="75" x14ac:dyDescent="0.25">
      <c r="A65" s="719" t="s">
        <v>547</v>
      </c>
      <c r="B65" s="34" t="s">
        <v>545</v>
      </c>
      <c r="C65" s="34" t="s">
        <v>212</v>
      </c>
      <c r="D65" s="50">
        <f>SUM(D66:D69)</f>
        <v>413.6</v>
      </c>
      <c r="E65" s="50">
        <f t="shared" ref="E65:H65" si="33">SUM(E66:E69)</f>
        <v>413.6</v>
      </c>
      <c r="F65" s="50">
        <f t="shared" si="33"/>
        <v>413.6</v>
      </c>
      <c r="G65" s="60">
        <f t="shared" si="28"/>
        <v>1</v>
      </c>
      <c r="H65" s="19">
        <f t="shared" si="33"/>
        <v>413.6</v>
      </c>
      <c r="I65" s="99">
        <f t="shared" si="18"/>
        <v>1</v>
      </c>
      <c r="J65" s="60">
        <f t="shared" si="29"/>
        <v>1</v>
      </c>
      <c r="K65" s="50">
        <f t="shared" si="16"/>
        <v>413.6</v>
      </c>
      <c r="L65" s="24">
        <f t="shared" si="14"/>
        <v>0</v>
      </c>
      <c r="M65" s="585" t="s">
        <v>1203</v>
      </c>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row>
    <row r="66" spans="1:78" s="5" customFormat="1" x14ac:dyDescent="0.25">
      <c r="A66" s="719"/>
      <c r="B66" s="411" t="s">
        <v>22</v>
      </c>
      <c r="C66" s="27"/>
      <c r="D66" s="24"/>
      <c r="E66" s="24"/>
      <c r="F66" s="25"/>
      <c r="G66" s="64" t="e">
        <f t="shared" si="28"/>
        <v>#DIV/0!</v>
      </c>
      <c r="H66" s="18"/>
      <c r="I66" s="78" t="e">
        <f t="shared" si="18"/>
        <v>#DIV/0!</v>
      </c>
      <c r="J66" s="64" t="e">
        <f t="shared" si="29"/>
        <v>#DIV/0!</v>
      </c>
      <c r="K66" s="50">
        <f t="shared" si="16"/>
        <v>0</v>
      </c>
      <c r="L66" s="24">
        <f t="shared" si="14"/>
        <v>0</v>
      </c>
      <c r="M66" s="585"/>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row>
    <row r="67" spans="1:78" s="5" customFormat="1" x14ac:dyDescent="0.25">
      <c r="A67" s="719"/>
      <c r="B67" s="411" t="s">
        <v>21</v>
      </c>
      <c r="C67" s="27"/>
      <c r="D67" s="24">
        <v>313.60000000000002</v>
      </c>
      <c r="E67" s="24">
        <v>313.60000000000002</v>
      </c>
      <c r="F67" s="24">
        <v>313.60000000000002</v>
      </c>
      <c r="G67" s="60">
        <f t="shared" si="28"/>
        <v>1</v>
      </c>
      <c r="H67" s="24">
        <v>313.60000000000002</v>
      </c>
      <c r="I67" s="99">
        <f t="shared" si="18"/>
        <v>1</v>
      </c>
      <c r="J67" s="60">
        <f t="shared" si="29"/>
        <v>1</v>
      </c>
      <c r="K67" s="24">
        <f t="shared" si="16"/>
        <v>313.60000000000002</v>
      </c>
      <c r="L67" s="24">
        <f t="shared" si="14"/>
        <v>0</v>
      </c>
      <c r="M67" s="585"/>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row>
    <row r="68" spans="1:78" s="5" customFormat="1" x14ac:dyDescent="0.25">
      <c r="A68" s="719"/>
      <c r="B68" s="411" t="s">
        <v>41</v>
      </c>
      <c r="C68" s="27"/>
      <c r="D68" s="24">
        <v>100</v>
      </c>
      <c r="E68" s="24">
        <v>100</v>
      </c>
      <c r="F68" s="24">
        <v>100</v>
      </c>
      <c r="G68" s="60">
        <f t="shared" si="28"/>
        <v>1</v>
      </c>
      <c r="H68" s="24">
        <v>100</v>
      </c>
      <c r="I68" s="99">
        <f t="shared" si="18"/>
        <v>1</v>
      </c>
      <c r="J68" s="60">
        <f t="shared" si="29"/>
        <v>1</v>
      </c>
      <c r="K68" s="24">
        <f t="shared" si="16"/>
        <v>100</v>
      </c>
      <c r="L68" s="24">
        <f t="shared" si="14"/>
        <v>0</v>
      </c>
      <c r="M68" s="585"/>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row>
    <row r="69" spans="1:78" s="5" customFormat="1" x14ac:dyDescent="0.25">
      <c r="A69" s="719"/>
      <c r="B69" s="411" t="s">
        <v>23</v>
      </c>
      <c r="C69" s="27"/>
      <c r="D69" s="25"/>
      <c r="E69" s="25"/>
      <c r="F69" s="25"/>
      <c r="G69" s="64" t="e">
        <f t="shared" si="28"/>
        <v>#DIV/0!</v>
      </c>
      <c r="H69" s="18"/>
      <c r="I69" s="78" t="e">
        <f t="shared" si="18"/>
        <v>#DIV/0!</v>
      </c>
      <c r="J69" s="64" t="e">
        <f t="shared" si="29"/>
        <v>#DIV/0!</v>
      </c>
      <c r="K69" s="24">
        <f t="shared" si="16"/>
        <v>0</v>
      </c>
      <c r="L69" s="24">
        <f t="shared" si="14"/>
        <v>0</v>
      </c>
      <c r="M69" s="585"/>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row>
    <row r="70" spans="1:78" s="5" customFormat="1" ht="128.25" customHeight="1" x14ac:dyDescent="0.25">
      <c r="A70" s="717" t="s">
        <v>548</v>
      </c>
      <c r="B70" s="34" t="s">
        <v>688</v>
      </c>
      <c r="C70" s="34" t="s">
        <v>212</v>
      </c>
      <c r="D70" s="19">
        <f>SUM(D71:D74)</f>
        <v>848.8</v>
      </c>
      <c r="E70" s="19">
        <f t="shared" ref="E70:H70" si="34">SUM(E71:E74)</f>
        <v>848.8</v>
      </c>
      <c r="F70" s="19">
        <f t="shared" si="34"/>
        <v>848.8</v>
      </c>
      <c r="G70" s="60">
        <f t="shared" si="28"/>
        <v>1</v>
      </c>
      <c r="H70" s="19">
        <f t="shared" si="34"/>
        <v>848.8</v>
      </c>
      <c r="I70" s="99">
        <f t="shared" si="18"/>
        <v>1</v>
      </c>
      <c r="J70" s="60">
        <f t="shared" si="29"/>
        <v>1</v>
      </c>
      <c r="K70" s="50">
        <f t="shared" si="16"/>
        <v>848.8</v>
      </c>
      <c r="L70" s="24">
        <f t="shared" si="14"/>
        <v>0</v>
      </c>
      <c r="M70" s="553" t="s">
        <v>1201</v>
      </c>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row>
    <row r="71" spans="1:78" s="5" customFormat="1" x14ac:dyDescent="0.25">
      <c r="A71" s="717"/>
      <c r="B71" s="411" t="s">
        <v>22</v>
      </c>
      <c r="C71" s="27"/>
      <c r="D71" s="18"/>
      <c r="E71" s="18"/>
      <c r="F71" s="18"/>
      <c r="G71" s="64" t="e">
        <f t="shared" si="28"/>
        <v>#DIV/0!</v>
      </c>
      <c r="H71" s="18"/>
      <c r="I71" s="78" t="e">
        <f t="shared" si="18"/>
        <v>#DIV/0!</v>
      </c>
      <c r="J71" s="64" t="e">
        <f t="shared" si="29"/>
        <v>#DIV/0!</v>
      </c>
      <c r="K71" s="24">
        <f t="shared" si="16"/>
        <v>0</v>
      </c>
      <c r="L71" s="24">
        <f t="shared" si="14"/>
        <v>0</v>
      </c>
      <c r="M71" s="553"/>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row>
    <row r="72" spans="1:78" s="5" customFormat="1" x14ac:dyDescent="0.25">
      <c r="A72" s="717"/>
      <c r="B72" s="411" t="s">
        <v>21</v>
      </c>
      <c r="C72" s="27"/>
      <c r="D72" s="36">
        <v>258.8</v>
      </c>
      <c r="E72" s="36">
        <v>258.8</v>
      </c>
      <c r="F72" s="36">
        <v>258.8</v>
      </c>
      <c r="G72" s="60">
        <f t="shared" si="28"/>
        <v>1</v>
      </c>
      <c r="H72" s="36">
        <v>258.8</v>
      </c>
      <c r="I72" s="99">
        <f t="shared" si="18"/>
        <v>1</v>
      </c>
      <c r="J72" s="60">
        <f t="shared" si="29"/>
        <v>1</v>
      </c>
      <c r="K72" s="24">
        <f t="shared" si="16"/>
        <v>258.8</v>
      </c>
      <c r="L72" s="24">
        <f t="shared" si="14"/>
        <v>0</v>
      </c>
      <c r="M72" s="553"/>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row>
    <row r="73" spans="1:78" s="5" customFormat="1" x14ac:dyDescent="0.25">
      <c r="A73" s="717"/>
      <c r="B73" s="411" t="s">
        <v>41</v>
      </c>
      <c r="C73" s="27"/>
      <c r="D73" s="36">
        <v>590</v>
      </c>
      <c r="E73" s="36">
        <v>590</v>
      </c>
      <c r="F73" s="36">
        <v>590</v>
      </c>
      <c r="G73" s="60">
        <f t="shared" si="28"/>
        <v>1</v>
      </c>
      <c r="H73" s="36">
        <v>590</v>
      </c>
      <c r="I73" s="99">
        <f t="shared" si="18"/>
        <v>1</v>
      </c>
      <c r="J73" s="60">
        <f t="shared" si="29"/>
        <v>1</v>
      </c>
      <c r="K73" s="24">
        <f t="shared" si="16"/>
        <v>590</v>
      </c>
      <c r="L73" s="24">
        <f t="shared" si="14"/>
        <v>0</v>
      </c>
      <c r="M73" s="553"/>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row>
    <row r="74" spans="1:78" s="5" customFormat="1" x14ac:dyDescent="0.25">
      <c r="A74" s="717"/>
      <c r="B74" s="411" t="s">
        <v>23</v>
      </c>
      <c r="C74" s="27"/>
      <c r="D74" s="18"/>
      <c r="E74" s="18"/>
      <c r="F74" s="18"/>
      <c r="G74" s="64" t="e">
        <f t="shared" si="28"/>
        <v>#DIV/0!</v>
      </c>
      <c r="H74" s="18"/>
      <c r="I74" s="78" t="e">
        <f t="shared" si="18"/>
        <v>#DIV/0!</v>
      </c>
      <c r="J74" s="64" t="e">
        <f t="shared" si="29"/>
        <v>#DIV/0!</v>
      </c>
      <c r="K74" s="24">
        <f t="shared" si="16"/>
        <v>0</v>
      </c>
      <c r="L74" s="24">
        <f t="shared" si="14"/>
        <v>0</v>
      </c>
      <c r="M74" s="553"/>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row>
    <row r="75" spans="1:78" s="5" customFormat="1" ht="69.75" customHeight="1" x14ac:dyDescent="0.25">
      <c r="A75" s="722" t="s">
        <v>551</v>
      </c>
      <c r="B75" s="34" t="s">
        <v>549</v>
      </c>
      <c r="C75" s="34" t="s">
        <v>212</v>
      </c>
      <c r="D75" s="19">
        <f>SUM(D76:D79)</f>
        <v>91.3</v>
      </c>
      <c r="E75" s="19">
        <f t="shared" ref="E75:H75" si="35">SUM(E76:E79)</f>
        <v>91.3</v>
      </c>
      <c r="F75" s="19">
        <f t="shared" si="35"/>
        <v>91.3</v>
      </c>
      <c r="G75" s="90">
        <f t="shared" si="28"/>
        <v>1</v>
      </c>
      <c r="H75" s="19">
        <f t="shared" si="35"/>
        <v>25.21</v>
      </c>
      <c r="I75" s="104">
        <f t="shared" si="18"/>
        <v>0.27600000000000002</v>
      </c>
      <c r="J75" s="90">
        <f t="shared" si="29"/>
        <v>0.27600000000000002</v>
      </c>
      <c r="K75" s="50">
        <f>SUM(K76:K79)</f>
        <v>25.21</v>
      </c>
      <c r="L75" s="24">
        <f t="shared" si="14"/>
        <v>66.09</v>
      </c>
      <c r="M75" s="553" t="s">
        <v>1204</v>
      </c>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row>
    <row r="76" spans="1:78" s="5" customFormat="1" x14ac:dyDescent="0.25">
      <c r="A76" s="723"/>
      <c r="B76" s="411" t="s">
        <v>22</v>
      </c>
      <c r="C76" s="27"/>
      <c r="D76" s="18"/>
      <c r="E76" s="18"/>
      <c r="F76" s="18"/>
      <c r="G76" s="64" t="e">
        <f t="shared" si="28"/>
        <v>#DIV/0!</v>
      </c>
      <c r="H76" s="18"/>
      <c r="I76" s="78" t="e">
        <f t="shared" si="18"/>
        <v>#DIV/0!</v>
      </c>
      <c r="J76" s="64" t="e">
        <f t="shared" si="29"/>
        <v>#DIV/0!</v>
      </c>
      <c r="K76" s="24">
        <f t="shared" si="16"/>
        <v>0</v>
      </c>
      <c r="L76" s="24">
        <f t="shared" si="14"/>
        <v>0</v>
      </c>
      <c r="M76" s="553"/>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row>
    <row r="77" spans="1:78" s="5" customFormat="1" x14ac:dyDescent="0.25">
      <c r="A77" s="723"/>
      <c r="B77" s="411" t="s">
        <v>21</v>
      </c>
      <c r="C77" s="27"/>
      <c r="D77" s="36">
        <v>81.3</v>
      </c>
      <c r="E77" s="36">
        <v>81.3</v>
      </c>
      <c r="F77" s="36">
        <v>81.3</v>
      </c>
      <c r="G77" s="60">
        <f t="shared" si="28"/>
        <v>1</v>
      </c>
      <c r="H77" s="36">
        <v>15.21</v>
      </c>
      <c r="I77" s="99">
        <f t="shared" si="18"/>
        <v>0.187</v>
      </c>
      <c r="J77" s="60">
        <f t="shared" si="29"/>
        <v>0.187</v>
      </c>
      <c r="K77" s="24">
        <v>15.21</v>
      </c>
      <c r="L77" s="24">
        <f t="shared" si="14"/>
        <v>66.09</v>
      </c>
      <c r="M77" s="553"/>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row>
    <row r="78" spans="1:78" s="5" customFormat="1" x14ac:dyDescent="0.25">
      <c r="A78" s="723"/>
      <c r="B78" s="411" t="s">
        <v>41</v>
      </c>
      <c r="C78" s="27"/>
      <c r="D78" s="36">
        <v>10</v>
      </c>
      <c r="E78" s="36">
        <v>10</v>
      </c>
      <c r="F78" s="36">
        <v>10</v>
      </c>
      <c r="G78" s="60">
        <f t="shared" si="28"/>
        <v>1</v>
      </c>
      <c r="H78" s="36">
        <v>10</v>
      </c>
      <c r="I78" s="99">
        <f t="shared" si="18"/>
        <v>1</v>
      </c>
      <c r="J78" s="60">
        <f t="shared" si="29"/>
        <v>1</v>
      </c>
      <c r="K78" s="24">
        <f t="shared" si="16"/>
        <v>10</v>
      </c>
      <c r="L78" s="24">
        <f t="shared" si="14"/>
        <v>0</v>
      </c>
      <c r="M78" s="553"/>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row>
    <row r="79" spans="1:78" s="5" customFormat="1" ht="21.75" customHeight="1" x14ac:dyDescent="0.25">
      <c r="A79" s="724"/>
      <c r="B79" s="411" t="s">
        <v>23</v>
      </c>
      <c r="C79" s="27"/>
      <c r="D79" s="18"/>
      <c r="E79" s="18"/>
      <c r="F79" s="18"/>
      <c r="G79" s="64" t="e">
        <f t="shared" si="28"/>
        <v>#DIV/0!</v>
      </c>
      <c r="H79" s="18"/>
      <c r="I79" s="78" t="e">
        <f t="shared" si="18"/>
        <v>#DIV/0!</v>
      </c>
      <c r="J79" s="64" t="e">
        <f t="shared" si="29"/>
        <v>#DIV/0!</v>
      </c>
      <c r="K79" s="24">
        <f t="shared" si="16"/>
        <v>0</v>
      </c>
      <c r="L79" s="24">
        <f t="shared" si="14"/>
        <v>0</v>
      </c>
      <c r="M79" s="553"/>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row>
    <row r="80" spans="1:78" s="5" customFormat="1" ht="93" customHeight="1" x14ac:dyDescent="0.25">
      <c r="A80" s="720" t="s">
        <v>553</v>
      </c>
      <c r="B80" s="34" t="s">
        <v>550</v>
      </c>
      <c r="C80" s="34" t="s">
        <v>212</v>
      </c>
      <c r="D80" s="19">
        <f>SUM(D81:D84)</f>
        <v>147.4</v>
      </c>
      <c r="E80" s="19">
        <f>SUM(E81:E84)</f>
        <v>147.4</v>
      </c>
      <c r="F80" s="19">
        <f>SUM(F81:F84)</f>
        <v>147.4</v>
      </c>
      <c r="G80" s="90">
        <f t="shared" si="28"/>
        <v>1</v>
      </c>
      <c r="H80" s="19">
        <f>SUM(H81:H84)</f>
        <v>147.4</v>
      </c>
      <c r="I80" s="104">
        <f t="shared" si="18"/>
        <v>1</v>
      </c>
      <c r="J80" s="90">
        <f t="shared" si="29"/>
        <v>1</v>
      </c>
      <c r="K80" s="50">
        <f t="shared" si="16"/>
        <v>147.4</v>
      </c>
      <c r="L80" s="24">
        <f t="shared" si="14"/>
        <v>0</v>
      </c>
      <c r="M80" s="553" t="s">
        <v>1202</v>
      </c>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row>
    <row r="81" spans="1:78" s="5" customFormat="1" x14ac:dyDescent="0.25">
      <c r="A81" s="720"/>
      <c r="B81" s="411" t="s">
        <v>22</v>
      </c>
      <c r="C81" s="27"/>
      <c r="D81" s="18"/>
      <c r="E81" s="18"/>
      <c r="F81" s="18"/>
      <c r="G81" s="64" t="e">
        <f t="shared" si="28"/>
        <v>#DIV/0!</v>
      </c>
      <c r="H81" s="36"/>
      <c r="I81" s="78" t="e">
        <f t="shared" si="18"/>
        <v>#DIV/0!</v>
      </c>
      <c r="J81" s="64" t="e">
        <f t="shared" si="29"/>
        <v>#DIV/0!</v>
      </c>
      <c r="K81" s="24">
        <f t="shared" si="16"/>
        <v>0</v>
      </c>
      <c r="L81" s="24">
        <f t="shared" ref="L81:L144" si="36">E81-H81</f>
        <v>0</v>
      </c>
      <c r="M81" s="553"/>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s="5" customFormat="1" x14ac:dyDescent="0.25">
      <c r="A82" s="720"/>
      <c r="B82" s="411" t="s">
        <v>21</v>
      </c>
      <c r="C82" s="27"/>
      <c r="D82" s="36">
        <v>97.4</v>
      </c>
      <c r="E82" s="36">
        <v>97.4</v>
      </c>
      <c r="F82" s="36">
        <v>97.4</v>
      </c>
      <c r="G82" s="60">
        <f t="shared" si="28"/>
        <v>1</v>
      </c>
      <c r="H82" s="36">
        <v>97.4</v>
      </c>
      <c r="I82" s="99">
        <f t="shared" si="18"/>
        <v>1</v>
      </c>
      <c r="J82" s="60">
        <f t="shared" si="29"/>
        <v>1</v>
      </c>
      <c r="K82" s="24">
        <f t="shared" si="16"/>
        <v>97.4</v>
      </c>
      <c r="L82" s="24">
        <f t="shared" si="36"/>
        <v>0</v>
      </c>
      <c r="M82" s="553"/>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row>
    <row r="83" spans="1:78" s="5" customFormat="1" x14ac:dyDescent="0.25">
      <c r="A83" s="720"/>
      <c r="B83" s="411" t="s">
        <v>41</v>
      </c>
      <c r="C83" s="27"/>
      <c r="D83" s="36">
        <v>50</v>
      </c>
      <c r="E83" s="36">
        <v>50</v>
      </c>
      <c r="F83" s="36">
        <v>50</v>
      </c>
      <c r="G83" s="60">
        <f t="shared" si="28"/>
        <v>1</v>
      </c>
      <c r="H83" s="36">
        <v>50</v>
      </c>
      <c r="I83" s="99">
        <f t="shared" si="18"/>
        <v>1</v>
      </c>
      <c r="J83" s="60">
        <f t="shared" si="29"/>
        <v>1</v>
      </c>
      <c r="K83" s="24">
        <f t="shared" si="16"/>
        <v>50</v>
      </c>
      <c r="L83" s="24">
        <f t="shared" si="36"/>
        <v>0</v>
      </c>
      <c r="M83" s="553"/>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row>
    <row r="84" spans="1:78" s="5" customFormat="1" x14ac:dyDescent="0.25">
      <c r="A84" s="720"/>
      <c r="B84" s="411" t="s">
        <v>23</v>
      </c>
      <c r="C84" s="27"/>
      <c r="D84" s="18"/>
      <c r="E84" s="18"/>
      <c r="F84" s="18"/>
      <c r="G84" s="64" t="e">
        <f t="shared" si="28"/>
        <v>#DIV/0!</v>
      </c>
      <c r="H84" s="36"/>
      <c r="I84" s="78" t="e">
        <f t="shared" si="18"/>
        <v>#DIV/0!</v>
      </c>
      <c r="J84" s="64" t="e">
        <f t="shared" si="29"/>
        <v>#DIV/0!</v>
      </c>
      <c r="K84" s="24">
        <f t="shared" ref="K84:K147" si="37">E84</f>
        <v>0</v>
      </c>
      <c r="L84" s="24">
        <f t="shared" si="36"/>
        <v>0</v>
      </c>
      <c r="M84" s="553"/>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row>
    <row r="85" spans="1:78" s="5" customFormat="1" ht="152.25" customHeight="1" x14ac:dyDescent="0.25">
      <c r="A85" s="721" t="s">
        <v>555</v>
      </c>
      <c r="B85" s="34" t="s">
        <v>552</v>
      </c>
      <c r="C85" s="34" t="s">
        <v>212</v>
      </c>
      <c r="D85" s="50">
        <f>SUM(D86:D89)</f>
        <v>997</v>
      </c>
      <c r="E85" s="50">
        <f>SUM(E86:E89)</f>
        <v>997</v>
      </c>
      <c r="F85" s="50">
        <f>SUM(F86:F89)</f>
        <v>997</v>
      </c>
      <c r="G85" s="60">
        <f t="shared" si="28"/>
        <v>1</v>
      </c>
      <c r="H85" s="36">
        <f>SUM(H86:H89)</f>
        <v>997</v>
      </c>
      <c r="I85" s="99">
        <f t="shared" ref="I85:I148" si="38">H85/E85</f>
        <v>1</v>
      </c>
      <c r="J85" s="60">
        <f t="shared" si="29"/>
        <v>1</v>
      </c>
      <c r="K85" s="50">
        <f t="shared" si="37"/>
        <v>997</v>
      </c>
      <c r="L85" s="24">
        <f t="shared" si="36"/>
        <v>0</v>
      </c>
      <c r="M85" s="553" t="s">
        <v>1201</v>
      </c>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row>
    <row r="86" spans="1:78" s="5" customFormat="1" x14ac:dyDescent="0.25">
      <c r="A86" s="721"/>
      <c r="B86" s="411" t="s">
        <v>22</v>
      </c>
      <c r="C86" s="27"/>
      <c r="D86" s="25"/>
      <c r="E86" s="25"/>
      <c r="F86" s="25"/>
      <c r="G86" s="64" t="e">
        <f t="shared" si="28"/>
        <v>#DIV/0!</v>
      </c>
      <c r="H86" s="36"/>
      <c r="I86" s="78" t="e">
        <f t="shared" si="38"/>
        <v>#DIV/0!</v>
      </c>
      <c r="J86" s="64" t="e">
        <f t="shared" si="29"/>
        <v>#DIV/0!</v>
      </c>
      <c r="K86" s="24">
        <f t="shared" si="37"/>
        <v>0</v>
      </c>
      <c r="L86" s="24">
        <f t="shared" si="36"/>
        <v>0</v>
      </c>
      <c r="M86" s="553"/>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row>
    <row r="87" spans="1:78" s="5" customFormat="1" x14ac:dyDescent="0.25">
      <c r="A87" s="721"/>
      <c r="B87" s="411" t="s">
        <v>21</v>
      </c>
      <c r="C87" s="27"/>
      <c r="D87" s="24">
        <v>647</v>
      </c>
      <c r="E87" s="24">
        <v>647</v>
      </c>
      <c r="F87" s="24">
        <v>647</v>
      </c>
      <c r="G87" s="60">
        <f t="shared" si="28"/>
        <v>1</v>
      </c>
      <c r="H87" s="24">
        <v>647</v>
      </c>
      <c r="I87" s="99">
        <f t="shared" si="38"/>
        <v>1</v>
      </c>
      <c r="J87" s="60">
        <f t="shared" si="29"/>
        <v>1</v>
      </c>
      <c r="K87" s="24">
        <f t="shared" si="37"/>
        <v>647</v>
      </c>
      <c r="L87" s="24">
        <f t="shared" si="36"/>
        <v>0</v>
      </c>
      <c r="M87" s="553"/>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row>
    <row r="88" spans="1:78" s="5" customFormat="1" x14ac:dyDescent="0.25">
      <c r="A88" s="721"/>
      <c r="B88" s="411" t="s">
        <v>41</v>
      </c>
      <c r="C88" s="27"/>
      <c r="D88" s="24">
        <v>350</v>
      </c>
      <c r="E88" s="24">
        <v>350</v>
      </c>
      <c r="F88" s="24">
        <v>350</v>
      </c>
      <c r="G88" s="60">
        <f t="shared" si="28"/>
        <v>1</v>
      </c>
      <c r="H88" s="36">
        <v>350</v>
      </c>
      <c r="I88" s="99">
        <f t="shared" si="38"/>
        <v>1</v>
      </c>
      <c r="J88" s="60">
        <f t="shared" si="29"/>
        <v>1</v>
      </c>
      <c r="K88" s="24">
        <f t="shared" si="37"/>
        <v>350</v>
      </c>
      <c r="L88" s="24">
        <f t="shared" si="36"/>
        <v>0</v>
      </c>
      <c r="M88" s="553"/>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row>
    <row r="89" spans="1:78" s="5" customFormat="1" x14ac:dyDescent="0.25">
      <c r="A89" s="721"/>
      <c r="B89" s="411" t="s">
        <v>23</v>
      </c>
      <c r="C89" s="27"/>
      <c r="D89" s="25"/>
      <c r="E89" s="25"/>
      <c r="F89" s="25"/>
      <c r="G89" s="64" t="e">
        <f t="shared" si="28"/>
        <v>#DIV/0!</v>
      </c>
      <c r="H89" s="18"/>
      <c r="I89" s="78" t="e">
        <f t="shared" si="38"/>
        <v>#DIV/0!</v>
      </c>
      <c r="J89" s="64" t="e">
        <f t="shared" si="29"/>
        <v>#DIV/0!</v>
      </c>
      <c r="K89" s="24">
        <f t="shared" si="37"/>
        <v>0</v>
      </c>
      <c r="L89" s="24">
        <f t="shared" si="36"/>
        <v>0</v>
      </c>
      <c r="M89" s="553"/>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row>
    <row r="90" spans="1:78" s="5" customFormat="1" ht="87" customHeight="1" x14ac:dyDescent="0.25">
      <c r="A90" s="721" t="s">
        <v>557</v>
      </c>
      <c r="B90" s="34" t="s">
        <v>554</v>
      </c>
      <c r="C90" s="34" t="s">
        <v>212</v>
      </c>
      <c r="D90" s="19">
        <f>SUM(D91:D94)</f>
        <v>973.5</v>
      </c>
      <c r="E90" s="19">
        <f>SUM(E91:E94)</f>
        <v>973.5</v>
      </c>
      <c r="F90" s="19">
        <f>SUM(F91:F94)</f>
        <v>973.5</v>
      </c>
      <c r="G90" s="60">
        <f t="shared" si="28"/>
        <v>1</v>
      </c>
      <c r="H90" s="19">
        <f>SUM(H91:H94)</f>
        <v>973.5</v>
      </c>
      <c r="I90" s="104">
        <f t="shared" si="38"/>
        <v>1</v>
      </c>
      <c r="J90" s="90">
        <f t="shared" si="29"/>
        <v>1</v>
      </c>
      <c r="K90" s="50">
        <f t="shared" si="37"/>
        <v>973.5</v>
      </c>
      <c r="L90" s="24">
        <f t="shared" si="36"/>
        <v>0</v>
      </c>
      <c r="M90" s="553" t="s">
        <v>1200</v>
      </c>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row>
    <row r="91" spans="1:78" s="5" customFormat="1" x14ac:dyDescent="0.25">
      <c r="A91" s="721"/>
      <c r="B91" s="411" t="s">
        <v>22</v>
      </c>
      <c r="C91" s="27"/>
      <c r="D91" s="36"/>
      <c r="E91" s="36"/>
      <c r="F91" s="36"/>
      <c r="G91" s="64" t="e">
        <f t="shared" si="28"/>
        <v>#DIV/0!</v>
      </c>
      <c r="H91" s="36"/>
      <c r="I91" s="78" t="e">
        <f t="shared" si="38"/>
        <v>#DIV/0!</v>
      </c>
      <c r="J91" s="64" t="e">
        <f t="shared" si="29"/>
        <v>#DIV/0!</v>
      </c>
      <c r="K91" s="24">
        <f t="shared" si="37"/>
        <v>0</v>
      </c>
      <c r="L91" s="24">
        <f t="shared" si="36"/>
        <v>0</v>
      </c>
      <c r="M91" s="553"/>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row>
    <row r="92" spans="1:78" s="5" customFormat="1" x14ac:dyDescent="0.25">
      <c r="A92" s="721"/>
      <c r="B92" s="411" t="s">
        <v>21</v>
      </c>
      <c r="C92" s="27"/>
      <c r="D92" s="36">
        <v>873.5</v>
      </c>
      <c r="E92" s="36">
        <v>873.5</v>
      </c>
      <c r="F92" s="36">
        <v>873.5</v>
      </c>
      <c r="G92" s="60">
        <f t="shared" si="28"/>
        <v>1</v>
      </c>
      <c r="H92" s="36">
        <v>873.5</v>
      </c>
      <c r="I92" s="99">
        <f t="shared" si="38"/>
        <v>1</v>
      </c>
      <c r="J92" s="60">
        <f t="shared" si="29"/>
        <v>1</v>
      </c>
      <c r="K92" s="24">
        <f t="shared" si="37"/>
        <v>873.5</v>
      </c>
      <c r="L92" s="24">
        <f t="shared" si="36"/>
        <v>0</v>
      </c>
      <c r="M92" s="553"/>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row>
    <row r="93" spans="1:78" s="5" customFormat="1" x14ac:dyDescent="0.25">
      <c r="A93" s="721"/>
      <c r="B93" s="411" t="s">
        <v>41</v>
      </c>
      <c r="C93" s="27"/>
      <c r="D93" s="36">
        <v>100</v>
      </c>
      <c r="E93" s="36">
        <v>100</v>
      </c>
      <c r="F93" s="36">
        <v>100</v>
      </c>
      <c r="G93" s="60">
        <f t="shared" si="28"/>
        <v>1</v>
      </c>
      <c r="H93" s="36">
        <v>100</v>
      </c>
      <c r="I93" s="99">
        <f t="shared" si="38"/>
        <v>1</v>
      </c>
      <c r="J93" s="60">
        <f t="shared" si="29"/>
        <v>1</v>
      </c>
      <c r="K93" s="24">
        <f t="shared" si="37"/>
        <v>100</v>
      </c>
      <c r="L93" s="24">
        <f t="shared" si="36"/>
        <v>0</v>
      </c>
      <c r="M93" s="553"/>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row>
    <row r="94" spans="1:78" s="5" customFormat="1" x14ac:dyDescent="0.25">
      <c r="A94" s="721"/>
      <c r="B94" s="411" t="s">
        <v>23</v>
      </c>
      <c r="C94" s="27"/>
      <c r="D94" s="18"/>
      <c r="E94" s="18"/>
      <c r="F94" s="18"/>
      <c r="G94" s="64" t="e">
        <f t="shared" si="28"/>
        <v>#DIV/0!</v>
      </c>
      <c r="H94" s="36"/>
      <c r="I94" s="78" t="e">
        <f t="shared" si="38"/>
        <v>#DIV/0!</v>
      </c>
      <c r="J94" s="64" t="e">
        <f t="shared" si="29"/>
        <v>#DIV/0!</v>
      </c>
      <c r="K94" s="24">
        <f t="shared" si="37"/>
        <v>0</v>
      </c>
      <c r="L94" s="24">
        <f t="shared" si="36"/>
        <v>0</v>
      </c>
      <c r="M94" s="553"/>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row>
    <row r="95" spans="1:78" s="5" customFormat="1" ht="60.75" customHeight="1" x14ac:dyDescent="0.25">
      <c r="A95" s="721" t="s">
        <v>559</v>
      </c>
      <c r="B95" s="34" t="s">
        <v>556</v>
      </c>
      <c r="C95" s="34" t="s">
        <v>212</v>
      </c>
      <c r="D95" s="19">
        <f>SUM(D96:D99)</f>
        <v>1319.2</v>
      </c>
      <c r="E95" s="19">
        <f>SUM(E96:E99)</f>
        <v>1319.2</v>
      </c>
      <c r="F95" s="19">
        <f>SUM(F96:F99)</f>
        <v>1319.2</v>
      </c>
      <c r="G95" s="60">
        <f t="shared" si="28"/>
        <v>1</v>
      </c>
      <c r="H95" s="36">
        <f>SUM(H96:H99)</f>
        <v>1319.2</v>
      </c>
      <c r="I95" s="99">
        <f t="shared" si="38"/>
        <v>1</v>
      </c>
      <c r="J95" s="60">
        <f t="shared" si="29"/>
        <v>1</v>
      </c>
      <c r="K95" s="50">
        <f t="shared" si="37"/>
        <v>1319.2</v>
      </c>
      <c r="L95" s="24">
        <f t="shared" si="36"/>
        <v>0</v>
      </c>
      <c r="M95" s="553" t="s">
        <v>1199</v>
      </c>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row>
    <row r="96" spans="1:78" s="5" customFormat="1" x14ac:dyDescent="0.25">
      <c r="A96" s="721"/>
      <c r="B96" s="411" t="s">
        <v>22</v>
      </c>
      <c r="C96" s="27"/>
      <c r="D96" s="36">
        <v>1000</v>
      </c>
      <c r="E96" s="36">
        <v>1000</v>
      </c>
      <c r="F96" s="36">
        <v>1000</v>
      </c>
      <c r="G96" s="60">
        <f t="shared" si="28"/>
        <v>1</v>
      </c>
      <c r="H96" s="36">
        <v>1000</v>
      </c>
      <c r="I96" s="99">
        <f t="shared" si="38"/>
        <v>1</v>
      </c>
      <c r="J96" s="60">
        <f t="shared" si="29"/>
        <v>1</v>
      </c>
      <c r="K96" s="24">
        <f t="shared" si="37"/>
        <v>1000</v>
      </c>
      <c r="L96" s="24">
        <f t="shared" si="36"/>
        <v>0</v>
      </c>
      <c r="M96" s="553"/>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row>
    <row r="97" spans="1:78" s="5" customFormat="1" x14ac:dyDescent="0.25">
      <c r="A97" s="721"/>
      <c r="B97" s="411" t="s">
        <v>21</v>
      </c>
      <c r="C97" s="27"/>
      <c r="D97" s="36">
        <v>219.2</v>
      </c>
      <c r="E97" s="36">
        <v>219.2</v>
      </c>
      <c r="F97" s="36">
        <v>219.2</v>
      </c>
      <c r="G97" s="60">
        <f t="shared" si="28"/>
        <v>1</v>
      </c>
      <c r="H97" s="36">
        <v>219.2</v>
      </c>
      <c r="I97" s="99">
        <f t="shared" si="38"/>
        <v>1</v>
      </c>
      <c r="J97" s="60">
        <f t="shared" si="29"/>
        <v>1</v>
      </c>
      <c r="K97" s="24">
        <f t="shared" si="37"/>
        <v>219.2</v>
      </c>
      <c r="L97" s="24">
        <f t="shared" si="36"/>
        <v>0</v>
      </c>
      <c r="M97" s="553"/>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row>
    <row r="98" spans="1:78" s="5" customFormat="1" x14ac:dyDescent="0.25">
      <c r="A98" s="721"/>
      <c r="B98" s="411" t="s">
        <v>41</v>
      </c>
      <c r="C98" s="27"/>
      <c r="D98" s="36">
        <v>100</v>
      </c>
      <c r="E98" s="36">
        <v>100</v>
      </c>
      <c r="F98" s="36">
        <v>100</v>
      </c>
      <c r="G98" s="60">
        <f t="shared" si="28"/>
        <v>1</v>
      </c>
      <c r="H98" s="36">
        <v>100</v>
      </c>
      <c r="I98" s="99">
        <f t="shared" si="38"/>
        <v>1</v>
      </c>
      <c r="J98" s="60">
        <f t="shared" si="29"/>
        <v>1</v>
      </c>
      <c r="K98" s="24">
        <f t="shared" si="37"/>
        <v>100</v>
      </c>
      <c r="L98" s="24">
        <f t="shared" si="36"/>
        <v>0</v>
      </c>
      <c r="M98" s="553"/>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row>
    <row r="99" spans="1:78" s="5" customFormat="1" x14ac:dyDescent="0.25">
      <c r="A99" s="721"/>
      <c r="B99" s="411" t="s">
        <v>23</v>
      </c>
      <c r="C99" s="27"/>
      <c r="D99" s="18"/>
      <c r="E99" s="18"/>
      <c r="F99" s="18"/>
      <c r="G99" s="64" t="e">
        <f t="shared" si="28"/>
        <v>#DIV/0!</v>
      </c>
      <c r="H99" s="36"/>
      <c r="I99" s="78" t="e">
        <f t="shared" si="38"/>
        <v>#DIV/0!</v>
      </c>
      <c r="J99" s="64" t="e">
        <f t="shared" si="29"/>
        <v>#DIV/0!</v>
      </c>
      <c r="K99" s="24">
        <f t="shared" si="37"/>
        <v>0</v>
      </c>
      <c r="L99" s="24">
        <f t="shared" si="36"/>
        <v>0</v>
      </c>
      <c r="M99" s="553"/>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row>
    <row r="100" spans="1:78" s="5" customFormat="1" ht="132" customHeight="1" x14ac:dyDescent="0.25">
      <c r="A100" s="721" t="s">
        <v>561</v>
      </c>
      <c r="B100" s="34" t="s">
        <v>558</v>
      </c>
      <c r="C100" s="34" t="s">
        <v>212</v>
      </c>
      <c r="D100" s="19">
        <f>SUM(D101:D104)</f>
        <v>2000</v>
      </c>
      <c r="E100" s="19">
        <f t="shared" ref="E100:H100" si="39">SUM(E101:E104)</f>
        <v>2000</v>
      </c>
      <c r="F100" s="19">
        <f t="shared" si="39"/>
        <v>2000</v>
      </c>
      <c r="G100" s="90">
        <f t="shared" si="28"/>
        <v>1</v>
      </c>
      <c r="H100" s="36">
        <f t="shared" si="39"/>
        <v>1050</v>
      </c>
      <c r="I100" s="99">
        <f t="shared" si="38"/>
        <v>0.52500000000000002</v>
      </c>
      <c r="J100" s="60">
        <f t="shared" si="29"/>
        <v>0.52500000000000002</v>
      </c>
      <c r="K100" s="50">
        <f>SUM(K101:K104)</f>
        <v>1050</v>
      </c>
      <c r="L100" s="24">
        <f t="shared" si="36"/>
        <v>950</v>
      </c>
      <c r="M100" s="553" t="s">
        <v>1198</v>
      </c>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row>
    <row r="101" spans="1:78" s="5" customFormat="1" x14ac:dyDescent="0.25">
      <c r="A101" s="721"/>
      <c r="B101" s="411" t="s">
        <v>22</v>
      </c>
      <c r="C101" s="27"/>
      <c r="D101" s="18"/>
      <c r="E101" s="18"/>
      <c r="F101" s="18"/>
      <c r="G101" s="64" t="e">
        <f t="shared" si="28"/>
        <v>#DIV/0!</v>
      </c>
      <c r="H101" s="36"/>
      <c r="I101" s="78" t="e">
        <f t="shared" si="38"/>
        <v>#DIV/0!</v>
      </c>
      <c r="J101" s="64" t="e">
        <f t="shared" si="29"/>
        <v>#DIV/0!</v>
      </c>
      <c r="K101" s="24">
        <f t="shared" si="37"/>
        <v>0</v>
      </c>
      <c r="L101" s="24">
        <f t="shared" si="36"/>
        <v>0</v>
      </c>
      <c r="M101" s="553"/>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row>
    <row r="102" spans="1:78" s="5" customFormat="1" x14ac:dyDescent="0.25">
      <c r="A102" s="721"/>
      <c r="B102" s="411" t="s">
        <v>21</v>
      </c>
      <c r="C102" s="27"/>
      <c r="D102" s="36">
        <v>1900</v>
      </c>
      <c r="E102" s="36">
        <v>1900</v>
      </c>
      <c r="F102" s="36">
        <v>1900</v>
      </c>
      <c r="G102" s="60">
        <f t="shared" si="28"/>
        <v>1</v>
      </c>
      <c r="H102" s="36">
        <v>950</v>
      </c>
      <c r="I102" s="99">
        <f t="shared" si="38"/>
        <v>0.5</v>
      </c>
      <c r="J102" s="60">
        <f t="shared" si="29"/>
        <v>0.5</v>
      </c>
      <c r="K102" s="24">
        <v>950</v>
      </c>
      <c r="L102" s="24">
        <f t="shared" si="36"/>
        <v>950</v>
      </c>
      <c r="M102" s="553"/>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row>
    <row r="103" spans="1:78" s="5" customFormat="1" x14ac:dyDescent="0.25">
      <c r="A103" s="721"/>
      <c r="B103" s="411" t="s">
        <v>41</v>
      </c>
      <c r="C103" s="27"/>
      <c r="D103" s="36">
        <v>100</v>
      </c>
      <c r="E103" s="36">
        <v>100</v>
      </c>
      <c r="F103" s="36">
        <v>100</v>
      </c>
      <c r="G103" s="60">
        <f t="shared" si="28"/>
        <v>1</v>
      </c>
      <c r="H103" s="36">
        <v>100</v>
      </c>
      <c r="I103" s="99">
        <f t="shared" si="38"/>
        <v>1</v>
      </c>
      <c r="J103" s="60">
        <f t="shared" si="29"/>
        <v>1</v>
      </c>
      <c r="K103" s="24">
        <f t="shared" si="37"/>
        <v>100</v>
      </c>
      <c r="L103" s="24">
        <f t="shared" si="36"/>
        <v>0</v>
      </c>
      <c r="M103" s="553"/>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row>
    <row r="104" spans="1:78" s="5" customFormat="1" x14ac:dyDescent="0.25">
      <c r="A104" s="721"/>
      <c r="B104" s="411" t="s">
        <v>23</v>
      </c>
      <c r="C104" s="27"/>
      <c r="D104" s="18"/>
      <c r="E104" s="18"/>
      <c r="F104" s="18"/>
      <c r="G104" s="64" t="e">
        <f t="shared" si="28"/>
        <v>#DIV/0!</v>
      </c>
      <c r="H104" s="36"/>
      <c r="I104" s="78" t="e">
        <f t="shared" si="38"/>
        <v>#DIV/0!</v>
      </c>
      <c r="J104" s="64" t="e">
        <f t="shared" si="29"/>
        <v>#DIV/0!</v>
      </c>
      <c r="K104" s="24">
        <f t="shared" si="37"/>
        <v>0</v>
      </c>
      <c r="L104" s="24">
        <f t="shared" si="36"/>
        <v>0</v>
      </c>
      <c r="M104" s="553"/>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row>
    <row r="105" spans="1:78" s="5" customFormat="1" ht="46.5" customHeight="1" x14ac:dyDescent="0.25">
      <c r="A105" s="721" t="s">
        <v>659</v>
      </c>
      <c r="B105" s="34" t="s">
        <v>560</v>
      </c>
      <c r="C105" s="34" t="s">
        <v>212</v>
      </c>
      <c r="D105" s="19">
        <f>SUM(D106:D109)</f>
        <v>2000</v>
      </c>
      <c r="E105" s="19">
        <f>SUM(E106:E109)</f>
        <v>2000</v>
      </c>
      <c r="F105" s="19">
        <f>SUM(F106:F109)</f>
        <v>2000</v>
      </c>
      <c r="G105" s="90">
        <f t="shared" si="28"/>
        <v>1</v>
      </c>
      <c r="H105" s="36">
        <f>SUM(H106:H109)</f>
        <v>1500</v>
      </c>
      <c r="I105" s="99">
        <f t="shared" si="38"/>
        <v>0.75</v>
      </c>
      <c r="J105" s="60">
        <f t="shared" si="29"/>
        <v>0.75</v>
      </c>
      <c r="K105" s="50">
        <f>SUM(K106:K109)</f>
        <v>1500</v>
      </c>
      <c r="L105" s="24">
        <f t="shared" si="36"/>
        <v>500</v>
      </c>
      <c r="M105" s="553" t="s">
        <v>1197</v>
      </c>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row>
    <row r="106" spans="1:78" s="5" customFormat="1" x14ac:dyDescent="0.25">
      <c r="A106" s="721"/>
      <c r="B106" s="411" t="s">
        <v>22</v>
      </c>
      <c r="C106" s="27"/>
      <c r="D106" s="36">
        <v>1767.2</v>
      </c>
      <c r="E106" s="36">
        <v>1767.2</v>
      </c>
      <c r="F106" s="36">
        <v>1767.2</v>
      </c>
      <c r="G106" s="60">
        <f t="shared" si="28"/>
        <v>1</v>
      </c>
      <c r="H106" s="36">
        <v>1267.2</v>
      </c>
      <c r="I106" s="99">
        <f t="shared" si="38"/>
        <v>0.71699999999999997</v>
      </c>
      <c r="J106" s="60">
        <f t="shared" si="29"/>
        <v>0.71699999999999997</v>
      </c>
      <c r="K106" s="36">
        <v>1267.2</v>
      </c>
      <c r="L106" s="24">
        <f t="shared" si="36"/>
        <v>500</v>
      </c>
      <c r="M106" s="553"/>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row>
    <row r="107" spans="1:78" s="5" customFormat="1" x14ac:dyDescent="0.25">
      <c r="A107" s="721"/>
      <c r="B107" s="411" t="s">
        <v>21</v>
      </c>
      <c r="C107" s="27"/>
      <c r="D107" s="36">
        <v>132.80000000000001</v>
      </c>
      <c r="E107" s="36">
        <v>132.80000000000001</v>
      </c>
      <c r="F107" s="36">
        <v>132.80000000000001</v>
      </c>
      <c r="G107" s="60">
        <f t="shared" si="28"/>
        <v>1</v>
      </c>
      <c r="H107" s="36">
        <v>132.80000000000001</v>
      </c>
      <c r="I107" s="99">
        <f t="shared" si="38"/>
        <v>1</v>
      </c>
      <c r="J107" s="60">
        <f t="shared" si="29"/>
        <v>1</v>
      </c>
      <c r="K107" s="24">
        <f t="shared" si="37"/>
        <v>132.80000000000001</v>
      </c>
      <c r="L107" s="24">
        <f t="shared" si="36"/>
        <v>0</v>
      </c>
      <c r="M107" s="553"/>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row>
    <row r="108" spans="1:78" s="5" customFormat="1" x14ac:dyDescent="0.25">
      <c r="A108" s="721"/>
      <c r="B108" s="411" t="s">
        <v>41</v>
      </c>
      <c r="C108" s="27"/>
      <c r="D108" s="36">
        <v>100</v>
      </c>
      <c r="E108" s="36">
        <v>100</v>
      </c>
      <c r="F108" s="36">
        <v>100</v>
      </c>
      <c r="G108" s="60">
        <f t="shared" si="28"/>
        <v>1</v>
      </c>
      <c r="H108" s="36">
        <v>100</v>
      </c>
      <c r="I108" s="99">
        <f t="shared" si="38"/>
        <v>1</v>
      </c>
      <c r="J108" s="60">
        <f t="shared" si="29"/>
        <v>1</v>
      </c>
      <c r="K108" s="24">
        <f t="shared" si="37"/>
        <v>100</v>
      </c>
      <c r="L108" s="24">
        <f t="shared" si="36"/>
        <v>0</v>
      </c>
      <c r="M108" s="553"/>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row>
    <row r="109" spans="1:78" s="5" customFormat="1" x14ac:dyDescent="0.25">
      <c r="A109" s="721"/>
      <c r="B109" s="411" t="s">
        <v>23</v>
      </c>
      <c r="C109" s="27"/>
      <c r="D109" s="18"/>
      <c r="E109" s="18"/>
      <c r="F109" s="18"/>
      <c r="G109" s="64" t="e">
        <f t="shared" si="28"/>
        <v>#DIV/0!</v>
      </c>
      <c r="H109" s="36"/>
      <c r="I109" s="78" t="e">
        <f t="shared" si="38"/>
        <v>#DIV/0!</v>
      </c>
      <c r="J109" s="64" t="e">
        <f t="shared" si="29"/>
        <v>#DIV/0!</v>
      </c>
      <c r="K109" s="24">
        <f t="shared" si="37"/>
        <v>0</v>
      </c>
      <c r="L109" s="24">
        <f t="shared" si="36"/>
        <v>0</v>
      </c>
      <c r="M109" s="553"/>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row>
    <row r="110" spans="1:78" s="76" customFormat="1" ht="47.25" customHeight="1" x14ac:dyDescent="0.25">
      <c r="A110" s="651" t="s">
        <v>389</v>
      </c>
      <c r="B110" s="183" t="s">
        <v>914</v>
      </c>
      <c r="C110" s="414" t="s">
        <v>142</v>
      </c>
      <c r="D110" s="55">
        <f>SUM(D112:D114)</f>
        <v>25007.71</v>
      </c>
      <c r="E110" s="55">
        <f>SUM(E112:E114)</f>
        <v>25049.759999999998</v>
      </c>
      <c r="F110" s="55">
        <f t="shared" ref="F110" si="40">SUM(F112:F114)</f>
        <v>22057.08</v>
      </c>
      <c r="G110" s="95">
        <f>F110/E110</f>
        <v>0.88100000000000001</v>
      </c>
      <c r="H110" s="118">
        <f>SUM(H111:H114)</f>
        <v>22057.08</v>
      </c>
      <c r="I110" s="95">
        <f t="shared" si="38"/>
        <v>0.88100000000000001</v>
      </c>
      <c r="J110" s="95">
        <f>H110/F110</f>
        <v>1</v>
      </c>
      <c r="K110" s="55">
        <f>SUM(K111:K114)</f>
        <v>23217.599999999999</v>
      </c>
      <c r="L110" s="24">
        <f t="shared" si="36"/>
        <v>2992.68</v>
      </c>
      <c r="M110" s="664"/>
    </row>
    <row r="111" spans="1:78" s="48" customFormat="1" ht="18.75" customHeight="1" x14ac:dyDescent="0.25">
      <c r="A111" s="651"/>
      <c r="B111" s="411" t="s">
        <v>22</v>
      </c>
      <c r="C111" s="27"/>
      <c r="D111" s="24">
        <f>D116+D136</f>
        <v>0</v>
      </c>
      <c r="E111" s="24">
        <f t="shared" ref="E111:K114" si="41">E116+E136</f>
        <v>0</v>
      </c>
      <c r="F111" s="24">
        <f t="shared" si="41"/>
        <v>0</v>
      </c>
      <c r="G111" s="78" t="e">
        <f t="shared" ref="G111:G134" si="42">F111/E111</f>
        <v>#DIV/0!</v>
      </c>
      <c r="H111" s="24">
        <f t="shared" si="41"/>
        <v>0</v>
      </c>
      <c r="I111" s="78" t="e">
        <f t="shared" si="38"/>
        <v>#DIV/0!</v>
      </c>
      <c r="J111" s="78" t="e">
        <f t="shared" ref="J111:J134" si="43">H111/F111</f>
        <v>#DIV/0!</v>
      </c>
      <c r="K111" s="24">
        <f t="shared" si="41"/>
        <v>0</v>
      </c>
      <c r="L111" s="24">
        <f t="shared" si="36"/>
        <v>0</v>
      </c>
      <c r="M111" s="664"/>
    </row>
    <row r="112" spans="1:78" s="48" customFormat="1" ht="18.75" customHeight="1" x14ac:dyDescent="0.25">
      <c r="A112" s="651"/>
      <c r="B112" s="411" t="s">
        <v>21</v>
      </c>
      <c r="C112" s="27"/>
      <c r="D112" s="24">
        <f>D117+D137</f>
        <v>547.66</v>
      </c>
      <c r="E112" s="24">
        <f t="shared" si="41"/>
        <v>547.66</v>
      </c>
      <c r="F112" s="24">
        <f t="shared" si="41"/>
        <v>547.04</v>
      </c>
      <c r="G112" s="99">
        <f t="shared" si="42"/>
        <v>0.999</v>
      </c>
      <c r="H112" s="24">
        <f t="shared" si="41"/>
        <v>547.04</v>
      </c>
      <c r="I112" s="99">
        <f t="shared" si="38"/>
        <v>0.999</v>
      </c>
      <c r="J112" s="99">
        <f t="shared" si="43"/>
        <v>1</v>
      </c>
      <c r="K112" s="24">
        <f t="shared" ref="K112" si="44">K117+K137</f>
        <v>547.04</v>
      </c>
      <c r="L112" s="24">
        <f t="shared" si="36"/>
        <v>0.62</v>
      </c>
      <c r="M112" s="664"/>
    </row>
    <row r="113" spans="1:13" s="48" customFormat="1" ht="18.75" customHeight="1" x14ac:dyDescent="0.25">
      <c r="A113" s="651"/>
      <c r="B113" s="411" t="s">
        <v>41</v>
      </c>
      <c r="C113" s="27"/>
      <c r="D113" s="24">
        <f>D118+D138</f>
        <v>6120.95</v>
      </c>
      <c r="E113" s="24">
        <f t="shared" si="41"/>
        <v>6120.94</v>
      </c>
      <c r="F113" s="24">
        <f>F118+F138</f>
        <v>4795.04</v>
      </c>
      <c r="G113" s="99">
        <f t="shared" si="42"/>
        <v>0.78300000000000003</v>
      </c>
      <c r="H113" s="24">
        <f>H118+H138</f>
        <v>4795.04</v>
      </c>
      <c r="I113" s="99">
        <f t="shared" si="38"/>
        <v>0.78300000000000003</v>
      </c>
      <c r="J113" s="99">
        <f t="shared" si="43"/>
        <v>1</v>
      </c>
      <c r="K113" s="24">
        <f t="shared" ref="K113" si="45">K118+K138</f>
        <v>5780.63</v>
      </c>
      <c r="L113" s="24">
        <f t="shared" si="36"/>
        <v>1325.9</v>
      </c>
      <c r="M113" s="664"/>
    </row>
    <row r="114" spans="1:13" s="48" customFormat="1" ht="18.75" customHeight="1" x14ac:dyDescent="0.25">
      <c r="A114" s="651"/>
      <c r="B114" s="411" t="s">
        <v>23</v>
      </c>
      <c r="C114" s="27"/>
      <c r="D114" s="24">
        <f>D119+D139</f>
        <v>18339.099999999999</v>
      </c>
      <c r="E114" s="24">
        <f t="shared" si="41"/>
        <v>18381.16</v>
      </c>
      <c r="F114" s="24">
        <f t="shared" si="41"/>
        <v>16715</v>
      </c>
      <c r="G114" s="99">
        <f t="shared" si="42"/>
        <v>0.90900000000000003</v>
      </c>
      <c r="H114" s="24">
        <f t="shared" ref="H114" si="46">H119+H139</f>
        <v>16715</v>
      </c>
      <c r="I114" s="99">
        <f t="shared" si="38"/>
        <v>0.90900000000000003</v>
      </c>
      <c r="J114" s="99">
        <f t="shared" si="43"/>
        <v>1</v>
      </c>
      <c r="K114" s="24">
        <f t="shared" ref="K114" si="47">K119+K139</f>
        <v>16889.93</v>
      </c>
      <c r="L114" s="24">
        <f t="shared" si="36"/>
        <v>1666.16</v>
      </c>
      <c r="M114" s="664"/>
    </row>
    <row r="115" spans="1:13" s="12" customFormat="1" ht="75" x14ac:dyDescent="0.25">
      <c r="A115" s="590" t="s">
        <v>390</v>
      </c>
      <c r="B115" s="49" t="s">
        <v>661</v>
      </c>
      <c r="C115" s="34" t="s">
        <v>729</v>
      </c>
      <c r="D115" s="50">
        <f>SUM(D116:D119)</f>
        <v>457.66</v>
      </c>
      <c r="E115" s="50">
        <f>SUM(E116:E119)</f>
        <v>457.66</v>
      </c>
      <c r="F115" s="50">
        <f>SUM(F116:F119)</f>
        <v>457.66</v>
      </c>
      <c r="G115" s="104">
        <f t="shared" si="42"/>
        <v>1</v>
      </c>
      <c r="H115" s="50">
        <f>SUM(H116:H119)</f>
        <v>457.66</v>
      </c>
      <c r="I115" s="104">
        <f t="shared" si="38"/>
        <v>1</v>
      </c>
      <c r="J115" s="104">
        <f t="shared" si="43"/>
        <v>1</v>
      </c>
      <c r="K115" s="50">
        <f>SUM(K116:K119)</f>
        <v>457.66</v>
      </c>
      <c r="L115" s="24">
        <f t="shared" si="36"/>
        <v>0</v>
      </c>
      <c r="M115" s="673"/>
    </row>
    <row r="116" spans="1:13" s="13" customFormat="1" x14ac:dyDescent="0.25">
      <c r="A116" s="590"/>
      <c r="B116" s="411" t="s">
        <v>22</v>
      </c>
      <c r="C116" s="411"/>
      <c r="D116" s="24">
        <f>D121+D126+D131</f>
        <v>0</v>
      </c>
      <c r="E116" s="24">
        <f>E121+E126+E131</f>
        <v>0</v>
      </c>
      <c r="F116" s="25"/>
      <c r="G116" s="78" t="e">
        <f t="shared" si="42"/>
        <v>#DIV/0!</v>
      </c>
      <c r="H116" s="24">
        <f t="shared" ref="E116:K119" si="48">H121+H126+H131</f>
        <v>0</v>
      </c>
      <c r="I116" s="78" t="e">
        <f t="shared" si="38"/>
        <v>#DIV/0!</v>
      </c>
      <c r="J116" s="78" t="e">
        <f t="shared" si="43"/>
        <v>#DIV/0!</v>
      </c>
      <c r="K116" s="24">
        <f t="shared" si="48"/>
        <v>0</v>
      </c>
      <c r="L116" s="24">
        <f t="shared" si="36"/>
        <v>0</v>
      </c>
      <c r="M116" s="673"/>
    </row>
    <row r="117" spans="1:13" s="13" customFormat="1" x14ac:dyDescent="0.25">
      <c r="A117" s="590"/>
      <c r="B117" s="411" t="s">
        <v>21</v>
      </c>
      <c r="C117" s="411"/>
      <c r="D117" s="24">
        <f>D122+D127+D132</f>
        <v>457.66</v>
      </c>
      <c r="E117" s="24">
        <f t="shared" si="48"/>
        <v>457.66</v>
      </c>
      <c r="F117" s="24">
        <f t="shared" si="48"/>
        <v>457.66</v>
      </c>
      <c r="G117" s="99">
        <f t="shared" si="42"/>
        <v>1</v>
      </c>
      <c r="H117" s="24">
        <f t="shared" si="48"/>
        <v>457.66</v>
      </c>
      <c r="I117" s="99">
        <f t="shared" si="38"/>
        <v>1</v>
      </c>
      <c r="J117" s="99">
        <f t="shared" si="43"/>
        <v>1</v>
      </c>
      <c r="K117" s="24">
        <f t="shared" ref="K117" si="49">K122+K127+K132</f>
        <v>457.66</v>
      </c>
      <c r="L117" s="24">
        <f t="shared" si="36"/>
        <v>0</v>
      </c>
      <c r="M117" s="673"/>
    </row>
    <row r="118" spans="1:13" s="13" customFormat="1" x14ac:dyDescent="0.25">
      <c r="A118" s="590"/>
      <c r="B118" s="411" t="s">
        <v>41</v>
      </c>
      <c r="C118" s="411"/>
      <c r="D118" s="24">
        <f t="shared" ref="D118:D119" si="50">D123+D128+D133</f>
        <v>0</v>
      </c>
      <c r="E118" s="24">
        <f t="shared" si="48"/>
        <v>0</v>
      </c>
      <c r="F118" s="24">
        <v>0</v>
      </c>
      <c r="G118" s="78" t="e">
        <f t="shared" si="42"/>
        <v>#DIV/0!</v>
      </c>
      <c r="H118" s="24"/>
      <c r="I118" s="78" t="e">
        <f t="shared" si="38"/>
        <v>#DIV/0!</v>
      </c>
      <c r="J118" s="78" t="e">
        <f t="shared" si="43"/>
        <v>#DIV/0!</v>
      </c>
      <c r="K118" s="24">
        <f t="shared" ref="K118" si="51">K123+K128+K133</f>
        <v>0</v>
      </c>
      <c r="L118" s="24">
        <f t="shared" si="36"/>
        <v>0</v>
      </c>
      <c r="M118" s="673"/>
    </row>
    <row r="119" spans="1:13" s="13" customFormat="1" collapsed="1" x14ac:dyDescent="0.25">
      <c r="A119" s="590"/>
      <c r="B119" s="411" t="s">
        <v>23</v>
      </c>
      <c r="C119" s="411"/>
      <c r="D119" s="24">
        <f t="shared" si="50"/>
        <v>0</v>
      </c>
      <c r="E119" s="24">
        <f t="shared" si="48"/>
        <v>0</v>
      </c>
      <c r="F119" s="25"/>
      <c r="G119" s="78" t="e">
        <f t="shared" si="42"/>
        <v>#DIV/0!</v>
      </c>
      <c r="H119" s="25"/>
      <c r="I119" s="78" t="e">
        <f t="shared" si="38"/>
        <v>#DIV/0!</v>
      </c>
      <c r="J119" s="78" t="e">
        <f t="shared" si="43"/>
        <v>#DIV/0!</v>
      </c>
      <c r="K119" s="24">
        <f t="shared" ref="K119" si="52">K124+K129+K134</f>
        <v>0</v>
      </c>
      <c r="L119" s="24">
        <f t="shared" si="36"/>
        <v>0</v>
      </c>
      <c r="M119" s="673"/>
    </row>
    <row r="120" spans="1:13" s="51" customFormat="1" ht="89.25" customHeight="1" x14ac:dyDescent="0.25">
      <c r="A120" s="612" t="s">
        <v>562</v>
      </c>
      <c r="B120" s="49" t="s">
        <v>915</v>
      </c>
      <c r="C120" s="34" t="s">
        <v>212</v>
      </c>
      <c r="D120" s="50">
        <f>SUM(D121:D124)</f>
        <v>350</v>
      </c>
      <c r="E120" s="50">
        <f>SUM(E121:E124)</f>
        <v>350</v>
      </c>
      <c r="F120" s="50">
        <f>SUM(F121:F124)</f>
        <v>350</v>
      </c>
      <c r="G120" s="104">
        <f t="shared" si="42"/>
        <v>1</v>
      </c>
      <c r="H120" s="50">
        <f>SUM(H121:H124)</f>
        <v>350</v>
      </c>
      <c r="I120" s="104">
        <f t="shared" si="38"/>
        <v>1</v>
      </c>
      <c r="J120" s="104">
        <f t="shared" si="43"/>
        <v>1</v>
      </c>
      <c r="K120" s="50">
        <f t="shared" si="37"/>
        <v>350</v>
      </c>
      <c r="L120" s="24">
        <f t="shared" si="36"/>
        <v>0</v>
      </c>
      <c r="M120" s="555" t="s">
        <v>1168</v>
      </c>
    </row>
    <row r="121" spans="1:13" s="4" customFormat="1" ht="18.75" customHeight="1" x14ac:dyDescent="0.25">
      <c r="A121" s="612"/>
      <c r="B121" s="411" t="s">
        <v>22</v>
      </c>
      <c r="C121" s="411"/>
      <c r="D121" s="24"/>
      <c r="E121" s="24"/>
      <c r="F121" s="24"/>
      <c r="G121" s="78" t="e">
        <f t="shared" si="42"/>
        <v>#DIV/0!</v>
      </c>
      <c r="H121" s="24"/>
      <c r="I121" s="78" t="e">
        <f t="shared" si="38"/>
        <v>#DIV/0!</v>
      </c>
      <c r="J121" s="78" t="e">
        <f t="shared" si="43"/>
        <v>#DIV/0!</v>
      </c>
      <c r="K121" s="24">
        <f t="shared" si="37"/>
        <v>0</v>
      </c>
      <c r="L121" s="24">
        <f t="shared" si="36"/>
        <v>0</v>
      </c>
      <c r="M121" s="555"/>
    </row>
    <row r="122" spans="1:13" s="4" customFormat="1" x14ac:dyDescent="0.25">
      <c r="A122" s="612"/>
      <c r="B122" s="411" t="s">
        <v>21</v>
      </c>
      <c r="C122" s="411"/>
      <c r="D122" s="24">
        <v>350</v>
      </c>
      <c r="E122" s="24">
        <v>350</v>
      </c>
      <c r="F122" s="24">
        <v>350</v>
      </c>
      <c r="G122" s="99">
        <f t="shared" si="42"/>
        <v>1</v>
      </c>
      <c r="H122" s="24">
        <v>350</v>
      </c>
      <c r="I122" s="99">
        <f t="shared" si="38"/>
        <v>1</v>
      </c>
      <c r="J122" s="99">
        <f t="shared" si="43"/>
        <v>1</v>
      </c>
      <c r="K122" s="24">
        <f t="shared" si="37"/>
        <v>350</v>
      </c>
      <c r="L122" s="24">
        <f t="shared" si="36"/>
        <v>0</v>
      </c>
      <c r="M122" s="555"/>
    </row>
    <row r="123" spans="1:13" s="4" customFormat="1" ht="18.75" customHeight="1" x14ac:dyDescent="0.25">
      <c r="A123" s="612"/>
      <c r="B123" s="411" t="s">
        <v>41</v>
      </c>
      <c r="C123" s="411"/>
      <c r="D123" s="24"/>
      <c r="E123" s="24"/>
      <c r="F123" s="24"/>
      <c r="G123" s="78" t="e">
        <f t="shared" si="42"/>
        <v>#DIV/0!</v>
      </c>
      <c r="H123" s="24"/>
      <c r="I123" s="78" t="e">
        <f t="shared" si="38"/>
        <v>#DIV/0!</v>
      </c>
      <c r="J123" s="78" t="e">
        <f t="shared" si="43"/>
        <v>#DIV/0!</v>
      </c>
      <c r="K123" s="24">
        <f t="shared" si="37"/>
        <v>0</v>
      </c>
      <c r="L123" s="24">
        <f t="shared" si="36"/>
        <v>0</v>
      </c>
      <c r="M123" s="555"/>
    </row>
    <row r="124" spans="1:13" s="4" customFormat="1" x14ac:dyDescent="0.25">
      <c r="A124" s="612"/>
      <c r="B124" s="411" t="s">
        <v>23</v>
      </c>
      <c r="C124" s="411"/>
      <c r="D124" s="24"/>
      <c r="E124" s="24"/>
      <c r="F124" s="24"/>
      <c r="G124" s="78" t="e">
        <f t="shared" si="42"/>
        <v>#DIV/0!</v>
      </c>
      <c r="H124" s="24"/>
      <c r="I124" s="78" t="e">
        <f t="shared" si="38"/>
        <v>#DIV/0!</v>
      </c>
      <c r="J124" s="78" t="e">
        <f t="shared" si="43"/>
        <v>#DIV/0!</v>
      </c>
      <c r="K124" s="24">
        <f t="shared" si="37"/>
        <v>0</v>
      </c>
      <c r="L124" s="24">
        <f t="shared" si="36"/>
        <v>0</v>
      </c>
      <c r="M124" s="555"/>
    </row>
    <row r="125" spans="1:13" s="51" customFormat="1" ht="270" customHeight="1" x14ac:dyDescent="0.25">
      <c r="A125" s="590" t="s">
        <v>563</v>
      </c>
      <c r="B125" s="49" t="s">
        <v>916</v>
      </c>
      <c r="C125" s="34" t="s">
        <v>212</v>
      </c>
      <c r="D125" s="50">
        <f>SUM(D126:D129)</f>
        <v>79.599999999999994</v>
      </c>
      <c r="E125" s="50">
        <f>SUM(E126:E129)</f>
        <v>79.599999999999994</v>
      </c>
      <c r="F125" s="50">
        <f>SUM(F126:F129)</f>
        <v>79.599999999999994</v>
      </c>
      <c r="G125" s="129">
        <f t="shared" si="42"/>
        <v>1</v>
      </c>
      <c r="H125" s="50">
        <f>SUM(H126:H129)</f>
        <v>79.599999999999994</v>
      </c>
      <c r="I125" s="99">
        <f t="shared" si="38"/>
        <v>1</v>
      </c>
      <c r="J125" s="129">
        <f t="shared" si="43"/>
        <v>1</v>
      </c>
      <c r="K125" s="50">
        <f>SUM(K126:K129)</f>
        <v>79.599999999999994</v>
      </c>
      <c r="L125" s="24">
        <f t="shared" si="36"/>
        <v>0</v>
      </c>
      <c r="M125" s="555" t="s">
        <v>1166</v>
      </c>
    </row>
    <row r="126" spans="1:13" s="4" customFormat="1" x14ac:dyDescent="0.25">
      <c r="A126" s="590"/>
      <c r="B126" s="411" t="s">
        <v>22</v>
      </c>
      <c r="C126" s="411"/>
      <c r="D126" s="24"/>
      <c r="E126" s="24"/>
      <c r="F126" s="24"/>
      <c r="G126" s="78" t="e">
        <f t="shared" si="42"/>
        <v>#DIV/0!</v>
      </c>
      <c r="H126" s="24"/>
      <c r="I126" s="78" t="e">
        <f t="shared" si="38"/>
        <v>#DIV/0!</v>
      </c>
      <c r="J126" s="78" t="e">
        <f t="shared" si="43"/>
        <v>#DIV/0!</v>
      </c>
      <c r="K126" s="24">
        <f t="shared" si="37"/>
        <v>0</v>
      </c>
      <c r="L126" s="24">
        <f t="shared" si="36"/>
        <v>0</v>
      </c>
      <c r="M126" s="555"/>
    </row>
    <row r="127" spans="1:13" s="4" customFormat="1" ht="18.75" customHeight="1" x14ac:dyDescent="0.25">
      <c r="A127" s="590"/>
      <c r="B127" s="411" t="s">
        <v>21</v>
      </c>
      <c r="C127" s="411"/>
      <c r="D127" s="24">
        <v>79.599999999999994</v>
      </c>
      <c r="E127" s="24">
        <v>79.599999999999994</v>
      </c>
      <c r="F127" s="24">
        <v>79.599999999999994</v>
      </c>
      <c r="G127" s="129">
        <f t="shared" si="42"/>
        <v>1</v>
      </c>
      <c r="H127" s="24">
        <v>79.599999999999994</v>
      </c>
      <c r="I127" s="99">
        <f t="shared" si="38"/>
        <v>1</v>
      </c>
      <c r="J127" s="129">
        <f t="shared" si="43"/>
        <v>1</v>
      </c>
      <c r="K127" s="24">
        <v>79.599999999999994</v>
      </c>
      <c r="L127" s="24">
        <f t="shared" si="36"/>
        <v>0</v>
      </c>
      <c r="M127" s="555"/>
    </row>
    <row r="128" spans="1:13" s="4" customFormat="1" x14ac:dyDescent="0.25">
      <c r="A128" s="590"/>
      <c r="B128" s="411" t="s">
        <v>41</v>
      </c>
      <c r="C128" s="411"/>
      <c r="D128" s="24"/>
      <c r="E128" s="24"/>
      <c r="F128" s="24"/>
      <c r="G128" s="78" t="e">
        <f t="shared" si="42"/>
        <v>#DIV/0!</v>
      </c>
      <c r="H128" s="24"/>
      <c r="I128" s="78" t="e">
        <f t="shared" si="38"/>
        <v>#DIV/0!</v>
      </c>
      <c r="J128" s="78" t="e">
        <f t="shared" si="43"/>
        <v>#DIV/0!</v>
      </c>
      <c r="K128" s="24">
        <f t="shared" si="37"/>
        <v>0</v>
      </c>
      <c r="L128" s="24">
        <f t="shared" si="36"/>
        <v>0</v>
      </c>
      <c r="M128" s="555"/>
    </row>
    <row r="129" spans="1:13" s="4" customFormat="1" x14ac:dyDescent="0.25">
      <c r="A129" s="590"/>
      <c r="B129" s="411" t="s">
        <v>23</v>
      </c>
      <c r="C129" s="411"/>
      <c r="D129" s="24"/>
      <c r="E129" s="24"/>
      <c r="F129" s="24"/>
      <c r="G129" s="78" t="e">
        <f t="shared" si="42"/>
        <v>#DIV/0!</v>
      </c>
      <c r="H129" s="24"/>
      <c r="I129" s="78" t="e">
        <f t="shared" si="38"/>
        <v>#DIV/0!</v>
      </c>
      <c r="J129" s="78" t="e">
        <f t="shared" si="43"/>
        <v>#DIV/0!</v>
      </c>
      <c r="K129" s="24">
        <f t="shared" si="37"/>
        <v>0</v>
      </c>
      <c r="L129" s="24">
        <f t="shared" si="36"/>
        <v>0</v>
      </c>
      <c r="M129" s="555"/>
    </row>
    <row r="130" spans="1:13" s="51" customFormat="1" ht="90" customHeight="1" x14ac:dyDescent="0.25">
      <c r="A130" s="590" t="s">
        <v>660</v>
      </c>
      <c r="B130" s="49" t="s">
        <v>821</v>
      </c>
      <c r="C130" s="34" t="s">
        <v>212</v>
      </c>
      <c r="D130" s="50">
        <f>SUM(D131:D134)</f>
        <v>28.06</v>
      </c>
      <c r="E130" s="50">
        <f>SUM(E131:E134)</f>
        <v>28.06</v>
      </c>
      <c r="F130" s="50">
        <f>SUM(F131:F134)</f>
        <v>28.06</v>
      </c>
      <c r="G130" s="99">
        <f t="shared" si="42"/>
        <v>1</v>
      </c>
      <c r="H130" s="50">
        <f>SUM(H131:H134)</f>
        <v>28.06</v>
      </c>
      <c r="I130" s="99">
        <f t="shared" si="38"/>
        <v>1</v>
      </c>
      <c r="J130" s="99">
        <f t="shared" si="43"/>
        <v>1</v>
      </c>
      <c r="K130" s="50">
        <f>SUM(K131:K134)</f>
        <v>28.06</v>
      </c>
      <c r="L130" s="24">
        <f t="shared" si="36"/>
        <v>0</v>
      </c>
      <c r="M130" s="555" t="s">
        <v>1166</v>
      </c>
    </row>
    <row r="131" spans="1:13" s="4" customFormat="1" x14ac:dyDescent="0.25">
      <c r="A131" s="590"/>
      <c r="B131" s="411" t="s">
        <v>22</v>
      </c>
      <c r="C131" s="27"/>
      <c r="D131" s="24"/>
      <c r="E131" s="24"/>
      <c r="F131" s="24"/>
      <c r="G131" s="78" t="e">
        <f t="shared" si="42"/>
        <v>#DIV/0!</v>
      </c>
      <c r="H131" s="24"/>
      <c r="I131" s="78" t="e">
        <f t="shared" si="38"/>
        <v>#DIV/0!</v>
      </c>
      <c r="J131" s="78" t="e">
        <f t="shared" si="43"/>
        <v>#DIV/0!</v>
      </c>
      <c r="K131" s="24">
        <f t="shared" si="37"/>
        <v>0</v>
      </c>
      <c r="L131" s="24">
        <f t="shared" si="36"/>
        <v>0</v>
      </c>
      <c r="M131" s="555"/>
    </row>
    <row r="132" spans="1:13" s="4" customFormat="1" x14ac:dyDescent="0.25">
      <c r="A132" s="590"/>
      <c r="B132" s="411" t="s">
        <v>21</v>
      </c>
      <c r="C132" s="27"/>
      <c r="D132" s="24">
        <v>28.06</v>
      </c>
      <c r="E132" s="24">
        <v>28.06</v>
      </c>
      <c r="F132" s="24">
        <v>28.06</v>
      </c>
      <c r="G132" s="99">
        <f t="shared" si="42"/>
        <v>1</v>
      </c>
      <c r="H132" s="24">
        <v>28.06</v>
      </c>
      <c r="I132" s="99">
        <f t="shared" si="38"/>
        <v>1</v>
      </c>
      <c r="J132" s="99">
        <f t="shared" si="43"/>
        <v>1</v>
      </c>
      <c r="K132" s="24">
        <v>28.06</v>
      </c>
      <c r="L132" s="24">
        <f t="shared" si="36"/>
        <v>0</v>
      </c>
      <c r="M132" s="555"/>
    </row>
    <row r="133" spans="1:13" s="4" customFormat="1" x14ac:dyDescent="0.25">
      <c r="A133" s="590"/>
      <c r="B133" s="411" t="s">
        <v>41</v>
      </c>
      <c r="C133" s="27"/>
      <c r="D133" s="24"/>
      <c r="E133" s="24"/>
      <c r="F133" s="24"/>
      <c r="G133" s="78" t="e">
        <f t="shared" si="42"/>
        <v>#DIV/0!</v>
      </c>
      <c r="H133" s="24"/>
      <c r="I133" s="78" t="e">
        <f t="shared" si="38"/>
        <v>#DIV/0!</v>
      </c>
      <c r="J133" s="78" t="e">
        <f t="shared" si="43"/>
        <v>#DIV/0!</v>
      </c>
      <c r="K133" s="24">
        <f t="shared" si="37"/>
        <v>0</v>
      </c>
      <c r="L133" s="24">
        <f t="shared" si="36"/>
        <v>0</v>
      </c>
      <c r="M133" s="555"/>
    </row>
    <row r="134" spans="1:13" s="4" customFormat="1" x14ac:dyDescent="0.25">
      <c r="A134" s="590"/>
      <c r="B134" s="411" t="s">
        <v>23</v>
      </c>
      <c r="C134" s="27"/>
      <c r="D134" s="24"/>
      <c r="E134" s="24"/>
      <c r="F134" s="24"/>
      <c r="G134" s="78" t="e">
        <f t="shared" si="42"/>
        <v>#DIV/0!</v>
      </c>
      <c r="H134" s="24"/>
      <c r="I134" s="78" t="e">
        <f t="shared" si="38"/>
        <v>#DIV/0!</v>
      </c>
      <c r="J134" s="78" t="e">
        <f t="shared" si="43"/>
        <v>#DIV/0!</v>
      </c>
      <c r="K134" s="24">
        <f t="shared" si="37"/>
        <v>0</v>
      </c>
      <c r="L134" s="24">
        <f t="shared" si="36"/>
        <v>0</v>
      </c>
      <c r="M134" s="555"/>
    </row>
    <row r="135" spans="1:13" s="4" customFormat="1" ht="84" customHeight="1" x14ac:dyDescent="0.25">
      <c r="A135" s="590" t="s">
        <v>391</v>
      </c>
      <c r="B135" s="49" t="s">
        <v>657</v>
      </c>
      <c r="C135" s="34" t="s">
        <v>730</v>
      </c>
      <c r="D135" s="50">
        <f>SUM(D136:D139)</f>
        <v>24550.05</v>
      </c>
      <c r="E135" s="50">
        <f>SUM(E136:E139)</f>
        <v>24592.1</v>
      </c>
      <c r="F135" s="50">
        <f>SUM(F136:F139)</f>
        <v>21599.42</v>
      </c>
      <c r="G135" s="104">
        <f>F135/E135</f>
        <v>0.878</v>
      </c>
      <c r="H135" s="50">
        <f>SUM(H136:H139)</f>
        <v>21599.42</v>
      </c>
      <c r="I135" s="104">
        <f t="shared" si="38"/>
        <v>0.878</v>
      </c>
      <c r="J135" s="104">
        <f>H135/F135</f>
        <v>1</v>
      </c>
      <c r="K135" s="50">
        <f>SUM(K136:K139)</f>
        <v>22759.94</v>
      </c>
      <c r="L135" s="24">
        <f t="shared" si="36"/>
        <v>2992.68</v>
      </c>
      <c r="M135" s="584"/>
    </row>
    <row r="136" spans="1:13" s="4" customFormat="1" x14ac:dyDescent="0.25">
      <c r="A136" s="590"/>
      <c r="B136" s="411" t="s">
        <v>22</v>
      </c>
      <c r="C136" s="411"/>
      <c r="D136" s="24">
        <f>D141+D146+D151+D156+D181+D201+D231+D256+D271+D276+D286+D291+D296+D301+D306+D311</f>
        <v>0</v>
      </c>
      <c r="E136" s="24">
        <f>E141+E146+E151+E156+E181+E201+E231+E256+E271+E276+E286+E291+E296+E301+E306+E311</f>
        <v>0</v>
      </c>
      <c r="F136" s="24">
        <f t="shared" ref="F136:K139" si="53">F141+F146+F151+F156+F181+F201+F231+F256+F271+F276+F286+F291+F296+F301+F306+F311</f>
        <v>0</v>
      </c>
      <c r="G136" s="78" t="e">
        <f t="shared" ref="G136:G169" si="54">F136/E136</f>
        <v>#DIV/0!</v>
      </c>
      <c r="H136" s="24">
        <f t="shared" si="53"/>
        <v>0</v>
      </c>
      <c r="I136" s="78" t="e">
        <f t="shared" si="38"/>
        <v>#DIV/0!</v>
      </c>
      <c r="J136" s="78" t="e">
        <f t="shared" ref="J136:J169" si="55">H136/F136</f>
        <v>#DIV/0!</v>
      </c>
      <c r="K136" s="24">
        <f t="shared" si="53"/>
        <v>0</v>
      </c>
      <c r="L136" s="24">
        <f t="shared" si="36"/>
        <v>0</v>
      </c>
      <c r="M136" s="584"/>
    </row>
    <row r="137" spans="1:13" s="4" customFormat="1" x14ac:dyDescent="0.25">
      <c r="A137" s="590"/>
      <c r="B137" s="411" t="s">
        <v>21</v>
      </c>
      <c r="C137" s="411"/>
      <c r="D137" s="24">
        <f t="shared" ref="D137:E139" si="56">D142+D147+D152+D157+D182+D202+D232+D257+D272+D277+D287+D292+D297+D302+D307+D312</f>
        <v>90</v>
      </c>
      <c r="E137" s="24">
        <f t="shared" si="56"/>
        <v>90</v>
      </c>
      <c r="F137" s="24">
        <f t="shared" si="53"/>
        <v>89.38</v>
      </c>
      <c r="G137" s="99">
        <f t="shared" si="54"/>
        <v>0.99299999999999999</v>
      </c>
      <c r="H137" s="24">
        <f t="shared" si="53"/>
        <v>89.38</v>
      </c>
      <c r="I137" s="99">
        <f t="shared" si="38"/>
        <v>0.99299999999999999</v>
      </c>
      <c r="J137" s="99">
        <f t="shared" si="55"/>
        <v>1</v>
      </c>
      <c r="K137" s="24">
        <f t="shared" si="53"/>
        <v>89.38</v>
      </c>
      <c r="L137" s="24">
        <f t="shared" si="36"/>
        <v>0.62</v>
      </c>
      <c r="M137" s="584"/>
    </row>
    <row r="138" spans="1:13" s="4" customFormat="1" x14ac:dyDescent="0.25">
      <c r="A138" s="590"/>
      <c r="B138" s="411" t="s">
        <v>41</v>
      </c>
      <c r="C138" s="411"/>
      <c r="D138" s="24">
        <f t="shared" si="56"/>
        <v>6120.95</v>
      </c>
      <c r="E138" s="24">
        <f t="shared" si="56"/>
        <v>6120.94</v>
      </c>
      <c r="F138" s="24">
        <f t="shared" si="53"/>
        <v>4795.04</v>
      </c>
      <c r="G138" s="99">
        <f t="shared" si="54"/>
        <v>0.78300000000000003</v>
      </c>
      <c r="H138" s="24">
        <f t="shared" si="53"/>
        <v>4795.04</v>
      </c>
      <c r="I138" s="99">
        <f t="shared" si="38"/>
        <v>0.78300000000000003</v>
      </c>
      <c r="J138" s="99">
        <f t="shared" si="55"/>
        <v>1</v>
      </c>
      <c r="K138" s="24">
        <f t="shared" si="53"/>
        <v>5780.63</v>
      </c>
      <c r="L138" s="24">
        <f t="shared" si="36"/>
        <v>1325.9</v>
      </c>
      <c r="M138" s="584"/>
    </row>
    <row r="139" spans="1:13" s="4" customFormat="1" x14ac:dyDescent="0.25">
      <c r="A139" s="590"/>
      <c r="B139" s="411" t="s">
        <v>23</v>
      </c>
      <c r="C139" s="411"/>
      <c r="D139" s="24">
        <f>D144+D149+D154+D159+D184+D204+D234+D259+D274+D279+D289+D294+D299+D304+D309+D314</f>
        <v>18339.099999999999</v>
      </c>
      <c r="E139" s="24">
        <f t="shared" si="56"/>
        <v>18381.16</v>
      </c>
      <c r="F139" s="24">
        <f t="shared" si="53"/>
        <v>16715</v>
      </c>
      <c r="G139" s="99">
        <f t="shared" si="54"/>
        <v>0.90900000000000003</v>
      </c>
      <c r="H139" s="24">
        <f t="shared" si="53"/>
        <v>16715</v>
      </c>
      <c r="I139" s="99">
        <f t="shared" si="38"/>
        <v>0.90900000000000003</v>
      </c>
      <c r="J139" s="99">
        <f t="shared" si="55"/>
        <v>1</v>
      </c>
      <c r="K139" s="24">
        <f t="shared" si="53"/>
        <v>16889.93</v>
      </c>
      <c r="L139" s="24">
        <f t="shared" si="36"/>
        <v>1666.16</v>
      </c>
      <c r="M139" s="584"/>
    </row>
    <row r="140" spans="1:13" s="4" customFormat="1" ht="37.5" x14ac:dyDescent="0.25">
      <c r="A140" s="590" t="s">
        <v>564</v>
      </c>
      <c r="B140" s="49" t="s">
        <v>707</v>
      </c>
      <c r="C140" s="34" t="s">
        <v>212</v>
      </c>
      <c r="D140" s="50">
        <f>SUM(D141:D144)</f>
        <v>35</v>
      </c>
      <c r="E140" s="50">
        <f>SUM(E141:E144)</f>
        <v>35</v>
      </c>
      <c r="F140" s="50">
        <f>SUM(F141:F144)</f>
        <v>34.43</v>
      </c>
      <c r="G140" s="104">
        <f t="shared" si="54"/>
        <v>0.98399999999999999</v>
      </c>
      <c r="H140" s="50">
        <f>SUM(H141:H144)</f>
        <v>34.43</v>
      </c>
      <c r="I140" s="104">
        <f t="shared" si="38"/>
        <v>0.98399999999999999</v>
      </c>
      <c r="J140" s="104">
        <f t="shared" si="55"/>
        <v>1</v>
      </c>
      <c r="K140" s="50">
        <f>SUM(K141:K144)</f>
        <v>34.43</v>
      </c>
      <c r="L140" s="24">
        <f t="shared" si="36"/>
        <v>0.56999999999999995</v>
      </c>
      <c r="M140" s="555" t="s">
        <v>1166</v>
      </c>
    </row>
    <row r="141" spans="1:13" s="4" customFormat="1" x14ac:dyDescent="0.25">
      <c r="A141" s="590"/>
      <c r="B141" s="411" t="s">
        <v>22</v>
      </c>
      <c r="C141" s="27"/>
      <c r="D141" s="24"/>
      <c r="E141" s="24"/>
      <c r="F141" s="24"/>
      <c r="G141" s="78" t="e">
        <f t="shared" si="54"/>
        <v>#DIV/0!</v>
      </c>
      <c r="H141" s="24"/>
      <c r="I141" s="78" t="e">
        <f t="shared" si="38"/>
        <v>#DIV/0!</v>
      </c>
      <c r="J141" s="78" t="e">
        <f t="shared" si="55"/>
        <v>#DIV/0!</v>
      </c>
      <c r="K141" s="24">
        <f t="shared" si="37"/>
        <v>0</v>
      </c>
      <c r="L141" s="24">
        <f t="shared" si="36"/>
        <v>0</v>
      </c>
      <c r="M141" s="555"/>
    </row>
    <row r="142" spans="1:13" s="4" customFormat="1" x14ac:dyDescent="0.25">
      <c r="A142" s="590"/>
      <c r="B142" s="411" t="s">
        <v>21</v>
      </c>
      <c r="C142" s="27"/>
      <c r="D142" s="24"/>
      <c r="E142" s="24"/>
      <c r="F142" s="24"/>
      <c r="G142" s="78" t="e">
        <f t="shared" si="54"/>
        <v>#DIV/0!</v>
      </c>
      <c r="H142" s="24"/>
      <c r="I142" s="78" t="e">
        <f t="shared" si="38"/>
        <v>#DIV/0!</v>
      </c>
      <c r="J142" s="78" t="e">
        <f t="shared" si="55"/>
        <v>#DIV/0!</v>
      </c>
      <c r="K142" s="24">
        <f t="shared" si="37"/>
        <v>0</v>
      </c>
      <c r="L142" s="24">
        <f t="shared" si="36"/>
        <v>0</v>
      </c>
      <c r="M142" s="555"/>
    </row>
    <row r="143" spans="1:13" s="4" customFormat="1" x14ac:dyDescent="0.25">
      <c r="A143" s="590"/>
      <c r="B143" s="411" t="s">
        <v>41</v>
      </c>
      <c r="C143" s="27"/>
      <c r="D143" s="24">
        <v>35</v>
      </c>
      <c r="E143" s="24">
        <v>35</v>
      </c>
      <c r="F143" s="24">
        <v>34.43</v>
      </c>
      <c r="G143" s="99">
        <f t="shared" si="54"/>
        <v>0.98399999999999999</v>
      </c>
      <c r="H143" s="24">
        <v>34.43</v>
      </c>
      <c r="I143" s="99">
        <f t="shared" si="38"/>
        <v>0.98399999999999999</v>
      </c>
      <c r="J143" s="99">
        <f t="shared" si="55"/>
        <v>1</v>
      </c>
      <c r="K143" s="24">
        <v>34.43</v>
      </c>
      <c r="L143" s="24">
        <f t="shared" si="36"/>
        <v>0.56999999999999995</v>
      </c>
      <c r="M143" s="555"/>
    </row>
    <row r="144" spans="1:13" s="4" customFormat="1" x14ac:dyDescent="0.25">
      <c r="A144" s="590"/>
      <c r="B144" s="411" t="s">
        <v>23</v>
      </c>
      <c r="C144" s="27"/>
      <c r="D144" s="24"/>
      <c r="E144" s="24"/>
      <c r="F144" s="24"/>
      <c r="G144" s="78" t="e">
        <f t="shared" si="54"/>
        <v>#DIV/0!</v>
      </c>
      <c r="H144" s="24"/>
      <c r="I144" s="78" t="e">
        <f t="shared" si="38"/>
        <v>#DIV/0!</v>
      </c>
      <c r="J144" s="78" t="e">
        <f t="shared" si="55"/>
        <v>#DIV/0!</v>
      </c>
      <c r="K144" s="24">
        <f t="shared" si="37"/>
        <v>0</v>
      </c>
      <c r="L144" s="24">
        <f t="shared" si="36"/>
        <v>0</v>
      </c>
      <c r="M144" s="555"/>
    </row>
    <row r="145" spans="1:13" s="53" customFormat="1" ht="43.5" customHeight="1" x14ac:dyDescent="0.25">
      <c r="A145" s="725" t="s">
        <v>565</v>
      </c>
      <c r="B145" s="49" t="s">
        <v>708</v>
      </c>
      <c r="C145" s="34" t="s">
        <v>212</v>
      </c>
      <c r="D145" s="50">
        <f>SUM(D146:D149)</f>
        <v>7</v>
      </c>
      <c r="E145" s="50">
        <f>SUM(E146:E149)</f>
        <v>7</v>
      </c>
      <c r="F145" s="50">
        <f>SUM(F146:F149)</f>
        <v>6.98</v>
      </c>
      <c r="G145" s="99">
        <f t="shared" si="54"/>
        <v>0.997</v>
      </c>
      <c r="H145" s="50">
        <f>SUM(H146:H149)</f>
        <v>6.98</v>
      </c>
      <c r="I145" s="99">
        <f t="shared" si="38"/>
        <v>0.997</v>
      </c>
      <c r="J145" s="99">
        <f t="shared" si="55"/>
        <v>1</v>
      </c>
      <c r="K145" s="50">
        <f>SUM(K146:K149)</f>
        <v>6.98</v>
      </c>
      <c r="L145" s="24">
        <f t="shared" ref="L145:L208" si="57">E145-H145</f>
        <v>0.02</v>
      </c>
      <c r="M145" s="555" t="s">
        <v>1166</v>
      </c>
    </row>
    <row r="146" spans="1:13" s="4" customFormat="1" x14ac:dyDescent="0.25">
      <c r="A146" s="725"/>
      <c r="B146" s="411" t="s">
        <v>22</v>
      </c>
      <c r="C146" s="27"/>
      <c r="D146" s="24"/>
      <c r="E146" s="24"/>
      <c r="F146" s="24"/>
      <c r="G146" s="78" t="e">
        <f t="shared" si="54"/>
        <v>#DIV/0!</v>
      </c>
      <c r="H146" s="24"/>
      <c r="I146" s="78" t="e">
        <f t="shared" si="38"/>
        <v>#DIV/0!</v>
      </c>
      <c r="J146" s="78" t="e">
        <f t="shared" si="55"/>
        <v>#DIV/0!</v>
      </c>
      <c r="K146" s="24">
        <f t="shared" si="37"/>
        <v>0</v>
      </c>
      <c r="L146" s="24">
        <f t="shared" si="57"/>
        <v>0</v>
      </c>
      <c r="M146" s="555"/>
    </row>
    <row r="147" spans="1:13" s="4" customFormat="1" x14ac:dyDescent="0.25">
      <c r="A147" s="725"/>
      <c r="B147" s="411" t="s">
        <v>21</v>
      </c>
      <c r="C147" s="27"/>
      <c r="D147" s="24"/>
      <c r="E147" s="24"/>
      <c r="F147" s="24"/>
      <c r="G147" s="78" t="e">
        <f t="shared" si="54"/>
        <v>#DIV/0!</v>
      </c>
      <c r="H147" s="24"/>
      <c r="I147" s="78" t="e">
        <f t="shared" si="38"/>
        <v>#DIV/0!</v>
      </c>
      <c r="J147" s="78" t="e">
        <f t="shared" si="55"/>
        <v>#DIV/0!</v>
      </c>
      <c r="K147" s="24">
        <f t="shared" si="37"/>
        <v>0</v>
      </c>
      <c r="L147" s="24">
        <f t="shared" si="57"/>
        <v>0</v>
      </c>
      <c r="M147" s="555"/>
    </row>
    <row r="148" spans="1:13" s="4" customFormat="1" x14ac:dyDescent="0.25">
      <c r="A148" s="725"/>
      <c r="B148" s="411" t="s">
        <v>41</v>
      </c>
      <c r="C148" s="27"/>
      <c r="D148" s="24">
        <v>7</v>
      </c>
      <c r="E148" s="24">
        <v>7</v>
      </c>
      <c r="F148" s="24">
        <v>6.98</v>
      </c>
      <c r="G148" s="99">
        <f t="shared" si="54"/>
        <v>0.997</v>
      </c>
      <c r="H148" s="24">
        <v>6.98</v>
      </c>
      <c r="I148" s="99">
        <f t="shared" si="38"/>
        <v>0.997</v>
      </c>
      <c r="J148" s="99">
        <f t="shared" si="55"/>
        <v>1</v>
      </c>
      <c r="K148" s="24">
        <v>6.98</v>
      </c>
      <c r="L148" s="24">
        <f t="shared" si="57"/>
        <v>0.02</v>
      </c>
      <c r="M148" s="555"/>
    </row>
    <row r="149" spans="1:13" s="4" customFormat="1" x14ac:dyDescent="0.25">
      <c r="A149" s="725"/>
      <c r="B149" s="411" t="s">
        <v>23</v>
      </c>
      <c r="C149" s="27"/>
      <c r="D149" s="24"/>
      <c r="E149" s="24"/>
      <c r="F149" s="24"/>
      <c r="G149" s="78" t="e">
        <f t="shared" si="54"/>
        <v>#DIV/0!</v>
      </c>
      <c r="H149" s="24"/>
      <c r="I149" s="78" t="e">
        <f t="shared" ref="I149:I212" si="58">H149/E149</f>
        <v>#DIV/0!</v>
      </c>
      <c r="J149" s="78" t="e">
        <f t="shared" si="55"/>
        <v>#DIV/0!</v>
      </c>
      <c r="K149" s="24">
        <f t="shared" ref="K149:K212" si="59">E149</f>
        <v>0</v>
      </c>
      <c r="L149" s="24">
        <f t="shared" si="57"/>
        <v>0</v>
      </c>
      <c r="M149" s="555"/>
    </row>
    <row r="150" spans="1:13" s="53" customFormat="1" ht="228" customHeight="1" x14ac:dyDescent="0.25">
      <c r="A150" s="726" t="s">
        <v>566</v>
      </c>
      <c r="B150" s="49" t="s">
        <v>822</v>
      </c>
      <c r="C150" s="34" t="s">
        <v>212</v>
      </c>
      <c r="D150" s="50">
        <f>SUM(D151:D154)</f>
        <v>349.8</v>
      </c>
      <c r="E150" s="50">
        <f>SUM(E151:E154)</f>
        <v>349.8</v>
      </c>
      <c r="F150" s="50">
        <f>SUM(F151:F154)</f>
        <v>297.3</v>
      </c>
      <c r="G150" s="99">
        <f t="shared" si="54"/>
        <v>0.85</v>
      </c>
      <c r="H150" s="50">
        <f>SUM(H151:H154)</f>
        <v>297.3</v>
      </c>
      <c r="I150" s="99">
        <f t="shared" si="58"/>
        <v>0.85</v>
      </c>
      <c r="J150" s="99">
        <f t="shared" si="55"/>
        <v>1</v>
      </c>
      <c r="K150" s="50">
        <f>SUM(K151:K154)</f>
        <v>297.3</v>
      </c>
      <c r="L150" s="24">
        <f t="shared" si="57"/>
        <v>52.5</v>
      </c>
      <c r="M150" s="555" t="s">
        <v>1166</v>
      </c>
    </row>
    <row r="151" spans="1:13" s="4" customFormat="1" x14ac:dyDescent="0.25">
      <c r="A151" s="727"/>
      <c r="B151" s="411" t="s">
        <v>22</v>
      </c>
      <c r="C151" s="27"/>
      <c r="D151" s="24"/>
      <c r="E151" s="24"/>
      <c r="F151" s="24"/>
      <c r="G151" s="78" t="e">
        <f t="shared" si="54"/>
        <v>#DIV/0!</v>
      </c>
      <c r="H151" s="24"/>
      <c r="I151" s="78" t="e">
        <f t="shared" si="58"/>
        <v>#DIV/0!</v>
      </c>
      <c r="J151" s="78" t="e">
        <f t="shared" si="55"/>
        <v>#DIV/0!</v>
      </c>
      <c r="K151" s="24">
        <f t="shared" si="59"/>
        <v>0</v>
      </c>
      <c r="L151" s="24">
        <f t="shared" si="57"/>
        <v>0</v>
      </c>
      <c r="M151" s="555"/>
    </row>
    <row r="152" spans="1:13" s="4" customFormat="1" x14ac:dyDescent="0.25">
      <c r="A152" s="727"/>
      <c r="B152" s="411" t="s">
        <v>21</v>
      </c>
      <c r="C152" s="27"/>
      <c r="D152" s="24"/>
      <c r="E152" s="24"/>
      <c r="F152" s="24"/>
      <c r="G152" s="78" t="e">
        <f t="shared" si="54"/>
        <v>#DIV/0!</v>
      </c>
      <c r="H152" s="24"/>
      <c r="I152" s="78" t="e">
        <f t="shared" si="58"/>
        <v>#DIV/0!</v>
      </c>
      <c r="J152" s="78" t="e">
        <f t="shared" si="55"/>
        <v>#DIV/0!</v>
      </c>
      <c r="K152" s="24">
        <f t="shared" si="59"/>
        <v>0</v>
      </c>
      <c r="L152" s="24">
        <f t="shared" si="57"/>
        <v>0</v>
      </c>
      <c r="M152" s="555"/>
    </row>
    <row r="153" spans="1:13" s="4" customFormat="1" x14ac:dyDescent="0.25">
      <c r="A153" s="727"/>
      <c r="B153" s="411" t="s">
        <v>41</v>
      </c>
      <c r="C153" s="27"/>
      <c r="D153" s="24"/>
      <c r="E153" s="24"/>
      <c r="F153" s="24"/>
      <c r="G153" s="78" t="e">
        <f t="shared" si="54"/>
        <v>#DIV/0!</v>
      </c>
      <c r="H153" s="24"/>
      <c r="I153" s="78" t="e">
        <f t="shared" si="58"/>
        <v>#DIV/0!</v>
      </c>
      <c r="J153" s="78" t="e">
        <f t="shared" si="55"/>
        <v>#DIV/0!</v>
      </c>
      <c r="K153" s="24">
        <f t="shared" si="59"/>
        <v>0</v>
      </c>
      <c r="L153" s="24">
        <f t="shared" si="57"/>
        <v>0</v>
      </c>
      <c r="M153" s="555"/>
    </row>
    <row r="154" spans="1:13" s="4" customFormat="1" x14ac:dyDescent="0.25">
      <c r="A154" s="728"/>
      <c r="B154" s="411" t="s">
        <v>23</v>
      </c>
      <c r="C154" s="27"/>
      <c r="D154" s="24">
        <v>349.8</v>
      </c>
      <c r="E154" s="24">
        <v>349.8</v>
      </c>
      <c r="F154" s="24">
        <v>297.3</v>
      </c>
      <c r="G154" s="99">
        <f t="shared" si="54"/>
        <v>0.85</v>
      </c>
      <c r="H154" s="24">
        <v>297.3</v>
      </c>
      <c r="I154" s="99">
        <f t="shared" si="58"/>
        <v>0.85</v>
      </c>
      <c r="J154" s="99">
        <f t="shared" si="55"/>
        <v>1</v>
      </c>
      <c r="K154" s="24">
        <v>297.3</v>
      </c>
      <c r="L154" s="24">
        <f t="shared" si="57"/>
        <v>52.5</v>
      </c>
      <c r="M154" s="555"/>
    </row>
    <row r="155" spans="1:13" s="53" customFormat="1" ht="37.5" x14ac:dyDescent="0.25">
      <c r="A155" s="590" t="s">
        <v>567</v>
      </c>
      <c r="B155" s="49" t="s">
        <v>570</v>
      </c>
      <c r="C155" s="34" t="s">
        <v>212</v>
      </c>
      <c r="D155" s="50">
        <f>SUM(D156:D159)</f>
        <v>2351.46</v>
      </c>
      <c r="E155" s="50">
        <f>SUM(E156:E159)</f>
        <v>2369.46</v>
      </c>
      <c r="F155" s="50">
        <f>SUM(F156:F159)</f>
        <v>2352.66</v>
      </c>
      <c r="G155" s="99">
        <f t="shared" si="54"/>
        <v>0.99299999999999999</v>
      </c>
      <c r="H155" s="50">
        <f>SUM(H156:H159)</f>
        <v>2352.66</v>
      </c>
      <c r="I155" s="99">
        <f t="shared" si="58"/>
        <v>0.99299999999999999</v>
      </c>
      <c r="J155" s="104">
        <f t="shared" si="55"/>
        <v>1</v>
      </c>
      <c r="K155" s="50">
        <f t="shared" si="59"/>
        <v>2369.46</v>
      </c>
      <c r="L155" s="24">
        <f t="shared" si="57"/>
        <v>16.8</v>
      </c>
      <c r="M155" s="664"/>
    </row>
    <row r="156" spans="1:13" s="4" customFormat="1" ht="18.75" customHeight="1" x14ac:dyDescent="0.25">
      <c r="A156" s="590"/>
      <c r="B156" s="411" t="s">
        <v>22</v>
      </c>
      <c r="C156" s="27"/>
      <c r="D156" s="24">
        <f>D161+D166+D171+D176</f>
        <v>0</v>
      </c>
      <c r="E156" s="24">
        <f>E161+E166+E171+E176</f>
        <v>0</v>
      </c>
      <c r="F156" s="24">
        <f>F161+F166+F171+F176</f>
        <v>0</v>
      </c>
      <c r="G156" s="78" t="e">
        <f t="shared" si="54"/>
        <v>#DIV/0!</v>
      </c>
      <c r="H156" s="24">
        <f t="shared" ref="H156:H159" si="60">H161+H166+H171+H176</f>
        <v>0</v>
      </c>
      <c r="I156" s="78" t="e">
        <f t="shared" si="58"/>
        <v>#DIV/0!</v>
      </c>
      <c r="J156" s="78" t="e">
        <f t="shared" si="55"/>
        <v>#DIV/0!</v>
      </c>
      <c r="K156" s="24">
        <f t="shared" si="59"/>
        <v>0</v>
      </c>
      <c r="L156" s="24">
        <f t="shared" si="57"/>
        <v>0</v>
      </c>
      <c r="M156" s="664"/>
    </row>
    <row r="157" spans="1:13" s="4" customFormat="1" ht="18.75" customHeight="1" x14ac:dyDescent="0.25">
      <c r="A157" s="590"/>
      <c r="B157" s="411" t="s">
        <v>21</v>
      </c>
      <c r="C157" s="27"/>
      <c r="D157" s="24">
        <f t="shared" ref="D157:H159" si="61">D162+D167+D172+D177</f>
        <v>0</v>
      </c>
      <c r="E157" s="24">
        <f t="shared" si="61"/>
        <v>0</v>
      </c>
      <c r="F157" s="24">
        <f t="shared" si="61"/>
        <v>0</v>
      </c>
      <c r="G157" s="78" t="e">
        <f t="shared" si="54"/>
        <v>#DIV/0!</v>
      </c>
      <c r="H157" s="24">
        <f t="shared" si="60"/>
        <v>0</v>
      </c>
      <c r="I157" s="78" t="e">
        <f t="shared" si="58"/>
        <v>#DIV/0!</v>
      </c>
      <c r="J157" s="78" t="e">
        <f t="shared" si="55"/>
        <v>#DIV/0!</v>
      </c>
      <c r="K157" s="24">
        <f t="shared" si="59"/>
        <v>0</v>
      </c>
      <c r="L157" s="24">
        <f t="shared" si="57"/>
        <v>0</v>
      </c>
      <c r="M157" s="664"/>
    </row>
    <row r="158" spans="1:13" s="4" customFormat="1" ht="18.75" customHeight="1" x14ac:dyDescent="0.25">
      <c r="A158" s="590"/>
      <c r="B158" s="411" t="s">
        <v>41</v>
      </c>
      <c r="C158" s="27"/>
      <c r="D158" s="24">
        <f t="shared" si="61"/>
        <v>1328.56</v>
      </c>
      <c r="E158" s="24">
        <f t="shared" si="61"/>
        <v>1346.56</v>
      </c>
      <c r="F158" s="24">
        <f t="shared" si="61"/>
        <v>1337.26</v>
      </c>
      <c r="G158" s="99">
        <f t="shared" si="54"/>
        <v>0.99299999999999999</v>
      </c>
      <c r="H158" s="24">
        <f t="shared" si="61"/>
        <v>1337.26</v>
      </c>
      <c r="I158" s="99">
        <f t="shared" si="58"/>
        <v>0.99299999999999999</v>
      </c>
      <c r="J158" s="78">
        <f t="shared" si="55"/>
        <v>1</v>
      </c>
      <c r="K158" s="24">
        <f t="shared" si="59"/>
        <v>1346.56</v>
      </c>
      <c r="L158" s="24">
        <f t="shared" si="57"/>
        <v>9.3000000000000007</v>
      </c>
      <c r="M158" s="664"/>
    </row>
    <row r="159" spans="1:13" s="4" customFormat="1" ht="18.75" customHeight="1" x14ac:dyDescent="0.25">
      <c r="A159" s="590"/>
      <c r="B159" s="411" t="s">
        <v>23</v>
      </c>
      <c r="C159" s="27"/>
      <c r="D159" s="24">
        <v>1022.9</v>
      </c>
      <c r="E159" s="24">
        <v>1022.9</v>
      </c>
      <c r="F159" s="24">
        <f t="shared" si="61"/>
        <v>1015.4</v>
      </c>
      <c r="G159" s="99">
        <f t="shared" si="54"/>
        <v>0.99299999999999999</v>
      </c>
      <c r="H159" s="24">
        <f t="shared" si="60"/>
        <v>1015.4</v>
      </c>
      <c r="I159" s="99">
        <f t="shared" si="58"/>
        <v>0.99299999999999999</v>
      </c>
      <c r="J159" s="99">
        <f t="shared" si="55"/>
        <v>1</v>
      </c>
      <c r="K159" s="24">
        <f t="shared" si="59"/>
        <v>1022.9</v>
      </c>
      <c r="L159" s="24">
        <f t="shared" si="57"/>
        <v>7.5</v>
      </c>
      <c r="M159" s="664"/>
    </row>
    <row r="160" spans="1:13" s="51" customFormat="1" ht="90" customHeight="1" x14ac:dyDescent="0.25">
      <c r="A160" s="590" t="s">
        <v>709</v>
      </c>
      <c r="B160" s="49" t="s">
        <v>374</v>
      </c>
      <c r="C160" s="34" t="s">
        <v>212</v>
      </c>
      <c r="D160" s="50">
        <f>SUM(D161:D164)</f>
        <v>1102.5</v>
      </c>
      <c r="E160" s="50">
        <f>SUM(E161:E164)</f>
        <v>1120.5</v>
      </c>
      <c r="F160" s="50">
        <f>SUM(F161:F164)</f>
        <v>1111.2</v>
      </c>
      <c r="G160" s="104">
        <f t="shared" si="54"/>
        <v>0.99199999999999999</v>
      </c>
      <c r="H160" s="50">
        <f>SUM(H161:H164)</f>
        <v>1111.2</v>
      </c>
      <c r="I160" s="99">
        <f t="shared" si="58"/>
        <v>0.99199999999999999</v>
      </c>
      <c r="J160" s="104">
        <f t="shared" si="55"/>
        <v>1</v>
      </c>
      <c r="K160" s="50">
        <f>SUM(K161:K164)</f>
        <v>1111.2</v>
      </c>
      <c r="L160" s="24">
        <f t="shared" si="57"/>
        <v>9.3000000000000007</v>
      </c>
      <c r="M160" s="515" t="s">
        <v>1167</v>
      </c>
    </row>
    <row r="161" spans="1:13" s="4" customFormat="1" ht="28.5" customHeight="1" x14ac:dyDescent="0.25">
      <c r="A161" s="590"/>
      <c r="B161" s="411" t="s">
        <v>22</v>
      </c>
      <c r="C161" s="27"/>
      <c r="D161" s="24"/>
      <c r="E161" s="24"/>
      <c r="F161" s="24"/>
      <c r="G161" s="78" t="e">
        <f t="shared" si="54"/>
        <v>#DIV/0!</v>
      </c>
      <c r="H161" s="24"/>
      <c r="I161" s="78" t="e">
        <f t="shared" si="58"/>
        <v>#DIV/0!</v>
      </c>
      <c r="J161" s="78" t="e">
        <f t="shared" si="55"/>
        <v>#DIV/0!</v>
      </c>
      <c r="K161" s="24">
        <f t="shared" si="59"/>
        <v>0</v>
      </c>
      <c r="L161" s="24">
        <f t="shared" si="57"/>
        <v>0</v>
      </c>
      <c r="M161" s="515"/>
    </row>
    <row r="162" spans="1:13" s="4" customFormat="1" ht="24.75" customHeight="1" x14ac:dyDescent="0.25">
      <c r="A162" s="590"/>
      <c r="B162" s="411" t="s">
        <v>21</v>
      </c>
      <c r="C162" s="27"/>
      <c r="D162" s="24"/>
      <c r="E162" s="24"/>
      <c r="F162" s="24"/>
      <c r="G162" s="78" t="e">
        <f t="shared" si="54"/>
        <v>#DIV/0!</v>
      </c>
      <c r="H162" s="24"/>
      <c r="I162" s="78" t="e">
        <f t="shared" si="58"/>
        <v>#DIV/0!</v>
      </c>
      <c r="J162" s="78" t="e">
        <f t="shared" si="55"/>
        <v>#DIV/0!</v>
      </c>
      <c r="K162" s="24">
        <f t="shared" si="59"/>
        <v>0</v>
      </c>
      <c r="L162" s="24">
        <f t="shared" si="57"/>
        <v>0</v>
      </c>
      <c r="M162" s="515"/>
    </row>
    <row r="163" spans="1:13" s="4" customFormat="1" ht="24.75" customHeight="1" x14ac:dyDescent="0.25">
      <c r="A163" s="590"/>
      <c r="B163" s="411" t="s">
        <v>41</v>
      </c>
      <c r="C163" s="27"/>
      <c r="D163" s="24">
        <v>1102.5</v>
      </c>
      <c r="E163" s="24">
        <v>1120.5</v>
      </c>
      <c r="F163" s="24">
        <v>1111.2</v>
      </c>
      <c r="G163" s="99">
        <f t="shared" si="54"/>
        <v>0.99199999999999999</v>
      </c>
      <c r="H163" s="24">
        <v>1111.2</v>
      </c>
      <c r="I163" s="99">
        <f t="shared" si="58"/>
        <v>0.99199999999999999</v>
      </c>
      <c r="J163" s="99">
        <f t="shared" si="55"/>
        <v>1</v>
      </c>
      <c r="K163" s="24">
        <v>1111.2</v>
      </c>
      <c r="L163" s="24">
        <f t="shared" si="57"/>
        <v>9.3000000000000007</v>
      </c>
      <c r="M163" s="515"/>
    </row>
    <row r="164" spans="1:13" s="4" customFormat="1" ht="28.5" customHeight="1" x14ac:dyDescent="0.25">
      <c r="A164" s="590"/>
      <c r="B164" s="411" t="s">
        <v>23</v>
      </c>
      <c r="C164" s="27"/>
      <c r="D164" s="24"/>
      <c r="E164" s="24"/>
      <c r="F164" s="24"/>
      <c r="G164" s="78" t="e">
        <f t="shared" si="54"/>
        <v>#DIV/0!</v>
      </c>
      <c r="H164" s="24"/>
      <c r="I164" s="78" t="e">
        <f t="shared" si="58"/>
        <v>#DIV/0!</v>
      </c>
      <c r="J164" s="78" t="e">
        <f t="shared" si="55"/>
        <v>#DIV/0!</v>
      </c>
      <c r="K164" s="24">
        <f t="shared" si="59"/>
        <v>0</v>
      </c>
      <c r="L164" s="24">
        <f t="shared" si="57"/>
        <v>0</v>
      </c>
      <c r="M164" s="515"/>
    </row>
    <row r="165" spans="1:13" s="51" customFormat="1" ht="56.25" x14ac:dyDescent="0.25">
      <c r="A165" s="590" t="s">
        <v>710</v>
      </c>
      <c r="B165" s="49" t="s">
        <v>375</v>
      </c>
      <c r="C165" s="34" t="s">
        <v>212</v>
      </c>
      <c r="D165" s="50">
        <f>SUM(D166:D169)</f>
        <v>17.2</v>
      </c>
      <c r="E165" s="50">
        <f>SUM(E166:E169)</f>
        <v>17.2</v>
      </c>
      <c r="F165" s="50">
        <f>SUM(F166:F169)</f>
        <v>17.2</v>
      </c>
      <c r="G165" s="99">
        <f t="shared" si="54"/>
        <v>1</v>
      </c>
      <c r="H165" s="50">
        <f>SUM(H166:H169)</f>
        <v>17.2</v>
      </c>
      <c r="I165" s="99">
        <f t="shared" si="58"/>
        <v>1</v>
      </c>
      <c r="J165" s="99">
        <f t="shared" si="55"/>
        <v>1</v>
      </c>
      <c r="K165" s="50">
        <f>SUM(K166:K169)</f>
        <v>17.2</v>
      </c>
      <c r="L165" s="24">
        <f t="shared" si="57"/>
        <v>0</v>
      </c>
      <c r="M165" s="515" t="s">
        <v>1167</v>
      </c>
    </row>
    <row r="166" spans="1:13" s="4" customFormat="1" x14ac:dyDescent="0.25">
      <c r="A166" s="590"/>
      <c r="B166" s="411" t="s">
        <v>22</v>
      </c>
      <c r="C166" s="27"/>
      <c r="D166" s="24"/>
      <c r="E166" s="24"/>
      <c r="F166" s="24"/>
      <c r="G166" s="78" t="e">
        <f t="shared" si="54"/>
        <v>#DIV/0!</v>
      </c>
      <c r="H166" s="24"/>
      <c r="I166" s="78" t="e">
        <f t="shared" si="58"/>
        <v>#DIV/0!</v>
      </c>
      <c r="J166" s="78" t="e">
        <f t="shared" si="55"/>
        <v>#DIV/0!</v>
      </c>
      <c r="K166" s="24">
        <f t="shared" si="59"/>
        <v>0</v>
      </c>
      <c r="L166" s="24">
        <f t="shared" si="57"/>
        <v>0</v>
      </c>
      <c r="M166" s="515"/>
    </row>
    <row r="167" spans="1:13" s="4" customFormat="1" x14ac:dyDescent="0.25">
      <c r="A167" s="590"/>
      <c r="B167" s="411" t="s">
        <v>21</v>
      </c>
      <c r="C167" s="27"/>
      <c r="D167" s="24"/>
      <c r="E167" s="24"/>
      <c r="F167" s="24"/>
      <c r="G167" s="78" t="e">
        <f t="shared" si="54"/>
        <v>#DIV/0!</v>
      </c>
      <c r="H167" s="24"/>
      <c r="I167" s="78" t="e">
        <f t="shared" si="58"/>
        <v>#DIV/0!</v>
      </c>
      <c r="J167" s="78" t="e">
        <f t="shared" si="55"/>
        <v>#DIV/0!</v>
      </c>
      <c r="K167" s="24">
        <f t="shared" si="59"/>
        <v>0</v>
      </c>
      <c r="L167" s="24">
        <f t="shared" si="57"/>
        <v>0</v>
      </c>
      <c r="M167" s="515"/>
    </row>
    <row r="168" spans="1:13" s="4" customFormat="1" x14ac:dyDescent="0.25">
      <c r="A168" s="590"/>
      <c r="B168" s="411" t="s">
        <v>41</v>
      </c>
      <c r="C168" s="27"/>
      <c r="D168" s="24">
        <v>17.2</v>
      </c>
      <c r="E168" s="24">
        <v>17.2</v>
      </c>
      <c r="F168" s="24">
        <v>17.2</v>
      </c>
      <c r="G168" s="99">
        <f t="shared" si="54"/>
        <v>1</v>
      </c>
      <c r="H168" s="24">
        <v>17.2</v>
      </c>
      <c r="I168" s="99">
        <f t="shared" si="58"/>
        <v>1</v>
      </c>
      <c r="J168" s="99">
        <f t="shared" si="55"/>
        <v>1</v>
      </c>
      <c r="K168" s="24">
        <v>17.2</v>
      </c>
      <c r="L168" s="24">
        <f t="shared" si="57"/>
        <v>0</v>
      </c>
      <c r="M168" s="515"/>
    </row>
    <row r="169" spans="1:13" s="4" customFormat="1" x14ac:dyDescent="0.25">
      <c r="A169" s="590"/>
      <c r="B169" s="411" t="s">
        <v>23</v>
      </c>
      <c r="C169" s="27"/>
      <c r="D169" s="24"/>
      <c r="E169" s="24"/>
      <c r="F169" s="24"/>
      <c r="G169" s="78" t="e">
        <f t="shared" si="54"/>
        <v>#DIV/0!</v>
      </c>
      <c r="H169" s="24"/>
      <c r="I169" s="78" t="e">
        <f t="shared" si="58"/>
        <v>#DIV/0!</v>
      </c>
      <c r="J169" s="78" t="e">
        <f t="shared" si="55"/>
        <v>#DIV/0!</v>
      </c>
      <c r="K169" s="24">
        <f t="shared" si="59"/>
        <v>0</v>
      </c>
      <c r="L169" s="24">
        <f t="shared" si="57"/>
        <v>0</v>
      </c>
      <c r="M169" s="515"/>
    </row>
    <row r="170" spans="1:13" s="51" customFormat="1" ht="97.5" customHeight="1" x14ac:dyDescent="0.25">
      <c r="A170" s="590" t="s">
        <v>711</v>
      </c>
      <c r="B170" s="49" t="s">
        <v>376</v>
      </c>
      <c r="C170" s="34" t="s">
        <v>212</v>
      </c>
      <c r="D170" s="50">
        <f>SUM(D171:D174)</f>
        <v>948.7</v>
      </c>
      <c r="E170" s="50">
        <f>SUM(E171:E174)</f>
        <v>1015.4</v>
      </c>
      <c r="F170" s="50">
        <f>SUM(F171:F174)</f>
        <v>1015.4</v>
      </c>
      <c r="G170" s="104">
        <f>F170/E170</f>
        <v>1</v>
      </c>
      <c r="H170" s="50">
        <f>SUM(H171:H174)</f>
        <v>1015.4</v>
      </c>
      <c r="I170" s="99">
        <f t="shared" si="58"/>
        <v>1</v>
      </c>
      <c r="J170" s="104">
        <f>H170/F170</f>
        <v>1</v>
      </c>
      <c r="K170" s="50">
        <f t="shared" si="59"/>
        <v>1015.4</v>
      </c>
      <c r="L170" s="24">
        <f t="shared" si="57"/>
        <v>0</v>
      </c>
      <c r="M170" s="515" t="s">
        <v>1167</v>
      </c>
    </row>
    <row r="171" spans="1:13" s="4" customFormat="1" x14ac:dyDescent="0.25">
      <c r="A171" s="590"/>
      <c r="B171" s="411" t="s">
        <v>22</v>
      </c>
      <c r="C171" s="27"/>
      <c r="D171" s="24"/>
      <c r="E171" s="24"/>
      <c r="F171" s="24"/>
      <c r="G171" s="98" t="e">
        <f t="shared" ref="G171:G178" si="62">F171/E171</f>
        <v>#DIV/0!</v>
      </c>
      <c r="H171" s="24"/>
      <c r="I171" s="78" t="e">
        <f t="shared" si="58"/>
        <v>#DIV/0!</v>
      </c>
      <c r="J171" s="98" t="e">
        <f t="shared" ref="J171:J199" si="63">H171/F171</f>
        <v>#DIV/0!</v>
      </c>
      <c r="K171" s="24">
        <f t="shared" si="59"/>
        <v>0</v>
      </c>
      <c r="L171" s="24">
        <f t="shared" si="57"/>
        <v>0</v>
      </c>
      <c r="M171" s="515"/>
    </row>
    <row r="172" spans="1:13" s="4" customFormat="1" x14ac:dyDescent="0.25">
      <c r="A172" s="590"/>
      <c r="B172" s="411" t="s">
        <v>21</v>
      </c>
      <c r="C172" s="27"/>
      <c r="D172" s="24"/>
      <c r="E172" s="24"/>
      <c r="F172" s="24"/>
      <c r="G172" s="98" t="e">
        <f t="shared" si="62"/>
        <v>#DIV/0!</v>
      </c>
      <c r="H172" s="24"/>
      <c r="I172" s="78" t="e">
        <f t="shared" si="58"/>
        <v>#DIV/0!</v>
      </c>
      <c r="J172" s="98" t="e">
        <f t="shared" si="63"/>
        <v>#DIV/0!</v>
      </c>
      <c r="K172" s="24">
        <f t="shared" si="59"/>
        <v>0</v>
      </c>
      <c r="L172" s="24">
        <f t="shared" si="57"/>
        <v>0</v>
      </c>
      <c r="M172" s="515"/>
    </row>
    <row r="173" spans="1:13" s="4" customFormat="1" x14ac:dyDescent="0.25">
      <c r="A173" s="590"/>
      <c r="B173" s="411" t="s">
        <v>41</v>
      </c>
      <c r="C173" s="27"/>
      <c r="D173" s="24"/>
      <c r="E173" s="24"/>
      <c r="F173" s="24"/>
      <c r="G173" s="99"/>
      <c r="H173" s="24"/>
      <c r="I173" s="99"/>
      <c r="J173" s="99"/>
      <c r="K173" s="24"/>
      <c r="L173" s="24">
        <f t="shared" si="57"/>
        <v>0</v>
      </c>
      <c r="M173" s="515"/>
    </row>
    <row r="174" spans="1:13" s="4" customFormat="1" ht="17.25" customHeight="1" x14ac:dyDescent="0.25">
      <c r="A174" s="590"/>
      <c r="B174" s="411" t="s">
        <v>23</v>
      </c>
      <c r="C174" s="27"/>
      <c r="D174" s="24">
        <v>948.7</v>
      </c>
      <c r="E174" s="24">
        <v>1015.4</v>
      </c>
      <c r="F174" s="24">
        <v>1015.4</v>
      </c>
      <c r="G174" s="99">
        <f t="shared" si="62"/>
        <v>1</v>
      </c>
      <c r="H174" s="24">
        <v>1015.4</v>
      </c>
      <c r="I174" s="99">
        <f t="shared" si="58"/>
        <v>1</v>
      </c>
      <c r="J174" s="99">
        <f t="shared" si="63"/>
        <v>1</v>
      </c>
      <c r="K174" s="24">
        <f t="shared" si="59"/>
        <v>1015.4</v>
      </c>
      <c r="L174" s="24">
        <f t="shared" si="57"/>
        <v>0</v>
      </c>
      <c r="M174" s="515"/>
    </row>
    <row r="175" spans="1:13" s="51" customFormat="1" ht="93" customHeight="1" x14ac:dyDescent="0.25">
      <c r="A175" s="590" t="s">
        <v>712</v>
      </c>
      <c r="B175" s="49" t="s">
        <v>1045</v>
      </c>
      <c r="C175" s="34" t="s">
        <v>212</v>
      </c>
      <c r="D175" s="50">
        <f>SUM(D176:D179)</f>
        <v>208.86</v>
      </c>
      <c r="E175" s="50">
        <f>SUM(E176:E179)</f>
        <v>208.86</v>
      </c>
      <c r="F175" s="50">
        <f>SUM(F176:F179)</f>
        <v>208.86</v>
      </c>
      <c r="G175" s="99">
        <f t="shared" si="62"/>
        <v>1</v>
      </c>
      <c r="H175" s="50">
        <f>SUM(H176:H179)</f>
        <v>208.86</v>
      </c>
      <c r="I175" s="99">
        <f t="shared" si="58"/>
        <v>1</v>
      </c>
      <c r="J175" s="99">
        <f t="shared" si="63"/>
        <v>1</v>
      </c>
      <c r="K175" s="50">
        <f>SUM(K176:K179)</f>
        <v>208.86</v>
      </c>
      <c r="L175" s="24">
        <f t="shared" si="57"/>
        <v>0</v>
      </c>
      <c r="M175" s="555" t="s">
        <v>1166</v>
      </c>
    </row>
    <row r="176" spans="1:13" s="4" customFormat="1" ht="17.25" customHeight="1" x14ac:dyDescent="0.25">
      <c r="A176" s="590"/>
      <c r="B176" s="411" t="s">
        <v>22</v>
      </c>
      <c r="C176" s="27"/>
      <c r="D176" s="24"/>
      <c r="E176" s="24"/>
      <c r="F176" s="24"/>
      <c r="G176" s="99"/>
      <c r="H176" s="24"/>
      <c r="I176" s="78" t="e">
        <f t="shared" si="58"/>
        <v>#DIV/0!</v>
      </c>
      <c r="J176" s="78" t="e">
        <f t="shared" si="63"/>
        <v>#DIV/0!</v>
      </c>
      <c r="K176" s="24">
        <f t="shared" si="59"/>
        <v>0</v>
      </c>
      <c r="L176" s="24">
        <f t="shared" si="57"/>
        <v>0</v>
      </c>
      <c r="M176" s="555"/>
    </row>
    <row r="177" spans="1:13" s="4" customFormat="1" x14ac:dyDescent="0.25">
      <c r="A177" s="590"/>
      <c r="B177" s="411" t="s">
        <v>21</v>
      </c>
      <c r="C177" s="27"/>
      <c r="D177" s="24"/>
      <c r="E177" s="24"/>
      <c r="F177" s="24"/>
      <c r="G177" s="99"/>
      <c r="H177" s="24"/>
      <c r="I177" s="78" t="e">
        <f t="shared" si="58"/>
        <v>#DIV/0!</v>
      </c>
      <c r="J177" s="78" t="e">
        <f t="shared" si="63"/>
        <v>#DIV/0!</v>
      </c>
      <c r="K177" s="24">
        <f t="shared" si="59"/>
        <v>0</v>
      </c>
      <c r="L177" s="24">
        <f t="shared" si="57"/>
        <v>0</v>
      </c>
      <c r="M177" s="555"/>
    </row>
    <row r="178" spans="1:13" s="4" customFormat="1" x14ac:dyDescent="0.25">
      <c r="A178" s="590"/>
      <c r="B178" s="411" t="s">
        <v>41</v>
      </c>
      <c r="C178" s="27"/>
      <c r="D178" s="24">
        <v>208.86</v>
      </c>
      <c r="E178" s="24">
        <v>208.86</v>
      </c>
      <c r="F178" s="24">
        <v>208.86</v>
      </c>
      <c r="G178" s="99">
        <f t="shared" si="62"/>
        <v>1</v>
      </c>
      <c r="H178" s="24">
        <v>208.86</v>
      </c>
      <c r="I178" s="99">
        <f t="shared" si="58"/>
        <v>1</v>
      </c>
      <c r="J178" s="99">
        <f t="shared" si="63"/>
        <v>1</v>
      </c>
      <c r="K178" s="24">
        <v>208.86</v>
      </c>
      <c r="L178" s="24">
        <f t="shared" si="57"/>
        <v>0</v>
      </c>
      <c r="M178" s="555"/>
    </row>
    <row r="179" spans="1:13" s="4" customFormat="1" x14ac:dyDescent="0.25">
      <c r="A179" s="590"/>
      <c r="B179" s="411" t="s">
        <v>23</v>
      </c>
      <c r="C179" s="27"/>
      <c r="D179" s="24"/>
      <c r="E179" s="24"/>
      <c r="F179" s="24"/>
      <c r="G179" s="99"/>
      <c r="H179" s="24"/>
      <c r="I179" s="78" t="e">
        <f t="shared" si="58"/>
        <v>#DIV/0!</v>
      </c>
      <c r="J179" s="78" t="e">
        <f t="shared" si="63"/>
        <v>#DIV/0!</v>
      </c>
      <c r="K179" s="24">
        <f t="shared" si="59"/>
        <v>0</v>
      </c>
      <c r="L179" s="24">
        <f t="shared" si="57"/>
        <v>0</v>
      </c>
      <c r="M179" s="555"/>
    </row>
    <row r="180" spans="1:13" s="53" customFormat="1" ht="46.5" customHeight="1" x14ac:dyDescent="0.25">
      <c r="A180" s="590" t="s">
        <v>568</v>
      </c>
      <c r="B180" s="49" t="s">
        <v>579</v>
      </c>
      <c r="C180" s="34" t="s">
        <v>212</v>
      </c>
      <c r="D180" s="50">
        <f>SUM(D181:D184)</f>
        <v>1133.3</v>
      </c>
      <c r="E180" s="50">
        <f>SUM(E181:E184)</f>
        <v>1157.3599999999999</v>
      </c>
      <c r="F180" s="50">
        <f>SUM(F181:F184)</f>
        <v>1108.5999999999999</v>
      </c>
      <c r="G180" s="99">
        <f t="shared" ref="G180:G199" si="64">F180/E180</f>
        <v>0.95799999999999996</v>
      </c>
      <c r="H180" s="50">
        <f>SUM(H181:H184)</f>
        <v>1108.5999999999999</v>
      </c>
      <c r="I180" s="104">
        <f t="shared" si="58"/>
        <v>0.95799999999999996</v>
      </c>
      <c r="J180" s="104">
        <f t="shared" si="63"/>
        <v>1</v>
      </c>
      <c r="K180" s="50">
        <f>SUM(K181:K184)</f>
        <v>1108.5999999999999</v>
      </c>
      <c r="L180" s="24">
        <f t="shared" si="57"/>
        <v>48.76</v>
      </c>
      <c r="M180" s="664"/>
    </row>
    <row r="181" spans="1:13" s="4" customFormat="1" ht="18.75" customHeight="1" x14ac:dyDescent="0.25">
      <c r="A181" s="590"/>
      <c r="B181" s="411" t="s">
        <v>22</v>
      </c>
      <c r="C181" s="27"/>
      <c r="D181" s="24">
        <f>D186+D191+D196</f>
        <v>0</v>
      </c>
      <c r="E181" s="24">
        <f t="shared" ref="E181:K184" si="65">E186+E191+E196</f>
        <v>0</v>
      </c>
      <c r="F181" s="24">
        <f t="shared" si="65"/>
        <v>0</v>
      </c>
      <c r="G181" s="78" t="e">
        <f t="shared" si="64"/>
        <v>#DIV/0!</v>
      </c>
      <c r="H181" s="24">
        <f t="shared" si="65"/>
        <v>0</v>
      </c>
      <c r="I181" s="78" t="e">
        <f t="shared" si="58"/>
        <v>#DIV/0!</v>
      </c>
      <c r="J181" s="78" t="e">
        <f t="shared" si="63"/>
        <v>#DIV/0!</v>
      </c>
      <c r="K181" s="24">
        <f t="shared" si="59"/>
        <v>0</v>
      </c>
      <c r="L181" s="24">
        <f t="shared" si="57"/>
        <v>0</v>
      </c>
      <c r="M181" s="664"/>
    </row>
    <row r="182" spans="1:13" s="4" customFormat="1" ht="18.75" customHeight="1" x14ac:dyDescent="0.25">
      <c r="A182" s="590"/>
      <c r="B182" s="411" t="s">
        <v>21</v>
      </c>
      <c r="C182" s="27"/>
      <c r="D182" s="24">
        <f t="shared" ref="D182:F184" si="66">D187+D192+D197</f>
        <v>0</v>
      </c>
      <c r="E182" s="24">
        <f t="shared" si="66"/>
        <v>0</v>
      </c>
      <c r="F182" s="24">
        <f t="shared" si="66"/>
        <v>0</v>
      </c>
      <c r="G182" s="78" t="e">
        <f t="shared" si="64"/>
        <v>#DIV/0!</v>
      </c>
      <c r="H182" s="24">
        <f t="shared" si="65"/>
        <v>0</v>
      </c>
      <c r="I182" s="78" t="e">
        <f t="shared" si="58"/>
        <v>#DIV/0!</v>
      </c>
      <c r="J182" s="78" t="e">
        <f t="shared" si="63"/>
        <v>#DIV/0!</v>
      </c>
      <c r="K182" s="24">
        <f t="shared" si="65"/>
        <v>0</v>
      </c>
      <c r="L182" s="24">
        <f t="shared" si="57"/>
        <v>0</v>
      </c>
      <c r="M182" s="664"/>
    </row>
    <row r="183" spans="1:13" s="4" customFormat="1" ht="18.75" customHeight="1" x14ac:dyDescent="0.25">
      <c r="A183" s="590"/>
      <c r="B183" s="411" t="s">
        <v>41</v>
      </c>
      <c r="C183" s="27"/>
      <c r="D183" s="24">
        <f t="shared" si="66"/>
        <v>939</v>
      </c>
      <c r="E183" s="24">
        <f t="shared" si="66"/>
        <v>921</v>
      </c>
      <c r="F183" s="24">
        <f t="shared" si="66"/>
        <v>872.24</v>
      </c>
      <c r="G183" s="99">
        <f t="shared" si="64"/>
        <v>0.94699999999999995</v>
      </c>
      <c r="H183" s="24">
        <f t="shared" si="65"/>
        <v>872.24</v>
      </c>
      <c r="I183" s="99">
        <f t="shared" si="58"/>
        <v>0.94699999999999995</v>
      </c>
      <c r="J183" s="99">
        <f t="shared" si="63"/>
        <v>1</v>
      </c>
      <c r="K183" s="24">
        <f t="shared" ref="K183" si="67">K188+K193+K198</f>
        <v>872.24</v>
      </c>
      <c r="L183" s="24">
        <f t="shared" si="57"/>
        <v>48.76</v>
      </c>
      <c r="M183" s="664"/>
    </row>
    <row r="184" spans="1:13" s="4" customFormat="1" ht="18.75" customHeight="1" x14ac:dyDescent="0.25">
      <c r="A184" s="590"/>
      <c r="B184" s="411" t="s">
        <v>23</v>
      </c>
      <c r="C184" s="27"/>
      <c r="D184" s="24">
        <f t="shared" si="66"/>
        <v>194.3</v>
      </c>
      <c r="E184" s="24">
        <f t="shared" si="66"/>
        <v>236.36</v>
      </c>
      <c r="F184" s="24">
        <f t="shared" si="66"/>
        <v>236.36</v>
      </c>
      <c r="G184" s="104">
        <f t="shared" si="64"/>
        <v>1</v>
      </c>
      <c r="H184" s="24">
        <f t="shared" si="65"/>
        <v>236.36</v>
      </c>
      <c r="I184" s="99">
        <f t="shared" si="58"/>
        <v>1</v>
      </c>
      <c r="J184" s="99">
        <f t="shared" si="63"/>
        <v>1</v>
      </c>
      <c r="K184" s="24">
        <f t="shared" ref="K184" si="68">K189+K194+K199</f>
        <v>236.36</v>
      </c>
      <c r="L184" s="24">
        <f t="shared" si="57"/>
        <v>0</v>
      </c>
      <c r="M184" s="664"/>
    </row>
    <row r="185" spans="1:13" s="4" customFormat="1" ht="58.5" customHeight="1" x14ac:dyDescent="0.25">
      <c r="A185" s="725" t="s">
        <v>713</v>
      </c>
      <c r="B185" s="49" t="s">
        <v>377</v>
      </c>
      <c r="C185" s="34" t="s">
        <v>212</v>
      </c>
      <c r="D185" s="50">
        <f>SUM(D186:D189)</f>
        <v>77</v>
      </c>
      <c r="E185" s="50">
        <f>SUM(E186:E189)</f>
        <v>77</v>
      </c>
      <c r="F185" s="50">
        <f>SUM(F186:F189)</f>
        <v>74.78</v>
      </c>
      <c r="G185" s="130">
        <f t="shared" si="64"/>
        <v>0.97099999999999997</v>
      </c>
      <c r="H185" s="77">
        <f>SUM(H186:H189)</f>
        <v>74.78</v>
      </c>
      <c r="I185" s="129">
        <f t="shared" si="58"/>
        <v>0.97099999999999997</v>
      </c>
      <c r="J185" s="129">
        <f t="shared" si="63"/>
        <v>1</v>
      </c>
      <c r="K185" s="50">
        <f>SUM(K186:K189)</f>
        <v>74.78</v>
      </c>
      <c r="L185" s="24">
        <f t="shared" si="57"/>
        <v>2.2200000000000002</v>
      </c>
      <c r="M185" s="555" t="s">
        <v>1166</v>
      </c>
    </row>
    <row r="186" spans="1:13" s="4" customFormat="1" x14ac:dyDescent="0.25">
      <c r="A186" s="725"/>
      <c r="B186" s="411" t="s">
        <v>22</v>
      </c>
      <c r="C186" s="27"/>
      <c r="D186" s="24"/>
      <c r="E186" s="24"/>
      <c r="F186" s="24"/>
      <c r="G186" s="78" t="e">
        <f t="shared" si="64"/>
        <v>#DIV/0!</v>
      </c>
      <c r="H186" s="24"/>
      <c r="I186" s="78" t="e">
        <f t="shared" si="58"/>
        <v>#DIV/0!</v>
      </c>
      <c r="J186" s="78" t="e">
        <f t="shared" si="63"/>
        <v>#DIV/0!</v>
      </c>
      <c r="K186" s="24">
        <f t="shared" si="59"/>
        <v>0</v>
      </c>
      <c r="L186" s="24">
        <f t="shared" si="57"/>
        <v>0</v>
      </c>
      <c r="M186" s="555"/>
    </row>
    <row r="187" spans="1:13" s="4" customFormat="1" x14ac:dyDescent="0.25">
      <c r="A187" s="725"/>
      <c r="B187" s="411" t="s">
        <v>21</v>
      </c>
      <c r="C187" s="27"/>
      <c r="D187" s="24"/>
      <c r="E187" s="24"/>
      <c r="F187" s="24"/>
      <c r="G187" s="78" t="e">
        <f t="shared" si="64"/>
        <v>#DIV/0!</v>
      </c>
      <c r="H187" s="24"/>
      <c r="I187" s="78" t="e">
        <f t="shared" si="58"/>
        <v>#DIV/0!</v>
      </c>
      <c r="J187" s="78" t="e">
        <f t="shared" si="63"/>
        <v>#DIV/0!</v>
      </c>
      <c r="K187" s="24">
        <f t="shared" si="59"/>
        <v>0</v>
      </c>
      <c r="L187" s="24">
        <f t="shared" si="57"/>
        <v>0</v>
      </c>
      <c r="M187" s="555"/>
    </row>
    <row r="188" spans="1:13" s="4" customFormat="1" x14ac:dyDescent="0.25">
      <c r="A188" s="725"/>
      <c r="B188" s="411" t="s">
        <v>41</v>
      </c>
      <c r="C188" s="27"/>
      <c r="D188" s="24">
        <v>77</v>
      </c>
      <c r="E188" s="24">
        <v>77</v>
      </c>
      <c r="F188" s="24">
        <v>74.78</v>
      </c>
      <c r="G188" s="104">
        <f t="shared" si="64"/>
        <v>0.97099999999999997</v>
      </c>
      <c r="H188" s="24">
        <v>74.78</v>
      </c>
      <c r="I188" s="99">
        <f t="shared" si="58"/>
        <v>0.97099999999999997</v>
      </c>
      <c r="J188" s="129">
        <f t="shared" si="63"/>
        <v>1</v>
      </c>
      <c r="K188" s="24">
        <v>74.78</v>
      </c>
      <c r="L188" s="24">
        <f t="shared" si="57"/>
        <v>2.2200000000000002</v>
      </c>
      <c r="M188" s="555"/>
    </row>
    <row r="189" spans="1:13" s="4" customFormat="1" x14ac:dyDescent="0.25">
      <c r="A189" s="725"/>
      <c r="B189" s="411" t="s">
        <v>23</v>
      </c>
      <c r="C189" s="27"/>
      <c r="D189" s="24"/>
      <c r="E189" s="24"/>
      <c r="F189" s="24"/>
      <c r="G189" s="78" t="e">
        <f t="shared" si="64"/>
        <v>#DIV/0!</v>
      </c>
      <c r="H189" s="24"/>
      <c r="I189" s="78" t="e">
        <f t="shared" si="58"/>
        <v>#DIV/0!</v>
      </c>
      <c r="J189" s="78" t="e">
        <f t="shared" si="63"/>
        <v>#DIV/0!</v>
      </c>
      <c r="K189" s="24">
        <f t="shared" si="59"/>
        <v>0</v>
      </c>
      <c r="L189" s="24">
        <f t="shared" si="57"/>
        <v>0</v>
      </c>
      <c r="M189" s="555"/>
    </row>
    <row r="190" spans="1:13" s="4" customFormat="1" ht="57" customHeight="1" x14ac:dyDescent="0.25">
      <c r="A190" s="725" t="s">
        <v>714</v>
      </c>
      <c r="B190" s="49" t="s">
        <v>378</v>
      </c>
      <c r="C190" s="34" t="s">
        <v>212</v>
      </c>
      <c r="D190" s="50">
        <f>SUM(D191:D194)</f>
        <v>720</v>
      </c>
      <c r="E190" s="50">
        <f>SUM(E191:E194)</f>
        <v>702</v>
      </c>
      <c r="F190" s="50">
        <f>SUM(F191:F194)</f>
        <v>697.89</v>
      </c>
      <c r="G190" s="104">
        <f t="shared" si="64"/>
        <v>0.99399999999999999</v>
      </c>
      <c r="H190" s="50">
        <f>SUM(H191:H194)</f>
        <v>697.89</v>
      </c>
      <c r="I190" s="104">
        <f t="shared" si="58"/>
        <v>0.99399999999999999</v>
      </c>
      <c r="J190" s="104">
        <f t="shared" si="63"/>
        <v>1</v>
      </c>
      <c r="K190" s="50">
        <f>SUM(K191:K194)</f>
        <v>697.89</v>
      </c>
      <c r="L190" s="24">
        <f t="shared" si="57"/>
        <v>4.1100000000000003</v>
      </c>
      <c r="M190" s="555" t="s">
        <v>1166</v>
      </c>
    </row>
    <row r="191" spans="1:13" s="4" customFormat="1" ht="26.25" customHeight="1" x14ac:dyDescent="0.25">
      <c r="A191" s="725"/>
      <c r="B191" s="411" t="s">
        <v>22</v>
      </c>
      <c r="C191" s="27"/>
      <c r="D191" s="24"/>
      <c r="E191" s="24"/>
      <c r="F191" s="24"/>
      <c r="G191" s="78" t="e">
        <f t="shared" si="64"/>
        <v>#DIV/0!</v>
      </c>
      <c r="H191" s="24"/>
      <c r="I191" s="78" t="e">
        <f t="shared" si="58"/>
        <v>#DIV/0!</v>
      </c>
      <c r="J191" s="78" t="e">
        <f t="shared" si="63"/>
        <v>#DIV/0!</v>
      </c>
      <c r="K191" s="24">
        <f t="shared" si="59"/>
        <v>0</v>
      </c>
      <c r="L191" s="24">
        <f t="shared" si="57"/>
        <v>0</v>
      </c>
      <c r="M191" s="555"/>
    </row>
    <row r="192" spans="1:13" s="4" customFormat="1" ht="21.75" customHeight="1" x14ac:dyDescent="0.25">
      <c r="A192" s="725"/>
      <c r="B192" s="411" t="s">
        <v>21</v>
      </c>
      <c r="C192" s="27"/>
      <c r="D192" s="24"/>
      <c r="E192" s="24"/>
      <c r="F192" s="24"/>
      <c r="G192" s="78" t="e">
        <f t="shared" si="64"/>
        <v>#DIV/0!</v>
      </c>
      <c r="H192" s="24"/>
      <c r="I192" s="78" t="e">
        <f t="shared" si="58"/>
        <v>#DIV/0!</v>
      </c>
      <c r="J192" s="78" t="e">
        <f t="shared" si="63"/>
        <v>#DIV/0!</v>
      </c>
      <c r="K192" s="24">
        <f t="shared" si="59"/>
        <v>0</v>
      </c>
      <c r="L192" s="24">
        <f t="shared" si="57"/>
        <v>0</v>
      </c>
      <c r="M192" s="555"/>
    </row>
    <row r="193" spans="1:13" s="4" customFormat="1" ht="20.25" customHeight="1" x14ac:dyDescent="0.25">
      <c r="A193" s="725"/>
      <c r="B193" s="411" t="s">
        <v>41</v>
      </c>
      <c r="C193" s="27"/>
      <c r="D193" s="24">
        <v>720</v>
      </c>
      <c r="E193" s="24">
        <v>702</v>
      </c>
      <c r="F193" s="24">
        <v>697.89</v>
      </c>
      <c r="G193" s="99">
        <f t="shared" si="64"/>
        <v>0.99399999999999999</v>
      </c>
      <c r="H193" s="24">
        <v>697.89</v>
      </c>
      <c r="I193" s="99">
        <f t="shared" si="58"/>
        <v>0.99399999999999999</v>
      </c>
      <c r="J193" s="99">
        <f t="shared" si="63"/>
        <v>1</v>
      </c>
      <c r="K193" s="24">
        <v>697.89</v>
      </c>
      <c r="L193" s="24">
        <f t="shared" si="57"/>
        <v>4.1100000000000003</v>
      </c>
      <c r="M193" s="555"/>
    </row>
    <row r="194" spans="1:13" s="4" customFormat="1" ht="25.5" customHeight="1" x14ac:dyDescent="0.25">
      <c r="A194" s="725"/>
      <c r="B194" s="411" t="s">
        <v>23</v>
      </c>
      <c r="C194" s="27"/>
      <c r="D194" s="24"/>
      <c r="E194" s="24"/>
      <c r="F194" s="24"/>
      <c r="G194" s="78" t="e">
        <f t="shared" si="64"/>
        <v>#DIV/0!</v>
      </c>
      <c r="H194" s="24"/>
      <c r="I194" s="78" t="e">
        <f t="shared" si="58"/>
        <v>#DIV/0!</v>
      </c>
      <c r="J194" s="78" t="e">
        <f t="shared" si="63"/>
        <v>#DIV/0!</v>
      </c>
      <c r="K194" s="24">
        <f t="shared" si="59"/>
        <v>0</v>
      </c>
      <c r="L194" s="24">
        <f t="shared" si="57"/>
        <v>0</v>
      </c>
      <c r="M194" s="555"/>
    </row>
    <row r="195" spans="1:13" s="4" customFormat="1" ht="75" x14ac:dyDescent="0.25">
      <c r="A195" s="590" t="s">
        <v>715</v>
      </c>
      <c r="B195" s="49" t="s">
        <v>379</v>
      </c>
      <c r="C195" s="34" t="s">
        <v>212</v>
      </c>
      <c r="D195" s="50">
        <f>SUM(D196:D199)</f>
        <v>336.3</v>
      </c>
      <c r="E195" s="50">
        <f>SUM(E196:E199)</f>
        <v>378.36</v>
      </c>
      <c r="F195" s="50">
        <f>SUM(F196:F199)</f>
        <v>335.93</v>
      </c>
      <c r="G195" s="104">
        <f t="shared" si="64"/>
        <v>0.88800000000000001</v>
      </c>
      <c r="H195" s="50">
        <f>SUM(H196:H199)</f>
        <v>335.93</v>
      </c>
      <c r="I195" s="99">
        <f t="shared" si="58"/>
        <v>0.88800000000000001</v>
      </c>
      <c r="J195" s="99">
        <f t="shared" si="63"/>
        <v>1</v>
      </c>
      <c r="K195" s="50">
        <f>SUM(K196:K199)</f>
        <v>335.93</v>
      </c>
      <c r="L195" s="24">
        <f t="shared" si="57"/>
        <v>42.43</v>
      </c>
      <c r="M195" s="555" t="s">
        <v>1165</v>
      </c>
    </row>
    <row r="196" spans="1:13" s="4" customFormat="1" x14ac:dyDescent="0.25">
      <c r="A196" s="590"/>
      <c r="B196" s="411" t="s">
        <v>22</v>
      </c>
      <c r="C196" s="27"/>
      <c r="D196" s="24"/>
      <c r="E196" s="24"/>
      <c r="F196" s="24"/>
      <c r="G196" s="78" t="e">
        <f t="shared" si="64"/>
        <v>#DIV/0!</v>
      </c>
      <c r="H196" s="24"/>
      <c r="I196" s="78" t="e">
        <f t="shared" si="58"/>
        <v>#DIV/0!</v>
      </c>
      <c r="J196" s="78" t="e">
        <f t="shared" si="63"/>
        <v>#DIV/0!</v>
      </c>
      <c r="K196" s="24">
        <f t="shared" si="59"/>
        <v>0</v>
      </c>
      <c r="L196" s="24">
        <f t="shared" si="57"/>
        <v>0</v>
      </c>
      <c r="M196" s="555"/>
    </row>
    <row r="197" spans="1:13" s="4" customFormat="1" x14ac:dyDescent="0.25">
      <c r="A197" s="590"/>
      <c r="B197" s="411" t="s">
        <v>21</v>
      </c>
      <c r="C197" s="27"/>
      <c r="D197" s="24"/>
      <c r="E197" s="24"/>
      <c r="F197" s="24"/>
      <c r="G197" s="78" t="e">
        <f t="shared" si="64"/>
        <v>#DIV/0!</v>
      </c>
      <c r="H197" s="24"/>
      <c r="I197" s="78" t="e">
        <f t="shared" si="58"/>
        <v>#DIV/0!</v>
      </c>
      <c r="J197" s="78" t="e">
        <f t="shared" si="63"/>
        <v>#DIV/0!</v>
      </c>
      <c r="K197" s="24">
        <f t="shared" si="59"/>
        <v>0</v>
      </c>
      <c r="L197" s="24">
        <f t="shared" si="57"/>
        <v>0</v>
      </c>
      <c r="M197" s="555"/>
    </row>
    <row r="198" spans="1:13" s="4" customFormat="1" x14ac:dyDescent="0.25">
      <c r="A198" s="590"/>
      <c r="B198" s="411" t="s">
        <v>41</v>
      </c>
      <c r="C198" s="27"/>
      <c r="D198" s="24">
        <v>142</v>
      </c>
      <c r="E198" s="24">
        <v>142</v>
      </c>
      <c r="F198" s="24">
        <v>99.57</v>
      </c>
      <c r="G198" s="99">
        <f t="shared" si="64"/>
        <v>0.70099999999999996</v>
      </c>
      <c r="H198" s="24">
        <v>99.57</v>
      </c>
      <c r="I198" s="99">
        <f t="shared" si="58"/>
        <v>0.70099999999999996</v>
      </c>
      <c r="J198" s="99">
        <f t="shared" si="63"/>
        <v>1</v>
      </c>
      <c r="K198" s="24">
        <v>99.57</v>
      </c>
      <c r="L198" s="24">
        <f t="shared" si="57"/>
        <v>42.43</v>
      </c>
      <c r="M198" s="555"/>
    </row>
    <row r="199" spans="1:13" s="4" customFormat="1" x14ac:dyDescent="0.25">
      <c r="A199" s="590"/>
      <c r="B199" s="411" t="s">
        <v>23</v>
      </c>
      <c r="C199" s="27"/>
      <c r="D199" s="24">
        <v>194.3</v>
      </c>
      <c r="E199" s="24">
        <v>236.36</v>
      </c>
      <c r="F199" s="24">
        <v>236.36</v>
      </c>
      <c r="G199" s="104">
        <f t="shared" si="64"/>
        <v>1</v>
      </c>
      <c r="H199" s="24">
        <v>236.36</v>
      </c>
      <c r="I199" s="99">
        <f t="shared" si="58"/>
        <v>1</v>
      </c>
      <c r="J199" s="99">
        <f t="shared" si="63"/>
        <v>1</v>
      </c>
      <c r="K199" s="24">
        <f t="shared" si="59"/>
        <v>236.36</v>
      </c>
      <c r="L199" s="24">
        <f t="shared" si="57"/>
        <v>0</v>
      </c>
      <c r="M199" s="555"/>
    </row>
    <row r="200" spans="1:13" s="51" customFormat="1" ht="37.5" x14ac:dyDescent="0.25">
      <c r="A200" s="590" t="s">
        <v>569</v>
      </c>
      <c r="B200" s="49" t="s">
        <v>581</v>
      </c>
      <c r="C200" s="34" t="s">
        <v>212</v>
      </c>
      <c r="D200" s="50">
        <f>SUM(D201:D204)</f>
        <v>5959.76</v>
      </c>
      <c r="E200" s="50">
        <f>SUM(E201:E204)</f>
        <v>5959.76</v>
      </c>
      <c r="F200" s="50">
        <f>SUM(F201:F204)</f>
        <v>4928.17</v>
      </c>
      <c r="G200" s="104">
        <f>F200/E200</f>
        <v>0.82699999999999996</v>
      </c>
      <c r="H200" s="50">
        <f>SUM(H201:H204)</f>
        <v>4928.17</v>
      </c>
      <c r="I200" s="104">
        <f t="shared" si="58"/>
        <v>0.82699999999999996</v>
      </c>
      <c r="J200" s="104">
        <f>H200/F200</f>
        <v>1</v>
      </c>
      <c r="K200" s="50">
        <f t="shared" si="59"/>
        <v>5959.76</v>
      </c>
      <c r="L200" s="24">
        <f t="shared" si="57"/>
        <v>1031.5899999999999</v>
      </c>
      <c r="M200" s="665"/>
    </row>
    <row r="201" spans="1:13" s="4" customFormat="1" ht="19.5" x14ac:dyDescent="0.25">
      <c r="A201" s="590"/>
      <c r="B201" s="411" t="s">
        <v>22</v>
      </c>
      <c r="C201" s="27"/>
      <c r="D201" s="24">
        <f>D206+D211+D216+D221+D226</f>
        <v>0</v>
      </c>
      <c r="E201" s="24">
        <f>E206+E211+E216+E221+E226</f>
        <v>0</v>
      </c>
      <c r="F201" s="24">
        <f t="shared" ref="F201:F203" si="69">F206+F211+F216+F221+F226</f>
        <v>0</v>
      </c>
      <c r="G201" s="105" t="e">
        <f t="shared" ref="G201:G229" si="70">F201/E201</f>
        <v>#DIV/0!</v>
      </c>
      <c r="H201" s="24">
        <f t="shared" ref="H201:H203" si="71">H206+H211+H216+H221+H226</f>
        <v>0</v>
      </c>
      <c r="I201" s="78" t="e">
        <f t="shared" si="58"/>
        <v>#DIV/0!</v>
      </c>
      <c r="J201" s="98" t="e">
        <f t="shared" ref="J201:J229" si="72">H201/F201</f>
        <v>#DIV/0!</v>
      </c>
      <c r="K201" s="24">
        <f t="shared" si="59"/>
        <v>0</v>
      </c>
      <c r="L201" s="24">
        <f t="shared" si="57"/>
        <v>0</v>
      </c>
      <c r="M201" s="665"/>
    </row>
    <row r="202" spans="1:13" s="4" customFormat="1" ht="19.5" x14ac:dyDescent="0.25">
      <c r="A202" s="590"/>
      <c r="B202" s="411" t="s">
        <v>21</v>
      </c>
      <c r="C202" s="27"/>
      <c r="D202" s="24">
        <f t="shared" ref="D202:H204" si="73">D207+D212+D217+D222+D227</f>
        <v>0</v>
      </c>
      <c r="E202" s="24">
        <f t="shared" si="73"/>
        <v>0</v>
      </c>
      <c r="F202" s="24">
        <f t="shared" si="69"/>
        <v>0</v>
      </c>
      <c r="G202" s="105" t="e">
        <f t="shared" si="70"/>
        <v>#DIV/0!</v>
      </c>
      <c r="H202" s="24">
        <f t="shared" si="71"/>
        <v>0</v>
      </c>
      <c r="I202" s="78" t="e">
        <f t="shared" si="58"/>
        <v>#DIV/0!</v>
      </c>
      <c r="J202" s="98" t="e">
        <f t="shared" si="72"/>
        <v>#DIV/0!</v>
      </c>
      <c r="K202" s="24">
        <f t="shared" si="59"/>
        <v>0</v>
      </c>
      <c r="L202" s="24">
        <f t="shared" si="57"/>
        <v>0</v>
      </c>
      <c r="M202" s="665"/>
    </row>
    <row r="203" spans="1:13" s="4" customFormat="1" ht="19.5" x14ac:dyDescent="0.25">
      <c r="A203" s="590"/>
      <c r="B203" s="411" t="s">
        <v>41</v>
      </c>
      <c r="C203" s="27"/>
      <c r="D203" s="24">
        <f>D208+D213+D218+D223+D228</f>
        <v>2702.34</v>
      </c>
      <c r="E203" s="24">
        <f t="shared" si="73"/>
        <v>2702.34</v>
      </c>
      <c r="F203" s="24">
        <f t="shared" si="69"/>
        <v>1726.05</v>
      </c>
      <c r="G203" s="95">
        <f t="shared" si="70"/>
        <v>0.63900000000000001</v>
      </c>
      <c r="H203" s="24">
        <f t="shared" si="71"/>
        <v>1726.05</v>
      </c>
      <c r="I203" s="99">
        <f t="shared" si="58"/>
        <v>0.63900000000000001</v>
      </c>
      <c r="J203" s="130">
        <f t="shared" si="72"/>
        <v>1</v>
      </c>
      <c r="K203" s="24">
        <f t="shared" si="59"/>
        <v>2702.34</v>
      </c>
      <c r="L203" s="24">
        <f t="shared" si="57"/>
        <v>976.29</v>
      </c>
      <c r="M203" s="665"/>
    </row>
    <row r="204" spans="1:13" s="4" customFormat="1" x14ac:dyDescent="0.25">
      <c r="A204" s="590"/>
      <c r="B204" s="411" t="s">
        <v>23</v>
      </c>
      <c r="C204" s="27"/>
      <c r="D204" s="24">
        <f>D209+D214+D219+D224+D229</f>
        <v>3257.42</v>
      </c>
      <c r="E204" s="24">
        <f t="shared" si="73"/>
        <v>3257.42</v>
      </c>
      <c r="F204" s="24">
        <f t="shared" si="73"/>
        <v>3202.12</v>
      </c>
      <c r="G204" s="99">
        <f t="shared" si="70"/>
        <v>0.98299999999999998</v>
      </c>
      <c r="H204" s="24">
        <f t="shared" si="73"/>
        <v>3202.12</v>
      </c>
      <c r="I204" s="99">
        <f t="shared" si="58"/>
        <v>0.98299999999999998</v>
      </c>
      <c r="J204" s="99">
        <f t="shared" si="72"/>
        <v>1</v>
      </c>
      <c r="K204" s="24">
        <f t="shared" si="59"/>
        <v>3257.42</v>
      </c>
      <c r="L204" s="24">
        <f t="shared" si="57"/>
        <v>55.3</v>
      </c>
      <c r="M204" s="665"/>
    </row>
    <row r="205" spans="1:13" s="4" customFormat="1" ht="57.75" customHeight="1" x14ac:dyDescent="0.25">
      <c r="A205" s="590" t="s">
        <v>716</v>
      </c>
      <c r="B205" s="49" t="s">
        <v>380</v>
      </c>
      <c r="C205" s="34" t="s">
        <v>212</v>
      </c>
      <c r="D205" s="50">
        <f>SUM(D206:D209)</f>
        <v>2409.8000000000002</v>
      </c>
      <c r="E205" s="50">
        <f>SUM(E206:E209)</f>
        <v>2409.8000000000002</v>
      </c>
      <c r="F205" s="50">
        <f>SUM(F206:F209)</f>
        <v>1496.08</v>
      </c>
      <c r="G205" s="99">
        <f t="shared" si="70"/>
        <v>0.621</v>
      </c>
      <c r="H205" s="24">
        <f>SUM(H206:H209)</f>
        <v>1496.08</v>
      </c>
      <c r="I205" s="99">
        <f t="shared" si="58"/>
        <v>0.621</v>
      </c>
      <c r="J205" s="129">
        <f t="shared" si="72"/>
        <v>1</v>
      </c>
      <c r="K205" s="50">
        <f>SUM(K206:K209)</f>
        <v>1496.08</v>
      </c>
      <c r="L205" s="24">
        <f t="shared" si="57"/>
        <v>913.72</v>
      </c>
      <c r="M205" s="555" t="s">
        <v>1141</v>
      </c>
    </row>
    <row r="206" spans="1:13" s="4" customFormat="1" x14ac:dyDescent="0.25">
      <c r="A206" s="590"/>
      <c r="B206" s="411" t="s">
        <v>22</v>
      </c>
      <c r="C206" s="27"/>
      <c r="D206" s="24"/>
      <c r="E206" s="24"/>
      <c r="F206" s="24"/>
      <c r="G206" s="78" t="e">
        <f t="shared" si="70"/>
        <v>#DIV/0!</v>
      </c>
      <c r="H206" s="24"/>
      <c r="I206" s="78" t="e">
        <f t="shared" si="58"/>
        <v>#DIV/0!</v>
      </c>
      <c r="J206" s="78" t="e">
        <f t="shared" si="72"/>
        <v>#DIV/0!</v>
      </c>
      <c r="K206" s="24">
        <f t="shared" si="59"/>
        <v>0</v>
      </c>
      <c r="L206" s="24">
        <f t="shared" si="57"/>
        <v>0</v>
      </c>
      <c r="M206" s="555"/>
    </row>
    <row r="207" spans="1:13" s="4" customFormat="1" x14ac:dyDescent="0.25">
      <c r="A207" s="590"/>
      <c r="B207" s="411" t="s">
        <v>21</v>
      </c>
      <c r="C207" s="27"/>
      <c r="D207" s="24"/>
      <c r="E207" s="24"/>
      <c r="F207" s="24"/>
      <c r="G207" s="78" t="e">
        <f t="shared" si="70"/>
        <v>#DIV/0!</v>
      </c>
      <c r="H207" s="24"/>
      <c r="I207" s="78" t="e">
        <f t="shared" si="58"/>
        <v>#DIV/0!</v>
      </c>
      <c r="J207" s="78" t="e">
        <f t="shared" si="72"/>
        <v>#DIV/0!</v>
      </c>
      <c r="K207" s="24">
        <f t="shared" si="59"/>
        <v>0</v>
      </c>
      <c r="L207" s="24">
        <f t="shared" si="57"/>
        <v>0</v>
      </c>
      <c r="M207" s="555"/>
    </row>
    <row r="208" spans="1:13" s="4" customFormat="1" x14ac:dyDescent="0.25">
      <c r="A208" s="590"/>
      <c r="B208" s="411" t="s">
        <v>41</v>
      </c>
      <c r="C208" s="27"/>
      <c r="D208" s="24">
        <v>2409.8000000000002</v>
      </c>
      <c r="E208" s="24">
        <v>2409.8000000000002</v>
      </c>
      <c r="F208" s="24">
        <v>1496.08</v>
      </c>
      <c r="G208" s="99">
        <f t="shared" si="70"/>
        <v>0.621</v>
      </c>
      <c r="H208" s="24">
        <v>1496.08</v>
      </c>
      <c r="I208" s="99">
        <f t="shared" si="58"/>
        <v>0.621</v>
      </c>
      <c r="J208" s="129">
        <f t="shared" si="72"/>
        <v>1</v>
      </c>
      <c r="K208" s="24">
        <f>E208-L208</f>
        <v>1496.08</v>
      </c>
      <c r="L208" s="24">
        <f t="shared" si="57"/>
        <v>913.72</v>
      </c>
      <c r="M208" s="555"/>
    </row>
    <row r="209" spans="1:13" s="4" customFormat="1" x14ac:dyDescent="0.25">
      <c r="A209" s="590"/>
      <c r="B209" s="411" t="s">
        <v>23</v>
      </c>
      <c r="C209" s="27"/>
      <c r="D209" s="24"/>
      <c r="E209" s="24"/>
      <c r="F209" s="24"/>
      <c r="G209" s="78" t="e">
        <f t="shared" si="70"/>
        <v>#DIV/0!</v>
      </c>
      <c r="H209" s="24"/>
      <c r="I209" s="78" t="e">
        <f t="shared" si="58"/>
        <v>#DIV/0!</v>
      </c>
      <c r="J209" s="78" t="e">
        <f t="shared" si="72"/>
        <v>#DIV/0!</v>
      </c>
      <c r="K209" s="24">
        <f t="shared" si="59"/>
        <v>0</v>
      </c>
      <c r="L209" s="24">
        <f t="shared" ref="L209:L272" si="74">E209-H209</f>
        <v>0</v>
      </c>
      <c r="M209" s="555"/>
    </row>
    <row r="210" spans="1:13" s="4" customFormat="1" ht="44.25" customHeight="1" x14ac:dyDescent="0.25">
      <c r="A210" s="590" t="s">
        <v>717</v>
      </c>
      <c r="B210" s="49" t="s">
        <v>381</v>
      </c>
      <c r="C210" s="34" t="s">
        <v>212</v>
      </c>
      <c r="D210" s="50">
        <f>SUM(D211:D214)</f>
        <v>178.1</v>
      </c>
      <c r="E210" s="50">
        <f>SUM(E211:E214)</f>
        <v>178.1</v>
      </c>
      <c r="F210" s="50">
        <f>SUM(F211:F214)</f>
        <v>124.21</v>
      </c>
      <c r="G210" s="99">
        <f t="shared" si="70"/>
        <v>0.69699999999999995</v>
      </c>
      <c r="H210" s="24">
        <f>SUM(H211:H214)</f>
        <v>124.21</v>
      </c>
      <c r="I210" s="99">
        <f t="shared" si="58"/>
        <v>0.69699999999999995</v>
      </c>
      <c r="J210" s="99">
        <f t="shared" si="72"/>
        <v>1</v>
      </c>
      <c r="K210" s="50">
        <f>SUM(K211:K214)</f>
        <v>124.21</v>
      </c>
      <c r="L210" s="24">
        <f t="shared" si="74"/>
        <v>53.89</v>
      </c>
      <c r="M210" s="555" t="s">
        <v>847</v>
      </c>
    </row>
    <row r="211" spans="1:13" s="4" customFormat="1" x14ac:dyDescent="0.25">
      <c r="A211" s="590"/>
      <c r="B211" s="411" t="s">
        <v>22</v>
      </c>
      <c r="C211" s="27"/>
      <c r="D211" s="24"/>
      <c r="E211" s="24"/>
      <c r="F211" s="24"/>
      <c r="G211" s="78" t="e">
        <f t="shared" si="70"/>
        <v>#DIV/0!</v>
      </c>
      <c r="H211" s="24"/>
      <c r="I211" s="78" t="e">
        <f t="shared" si="58"/>
        <v>#DIV/0!</v>
      </c>
      <c r="J211" s="78" t="e">
        <f t="shared" si="72"/>
        <v>#DIV/0!</v>
      </c>
      <c r="K211" s="24">
        <f t="shared" si="59"/>
        <v>0</v>
      </c>
      <c r="L211" s="24">
        <f t="shared" si="74"/>
        <v>0</v>
      </c>
      <c r="M211" s="555"/>
    </row>
    <row r="212" spans="1:13" s="4" customFormat="1" x14ac:dyDescent="0.25">
      <c r="A212" s="590"/>
      <c r="B212" s="411" t="s">
        <v>21</v>
      </c>
      <c r="C212" s="27"/>
      <c r="D212" s="24"/>
      <c r="E212" s="24"/>
      <c r="F212" s="24"/>
      <c r="G212" s="78" t="e">
        <f t="shared" si="70"/>
        <v>#DIV/0!</v>
      </c>
      <c r="H212" s="24"/>
      <c r="I212" s="78" t="e">
        <f t="shared" si="58"/>
        <v>#DIV/0!</v>
      </c>
      <c r="J212" s="78" t="e">
        <f t="shared" si="72"/>
        <v>#DIV/0!</v>
      </c>
      <c r="K212" s="24">
        <f t="shared" si="59"/>
        <v>0</v>
      </c>
      <c r="L212" s="24">
        <f t="shared" si="74"/>
        <v>0</v>
      </c>
      <c r="M212" s="555"/>
    </row>
    <row r="213" spans="1:13" s="4" customFormat="1" x14ac:dyDescent="0.25">
      <c r="A213" s="590"/>
      <c r="B213" s="411" t="s">
        <v>41</v>
      </c>
      <c r="C213" s="27"/>
      <c r="D213" s="24">
        <v>178.1</v>
      </c>
      <c r="E213" s="24">
        <v>178.1</v>
      </c>
      <c r="F213" s="24">
        <v>124.21</v>
      </c>
      <c r="G213" s="99">
        <f t="shared" si="70"/>
        <v>0.69699999999999995</v>
      </c>
      <c r="H213" s="24">
        <v>124.21</v>
      </c>
      <c r="I213" s="99">
        <f t="shared" ref="I213:I276" si="75">H213/E213</f>
        <v>0.69699999999999995</v>
      </c>
      <c r="J213" s="99">
        <f t="shared" si="72"/>
        <v>1</v>
      </c>
      <c r="K213" s="24">
        <v>124.21</v>
      </c>
      <c r="L213" s="24">
        <f t="shared" si="74"/>
        <v>53.89</v>
      </c>
      <c r="M213" s="555"/>
    </row>
    <row r="214" spans="1:13" s="4" customFormat="1" x14ac:dyDescent="0.25">
      <c r="A214" s="590"/>
      <c r="B214" s="411" t="s">
        <v>23</v>
      </c>
      <c r="C214" s="27"/>
      <c r="D214" s="24"/>
      <c r="E214" s="24"/>
      <c r="F214" s="24"/>
      <c r="G214" s="78" t="e">
        <f t="shared" si="70"/>
        <v>#DIV/0!</v>
      </c>
      <c r="H214" s="24"/>
      <c r="I214" s="78" t="e">
        <f t="shared" si="75"/>
        <v>#DIV/0!</v>
      </c>
      <c r="J214" s="78" t="e">
        <f t="shared" si="72"/>
        <v>#DIV/0!</v>
      </c>
      <c r="K214" s="24">
        <f t="shared" ref="K214:K276" si="76">E214</f>
        <v>0</v>
      </c>
      <c r="L214" s="24">
        <f t="shared" si="74"/>
        <v>0</v>
      </c>
      <c r="M214" s="555"/>
    </row>
    <row r="215" spans="1:13" s="4" customFormat="1" ht="56.25" x14ac:dyDescent="0.25">
      <c r="A215" s="590" t="s">
        <v>718</v>
      </c>
      <c r="B215" s="49" t="s">
        <v>382</v>
      </c>
      <c r="C215" s="34" t="s">
        <v>212</v>
      </c>
      <c r="D215" s="50">
        <f>SUM(D216:D219)</f>
        <v>8.68</v>
      </c>
      <c r="E215" s="50">
        <f>SUM(E216:E219)</f>
        <v>8.68</v>
      </c>
      <c r="F215" s="24"/>
      <c r="G215" s="99">
        <f t="shared" si="70"/>
        <v>0</v>
      </c>
      <c r="H215" s="24"/>
      <c r="I215" s="99">
        <f t="shared" si="75"/>
        <v>0</v>
      </c>
      <c r="J215" s="78" t="e">
        <f t="shared" si="72"/>
        <v>#DIV/0!</v>
      </c>
      <c r="K215" s="50">
        <v>0</v>
      </c>
      <c r="L215" s="24">
        <f t="shared" si="74"/>
        <v>8.68</v>
      </c>
      <c r="M215" s="555" t="s">
        <v>1142</v>
      </c>
    </row>
    <row r="216" spans="1:13" s="4" customFormat="1" x14ac:dyDescent="0.25">
      <c r="A216" s="590"/>
      <c r="B216" s="411" t="s">
        <v>22</v>
      </c>
      <c r="C216" s="27"/>
      <c r="D216" s="24"/>
      <c r="E216" s="24"/>
      <c r="F216" s="24"/>
      <c r="G216" s="78" t="e">
        <f t="shared" si="70"/>
        <v>#DIV/0!</v>
      </c>
      <c r="H216" s="24"/>
      <c r="I216" s="78" t="e">
        <f t="shared" si="75"/>
        <v>#DIV/0!</v>
      </c>
      <c r="J216" s="78" t="e">
        <f t="shared" si="72"/>
        <v>#DIV/0!</v>
      </c>
      <c r="K216" s="24">
        <f t="shared" si="76"/>
        <v>0</v>
      </c>
      <c r="L216" s="24">
        <f t="shared" si="74"/>
        <v>0</v>
      </c>
      <c r="M216" s="555"/>
    </row>
    <row r="217" spans="1:13" s="4" customFormat="1" x14ac:dyDescent="0.25">
      <c r="A217" s="590"/>
      <c r="B217" s="411" t="s">
        <v>21</v>
      </c>
      <c r="C217" s="27"/>
      <c r="D217" s="24"/>
      <c r="E217" s="24"/>
      <c r="F217" s="24"/>
      <c r="G217" s="78" t="e">
        <f t="shared" si="70"/>
        <v>#DIV/0!</v>
      </c>
      <c r="H217" s="24"/>
      <c r="I217" s="78" t="e">
        <f t="shared" si="75"/>
        <v>#DIV/0!</v>
      </c>
      <c r="J217" s="78" t="e">
        <f t="shared" si="72"/>
        <v>#DIV/0!</v>
      </c>
      <c r="K217" s="24">
        <f t="shared" si="76"/>
        <v>0</v>
      </c>
      <c r="L217" s="24">
        <f t="shared" si="74"/>
        <v>0</v>
      </c>
      <c r="M217" s="555"/>
    </row>
    <row r="218" spans="1:13" s="4" customFormat="1" x14ac:dyDescent="0.25">
      <c r="A218" s="590"/>
      <c r="B218" s="411" t="s">
        <v>41</v>
      </c>
      <c r="C218" s="27"/>
      <c r="D218" s="24">
        <v>8.68</v>
      </c>
      <c r="E218" s="24">
        <v>8.68</v>
      </c>
      <c r="F218" s="24"/>
      <c r="G218" s="99">
        <f t="shared" si="70"/>
        <v>0</v>
      </c>
      <c r="H218" s="24"/>
      <c r="I218" s="99">
        <f t="shared" si="75"/>
        <v>0</v>
      </c>
      <c r="J218" s="78" t="e">
        <f t="shared" si="72"/>
        <v>#DIV/0!</v>
      </c>
      <c r="K218" s="24">
        <v>0</v>
      </c>
      <c r="L218" s="24">
        <f t="shared" si="74"/>
        <v>8.68</v>
      </c>
      <c r="M218" s="555"/>
    </row>
    <row r="219" spans="1:13" s="4" customFormat="1" x14ac:dyDescent="0.25">
      <c r="A219" s="590"/>
      <c r="B219" s="411" t="s">
        <v>23</v>
      </c>
      <c r="C219" s="27"/>
      <c r="D219" s="24"/>
      <c r="E219" s="24"/>
      <c r="F219" s="24"/>
      <c r="G219" s="78" t="e">
        <f t="shared" si="70"/>
        <v>#DIV/0!</v>
      </c>
      <c r="H219" s="24"/>
      <c r="I219" s="78" t="e">
        <f t="shared" si="75"/>
        <v>#DIV/0!</v>
      </c>
      <c r="J219" s="78" t="e">
        <f t="shared" si="72"/>
        <v>#DIV/0!</v>
      </c>
      <c r="K219" s="24">
        <f t="shared" si="76"/>
        <v>0</v>
      </c>
      <c r="L219" s="24">
        <f t="shared" si="74"/>
        <v>0</v>
      </c>
      <c r="M219" s="555"/>
    </row>
    <row r="220" spans="1:13" s="4" customFormat="1" ht="118.5" customHeight="1" x14ac:dyDescent="0.25">
      <c r="A220" s="590" t="s">
        <v>719</v>
      </c>
      <c r="B220" s="49" t="s">
        <v>383</v>
      </c>
      <c r="C220" s="34" t="s">
        <v>212</v>
      </c>
      <c r="D220" s="50">
        <f>SUM(D221:D224)</f>
        <v>3257.42</v>
      </c>
      <c r="E220" s="50">
        <f>SUM(E221:E224)</f>
        <v>3257.42</v>
      </c>
      <c r="F220" s="50">
        <f>SUM(F221:F224)</f>
        <v>3202.12</v>
      </c>
      <c r="G220" s="99">
        <f t="shared" si="70"/>
        <v>0.98299999999999998</v>
      </c>
      <c r="H220" s="24">
        <f>SUM(H221:H224)</f>
        <v>3202.12</v>
      </c>
      <c r="I220" s="99">
        <f t="shared" si="75"/>
        <v>0.98299999999999998</v>
      </c>
      <c r="J220" s="99">
        <f t="shared" si="72"/>
        <v>1</v>
      </c>
      <c r="K220" s="50">
        <f>SUM(K221:K224)</f>
        <v>3202.12</v>
      </c>
      <c r="L220" s="24">
        <f t="shared" si="74"/>
        <v>55.3</v>
      </c>
      <c r="M220" s="555" t="s">
        <v>1165</v>
      </c>
    </row>
    <row r="221" spans="1:13" s="4" customFormat="1" x14ac:dyDescent="0.25">
      <c r="A221" s="590"/>
      <c r="B221" s="411" t="s">
        <v>22</v>
      </c>
      <c r="C221" s="27"/>
      <c r="D221" s="24"/>
      <c r="E221" s="24"/>
      <c r="F221" s="24"/>
      <c r="G221" s="78" t="e">
        <f t="shared" si="70"/>
        <v>#DIV/0!</v>
      </c>
      <c r="H221" s="24"/>
      <c r="I221" s="78" t="e">
        <f t="shared" si="75"/>
        <v>#DIV/0!</v>
      </c>
      <c r="J221" s="78" t="e">
        <f t="shared" si="72"/>
        <v>#DIV/0!</v>
      </c>
      <c r="K221" s="24">
        <f t="shared" si="76"/>
        <v>0</v>
      </c>
      <c r="L221" s="24">
        <f t="shared" si="74"/>
        <v>0</v>
      </c>
      <c r="M221" s="555"/>
    </row>
    <row r="222" spans="1:13" s="4" customFormat="1" x14ac:dyDescent="0.25">
      <c r="A222" s="590"/>
      <c r="B222" s="411" t="s">
        <v>21</v>
      </c>
      <c r="C222" s="27"/>
      <c r="D222" s="24"/>
      <c r="E222" s="24"/>
      <c r="F222" s="24"/>
      <c r="G222" s="78" t="e">
        <f t="shared" si="70"/>
        <v>#DIV/0!</v>
      </c>
      <c r="H222" s="24"/>
      <c r="I222" s="78" t="e">
        <f t="shared" si="75"/>
        <v>#DIV/0!</v>
      </c>
      <c r="J222" s="78" t="e">
        <f t="shared" si="72"/>
        <v>#DIV/0!</v>
      </c>
      <c r="K222" s="24">
        <f t="shared" si="76"/>
        <v>0</v>
      </c>
      <c r="L222" s="24">
        <f t="shared" si="74"/>
        <v>0</v>
      </c>
      <c r="M222" s="555"/>
    </row>
    <row r="223" spans="1:13" s="4" customFormat="1" x14ac:dyDescent="0.25">
      <c r="A223" s="590"/>
      <c r="B223" s="411" t="s">
        <v>41</v>
      </c>
      <c r="C223" s="27"/>
      <c r="D223" s="24"/>
      <c r="E223" s="24"/>
      <c r="F223" s="24"/>
      <c r="G223" s="78" t="e">
        <f t="shared" si="70"/>
        <v>#DIV/0!</v>
      </c>
      <c r="H223" s="24"/>
      <c r="I223" s="78" t="e">
        <f t="shared" si="75"/>
        <v>#DIV/0!</v>
      </c>
      <c r="J223" s="78" t="e">
        <f t="shared" si="72"/>
        <v>#DIV/0!</v>
      </c>
      <c r="K223" s="24">
        <f t="shared" si="76"/>
        <v>0</v>
      </c>
      <c r="L223" s="24">
        <f t="shared" si="74"/>
        <v>0</v>
      </c>
      <c r="M223" s="555"/>
    </row>
    <row r="224" spans="1:13" s="4" customFormat="1" x14ac:dyDescent="0.25">
      <c r="A224" s="590"/>
      <c r="B224" s="411" t="s">
        <v>23</v>
      </c>
      <c r="C224" s="27"/>
      <c r="D224" s="24">
        <v>3257.42</v>
      </c>
      <c r="E224" s="24">
        <v>3257.42</v>
      </c>
      <c r="F224" s="24">
        <v>3202.12</v>
      </c>
      <c r="G224" s="99">
        <f t="shared" si="70"/>
        <v>0.98299999999999998</v>
      </c>
      <c r="H224" s="24">
        <v>3202.12</v>
      </c>
      <c r="I224" s="99">
        <f t="shared" si="75"/>
        <v>0.98299999999999998</v>
      </c>
      <c r="J224" s="99">
        <f t="shared" si="72"/>
        <v>1</v>
      </c>
      <c r="K224" s="24">
        <v>3202.12</v>
      </c>
      <c r="L224" s="24">
        <f t="shared" si="74"/>
        <v>55.3</v>
      </c>
      <c r="M224" s="555"/>
    </row>
    <row r="225" spans="1:13" s="4" customFormat="1" ht="56.25" x14ac:dyDescent="0.25">
      <c r="A225" s="725" t="s">
        <v>720</v>
      </c>
      <c r="B225" s="49" t="s">
        <v>384</v>
      </c>
      <c r="C225" s="34" t="s">
        <v>212</v>
      </c>
      <c r="D225" s="50">
        <f>SUM(D226:D229)</f>
        <v>105.76</v>
      </c>
      <c r="E225" s="50">
        <f>SUM(E226:E229)</f>
        <v>105.76</v>
      </c>
      <c r="F225" s="50">
        <f>SUM(F226:F229)</f>
        <v>105.76</v>
      </c>
      <c r="G225" s="104">
        <f t="shared" si="70"/>
        <v>1</v>
      </c>
      <c r="H225" s="50">
        <f>SUM(H226:H229)</f>
        <v>105.76</v>
      </c>
      <c r="I225" s="104">
        <f t="shared" si="75"/>
        <v>1</v>
      </c>
      <c r="J225" s="104">
        <f t="shared" si="72"/>
        <v>1</v>
      </c>
      <c r="K225" s="50">
        <f>SUM(K226:K229)</f>
        <v>105.76</v>
      </c>
      <c r="L225" s="24">
        <f t="shared" si="74"/>
        <v>0</v>
      </c>
      <c r="M225" s="555" t="s">
        <v>1165</v>
      </c>
    </row>
    <row r="226" spans="1:13" s="4" customFormat="1" x14ac:dyDescent="0.25">
      <c r="A226" s="725"/>
      <c r="B226" s="411" t="s">
        <v>22</v>
      </c>
      <c r="C226" s="27"/>
      <c r="D226" s="24"/>
      <c r="E226" s="24"/>
      <c r="F226" s="24"/>
      <c r="G226" s="78" t="e">
        <f t="shared" si="70"/>
        <v>#DIV/0!</v>
      </c>
      <c r="H226" s="24"/>
      <c r="I226" s="78" t="e">
        <f t="shared" si="75"/>
        <v>#DIV/0!</v>
      </c>
      <c r="J226" s="78" t="e">
        <f t="shared" si="72"/>
        <v>#DIV/0!</v>
      </c>
      <c r="K226" s="24">
        <f t="shared" si="76"/>
        <v>0</v>
      </c>
      <c r="L226" s="24">
        <f t="shared" si="74"/>
        <v>0</v>
      </c>
      <c r="M226" s="555"/>
    </row>
    <row r="227" spans="1:13" s="4" customFormat="1" x14ac:dyDescent="0.25">
      <c r="A227" s="725"/>
      <c r="B227" s="411" t="s">
        <v>21</v>
      </c>
      <c r="C227" s="27"/>
      <c r="D227" s="24"/>
      <c r="E227" s="24"/>
      <c r="F227" s="24"/>
      <c r="G227" s="78" t="e">
        <f t="shared" si="70"/>
        <v>#DIV/0!</v>
      </c>
      <c r="H227" s="24"/>
      <c r="I227" s="78" t="e">
        <f t="shared" si="75"/>
        <v>#DIV/0!</v>
      </c>
      <c r="J227" s="78" t="e">
        <f t="shared" si="72"/>
        <v>#DIV/0!</v>
      </c>
      <c r="K227" s="24">
        <f t="shared" si="76"/>
        <v>0</v>
      </c>
      <c r="L227" s="24">
        <f t="shared" si="74"/>
        <v>0</v>
      </c>
      <c r="M227" s="555"/>
    </row>
    <row r="228" spans="1:13" s="4" customFormat="1" x14ac:dyDescent="0.25">
      <c r="A228" s="725"/>
      <c r="B228" s="411" t="s">
        <v>41</v>
      </c>
      <c r="C228" s="27"/>
      <c r="D228" s="24">
        <v>105.76</v>
      </c>
      <c r="E228" s="24">
        <v>105.76</v>
      </c>
      <c r="F228" s="24">
        <v>105.76</v>
      </c>
      <c r="G228" s="99">
        <f t="shared" si="70"/>
        <v>1</v>
      </c>
      <c r="H228" s="24">
        <v>105.76</v>
      </c>
      <c r="I228" s="99">
        <f t="shared" si="75"/>
        <v>1</v>
      </c>
      <c r="J228" s="99">
        <f t="shared" si="72"/>
        <v>1</v>
      </c>
      <c r="K228" s="24">
        <v>105.76</v>
      </c>
      <c r="L228" s="24">
        <f t="shared" si="74"/>
        <v>0</v>
      </c>
      <c r="M228" s="555"/>
    </row>
    <row r="229" spans="1:13" s="4" customFormat="1" ht="22.5" customHeight="1" x14ac:dyDescent="0.25">
      <c r="A229" s="725"/>
      <c r="B229" s="411" t="s">
        <v>23</v>
      </c>
      <c r="C229" s="27"/>
      <c r="D229" s="24"/>
      <c r="E229" s="24"/>
      <c r="F229" s="24"/>
      <c r="G229" s="78" t="e">
        <f t="shared" si="70"/>
        <v>#DIV/0!</v>
      </c>
      <c r="H229" s="24"/>
      <c r="I229" s="78" t="e">
        <f t="shared" si="75"/>
        <v>#DIV/0!</v>
      </c>
      <c r="J229" s="78" t="e">
        <f t="shared" si="72"/>
        <v>#DIV/0!</v>
      </c>
      <c r="K229" s="24">
        <f t="shared" si="76"/>
        <v>0</v>
      </c>
      <c r="L229" s="24">
        <f t="shared" si="74"/>
        <v>0</v>
      </c>
      <c r="M229" s="555"/>
    </row>
    <row r="230" spans="1:13" s="4" customFormat="1" ht="48" customHeight="1" x14ac:dyDescent="0.25">
      <c r="A230" s="725" t="s">
        <v>571</v>
      </c>
      <c r="B230" s="49" t="s">
        <v>689</v>
      </c>
      <c r="C230" s="34" t="s">
        <v>212</v>
      </c>
      <c r="D230" s="50">
        <f>SUM(D231:D234)</f>
        <v>8982.69</v>
      </c>
      <c r="E230" s="50">
        <f>SUM(E231:E234)</f>
        <v>8982.68</v>
      </c>
      <c r="F230" s="50">
        <f>SUM(F231:F234)</f>
        <v>7608.37</v>
      </c>
      <c r="G230" s="99">
        <f>F230/E230</f>
        <v>0.84699999999999998</v>
      </c>
      <c r="H230" s="50">
        <f>SUM(H231:H234)</f>
        <v>7608.37</v>
      </c>
      <c r="I230" s="99">
        <f t="shared" si="75"/>
        <v>0.84699999999999998</v>
      </c>
      <c r="J230" s="99">
        <f>H230/F230</f>
        <v>1</v>
      </c>
      <c r="K230" s="50">
        <f>SUM(K231:K234)</f>
        <v>7608.37</v>
      </c>
      <c r="L230" s="24">
        <f t="shared" si="74"/>
        <v>1374.31</v>
      </c>
      <c r="M230" s="554"/>
    </row>
    <row r="231" spans="1:13" s="4" customFormat="1" x14ac:dyDescent="0.25">
      <c r="A231" s="725"/>
      <c r="B231" s="411" t="s">
        <v>22</v>
      </c>
      <c r="C231" s="27"/>
      <c r="D231" s="24">
        <f>D236+D241+D246+D251</f>
        <v>0</v>
      </c>
      <c r="E231" s="24">
        <f t="shared" ref="E231:K234" si="77">E236+E241+E246+E251</f>
        <v>0</v>
      </c>
      <c r="F231" s="24">
        <f t="shared" si="77"/>
        <v>0</v>
      </c>
      <c r="G231" s="78" t="e">
        <f t="shared" ref="G231:G249" si="78">F231/E231</f>
        <v>#DIV/0!</v>
      </c>
      <c r="H231" s="24">
        <f t="shared" si="77"/>
        <v>0</v>
      </c>
      <c r="I231" s="78" t="e">
        <f t="shared" si="75"/>
        <v>#DIV/0!</v>
      </c>
      <c r="J231" s="78" t="e">
        <f t="shared" ref="J231:J249" si="79">H231/F231</f>
        <v>#DIV/0!</v>
      </c>
      <c r="K231" s="24">
        <f t="shared" si="77"/>
        <v>0</v>
      </c>
      <c r="L231" s="24">
        <f t="shared" si="74"/>
        <v>0</v>
      </c>
      <c r="M231" s="554"/>
    </row>
    <row r="232" spans="1:13" s="4" customFormat="1" x14ac:dyDescent="0.25">
      <c r="A232" s="725"/>
      <c r="B232" s="411" t="s">
        <v>21</v>
      </c>
      <c r="C232" s="27"/>
      <c r="D232" s="24">
        <f t="shared" ref="D232:F234" si="80">D237+D242+D247+D252</f>
        <v>0</v>
      </c>
      <c r="E232" s="24">
        <f t="shared" si="80"/>
        <v>0</v>
      </c>
      <c r="F232" s="24">
        <f t="shared" si="80"/>
        <v>0</v>
      </c>
      <c r="G232" s="78" t="e">
        <f t="shared" si="78"/>
        <v>#DIV/0!</v>
      </c>
      <c r="H232" s="24">
        <f t="shared" si="77"/>
        <v>0</v>
      </c>
      <c r="I232" s="78" t="e">
        <f t="shared" si="75"/>
        <v>#DIV/0!</v>
      </c>
      <c r="J232" s="78" t="e">
        <f t="shared" si="79"/>
        <v>#DIV/0!</v>
      </c>
      <c r="K232" s="24">
        <f t="shared" si="77"/>
        <v>0</v>
      </c>
      <c r="L232" s="24">
        <f t="shared" si="74"/>
        <v>0</v>
      </c>
      <c r="M232" s="554"/>
    </row>
    <row r="233" spans="1:13" s="4" customFormat="1" x14ac:dyDescent="0.25">
      <c r="A233" s="725"/>
      <c r="B233" s="411" t="s">
        <v>41</v>
      </c>
      <c r="C233" s="27"/>
      <c r="D233" s="24">
        <f t="shared" si="80"/>
        <v>1041.5</v>
      </c>
      <c r="E233" s="24">
        <f t="shared" si="80"/>
        <v>1041.49</v>
      </c>
      <c r="F233" s="24">
        <f t="shared" si="80"/>
        <v>752.08</v>
      </c>
      <c r="G233" s="129">
        <f t="shared" si="78"/>
        <v>0.72199999999999998</v>
      </c>
      <c r="H233" s="24">
        <f>H238+H243+H248+H253</f>
        <v>752.08</v>
      </c>
      <c r="I233" s="99">
        <f t="shared" si="75"/>
        <v>0.72199999999999998</v>
      </c>
      <c r="J233" s="129">
        <f t="shared" si="79"/>
        <v>1</v>
      </c>
      <c r="K233" s="24">
        <f t="shared" si="77"/>
        <v>752.08</v>
      </c>
      <c r="L233" s="24">
        <f t="shared" si="74"/>
        <v>289.41000000000003</v>
      </c>
      <c r="M233" s="554"/>
    </row>
    <row r="234" spans="1:13" s="4" customFormat="1" x14ac:dyDescent="0.25">
      <c r="A234" s="725"/>
      <c r="B234" s="411" t="s">
        <v>23</v>
      </c>
      <c r="C234" s="27"/>
      <c r="D234" s="24">
        <f t="shared" si="80"/>
        <v>7941.19</v>
      </c>
      <c r="E234" s="24">
        <f t="shared" si="80"/>
        <v>7941.19</v>
      </c>
      <c r="F234" s="24">
        <f t="shared" si="80"/>
        <v>6856.29</v>
      </c>
      <c r="G234" s="99">
        <f t="shared" si="78"/>
        <v>0.86299999999999999</v>
      </c>
      <c r="H234" s="24">
        <f t="shared" si="77"/>
        <v>6856.29</v>
      </c>
      <c r="I234" s="99">
        <f t="shared" si="75"/>
        <v>0.86299999999999999</v>
      </c>
      <c r="J234" s="99">
        <f t="shared" si="79"/>
        <v>1</v>
      </c>
      <c r="K234" s="24">
        <f t="shared" si="77"/>
        <v>6856.29</v>
      </c>
      <c r="L234" s="24">
        <f t="shared" si="74"/>
        <v>1084.9000000000001</v>
      </c>
      <c r="M234" s="554"/>
    </row>
    <row r="235" spans="1:13" s="4" customFormat="1" ht="82.5" customHeight="1" x14ac:dyDescent="0.25">
      <c r="A235" s="590" t="s">
        <v>572</v>
      </c>
      <c r="B235" s="49" t="s">
        <v>662</v>
      </c>
      <c r="C235" s="34" t="s">
        <v>212</v>
      </c>
      <c r="D235" s="50">
        <f>SUM(D236:D239)</f>
        <v>12.6</v>
      </c>
      <c r="E235" s="50">
        <f>SUM(E236:E239)</f>
        <v>12.6</v>
      </c>
      <c r="F235" s="50">
        <f>SUM(F236:F239)</f>
        <v>11.76</v>
      </c>
      <c r="G235" s="99">
        <f t="shared" si="78"/>
        <v>0.93300000000000005</v>
      </c>
      <c r="H235" s="24">
        <f>SUM(H236:H239)</f>
        <v>11.76</v>
      </c>
      <c r="I235" s="99">
        <f t="shared" si="75"/>
        <v>0.93300000000000005</v>
      </c>
      <c r="J235" s="99">
        <f t="shared" si="79"/>
        <v>1</v>
      </c>
      <c r="K235" s="50">
        <f>SUM(K236:K239)</f>
        <v>11.76</v>
      </c>
      <c r="L235" s="24">
        <f t="shared" si="74"/>
        <v>0.84</v>
      </c>
      <c r="M235" s="555" t="s">
        <v>1162</v>
      </c>
    </row>
    <row r="236" spans="1:13" s="4" customFormat="1" x14ac:dyDescent="0.25">
      <c r="A236" s="590"/>
      <c r="B236" s="411" t="s">
        <v>22</v>
      </c>
      <c r="C236" s="27"/>
      <c r="D236" s="410"/>
      <c r="E236" s="410"/>
      <c r="F236" s="24"/>
      <c r="G236" s="78" t="e">
        <f t="shared" si="78"/>
        <v>#DIV/0!</v>
      </c>
      <c r="H236" s="24"/>
      <c r="I236" s="78" t="e">
        <f t="shared" si="75"/>
        <v>#DIV/0!</v>
      </c>
      <c r="J236" s="78" t="e">
        <f t="shared" si="79"/>
        <v>#DIV/0!</v>
      </c>
      <c r="K236" s="24">
        <f t="shared" si="76"/>
        <v>0</v>
      </c>
      <c r="L236" s="24">
        <f t="shared" si="74"/>
        <v>0</v>
      </c>
      <c r="M236" s="555"/>
    </row>
    <row r="237" spans="1:13" s="4" customFormat="1" x14ac:dyDescent="0.25">
      <c r="A237" s="590"/>
      <c r="B237" s="411" t="s">
        <v>21</v>
      </c>
      <c r="C237" s="27"/>
      <c r="D237" s="24"/>
      <c r="E237" s="24"/>
      <c r="F237" s="24"/>
      <c r="G237" s="78" t="e">
        <f t="shared" si="78"/>
        <v>#DIV/0!</v>
      </c>
      <c r="H237" s="24"/>
      <c r="I237" s="78" t="e">
        <f t="shared" si="75"/>
        <v>#DIV/0!</v>
      </c>
      <c r="J237" s="78" t="e">
        <f t="shared" si="79"/>
        <v>#DIV/0!</v>
      </c>
      <c r="K237" s="24">
        <f t="shared" si="76"/>
        <v>0</v>
      </c>
      <c r="L237" s="24">
        <f t="shared" si="74"/>
        <v>0</v>
      </c>
      <c r="M237" s="555"/>
    </row>
    <row r="238" spans="1:13" s="4" customFormat="1" x14ac:dyDescent="0.25">
      <c r="A238" s="590"/>
      <c r="B238" s="411" t="s">
        <v>41</v>
      </c>
      <c r="C238" s="27"/>
      <c r="D238" s="24">
        <v>12.6</v>
      </c>
      <c r="E238" s="24">
        <v>12.6</v>
      </c>
      <c r="F238" s="24">
        <v>11.76</v>
      </c>
      <c r="G238" s="99">
        <f t="shared" si="78"/>
        <v>0.93300000000000005</v>
      </c>
      <c r="H238" s="24">
        <v>11.76</v>
      </c>
      <c r="I238" s="99">
        <f t="shared" si="75"/>
        <v>0.93300000000000005</v>
      </c>
      <c r="J238" s="99">
        <f t="shared" si="79"/>
        <v>1</v>
      </c>
      <c r="K238" s="24">
        <v>11.76</v>
      </c>
      <c r="L238" s="24">
        <f t="shared" si="74"/>
        <v>0.84</v>
      </c>
      <c r="M238" s="555"/>
    </row>
    <row r="239" spans="1:13" s="4" customFormat="1" x14ac:dyDescent="0.25">
      <c r="A239" s="590"/>
      <c r="B239" s="411" t="s">
        <v>23</v>
      </c>
      <c r="C239" s="27"/>
      <c r="D239" s="24"/>
      <c r="E239" s="24"/>
      <c r="F239" s="24"/>
      <c r="G239" s="78" t="e">
        <f t="shared" si="78"/>
        <v>#DIV/0!</v>
      </c>
      <c r="H239" s="24"/>
      <c r="I239" s="78" t="e">
        <f t="shared" si="75"/>
        <v>#DIV/0!</v>
      </c>
      <c r="J239" s="78" t="e">
        <f t="shared" si="79"/>
        <v>#DIV/0!</v>
      </c>
      <c r="K239" s="24">
        <f t="shared" si="76"/>
        <v>0</v>
      </c>
      <c r="L239" s="24">
        <f t="shared" si="74"/>
        <v>0</v>
      </c>
      <c r="M239" s="555"/>
    </row>
    <row r="240" spans="1:13" s="4" customFormat="1" ht="93.75" customHeight="1" x14ac:dyDescent="0.25">
      <c r="A240" s="590" t="s">
        <v>573</v>
      </c>
      <c r="B240" s="49" t="s">
        <v>385</v>
      </c>
      <c r="C240" s="34" t="s">
        <v>212</v>
      </c>
      <c r="D240" s="50">
        <f>SUM(D241:D244)</f>
        <v>7941.19</v>
      </c>
      <c r="E240" s="50">
        <f>SUM(E241:E244)</f>
        <v>7941.19</v>
      </c>
      <c r="F240" s="50">
        <f>SUM(F241:F244)</f>
        <v>6856.29</v>
      </c>
      <c r="G240" s="99">
        <f t="shared" si="78"/>
        <v>0.86299999999999999</v>
      </c>
      <c r="H240" s="24">
        <f>SUM(H241:H244)</f>
        <v>6856.29</v>
      </c>
      <c r="I240" s="99">
        <f t="shared" si="75"/>
        <v>0.86299999999999999</v>
      </c>
      <c r="J240" s="99">
        <f t="shared" si="79"/>
        <v>1</v>
      </c>
      <c r="K240" s="50">
        <f>SUM(K241:K244)</f>
        <v>6856.29</v>
      </c>
      <c r="L240" s="24">
        <f t="shared" si="74"/>
        <v>1084.9000000000001</v>
      </c>
      <c r="M240" s="555" t="s">
        <v>1165</v>
      </c>
    </row>
    <row r="241" spans="1:13" s="4" customFormat="1" x14ac:dyDescent="0.25">
      <c r="A241" s="590"/>
      <c r="B241" s="411" t="s">
        <v>22</v>
      </c>
      <c r="C241" s="27"/>
      <c r="D241" s="410"/>
      <c r="E241" s="410"/>
      <c r="F241" s="24"/>
      <c r="G241" s="78" t="e">
        <f t="shared" si="78"/>
        <v>#DIV/0!</v>
      </c>
      <c r="H241" s="24"/>
      <c r="I241" s="78" t="e">
        <f t="shared" si="75"/>
        <v>#DIV/0!</v>
      </c>
      <c r="J241" s="78" t="e">
        <f t="shared" si="79"/>
        <v>#DIV/0!</v>
      </c>
      <c r="K241" s="24">
        <f t="shared" si="76"/>
        <v>0</v>
      </c>
      <c r="L241" s="24">
        <f t="shared" si="74"/>
        <v>0</v>
      </c>
      <c r="M241" s="555"/>
    </row>
    <row r="242" spans="1:13" s="4" customFormat="1" x14ac:dyDescent="0.25">
      <c r="A242" s="590"/>
      <c r="B242" s="411" t="s">
        <v>21</v>
      </c>
      <c r="C242" s="27"/>
      <c r="D242" s="24"/>
      <c r="E242" s="24"/>
      <c r="F242" s="24"/>
      <c r="G242" s="78" t="e">
        <f t="shared" si="78"/>
        <v>#DIV/0!</v>
      </c>
      <c r="H242" s="24"/>
      <c r="I242" s="78" t="e">
        <f t="shared" si="75"/>
        <v>#DIV/0!</v>
      </c>
      <c r="J242" s="78" t="e">
        <f t="shared" si="79"/>
        <v>#DIV/0!</v>
      </c>
      <c r="K242" s="24">
        <f t="shared" si="76"/>
        <v>0</v>
      </c>
      <c r="L242" s="24">
        <f t="shared" si="74"/>
        <v>0</v>
      </c>
      <c r="M242" s="555"/>
    </row>
    <row r="243" spans="1:13" s="4" customFormat="1" x14ac:dyDescent="0.25">
      <c r="A243" s="590"/>
      <c r="B243" s="411" t="s">
        <v>41</v>
      </c>
      <c r="C243" s="27"/>
      <c r="D243" s="24"/>
      <c r="E243" s="24"/>
      <c r="F243" s="24"/>
      <c r="G243" s="78" t="e">
        <f t="shared" si="78"/>
        <v>#DIV/0!</v>
      </c>
      <c r="H243" s="24"/>
      <c r="I243" s="78" t="e">
        <f t="shared" si="75"/>
        <v>#DIV/0!</v>
      </c>
      <c r="J243" s="78" t="e">
        <f t="shared" si="79"/>
        <v>#DIV/0!</v>
      </c>
      <c r="K243" s="24">
        <f t="shared" si="76"/>
        <v>0</v>
      </c>
      <c r="L243" s="24">
        <f t="shared" si="74"/>
        <v>0</v>
      </c>
      <c r="M243" s="555"/>
    </row>
    <row r="244" spans="1:13" s="4" customFormat="1" x14ac:dyDescent="0.25">
      <c r="A244" s="590"/>
      <c r="B244" s="411" t="s">
        <v>23</v>
      </c>
      <c r="C244" s="27"/>
      <c r="D244" s="24">
        <v>7941.19</v>
      </c>
      <c r="E244" s="24">
        <v>7941.19</v>
      </c>
      <c r="F244" s="24">
        <v>6856.29</v>
      </c>
      <c r="G244" s="99">
        <f t="shared" si="78"/>
        <v>0.86299999999999999</v>
      </c>
      <c r="H244" s="24">
        <v>6856.29</v>
      </c>
      <c r="I244" s="99">
        <f t="shared" si="75"/>
        <v>0.86299999999999999</v>
      </c>
      <c r="J244" s="99">
        <f t="shared" si="79"/>
        <v>1</v>
      </c>
      <c r="K244" s="24">
        <v>6856.29</v>
      </c>
      <c r="L244" s="24">
        <f t="shared" si="74"/>
        <v>1084.9000000000001</v>
      </c>
      <c r="M244" s="555"/>
    </row>
    <row r="245" spans="1:13" s="4" customFormat="1" ht="58.5" customHeight="1" x14ac:dyDescent="0.25">
      <c r="A245" s="590" t="s">
        <v>721</v>
      </c>
      <c r="B245" s="49" t="s">
        <v>663</v>
      </c>
      <c r="C245" s="34" t="s">
        <v>212</v>
      </c>
      <c r="D245" s="50">
        <f>SUM(D246:D249)</f>
        <v>661.2</v>
      </c>
      <c r="E245" s="50">
        <f>SUM(E246:E249)</f>
        <v>661.2</v>
      </c>
      <c r="F245" s="50">
        <f>SUM(F246:F249)</f>
        <v>372.63</v>
      </c>
      <c r="G245" s="104">
        <f t="shared" si="78"/>
        <v>0.56399999999999995</v>
      </c>
      <c r="H245" s="50">
        <f>SUM(H246:H249)</f>
        <v>372.63</v>
      </c>
      <c r="I245" s="104">
        <f t="shared" si="75"/>
        <v>0.56399999999999995</v>
      </c>
      <c r="J245" s="104">
        <f t="shared" si="79"/>
        <v>1</v>
      </c>
      <c r="K245" s="50">
        <f>SUM(K246:K249)</f>
        <v>372.63</v>
      </c>
      <c r="L245" s="24">
        <f t="shared" si="74"/>
        <v>288.57</v>
      </c>
      <c r="M245" s="555" t="s">
        <v>1164</v>
      </c>
    </row>
    <row r="246" spans="1:13" s="4" customFormat="1" x14ac:dyDescent="0.25">
      <c r="A246" s="590"/>
      <c r="B246" s="411" t="s">
        <v>22</v>
      </c>
      <c r="C246" s="27"/>
      <c r="D246" s="410"/>
      <c r="E246" s="410"/>
      <c r="F246" s="24"/>
      <c r="G246" s="78" t="e">
        <f t="shared" si="78"/>
        <v>#DIV/0!</v>
      </c>
      <c r="H246" s="24"/>
      <c r="I246" s="78" t="e">
        <f t="shared" si="75"/>
        <v>#DIV/0!</v>
      </c>
      <c r="J246" s="78" t="e">
        <f t="shared" si="79"/>
        <v>#DIV/0!</v>
      </c>
      <c r="K246" s="24">
        <f t="shared" si="76"/>
        <v>0</v>
      </c>
      <c r="L246" s="24">
        <f t="shared" si="74"/>
        <v>0</v>
      </c>
      <c r="M246" s="555"/>
    </row>
    <row r="247" spans="1:13" s="4" customFormat="1" x14ac:dyDescent="0.25">
      <c r="A247" s="590"/>
      <c r="B247" s="411" t="s">
        <v>21</v>
      </c>
      <c r="C247" s="27"/>
      <c r="D247" s="24"/>
      <c r="E247" s="24"/>
      <c r="F247" s="24"/>
      <c r="G247" s="78" t="e">
        <f t="shared" si="78"/>
        <v>#DIV/0!</v>
      </c>
      <c r="H247" s="24"/>
      <c r="I247" s="78" t="e">
        <f t="shared" si="75"/>
        <v>#DIV/0!</v>
      </c>
      <c r="J247" s="78" t="e">
        <f t="shared" si="79"/>
        <v>#DIV/0!</v>
      </c>
      <c r="K247" s="24">
        <f t="shared" si="76"/>
        <v>0</v>
      </c>
      <c r="L247" s="24">
        <f t="shared" si="74"/>
        <v>0</v>
      </c>
      <c r="M247" s="555"/>
    </row>
    <row r="248" spans="1:13" s="4" customFormat="1" x14ac:dyDescent="0.25">
      <c r="A248" s="590"/>
      <c r="B248" s="411" t="s">
        <v>41</v>
      </c>
      <c r="C248" s="27"/>
      <c r="D248" s="24">
        <v>661.2</v>
      </c>
      <c r="E248" s="24">
        <v>661.2</v>
      </c>
      <c r="F248" s="24">
        <v>372.63</v>
      </c>
      <c r="G248" s="99">
        <f t="shared" si="78"/>
        <v>0.56399999999999995</v>
      </c>
      <c r="H248" s="24">
        <v>372.63</v>
      </c>
      <c r="I248" s="99">
        <f t="shared" si="75"/>
        <v>0.56399999999999995</v>
      </c>
      <c r="J248" s="99">
        <f t="shared" si="79"/>
        <v>1</v>
      </c>
      <c r="K248" s="24">
        <v>372.63</v>
      </c>
      <c r="L248" s="24">
        <f t="shared" si="74"/>
        <v>288.57</v>
      </c>
      <c r="M248" s="555"/>
    </row>
    <row r="249" spans="1:13" s="4" customFormat="1" x14ac:dyDescent="0.25">
      <c r="A249" s="590"/>
      <c r="B249" s="411" t="s">
        <v>23</v>
      </c>
      <c r="C249" s="27"/>
      <c r="D249" s="24"/>
      <c r="E249" s="24"/>
      <c r="F249" s="24"/>
      <c r="G249" s="78" t="e">
        <f t="shared" si="78"/>
        <v>#DIV/0!</v>
      </c>
      <c r="H249" s="24"/>
      <c r="I249" s="78" t="e">
        <f t="shared" si="75"/>
        <v>#DIV/0!</v>
      </c>
      <c r="J249" s="78" t="e">
        <f t="shared" si="79"/>
        <v>#DIV/0!</v>
      </c>
      <c r="K249" s="24">
        <f t="shared" si="76"/>
        <v>0</v>
      </c>
      <c r="L249" s="24">
        <f t="shared" si="74"/>
        <v>0</v>
      </c>
      <c r="M249" s="555"/>
    </row>
    <row r="250" spans="1:13" s="4" customFormat="1" ht="37.5" customHeight="1" x14ac:dyDescent="0.25">
      <c r="A250" s="650" t="s">
        <v>574</v>
      </c>
      <c r="B250" s="49" t="s">
        <v>386</v>
      </c>
      <c r="C250" s="34" t="s">
        <v>212</v>
      </c>
      <c r="D250" s="50">
        <f>SUM(D251:D254)</f>
        <v>367.7</v>
      </c>
      <c r="E250" s="50">
        <f>SUM(E251:E254)</f>
        <v>367.69</v>
      </c>
      <c r="F250" s="50">
        <f>SUM(F251:F254)</f>
        <v>367.69</v>
      </c>
      <c r="G250" s="104">
        <f>F250/E250</f>
        <v>1</v>
      </c>
      <c r="H250" s="50">
        <f>SUM(H251:H254)</f>
        <v>367.69</v>
      </c>
      <c r="I250" s="99">
        <f t="shared" si="75"/>
        <v>1</v>
      </c>
      <c r="J250" s="104">
        <f>H250/F250</f>
        <v>1</v>
      </c>
      <c r="K250" s="24">
        <v>367.69</v>
      </c>
      <c r="L250" s="24">
        <f t="shared" si="74"/>
        <v>0</v>
      </c>
      <c r="M250" s="555" t="s">
        <v>1162</v>
      </c>
    </row>
    <row r="251" spans="1:13" s="4" customFormat="1" x14ac:dyDescent="0.25">
      <c r="A251" s="650"/>
      <c r="B251" s="411" t="s">
        <v>22</v>
      </c>
      <c r="C251" s="27"/>
      <c r="D251" s="410"/>
      <c r="E251" s="410"/>
      <c r="F251" s="24"/>
      <c r="G251" s="78" t="e">
        <f t="shared" ref="G251:G279" si="81">F251/E251</f>
        <v>#DIV/0!</v>
      </c>
      <c r="H251" s="24"/>
      <c r="I251" s="78" t="e">
        <f t="shared" si="75"/>
        <v>#DIV/0!</v>
      </c>
      <c r="J251" s="78" t="e">
        <f t="shared" ref="J251:J279" si="82">H251/F251</f>
        <v>#DIV/0!</v>
      </c>
      <c r="K251" s="24">
        <f t="shared" si="76"/>
        <v>0</v>
      </c>
      <c r="L251" s="24">
        <f t="shared" si="74"/>
        <v>0</v>
      </c>
      <c r="M251" s="555"/>
    </row>
    <row r="252" spans="1:13" s="4" customFormat="1" x14ac:dyDescent="0.25">
      <c r="A252" s="650"/>
      <c r="B252" s="411" t="s">
        <v>21</v>
      </c>
      <c r="C252" s="27"/>
      <c r="D252" s="24"/>
      <c r="E252" s="24"/>
      <c r="F252" s="24"/>
      <c r="G252" s="78" t="e">
        <f t="shared" si="81"/>
        <v>#DIV/0!</v>
      </c>
      <c r="H252" s="24"/>
      <c r="I252" s="78" t="e">
        <f t="shared" si="75"/>
        <v>#DIV/0!</v>
      </c>
      <c r="J252" s="78" t="e">
        <f t="shared" si="82"/>
        <v>#DIV/0!</v>
      </c>
      <c r="K252" s="24">
        <f t="shared" si="76"/>
        <v>0</v>
      </c>
      <c r="L252" s="24">
        <f t="shared" si="74"/>
        <v>0</v>
      </c>
      <c r="M252" s="555"/>
    </row>
    <row r="253" spans="1:13" s="4" customFormat="1" x14ac:dyDescent="0.25">
      <c r="A253" s="650"/>
      <c r="B253" s="411" t="s">
        <v>41</v>
      </c>
      <c r="C253" s="27"/>
      <c r="D253" s="24">
        <v>367.7</v>
      </c>
      <c r="E253" s="24">
        <v>367.69</v>
      </c>
      <c r="F253" s="24">
        <v>367.69</v>
      </c>
      <c r="G253" s="99">
        <f t="shared" si="81"/>
        <v>1</v>
      </c>
      <c r="H253" s="24">
        <v>367.69</v>
      </c>
      <c r="I253" s="99">
        <f t="shared" si="75"/>
        <v>1</v>
      </c>
      <c r="J253" s="99">
        <f t="shared" si="82"/>
        <v>1</v>
      </c>
      <c r="K253" s="24">
        <v>367.69</v>
      </c>
      <c r="L253" s="24">
        <f t="shared" si="74"/>
        <v>0</v>
      </c>
      <c r="M253" s="555"/>
    </row>
    <row r="254" spans="1:13" s="4" customFormat="1" x14ac:dyDescent="0.25">
      <c r="A254" s="650"/>
      <c r="B254" s="411" t="s">
        <v>23</v>
      </c>
      <c r="C254" s="27"/>
      <c r="D254" s="24"/>
      <c r="E254" s="24"/>
      <c r="F254" s="24"/>
      <c r="G254" s="78" t="e">
        <f t="shared" si="81"/>
        <v>#DIV/0!</v>
      </c>
      <c r="H254" s="24"/>
      <c r="I254" s="78" t="e">
        <f t="shared" si="75"/>
        <v>#DIV/0!</v>
      </c>
      <c r="J254" s="78" t="e">
        <f t="shared" si="82"/>
        <v>#DIV/0!</v>
      </c>
      <c r="K254" s="24">
        <f t="shared" si="76"/>
        <v>0</v>
      </c>
      <c r="L254" s="24">
        <f t="shared" si="74"/>
        <v>0</v>
      </c>
      <c r="M254" s="555"/>
    </row>
    <row r="255" spans="1:13" s="51" customFormat="1" ht="37.5" x14ac:dyDescent="0.25">
      <c r="A255" s="590" t="s">
        <v>575</v>
      </c>
      <c r="B255" s="49" t="s">
        <v>583</v>
      </c>
      <c r="C255" s="34" t="s">
        <v>212</v>
      </c>
      <c r="D255" s="50">
        <f>SUM(D256:D259)</f>
        <v>55</v>
      </c>
      <c r="E255" s="50">
        <f>SUM(E256:E259)</f>
        <v>55</v>
      </c>
      <c r="F255" s="50">
        <f>SUM(F256:F259)</f>
        <v>54</v>
      </c>
      <c r="G255" s="104">
        <f t="shared" si="81"/>
        <v>0.98199999999999998</v>
      </c>
      <c r="H255" s="50">
        <f>SUM(H256:H259)</f>
        <v>54</v>
      </c>
      <c r="I255" s="104">
        <f t="shared" si="75"/>
        <v>0.98199999999999998</v>
      </c>
      <c r="J255" s="104">
        <f t="shared" si="82"/>
        <v>1</v>
      </c>
      <c r="K255" s="50">
        <f>SUM(K256:K259)</f>
        <v>54</v>
      </c>
      <c r="L255" s="24">
        <f t="shared" si="74"/>
        <v>1</v>
      </c>
      <c r="M255" s="555" t="s">
        <v>1162</v>
      </c>
    </row>
    <row r="256" spans="1:13" s="4" customFormat="1" x14ac:dyDescent="0.25">
      <c r="A256" s="590"/>
      <c r="B256" s="411" t="s">
        <v>22</v>
      </c>
      <c r="C256" s="27"/>
      <c r="D256" s="24">
        <f>D261+D266</f>
        <v>0</v>
      </c>
      <c r="E256" s="24">
        <f t="shared" ref="E256:F256" si="83">E261+E266</f>
        <v>0</v>
      </c>
      <c r="F256" s="24">
        <f t="shared" si="83"/>
        <v>0</v>
      </c>
      <c r="G256" s="78" t="e">
        <f t="shared" si="81"/>
        <v>#DIV/0!</v>
      </c>
      <c r="H256" s="24"/>
      <c r="I256" s="78" t="e">
        <f t="shared" si="75"/>
        <v>#DIV/0!</v>
      </c>
      <c r="J256" s="78" t="e">
        <f t="shared" si="82"/>
        <v>#DIV/0!</v>
      </c>
      <c r="K256" s="24">
        <f t="shared" si="76"/>
        <v>0</v>
      </c>
      <c r="L256" s="24">
        <f t="shared" si="74"/>
        <v>0</v>
      </c>
      <c r="M256" s="555"/>
    </row>
    <row r="257" spans="1:13" s="4" customFormat="1" x14ac:dyDescent="0.25">
      <c r="A257" s="590"/>
      <c r="B257" s="411" t="s">
        <v>21</v>
      </c>
      <c r="C257" s="27"/>
      <c r="D257" s="24">
        <f t="shared" ref="D257:E259" si="84">D262+D267</f>
        <v>0</v>
      </c>
      <c r="E257" s="24">
        <f t="shared" si="84"/>
        <v>0</v>
      </c>
      <c r="F257" s="24"/>
      <c r="G257" s="78" t="e">
        <f t="shared" si="81"/>
        <v>#DIV/0!</v>
      </c>
      <c r="H257" s="24"/>
      <c r="I257" s="78" t="e">
        <f t="shared" si="75"/>
        <v>#DIV/0!</v>
      </c>
      <c r="J257" s="78" t="e">
        <f t="shared" si="82"/>
        <v>#DIV/0!</v>
      </c>
      <c r="K257" s="24">
        <f t="shared" si="76"/>
        <v>0</v>
      </c>
      <c r="L257" s="24">
        <f t="shared" si="74"/>
        <v>0</v>
      </c>
      <c r="M257" s="555"/>
    </row>
    <row r="258" spans="1:13" s="4" customFormat="1" x14ac:dyDescent="0.25">
      <c r="A258" s="590"/>
      <c r="B258" s="411" t="s">
        <v>41</v>
      </c>
      <c r="C258" s="27"/>
      <c r="D258" s="24">
        <f t="shared" si="84"/>
        <v>55</v>
      </c>
      <c r="E258" s="24">
        <f t="shared" si="84"/>
        <v>55</v>
      </c>
      <c r="F258" s="24">
        <v>54</v>
      </c>
      <c r="G258" s="99">
        <f t="shared" si="81"/>
        <v>0.98199999999999998</v>
      </c>
      <c r="H258" s="24">
        <v>54</v>
      </c>
      <c r="I258" s="99">
        <f t="shared" si="75"/>
        <v>0.98199999999999998</v>
      </c>
      <c r="J258" s="99">
        <f t="shared" si="82"/>
        <v>1</v>
      </c>
      <c r="K258" s="24">
        <v>54</v>
      </c>
      <c r="L258" s="24">
        <f t="shared" si="74"/>
        <v>1</v>
      </c>
      <c r="M258" s="555"/>
    </row>
    <row r="259" spans="1:13" s="4" customFormat="1" x14ac:dyDescent="0.25">
      <c r="A259" s="590"/>
      <c r="B259" s="411" t="s">
        <v>23</v>
      </c>
      <c r="C259" s="27"/>
      <c r="D259" s="24">
        <f t="shared" si="84"/>
        <v>0</v>
      </c>
      <c r="E259" s="24">
        <f t="shared" si="84"/>
        <v>0</v>
      </c>
      <c r="F259" s="24"/>
      <c r="G259" s="78" t="e">
        <f t="shared" si="81"/>
        <v>#DIV/0!</v>
      </c>
      <c r="H259" s="24"/>
      <c r="I259" s="78" t="e">
        <f t="shared" si="75"/>
        <v>#DIV/0!</v>
      </c>
      <c r="J259" s="78" t="e">
        <f t="shared" si="82"/>
        <v>#DIV/0!</v>
      </c>
      <c r="K259" s="24">
        <f t="shared" si="76"/>
        <v>0</v>
      </c>
      <c r="L259" s="24">
        <f t="shared" si="74"/>
        <v>0</v>
      </c>
      <c r="M259" s="555"/>
    </row>
    <row r="260" spans="1:13" s="4" customFormat="1" ht="56.25" x14ac:dyDescent="0.25">
      <c r="A260" s="590" t="s">
        <v>722</v>
      </c>
      <c r="B260" s="49" t="s">
        <v>387</v>
      </c>
      <c r="C260" s="34" t="s">
        <v>212</v>
      </c>
      <c r="D260" s="50">
        <f>SUM(D261:D264)</f>
        <v>7</v>
      </c>
      <c r="E260" s="50">
        <f>SUM(E261:E264)</f>
        <v>7</v>
      </c>
      <c r="F260" s="50">
        <f>SUM(F261:F264)</f>
        <v>6</v>
      </c>
      <c r="G260" s="99">
        <f t="shared" si="81"/>
        <v>0.85699999999999998</v>
      </c>
      <c r="H260" s="24">
        <f>SUM(H261:H264)</f>
        <v>6</v>
      </c>
      <c r="I260" s="99">
        <f t="shared" si="75"/>
        <v>0.85699999999999998</v>
      </c>
      <c r="J260" s="99">
        <f t="shared" si="82"/>
        <v>1</v>
      </c>
      <c r="K260" s="50">
        <f>SUM(K261:K264)</f>
        <v>6</v>
      </c>
      <c r="L260" s="24">
        <f t="shared" si="74"/>
        <v>1</v>
      </c>
      <c r="M260" s="555" t="s">
        <v>1162</v>
      </c>
    </row>
    <row r="261" spans="1:13" s="4" customFormat="1" x14ac:dyDescent="0.25">
      <c r="A261" s="590"/>
      <c r="B261" s="411" t="s">
        <v>22</v>
      </c>
      <c r="C261" s="27"/>
      <c r="D261" s="24"/>
      <c r="E261" s="24"/>
      <c r="F261" s="24"/>
      <c r="G261" s="78" t="e">
        <f t="shared" si="81"/>
        <v>#DIV/0!</v>
      </c>
      <c r="H261" s="24"/>
      <c r="I261" s="78" t="e">
        <f t="shared" si="75"/>
        <v>#DIV/0!</v>
      </c>
      <c r="J261" s="78" t="e">
        <f t="shared" si="82"/>
        <v>#DIV/0!</v>
      </c>
      <c r="K261" s="24">
        <f t="shared" si="76"/>
        <v>0</v>
      </c>
      <c r="L261" s="24">
        <f t="shared" si="74"/>
        <v>0</v>
      </c>
      <c r="M261" s="555"/>
    </row>
    <row r="262" spans="1:13" s="4" customFormat="1" x14ac:dyDescent="0.25">
      <c r="A262" s="590"/>
      <c r="B262" s="411" t="s">
        <v>21</v>
      </c>
      <c r="C262" s="27"/>
      <c r="D262" s="412"/>
      <c r="E262" s="410"/>
      <c r="F262" s="24"/>
      <c r="G262" s="78" t="e">
        <f t="shared" si="81"/>
        <v>#DIV/0!</v>
      </c>
      <c r="H262" s="24"/>
      <c r="I262" s="78" t="e">
        <f t="shared" si="75"/>
        <v>#DIV/0!</v>
      </c>
      <c r="J262" s="78" t="e">
        <f t="shared" si="82"/>
        <v>#DIV/0!</v>
      </c>
      <c r="K262" s="24">
        <f t="shared" si="76"/>
        <v>0</v>
      </c>
      <c r="L262" s="24">
        <f t="shared" si="74"/>
        <v>0</v>
      </c>
      <c r="M262" s="555"/>
    </row>
    <row r="263" spans="1:13" s="4" customFormat="1" x14ac:dyDescent="0.25">
      <c r="A263" s="590"/>
      <c r="B263" s="411" t="s">
        <v>41</v>
      </c>
      <c r="C263" s="27"/>
      <c r="D263" s="114">
        <v>7</v>
      </c>
      <c r="E263" s="114">
        <v>7</v>
      </c>
      <c r="F263" s="24">
        <v>6</v>
      </c>
      <c r="G263" s="99">
        <f t="shared" si="81"/>
        <v>0.85699999999999998</v>
      </c>
      <c r="H263" s="24">
        <v>6</v>
      </c>
      <c r="I263" s="99">
        <f t="shared" si="75"/>
        <v>0.85699999999999998</v>
      </c>
      <c r="J263" s="99">
        <f t="shared" si="82"/>
        <v>1</v>
      </c>
      <c r="K263" s="24">
        <v>6</v>
      </c>
      <c r="L263" s="24">
        <f t="shared" si="74"/>
        <v>1</v>
      </c>
      <c r="M263" s="555"/>
    </row>
    <row r="264" spans="1:13" s="4" customFormat="1" x14ac:dyDescent="0.25">
      <c r="A264" s="590"/>
      <c r="B264" s="411" t="s">
        <v>23</v>
      </c>
      <c r="C264" s="27"/>
      <c r="D264" s="24"/>
      <c r="E264" s="24"/>
      <c r="F264" s="24"/>
      <c r="G264" s="78" t="e">
        <f t="shared" si="81"/>
        <v>#DIV/0!</v>
      </c>
      <c r="H264" s="24"/>
      <c r="I264" s="78" t="e">
        <f t="shared" si="75"/>
        <v>#DIV/0!</v>
      </c>
      <c r="J264" s="78" t="e">
        <f t="shared" si="82"/>
        <v>#DIV/0!</v>
      </c>
      <c r="K264" s="24">
        <f t="shared" si="76"/>
        <v>0</v>
      </c>
      <c r="L264" s="24">
        <f t="shared" si="74"/>
        <v>0</v>
      </c>
      <c r="M264" s="555"/>
    </row>
    <row r="265" spans="1:13" s="4" customFormat="1" ht="37.5" customHeight="1" x14ac:dyDescent="0.25">
      <c r="A265" s="590" t="s">
        <v>723</v>
      </c>
      <c r="B265" s="49" t="s">
        <v>388</v>
      </c>
      <c r="C265" s="34" t="s">
        <v>212</v>
      </c>
      <c r="D265" s="50">
        <f>SUM(D266:D269)</f>
        <v>48</v>
      </c>
      <c r="E265" s="50">
        <f>SUM(E266:E269)</f>
        <v>48</v>
      </c>
      <c r="F265" s="50">
        <f>SUM(F266:F269)</f>
        <v>48</v>
      </c>
      <c r="G265" s="99">
        <f t="shared" si="81"/>
        <v>1</v>
      </c>
      <c r="H265" s="50">
        <f>SUM(H266:H269)</f>
        <v>48</v>
      </c>
      <c r="I265" s="104">
        <f t="shared" si="75"/>
        <v>1</v>
      </c>
      <c r="J265" s="104">
        <f t="shared" si="82"/>
        <v>1</v>
      </c>
      <c r="K265" s="50">
        <f t="shared" si="76"/>
        <v>48</v>
      </c>
      <c r="L265" s="24">
        <f t="shared" si="74"/>
        <v>0</v>
      </c>
      <c r="M265" s="555" t="s">
        <v>1162</v>
      </c>
    </row>
    <row r="266" spans="1:13" s="4" customFormat="1" x14ac:dyDescent="0.25">
      <c r="A266" s="590"/>
      <c r="B266" s="411" t="s">
        <v>22</v>
      </c>
      <c r="C266" s="27"/>
      <c r="D266" s="24"/>
      <c r="E266" s="24"/>
      <c r="F266" s="24"/>
      <c r="G266" s="78" t="e">
        <f t="shared" si="81"/>
        <v>#DIV/0!</v>
      </c>
      <c r="H266" s="24"/>
      <c r="I266" s="78" t="e">
        <f t="shared" si="75"/>
        <v>#DIV/0!</v>
      </c>
      <c r="J266" s="78" t="e">
        <f t="shared" si="82"/>
        <v>#DIV/0!</v>
      </c>
      <c r="K266" s="24">
        <f t="shared" si="76"/>
        <v>0</v>
      </c>
      <c r="L266" s="24">
        <f t="shared" si="74"/>
        <v>0</v>
      </c>
      <c r="M266" s="555"/>
    </row>
    <row r="267" spans="1:13" s="4" customFormat="1" x14ac:dyDescent="0.25">
      <c r="A267" s="590"/>
      <c r="B267" s="411" t="s">
        <v>21</v>
      </c>
      <c r="C267" s="27"/>
      <c r="D267" s="24"/>
      <c r="E267" s="24"/>
      <c r="F267" s="24"/>
      <c r="G267" s="78" t="e">
        <f t="shared" si="81"/>
        <v>#DIV/0!</v>
      </c>
      <c r="H267" s="24"/>
      <c r="I267" s="78" t="e">
        <f t="shared" si="75"/>
        <v>#DIV/0!</v>
      </c>
      <c r="J267" s="78" t="e">
        <f t="shared" si="82"/>
        <v>#DIV/0!</v>
      </c>
      <c r="K267" s="24">
        <f t="shared" si="76"/>
        <v>0</v>
      </c>
      <c r="L267" s="24">
        <f t="shared" si="74"/>
        <v>0</v>
      </c>
      <c r="M267" s="555"/>
    </row>
    <row r="268" spans="1:13" s="4" customFormat="1" x14ac:dyDescent="0.25">
      <c r="A268" s="590"/>
      <c r="B268" s="411" t="s">
        <v>41</v>
      </c>
      <c r="C268" s="27"/>
      <c r="D268" s="24">
        <v>48</v>
      </c>
      <c r="E268" s="24">
        <v>48</v>
      </c>
      <c r="F268" s="24">
        <v>48</v>
      </c>
      <c r="G268" s="99">
        <f t="shared" si="81"/>
        <v>1</v>
      </c>
      <c r="H268" s="24">
        <v>48</v>
      </c>
      <c r="I268" s="99">
        <f t="shared" si="75"/>
        <v>1</v>
      </c>
      <c r="J268" s="99">
        <f t="shared" si="82"/>
        <v>1</v>
      </c>
      <c r="K268" s="24">
        <f t="shared" si="76"/>
        <v>48</v>
      </c>
      <c r="L268" s="24">
        <f t="shared" si="74"/>
        <v>0</v>
      </c>
      <c r="M268" s="555"/>
    </row>
    <row r="269" spans="1:13" s="4" customFormat="1" x14ac:dyDescent="0.25">
      <c r="A269" s="590"/>
      <c r="B269" s="411" t="s">
        <v>23</v>
      </c>
      <c r="C269" s="27"/>
      <c r="D269" s="24"/>
      <c r="E269" s="24"/>
      <c r="F269" s="24"/>
      <c r="G269" s="78" t="e">
        <f t="shared" si="81"/>
        <v>#DIV/0!</v>
      </c>
      <c r="H269" s="24"/>
      <c r="I269" s="78" t="e">
        <f t="shared" si="75"/>
        <v>#DIV/0!</v>
      </c>
      <c r="J269" s="78" t="e">
        <f t="shared" si="82"/>
        <v>#DIV/0!</v>
      </c>
      <c r="K269" s="24">
        <f t="shared" si="76"/>
        <v>0</v>
      </c>
      <c r="L269" s="24">
        <f t="shared" si="74"/>
        <v>0</v>
      </c>
      <c r="M269" s="555"/>
    </row>
    <row r="270" spans="1:13" s="51" customFormat="1" ht="75" x14ac:dyDescent="0.25">
      <c r="A270" s="590" t="s">
        <v>576</v>
      </c>
      <c r="B270" s="49" t="s">
        <v>585</v>
      </c>
      <c r="C270" s="34" t="s">
        <v>212</v>
      </c>
      <c r="D270" s="50">
        <f>SUM(D271:D274)</f>
        <v>12.55</v>
      </c>
      <c r="E270" s="50">
        <f>SUM(E271:E274)</f>
        <v>12.55</v>
      </c>
      <c r="F270" s="50">
        <f>SUM(F271:F274)</f>
        <v>12</v>
      </c>
      <c r="G270" s="99">
        <f t="shared" si="81"/>
        <v>0.95599999999999996</v>
      </c>
      <c r="H270" s="50">
        <f>SUM(H271:H274)</f>
        <v>12</v>
      </c>
      <c r="I270" s="99">
        <f t="shared" si="75"/>
        <v>0.95599999999999996</v>
      </c>
      <c r="J270" s="99">
        <f t="shared" si="82"/>
        <v>1</v>
      </c>
      <c r="K270" s="50">
        <f>SUM(K271:K274)</f>
        <v>12</v>
      </c>
      <c r="L270" s="24">
        <f t="shared" si="74"/>
        <v>0.55000000000000004</v>
      </c>
      <c r="M270" s="555" t="s">
        <v>1087</v>
      </c>
    </row>
    <row r="271" spans="1:13" s="4" customFormat="1" x14ac:dyDescent="0.25">
      <c r="A271" s="590"/>
      <c r="B271" s="411" t="s">
        <v>22</v>
      </c>
      <c r="C271" s="27"/>
      <c r="D271" s="410"/>
      <c r="E271" s="410"/>
      <c r="F271" s="24"/>
      <c r="G271" s="78" t="e">
        <f t="shared" si="81"/>
        <v>#DIV/0!</v>
      </c>
      <c r="H271" s="24"/>
      <c r="I271" s="78" t="e">
        <f t="shared" si="75"/>
        <v>#DIV/0!</v>
      </c>
      <c r="J271" s="78" t="e">
        <f t="shared" si="82"/>
        <v>#DIV/0!</v>
      </c>
      <c r="K271" s="24">
        <f t="shared" si="76"/>
        <v>0</v>
      </c>
      <c r="L271" s="24">
        <f t="shared" si="74"/>
        <v>0</v>
      </c>
      <c r="M271" s="555"/>
    </row>
    <row r="272" spans="1:13" s="4" customFormat="1" x14ac:dyDescent="0.25">
      <c r="A272" s="590"/>
      <c r="B272" s="411" t="s">
        <v>21</v>
      </c>
      <c r="C272" s="27"/>
      <c r="D272" s="24"/>
      <c r="E272" s="24"/>
      <c r="F272" s="24"/>
      <c r="G272" s="78" t="e">
        <f t="shared" si="81"/>
        <v>#DIV/0!</v>
      </c>
      <c r="H272" s="24"/>
      <c r="I272" s="78" t="e">
        <f t="shared" si="75"/>
        <v>#DIV/0!</v>
      </c>
      <c r="J272" s="78" t="e">
        <f t="shared" si="82"/>
        <v>#DIV/0!</v>
      </c>
      <c r="K272" s="24">
        <f t="shared" si="76"/>
        <v>0</v>
      </c>
      <c r="L272" s="24">
        <f t="shared" si="74"/>
        <v>0</v>
      </c>
      <c r="M272" s="555"/>
    </row>
    <row r="273" spans="1:13" s="4" customFormat="1" x14ac:dyDescent="0.25">
      <c r="A273" s="590"/>
      <c r="B273" s="411" t="s">
        <v>41</v>
      </c>
      <c r="C273" s="27"/>
      <c r="D273" s="24">
        <v>12.55</v>
      </c>
      <c r="E273" s="24">
        <v>12.55</v>
      </c>
      <c r="F273" s="24">
        <v>12</v>
      </c>
      <c r="G273" s="99">
        <f t="shared" si="81"/>
        <v>0.95599999999999996</v>
      </c>
      <c r="H273" s="24">
        <v>12</v>
      </c>
      <c r="I273" s="99">
        <f t="shared" si="75"/>
        <v>0.95599999999999996</v>
      </c>
      <c r="J273" s="99">
        <f t="shared" si="82"/>
        <v>1</v>
      </c>
      <c r="K273" s="24">
        <v>12</v>
      </c>
      <c r="L273" s="24">
        <f t="shared" ref="L273:L336" si="85">E273-H273</f>
        <v>0.55000000000000004</v>
      </c>
      <c r="M273" s="555"/>
    </row>
    <row r="274" spans="1:13" s="4" customFormat="1" x14ac:dyDescent="0.25">
      <c r="A274" s="652"/>
      <c r="B274" s="411" t="s">
        <v>23</v>
      </c>
      <c r="C274" s="27"/>
      <c r="D274" s="24"/>
      <c r="E274" s="24"/>
      <c r="F274" s="24"/>
      <c r="G274" s="78" t="e">
        <f t="shared" si="81"/>
        <v>#DIV/0!</v>
      </c>
      <c r="H274" s="24"/>
      <c r="I274" s="78" t="e">
        <f t="shared" si="75"/>
        <v>#DIV/0!</v>
      </c>
      <c r="J274" s="78" t="e">
        <f t="shared" si="82"/>
        <v>#DIV/0!</v>
      </c>
      <c r="K274" s="24">
        <f t="shared" si="76"/>
        <v>0</v>
      </c>
      <c r="L274" s="24">
        <f t="shared" si="85"/>
        <v>0</v>
      </c>
      <c r="M274" s="555"/>
    </row>
    <row r="275" spans="1:13" s="51" customFormat="1" ht="37.5" x14ac:dyDescent="0.25">
      <c r="A275" s="726" t="s">
        <v>577</v>
      </c>
      <c r="B275" s="323" t="s">
        <v>588</v>
      </c>
      <c r="C275" s="319" t="s">
        <v>212</v>
      </c>
      <c r="D275" s="320">
        <f>SUM(D276:D279)</f>
        <v>229.65</v>
      </c>
      <c r="E275" s="320">
        <f>SUM(E276:E279)</f>
        <v>229.65</v>
      </c>
      <c r="F275" s="320">
        <f>SUM(F276:F279)</f>
        <v>219.95</v>
      </c>
      <c r="G275" s="321">
        <f t="shared" si="81"/>
        <v>0.95799999999999996</v>
      </c>
      <c r="H275" s="320">
        <f>SUM(H276:H279)</f>
        <v>219.95</v>
      </c>
      <c r="I275" s="322">
        <f t="shared" si="75"/>
        <v>0.95799999999999996</v>
      </c>
      <c r="J275" s="321">
        <f t="shared" si="82"/>
        <v>1</v>
      </c>
      <c r="K275" s="320">
        <f>SUM(K276:K279)</f>
        <v>219.95</v>
      </c>
      <c r="L275" s="24">
        <f t="shared" si="85"/>
        <v>9.6999999999999993</v>
      </c>
      <c r="M275" s="655"/>
    </row>
    <row r="276" spans="1:13" s="4" customFormat="1" x14ac:dyDescent="0.25">
      <c r="A276" s="727"/>
      <c r="B276" s="324" t="s">
        <v>22</v>
      </c>
      <c r="C276" s="27"/>
      <c r="D276" s="24">
        <f>D281</f>
        <v>0</v>
      </c>
      <c r="E276" s="24">
        <f>E281</f>
        <v>0</v>
      </c>
      <c r="F276" s="24">
        <f>F281</f>
        <v>0</v>
      </c>
      <c r="G276" s="98" t="e">
        <f t="shared" si="81"/>
        <v>#DIV/0!</v>
      </c>
      <c r="H276" s="24"/>
      <c r="I276" s="78" t="e">
        <f t="shared" si="75"/>
        <v>#DIV/0!</v>
      </c>
      <c r="J276" s="98" t="e">
        <f t="shared" si="82"/>
        <v>#DIV/0!</v>
      </c>
      <c r="K276" s="50">
        <f t="shared" si="76"/>
        <v>0</v>
      </c>
      <c r="L276" s="24">
        <f t="shared" si="85"/>
        <v>0</v>
      </c>
      <c r="M276" s="656"/>
    </row>
    <row r="277" spans="1:13" s="4" customFormat="1" x14ac:dyDescent="0.25">
      <c r="A277" s="727"/>
      <c r="B277" s="324" t="s">
        <v>21</v>
      </c>
      <c r="C277" s="27"/>
      <c r="D277" s="24">
        <f t="shared" ref="D277:F279" si="86">D282</f>
        <v>0</v>
      </c>
      <c r="E277" s="24">
        <f t="shared" si="86"/>
        <v>0</v>
      </c>
      <c r="F277" s="24">
        <f t="shared" si="86"/>
        <v>0</v>
      </c>
      <c r="G277" s="98" t="e">
        <f t="shared" si="81"/>
        <v>#DIV/0!</v>
      </c>
      <c r="H277" s="24"/>
      <c r="I277" s="78" t="e">
        <f t="shared" ref="I277:I314" si="87">H277/E277</f>
        <v>#DIV/0!</v>
      </c>
      <c r="J277" s="98" t="e">
        <f t="shared" si="82"/>
        <v>#DIV/0!</v>
      </c>
      <c r="K277" s="24">
        <f t="shared" ref="K277:K314" si="88">E277</f>
        <v>0</v>
      </c>
      <c r="L277" s="24">
        <f t="shared" si="85"/>
        <v>0</v>
      </c>
      <c r="M277" s="656"/>
    </row>
    <row r="278" spans="1:13" s="4" customFormat="1" x14ac:dyDescent="0.25">
      <c r="A278" s="727"/>
      <c r="B278" s="324" t="s">
        <v>41</v>
      </c>
      <c r="C278" s="27"/>
      <c r="D278" s="24">
        <f t="shared" si="86"/>
        <v>0</v>
      </c>
      <c r="E278" s="24">
        <f t="shared" si="86"/>
        <v>0</v>
      </c>
      <c r="F278" s="24">
        <f t="shared" si="86"/>
        <v>0</v>
      </c>
      <c r="G278" s="98" t="e">
        <f t="shared" si="81"/>
        <v>#DIV/0!</v>
      </c>
      <c r="H278" s="24"/>
      <c r="I278" s="78" t="e">
        <f t="shared" si="87"/>
        <v>#DIV/0!</v>
      </c>
      <c r="J278" s="98" t="e">
        <f t="shared" si="82"/>
        <v>#DIV/0!</v>
      </c>
      <c r="K278" s="24">
        <f t="shared" si="88"/>
        <v>0</v>
      </c>
      <c r="L278" s="24">
        <f t="shared" si="85"/>
        <v>0</v>
      </c>
      <c r="M278" s="656"/>
    </row>
    <row r="279" spans="1:13" s="4" customFormat="1" x14ac:dyDescent="0.25">
      <c r="A279" s="728"/>
      <c r="B279" s="411" t="s">
        <v>23</v>
      </c>
      <c r="C279" s="27"/>
      <c r="D279" s="24">
        <f>D284</f>
        <v>229.65</v>
      </c>
      <c r="E279" s="24">
        <f t="shared" si="86"/>
        <v>229.65</v>
      </c>
      <c r="F279" s="24">
        <f t="shared" si="86"/>
        <v>219.95</v>
      </c>
      <c r="G279" s="99">
        <f t="shared" si="81"/>
        <v>0.95799999999999996</v>
      </c>
      <c r="H279" s="24">
        <f>H284</f>
        <v>219.95</v>
      </c>
      <c r="I279" s="99">
        <f t="shared" si="87"/>
        <v>0.95799999999999996</v>
      </c>
      <c r="J279" s="99">
        <f t="shared" si="82"/>
        <v>1</v>
      </c>
      <c r="K279" s="24">
        <f>K284</f>
        <v>219.95</v>
      </c>
      <c r="L279" s="24">
        <f t="shared" si="85"/>
        <v>9.6999999999999993</v>
      </c>
      <c r="M279" s="657"/>
    </row>
    <row r="280" spans="1:13" s="4" customFormat="1" ht="37.5" x14ac:dyDescent="0.25">
      <c r="A280" s="729" t="s">
        <v>724</v>
      </c>
      <c r="B280" s="49" t="s">
        <v>664</v>
      </c>
      <c r="C280" s="34" t="s">
        <v>212</v>
      </c>
      <c r="D280" s="50">
        <f>SUM(D281:D284)</f>
        <v>229.65</v>
      </c>
      <c r="E280" s="50">
        <f>SUM(E281:E284)</f>
        <v>229.65</v>
      </c>
      <c r="F280" s="50">
        <f>SUM(F281:F284)</f>
        <v>219.95</v>
      </c>
      <c r="G280" s="104">
        <f>F280/E280</f>
        <v>0.95799999999999996</v>
      </c>
      <c r="H280" s="50">
        <f>SUM(H281:H284)</f>
        <v>219.95</v>
      </c>
      <c r="I280" s="99">
        <f t="shared" si="87"/>
        <v>0.95799999999999996</v>
      </c>
      <c r="J280" s="104">
        <f>H280/F280</f>
        <v>1</v>
      </c>
      <c r="K280" s="50">
        <f>SUM(K281:K284)</f>
        <v>219.95</v>
      </c>
      <c r="L280" s="24">
        <f t="shared" si="85"/>
        <v>9.6999999999999993</v>
      </c>
      <c r="M280" s="555" t="s">
        <v>1163</v>
      </c>
    </row>
    <row r="281" spans="1:13" s="4" customFormat="1" x14ac:dyDescent="0.25">
      <c r="A281" s="729"/>
      <c r="B281" s="411" t="s">
        <v>22</v>
      </c>
      <c r="C281" s="27"/>
      <c r="D281" s="24"/>
      <c r="E281" s="24"/>
      <c r="F281" s="24"/>
      <c r="G281" s="78" t="e">
        <f t="shared" ref="G281:G295" si="89">F281/E281</f>
        <v>#DIV/0!</v>
      </c>
      <c r="H281" s="24"/>
      <c r="I281" s="78" t="e">
        <f t="shared" si="87"/>
        <v>#DIV/0!</v>
      </c>
      <c r="J281" s="78" t="e">
        <f t="shared" ref="J281:J299" si="90">H281/F281</f>
        <v>#DIV/0!</v>
      </c>
      <c r="K281" s="24">
        <f t="shared" si="88"/>
        <v>0</v>
      </c>
      <c r="L281" s="24">
        <f t="shared" si="85"/>
        <v>0</v>
      </c>
      <c r="M281" s="555"/>
    </row>
    <row r="282" spans="1:13" s="4" customFormat="1" x14ac:dyDescent="0.25">
      <c r="A282" s="729"/>
      <c r="B282" s="411" t="s">
        <v>21</v>
      </c>
      <c r="C282" s="27"/>
      <c r="D282" s="24"/>
      <c r="E282" s="24"/>
      <c r="F282" s="24"/>
      <c r="G282" s="78" t="e">
        <f t="shared" si="89"/>
        <v>#DIV/0!</v>
      </c>
      <c r="H282" s="24"/>
      <c r="I282" s="78" t="e">
        <f t="shared" si="87"/>
        <v>#DIV/0!</v>
      </c>
      <c r="J282" s="78" t="e">
        <f t="shared" si="90"/>
        <v>#DIV/0!</v>
      </c>
      <c r="K282" s="24">
        <f t="shared" si="88"/>
        <v>0</v>
      </c>
      <c r="L282" s="24">
        <f t="shared" si="85"/>
        <v>0</v>
      </c>
      <c r="M282" s="555"/>
    </row>
    <row r="283" spans="1:13" s="4" customFormat="1" x14ac:dyDescent="0.25">
      <c r="A283" s="729"/>
      <c r="B283" s="411" t="s">
        <v>41</v>
      </c>
      <c r="C283" s="27"/>
      <c r="D283" s="24"/>
      <c r="E283" s="24"/>
      <c r="F283" s="24"/>
      <c r="G283" s="78" t="e">
        <f t="shared" si="89"/>
        <v>#DIV/0!</v>
      </c>
      <c r="H283" s="24"/>
      <c r="I283" s="78" t="e">
        <f t="shared" si="87"/>
        <v>#DIV/0!</v>
      </c>
      <c r="J283" s="78" t="e">
        <f t="shared" si="90"/>
        <v>#DIV/0!</v>
      </c>
      <c r="K283" s="24">
        <f t="shared" si="88"/>
        <v>0</v>
      </c>
      <c r="L283" s="24">
        <f t="shared" si="85"/>
        <v>0</v>
      </c>
      <c r="M283" s="555"/>
    </row>
    <row r="284" spans="1:13" s="4" customFormat="1" x14ac:dyDescent="0.25">
      <c r="A284" s="729"/>
      <c r="B284" s="411" t="s">
        <v>23</v>
      </c>
      <c r="C284" s="27"/>
      <c r="D284" s="24">
        <v>229.65</v>
      </c>
      <c r="E284" s="24">
        <v>229.65</v>
      </c>
      <c r="F284" s="24">
        <v>219.95</v>
      </c>
      <c r="G284" s="99">
        <f t="shared" si="89"/>
        <v>0.95799999999999996</v>
      </c>
      <c r="H284" s="24">
        <v>219.95</v>
      </c>
      <c r="I284" s="99">
        <f t="shared" si="87"/>
        <v>0.95799999999999996</v>
      </c>
      <c r="J284" s="99">
        <f t="shared" si="90"/>
        <v>1</v>
      </c>
      <c r="K284" s="24">
        <v>219.95</v>
      </c>
      <c r="L284" s="24">
        <f t="shared" si="85"/>
        <v>9.6999999999999993</v>
      </c>
      <c r="M284" s="555"/>
    </row>
    <row r="285" spans="1:13" s="51" customFormat="1" ht="75" x14ac:dyDescent="0.25">
      <c r="A285" s="590" t="s">
        <v>578</v>
      </c>
      <c r="B285" s="49" t="s">
        <v>589</v>
      </c>
      <c r="C285" s="34" t="s">
        <v>212</v>
      </c>
      <c r="D285" s="50">
        <f>SUM(D286:D289)</f>
        <v>100</v>
      </c>
      <c r="E285" s="50">
        <f>SUM(E286:E289)</f>
        <v>100</v>
      </c>
      <c r="F285" s="50">
        <f>SUM(F286:F289)</f>
        <v>100</v>
      </c>
      <c r="G285" s="104">
        <f t="shared" si="89"/>
        <v>1</v>
      </c>
      <c r="H285" s="50">
        <f>SUM(H286:H289)</f>
        <v>100</v>
      </c>
      <c r="I285" s="104">
        <f t="shared" si="87"/>
        <v>1</v>
      </c>
      <c r="J285" s="104">
        <f t="shared" si="90"/>
        <v>1</v>
      </c>
      <c r="K285" s="50">
        <f t="shared" si="88"/>
        <v>100</v>
      </c>
      <c r="L285" s="24">
        <f t="shared" si="85"/>
        <v>0</v>
      </c>
      <c r="M285" s="555" t="s">
        <v>1162</v>
      </c>
    </row>
    <row r="286" spans="1:13" s="4" customFormat="1" x14ac:dyDescent="0.25">
      <c r="A286" s="590"/>
      <c r="B286" s="411" t="s">
        <v>22</v>
      </c>
      <c r="C286" s="27"/>
      <c r="D286" s="410"/>
      <c r="E286" s="410"/>
      <c r="F286" s="24"/>
      <c r="G286" s="78" t="e">
        <f t="shared" si="89"/>
        <v>#DIV/0!</v>
      </c>
      <c r="H286" s="24"/>
      <c r="I286" s="78" t="e">
        <f t="shared" si="87"/>
        <v>#DIV/0!</v>
      </c>
      <c r="J286" s="78" t="e">
        <f t="shared" si="90"/>
        <v>#DIV/0!</v>
      </c>
      <c r="K286" s="24">
        <f t="shared" si="88"/>
        <v>0</v>
      </c>
      <c r="L286" s="24">
        <f t="shared" si="85"/>
        <v>0</v>
      </c>
      <c r="M286" s="555"/>
    </row>
    <row r="287" spans="1:13" s="4" customFormat="1" x14ac:dyDescent="0.25">
      <c r="A287" s="590"/>
      <c r="B287" s="411" t="s">
        <v>21</v>
      </c>
      <c r="C287" s="27"/>
      <c r="D287" s="24"/>
      <c r="E287" s="24"/>
      <c r="F287" s="24"/>
      <c r="G287" s="78" t="e">
        <f t="shared" si="89"/>
        <v>#DIV/0!</v>
      </c>
      <c r="H287" s="24"/>
      <c r="I287" s="78" t="e">
        <f t="shared" si="87"/>
        <v>#DIV/0!</v>
      </c>
      <c r="J287" s="78" t="e">
        <f t="shared" si="90"/>
        <v>#DIV/0!</v>
      </c>
      <c r="K287" s="24">
        <f t="shared" si="88"/>
        <v>0</v>
      </c>
      <c r="L287" s="24">
        <f t="shared" si="85"/>
        <v>0</v>
      </c>
      <c r="M287" s="555"/>
    </row>
    <row r="288" spans="1:13" s="4" customFormat="1" x14ac:dyDescent="0.25">
      <c r="A288" s="590"/>
      <c r="B288" s="411" t="s">
        <v>41</v>
      </c>
      <c r="C288" s="27"/>
      <c r="D288" s="24"/>
      <c r="E288" s="24"/>
      <c r="F288" s="24"/>
      <c r="G288" s="78" t="e">
        <f t="shared" si="89"/>
        <v>#DIV/0!</v>
      </c>
      <c r="H288" s="24"/>
      <c r="I288" s="78" t="e">
        <f t="shared" si="87"/>
        <v>#DIV/0!</v>
      </c>
      <c r="J288" s="78" t="e">
        <f t="shared" si="90"/>
        <v>#DIV/0!</v>
      </c>
      <c r="K288" s="24">
        <f t="shared" si="88"/>
        <v>0</v>
      </c>
      <c r="L288" s="24">
        <f t="shared" si="85"/>
        <v>0</v>
      </c>
      <c r="M288" s="555"/>
    </row>
    <row r="289" spans="1:13" s="4" customFormat="1" x14ac:dyDescent="0.25">
      <c r="A289" s="590"/>
      <c r="B289" s="411" t="s">
        <v>23</v>
      </c>
      <c r="C289" s="27"/>
      <c r="D289" s="24">
        <v>100</v>
      </c>
      <c r="E289" s="24">
        <v>100</v>
      </c>
      <c r="F289" s="24">
        <v>100</v>
      </c>
      <c r="G289" s="99">
        <f t="shared" si="89"/>
        <v>1</v>
      </c>
      <c r="H289" s="24">
        <v>100</v>
      </c>
      <c r="I289" s="99">
        <f t="shared" si="87"/>
        <v>1</v>
      </c>
      <c r="J289" s="99">
        <f t="shared" si="90"/>
        <v>1</v>
      </c>
      <c r="K289" s="24">
        <f t="shared" si="88"/>
        <v>100</v>
      </c>
      <c r="L289" s="24">
        <f t="shared" si="85"/>
        <v>0</v>
      </c>
      <c r="M289" s="555"/>
    </row>
    <row r="290" spans="1:13" s="51" customFormat="1" ht="93.75" x14ac:dyDescent="0.25">
      <c r="A290" s="590" t="s">
        <v>580</v>
      </c>
      <c r="B290" s="49" t="s">
        <v>590</v>
      </c>
      <c r="C290" s="34" t="s">
        <v>212</v>
      </c>
      <c r="D290" s="50">
        <f>SUM(D291:D294)</f>
        <v>206.2</v>
      </c>
      <c r="E290" s="50">
        <f>SUM(E291:E294)</f>
        <v>206.2</v>
      </c>
      <c r="F290" s="50">
        <f>SUM(F291:F294)</f>
        <v>135.30000000000001</v>
      </c>
      <c r="G290" s="99">
        <f t="shared" si="89"/>
        <v>0.65600000000000003</v>
      </c>
      <c r="H290" s="50">
        <f>SUM(H291:H294)</f>
        <v>135.30000000000001</v>
      </c>
      <c r="I290" s="99">
        <f t="shared" si="87"/>
        <v>0.65600000000000003</v>
      </c>
      <c r="J290" s="99">
        <f t="shared" si="90"/>
        <v>1</v>
      </c>
      <c r="K290" s="50">
        <f>SUM(K291:K294)</f>
        <v>135.30000000000001</v>
      </c>
      <c r="L290" s="24">
        <f t="shared" si="85"/>
        <v>70.900000000000006</v>
      </c>
      <c r="M290" s="555" t="s">
        <v>815</v>
      </c>
    </row>
    <row r="291" spans="1:13" s="4" customFormat="1" x14ac:dyDescent="0.25">
      <c r="A291" s="590"/>
      <c r="B291" s="411" t="s">
        <v>22</v>
      </c>
      <c r="C291" s="27"/>
      <c r="D291" s="410"/>
      <c r="E291" s="410"/>
      <c r="F291" s="24"/>
      <c r="G291" s="78" t="e">
        <f t="shared" si="89"/>
        <v>#DIV/0!</v>
      </c>
      <c r="H291" s="24"/>
      <c r="I291" s="78" t="e">
        <f t="shared" si="87"/>
        <v>#DIV/0!</v>
      </c>
      <c r="J291" s="78" t="e">
        <f t="shared" si="90"/>
        <v>#DIV/0!</v>
      </c>
      <c r="K291" s="24">
        <f t="shared" si="88"/>
        <v>0</v>
      </c>
      <c r="L291" s="24">
        <f t="shared" si="85"/>
        <v>0</v>
      </c>
      <c r="M291" s="555"/>
    </row>
    <row r="292" spans="1:13" s="4" customFormat="1" x14ac:dyDescent="0.25">
      <c r="A292" s="590"/>
      <c r="B292" s="411" t="s">
        <v>21</v>
      </c>
      <c r="C292" s="27"/>
      <c r="D292" s="24"/>
      <c r="E292" s="24"/>
      <c r="F292" s="24"/>
      <c r="G292" s="78" t="e">
        <f t="shared" si="89"/>
        <v>#DIV/0!</v>
      </c>
      <c r="H292" s="24"/>
      <c r="I292" s="78" t="e">
        <f t="shared" si="87"/>
        <v>#DIV/0!</v>
      </c>
      <c r="J292" s="78" t="e">
        <f t="shared" si="90"/>
        <v>#DIV/0!</v>
      </c>
      <c r="K292" s="24">
        <f t="shared" si="88"/>
        <v>0</v>
      </c>
      <c r="L292" s="24">
        <f t="shared" si="85"/>
        <v>0</v>
      </c>
      <c r="M292" s="555"/>
    </row>
    <row r="293" spans="1:13" s="4" customFormat="1" x14ac:dyDescent="0.25">
      <c r="A293" s="590"/>
      <c r="B293" s="411" t="s">
        <v>41</v>
      </c>
      <c r="C293" s="27"/>
      <c r="D293" s="24"/>
      <c r="E293" s="24"/>
      <c r="F293" s="24"/>
      <c r="G293" s="78" t="e">
        <f t="shared" si="89"/>
        <v>#DIV/0!</v>
      </c>
      <c r="H293" s="24"/>
      <c r="I293" s="78" t="e">
        <f t="shared" si="87"/>
        <v>#DIV/0!</v>
      </c>
      <c r="J293" s="78" t="e">
        <f t="shared" si="90"/>
        <v>#DIV/0!</v>
      </c>
      <c r="K293" s="24">
        <f t="shared" si="88"/>
        <v>0</v>
      </c>
      <c r="L293" s="24">
        <f t="shared" si="85"/>
        <v>0</v>
      </c>
      <c r="M293" s="555"/>
    </row>
    <row r="294" spans="1:13" s="4" customFormat="1" x14ac:dyDescent="0.25">
      <c r="A294" s="590"/>
      <c r="B294" s="411" t="s">
        <v>23</v>
      </c>
      <c r="C294" s="27"/>
      <c r="D294" s="24">
        <v>206.2</v>
      </c>
      <c r="E294" s="24">
        <v>206.2</v>
      </c>
      <c r="F294" s="24">
        <v>135.30000000000001</v>
      </c>
      <c r="G294" s="99">
        <f t="shared" si="89"/>
        <v>0.65600000000000003</v>
      </c>
      <c r="H294" s="24">
        <v>135.30000000000001</v>
      </c>
      <c r="I294" s="99">
        <f t="shared" si="87"/>
        <v>0.65600000000000003</v>
      </c>
      <c r="J294" s="99">
        <f t="shared" si="90"/>
        <v>1</v>
      </c>
      <c r="K294" s="24">
        <v>135.30000000000001</v>
      </c>
      <c r="L294" s="24">
        <f t="shared" si="85"/>
        <v>70.900000000000006</v>
      </c>
      <c r="M294" s="555"/>
    </row>
    <row r="295" spans="1:13" s="51" customFormat="1" ht="83.25" customHeight="1" x14ac:dyDescent="0.25">
      <c r="A295" s="590" t="s">
        <v>582</v>
      </c>
      <c r="B295" s="49" t="s">
        <v>665</v>
      </c>
      <c r="C295" s="34" t="s">
        <v>212</v>
      </c>
      <c r="D295" s="50">
        <f>SUM(D296:D299)</f>
        <v>21.68</v>
      </c>
      <c r="E295" s="50">
        <f>SUM(E296:E299)</f>
        <v>21.68</v>
      </c>
      <c r="F295" s="50">
        <f>SUM(F296:F299)</f>
        <v>21.68</v>
      </c>
      <c r="G295" s="99">
        <f t="shared" si="89"/>
        <v>1</v>
      </c>
      <c r="H295" s="50">
        <f t="shared" ref="H295" si="91">SUM(H296:H299)</f>
        <v>21.68</v>
      </c>
      <c r="I295" s="99">
        <f t="shared" si="87"/>
        <v>1</v>
      </c>
      <c r="J295" s="129">
        <f t="shared" si="90"/>
        <v>1</v>
      </c>
      <c r="K295" s="50">
        <f t="shared" si="88"/>
        <v>21.68</v>
      </c>
      <c r="L295" s="24">
        <f t="shared" si="85"/>
        <v>0</v>
      </c>
      <c r="M295" s="555" t="s">
        <v>1162</v>
      </c>
    </row>
    <row r="296" spans="1:13" s="4" customFormat="1" x14ac:dyDescent="0.25">
      <c r="A296" s="590"/>
      <c r="B296" s="411" t="s">
        <v>22</v>
      </c>
      <c r="C296" s="27"/>
      <c r="D296" s="410"/>
      <c r="E296" s="410"/>
      <c r="F296" s="24"/>
      <c r="G296" s="99"/>
      <c r="H296" s="24"/>
      <c r="I296" s="78" t="e">
        <f t="shared" si="87"/>
        <v>#DIV/0!</v>
      </c>
      <c r="J296" s="78" t="e">
        <f t="shared" si="90"/>
        <v>#DIV/0!</v>
      </c>
      <c r="K296" s="24">
        <f t="shared" si="88"/>
        <v>0</v>
      </c>
      <c r="L296" s="24">
        <f t="shared" si="85"/>
        <v>0</v>
      </c>
      <c r="M296" s="555"/>
    </row>
    <row r="297" spans="1:13" s="4" customFormat="1" x14ac:dyDescent="0.25">
      <c r="A297" s="590"/>
      <c r="B297" s="411" t="s">
        <v>21</v>
      </c>
      <c r="C297" s="27"/>
      <c r="D297" s="24"/>
      <c r="E297" s="24"/>
      <c r="F297" s="24"/>
      <c r="G297" s="99"/>
      <c r="H297" s="24"/>
      <c r="I297" s="78" t="e">
        <f t="shared" si="87"/>
        <v>#DIV/0!</v>
      </c>
      <c r="J297" s="78" t="e">
        <f t="shared" si="90"/>
        <v>#DIV/0!</v>
      </c>
      <c r="K297" s="24">
        <f t="shared" si="88"/>
        <v>0</v>
      </c>
      <c r="L297" s="24">
        <f t="shared" si="85"/>
        <v>0</v>
      </c>
      <c r="M297" s="555"/>
    </row>
    <row r="298" spans="1:13" s="4" customFormat="1" x14ac:dyDescent="0.25">
      <c r="A298" s="590"/>
      <c r="B298" s="411" t="s">
        <v>41</v>
      </c>
      <c r="C298" s="27"/>
      <c r="D298" s="24"/>
      <c r="E298" s="24"/>
      <c r="F298" s="24"/>
      <c r="G298" s="99"/>
      <c r="H298" s="24"/>
      <c r="I298" s="78" t="e">
        <f t="shared" si="87"/>
        <v>#DIV/0!</v>
      </c>
      <c r="J298" s="78" t="e">
        <f t="shared" si="90"/>
        <v>#DIV/0!</v>
      </c>
      <c r="K298" s="24">
        <f t="shared" si="88"/>
        <v>0</v>
      </c>
      <c r="L298" s="24">
        <f t="shared" si="85"/>
        <v>0</v>
      </c>
      <c r="M298" s="555"/>
    </row>
    <row r="299" spans="1:13" s="4" customFormat="1" x14ac:dyDescent="0.25">
      <c r="A299" s="590"/>
      <c r="B299" s="411" t="s">
        <v>23</v>
      </c>
      <c r="C299" s="27"/>
      <c r="D299" s="24">
        <v>21.68</v>
      </c>
      <c r="E299" s="24">
        <v>21.68</v>
      </c>
      <c r="F299" s="24">
        <v>21.68</v>
      </c>
      <c r="G299" s="99">
        <f t="shared" ref="G299" si="92">F299/E299</f>
        <v>1</v>
      </c>
      <c r="H299" s="24">
        <v>21.68</v>
      </c>
      <c r="I299" s="99">
        <f t="shared" si="87"/>
        <v>1</v>
      </c>
      <c r="J299" s="129">
        <f t="shared" si="90"/>
        <v>1</v>
      </c>
      <c r="K299" s="24">
        <f t="shared" si="88"/>
        <v>21.68</v>
      </c>
      <c r="L299" s="24">
        <f t="shared" si="85"/>
        <v>0</v>
      </c>
      <c r="M299" s="555"/>
    </row>
    <row r="300" spans="1:13" s="51" customFormat="1" ht="93.75" x14ac:dyDescent="0.25">
      <c r="A300" s="590" t="s">
        <v>584</v>
      </c>
      <c r="B300" s="49" t="s">
        <v>666</v>
      </c>
      <c r="C300" s="34" t="s">
        <v>212</v>
      </c>
      <c r="D300" s="50">
        <f>SUM(D301:D304)</f>
        <v>4643.26</v>
      </c>
      <c r="E300" s="50">
        <f>SUM(E301:E304)</f>
        <v>4643.26</v>
      </c>
      <c r="F300" s="50">
        <f>SUM(F301:F304)</f>
        <v>4370.03</v>
      </c>
      <c r="G300" s="104">
        <f>F300/E300</f>
        <v>0.94099999999999995</v>
      </c>
      <c r="H300" s="50">
        <f>SUM(H301:H304)</f>
        <v>4370.03</v>
      </c>
      <c r="I300" s="99">
        <f t="shared" si="87"/>
        <v>0.94099999999999995</v>
      </c>
      <c r="J300" s="104">
        <f>H300/F300</f>
        <v>1</v>
      </c>
      <c r="K300" s="50">
        <f>SUM(K301:K304)</f>
        <v>4370.03</v>
      </c>
      <c r="L300" s="24">
        <f t="shared" si="85"/>
        <v>273.23</v>
      </c>
      <c r="M300" s="555" t="s">
        <v>1161</v>
      </c>
    </row>
    <row r="301" spans="1:13" s="4" customFormat="1" ht="19.5" x14ac:dyDescent="0.25">
      <c r="A301" s="590"/>
      <c r="B301" s="411" t="s">
        <v>22</v>
      </c>
      <c r="C301" s="27"/>
      <c r="D301" s="410"/>
      <c r="E301" s="410"/>
      <c r="F301" s="24"/>
      <c r="G301" s="105" t="e">
        <f t="shared" ref="G301:G314" si="93">F301/E301</f>
        <v>#DIV/0!</v>
      </c>
      <c r="H301" s="24"/>
      <c r="I301" s="78" t="e">
        <f t="shared" si="87"/>
        <v>#DIV/0!</v>
      </c>
      <c r="J301" s="98" t="e">
        <f t="shared" ref="J301:J314" si="94">H301/F301</f>
        <v>#DIV/0!</v>
      </c>
      <c r="K301" s="24">
        <f t="shared" si="88"/>
        <v>0</v>
      </c>
      <c r="L301" s="24">
        <f t="shared" si="85"/>
        <v>0</v>
      </c>
      <c r="M301" s="555"/>
    </row>
    <row r="302" spans="1:13" s="4" customFormat="1" ht="19.5" x14ac:dyDescent="0.25">
      <c r="A302" s="590"/>
      <c r="B302" s="411" t="s">
        <v>21</v>
      </c>
      <c r="C302" s="27"/>
      <c r="D302" s="24"/>
      <c r="E302" s="24"/>
      <c r="F302" s="24"/>
      <c r="G302" s="105" t="e">
        <f t="shared" si="93"/>
        <v>#DIV/0!</v>
      </c>
      <c r="H302" s="24"/>
      <c r="I302" s="78" t="e">
        <f t="shared" si="87"/>
        <v>#DIV/0!</v>
      </c>
      <c r="J302" s="98" t="e">
        <f t="shared" si="94"/>
        <v>#DIV/0!</v>
      </c>
      <c r="K302" s="24">
        <f t="shared" si="88"/>
        <v>0</v>
      </c>
      <c r="L302" s="24">
        <f t="shared" si="85"/>
        <v>0</v>
      </c>
      <c r="M302" s="555"/>
    </row>
    <row r="303" spans="1:13" s="4" customFormat="1" ht="19.5" x14ac:dyDescent="0.25">
      <c r="A303" s="590"/>
      <c r="B303" s="411" t="s">
        <v>41</v>
      </c>
      <c r="C303" s="27"/>
      <c r="D303" s="24"/>
      <c r="E303" s="24"/>
      <c r="F303" s="24"/>
      <c r="G303" s="105" t="e">
        <f t="shared" si="93"/>
        <v>#DIV/0!</v>
      </c>
      <c r="H303" s="24"/>
      <c r="I303" s="78" t="e">
        <f t="shared" si="87"/>
        <v>#DIV/0!</v>
      </c>
      <c r="J303" s="98" t="e">
        <f t="shared" si="94"/>
        <v>#DIV/0!</v>
      </c>
      <c r="K303" s="24">
        <f t="shared" si="88"/>
        <v>0</v>
      </c>
      <c r="L303" s="24">
        <f t="shared" si="85"/>
        <v>0</v>
      </c>
      <c r="M303" s="555"/>
    </row>
    <row r="304" spans="1:13" s="4" customFormat="1" x14ac:dyDescent="0.25">
      <c r="A304" s="590"/>
      <c r="B304" s="411" t="s">
        <v>23</v>
      </c>
      <c r="C304" s="27"/>
      <c r="D304" s="24">
        <v>4643.26</v>
      </c>
      <c r="E304" s="24">
        <v>4643.26</v>
      </c>
      <c r="F304" s="24">
        <v>4370.03</v>
      </c>
      <c r="G304" s="99">
        <f t="shared" si="93"/>
        <v>0.94099999999999995</v>
      </c>
      <c r="H304" s="24">
        <v>4370.03</v>
      </c>
      <c r="I304" s="99">
        <f t="shared" si="87"/>
        <v>0.94099999999999995</v>
      </c>
      <c r="J304" s="99">
        <f t="shared" si="94"/>
        <v>1</v>
      </c>
      <c r="K304" s="24">
        <v>4370.03</v>
      </c>
      <c r="L304" s="24">
        <f t="shared" si="85"/>
        <v>273.23</v>
      </c>
      <c r="M304" s="555"/>
    </row>
    <row r="305" spans="1:13" s="53" customFormat="1" ht="37.5" x14ac:dyDescent="0.25">
      <c r="A305" s="590" t="s">
        <v>586</v>
      </c>
      <c r="B305" s="49" t="s">
        <v>591</v>
      </c>
      <c r="C305" s="34" t="s">
        <v>212</v>
      </c>
      <c r="D305" s="50">
        <f>SUM(D306:D309)</f>
        <v>372.7</v>
      </c>
      <c r="E305" s="50">
        <f>SUM(E306:E309)</f>
        <v>372.7</v>
      </c>
      <c r="F305" s="50">
        <f>SUM(F306:F309)</f>
        <v>260.57</v>
      </c>
      <c r="G305" s="99">
        <f t="shared" si="93"/>
        <v>0.69899999999999995</v>
      </c>
      <c r="H305" s="50">
        <f>SUM(H306:H309)</f>
        <v>260.57</v>
      </c>
      <c r="I305" s="99">
        <f t="shared" si="87"/>
        <v>0.69899999999999995</v>
      </c>
      <c r="J305" s="99">
        <f t="shared" si="94"/>
        <v>1</v>
      </c>
      <c r="K305" s="50">
        <f t="shared" si="88"/>
        <v>372.7</v>
      </c>
      <c r="L305" s="24">
        <f t="shared" si="85"/>
        <v>112.13</v>
      </c>
      <c r="M305" s="555" t="s">
        <v>1160</v>
      </c>
    </row>
    <row r="306" spans="1:13" s="4" customFormat="1" ht="18.75" customHeight="1" x14ac:dyDescent="0.25">
      <c r="A306" s="590"/>
      <c r="B306" s="411" t="s">
        <v>22</v>
      </c>
      <c r="C306" s="27"/>
      <c r="D306" s="410"/>
      <c r="E306" s="410"/>
      <c r="F306" s="24"/>
      <c r="G306" s="78" t="e">
        <f t="shared" si="93"/>
        <v>#DIV/0!</v>
      </c>
      <c r="H306" s="24"/>
      <c r="I306" s="78" t="e">
        <f t="shared" si="87"/>
        <v>#DIV/0!</v>
      </c>
      <c r="J306" s="78" t="e">
        <f t="shared" si="94"/>
        <v>#DIV/0!</v>
      </c>
      <c r="K306" s="24">
        <f t="shared" si="88"/>
        <v>0</v>
      </c>
      <c r="L306" s="24">
        <f t="shared" si="85"/>
        <v>0</v>
      </c>
      <c r="M306" s="555"/>
    </row>
    <row r="307" spans="1:13" s="4" customFormat="1" ht="18.75" customHeight="1" x14ac:dyDescent="0.25">
      <c r="A307" s="590"/>
      <c r="B307" s="411" t="s">
        <v>21</v>
      </c>
      <c r="C307" s="27"/>
      <c r="D307" s="24"/>
      <c r="E307" s="24"/>
      <c r="F307" s="24"/>
      <c r="G307" s="78" t="e">
        <f t="shared" si="93"/>
        <v>#DIV/0!</v>
      </c>
      <c r="H307" s="24"/>
      <c r="I307" s="78" t="e">
        <f t="shared" si="87"/>
        <v>#DIV/0!</v>
      </c>
      <c r="J307" s="78" t="e">
        <f t="shared" si="94"/>
        <v>#DIV/0!</v>
      </c>
      <c r="K307" s="24">
        <f t="shared" si="88"/>
        <v>0</v>
      </c>
      <c r="L307" s="24">
        <f t="shared" si="85"/>
        <v>0</v>
      </c>
      <c r="M307" s="555"/>
    </row>
    <row r="308" spans="1:13" s="4" customFormat="1" ht="18.75" customHeight="1" x14ac:dyDescent="0.25">
      <c r="A308" s="590"/>
      <c r="B308" s="411" t="s">
        <v>41</v>
      </c>
      <c r="C308" s="27"/>
      <c r="D308" s="410"/>
      <c r="E308" s="410"/>
      <c r="F308" s="24"/>
      <c r="G308" s="78" t="e">
        <f t="shared" si="93"/>
        <v>#DIV/0!</v>
      </c>
      <c r="H308" s="24"/>
      <c r="I308" s="78" t="e">
        <f t="shared" si="87"/>
        <v>#DIV/0!</v>
      </c>
      <c r="J308" s="78" t="e">
        <f t="shared" si="94"/>
        <v>#DIV/0!</v>
      </c>
      <c r="K308" s="24">
        <f t="shared" si="88"/>
        <v>0</v>
      </c>
      <c r="L308" s="24">
        <f t="shared" si="85"/>
        <v>0</v>
      </c>
      <c r="M308" s="555"/>
    </row>
    <row r="309" spans="1:13" s="4" customFormat="1" ht="18.75" customHeight="1" x14ac:dyDescent="0.25">
      <c r="A309" s="590"/>
      <c r="B309" s="411" t="s">
        <v>23</v>
      </c>
      <c r="C309" s="27"/>
      <c r="D309" s="24">
        <v>372.7</v>
      </c>
      <c r="E309" s="24">
        <v>372.7</v>
      </c>
      <c r="F309" s="24">
        <v>260.57</v>
      </c>
      <c r="G309" s="99">
        <f t="shared" si="93"/>
        <v>0.69899999999999995</v>
      </c>
      <c r="H309" s="24">
        <v>260.57</v>
      </c>
      <c r="I309" s="99">
        <f t="shared" si="87"/>
        <v>0.69899999999999995</v>
      </c>
      <c r="J309" s="99">
        <f t="shared" si="94"/>
        <v>1</v>
      </c>
      <c r="K309" s="24">
        <f t="shared" si="88"/>
        <v>372.7</v>
      </c>
      <c r="L309" s="24">
        <f t="shared" si="85"/>
        <v>112.13</v>
      </c>
      <c r="M309" s="555"/>
    </row>
    <row r="310" spans="1:13" s="56" customFormat="1" ht="61.5" customHeight="1" x14ac:dyDescent="0.25">
      <c r="A310" s="590" t="s">
        <v>587</v>
      </c>
      <c r="B310" s="49" t="s">
        <v>1143</v>
      </c>
      <c r="C310" s="34" t="s">
        <v>212</v>
      </c>
      <c r="D310" s="50">
        <f>SUM(D311:D314)</f>
        <v>90</v>
      </c>
      <c r="E310" s="50">
        <f>SUM(E311:E314)</f>
        <v>90</v>
      </c>
      <c r="F310" s="50">
        <f>SUM(F311:F314)</f>
        <v>89.38</v>
      </c>
      <c r="G310" s="99">
        <f t="shared" si="93"/>
        <v>0.99299999999999999</v>
      </c>
      <c r="H310" s="50">
        <f>SUM(H311:H314)</f>
        <v>89.38</v>
      </c>
      <c r="I310" s="99">
        <f t="shared" si="87"/>
        <v>0.99299999999999999</v>
      </c>
      <c r="J310" s="99">
        <f t="shared" si="94"/>
        <v>1</v>
      </c>
      <c r="K310" s="50">
        <f>SUM(K311:K314)</f>
        <v>89.38</v>
      </c>
      <c r="L310" s="24">
        <f t="shared" si="85"/>
        <v>0.62</v>
      </c>
      <c r="M310" s="555" t="s">
        <v>1088</v>
      </c>
    </row>
    <row r="311" spans="1:13" s="47" customFormat="1" x14ac:dyDescent="0.25">
      <c r="A311" s="590"/>
      <c r="B311" s="411" t="s">
        <v>22</v>
      </c>
      <c r="C311" s="27"/>
      <c r="D311" s="410"/>
      <c r="E311" s="410"/>
      <c r="F311" s="24"/>
      <c r="G311" s="78" t="e">
        <f t="shared" si="93"/>
        <v>#DIV/0!</v>
      </c>
      <c r="H311" s="24"/>
      <c r="I311" s="78" t="e">
        <f t="shared" si="87"/>
        <v>#DIV/0!</v>
      </c>
      <c r="J311" s="78" t="e">
        <f t="shared" si="94"/>
        <v>#DIV/0!</v>
      </c>
      <c r="K311" s="24">
        <f t="shared" si="88"/>
        <v>0</v>
      </c>
      <c r="L311" s="24">
        <f t="shared" si="85"/>
        <v>0</v>
      </c>
      <c r="M311" s="555"/>
    </row>
    <row r="312" spans="1:13" s="47" customFormat="1" x14ac:dyDescent="0.25">
      <c r="A312" s="590"/>
      <c r="B312" s="411" t="s">
        <v>21</v>
      </c>
      <c r="C312" s="27"/>
      <c r="D312" s="24">
        <v>90</v>
      </c>
      <c r="E312" s="24">
        <v>90</v>
      </c>
      <c r="F312" s="24">
        <v>89.38</v>
      </c>
      <c r="G312" s="99">
        <f t="shared" si="93"/>
        <v>0.99299999999999999</v>
      </c>
      <c r="H312" s="24">
        <v>89.38</v>
      </c>
      <c r="I312" s="99">
        <f t="shared" si="87"/>
        <v>0.99299999999999999</v>
      </c>
      <c r="J312" s="99">
        <f t="shared" si="94"/>
        <v>1</v>
      </c>
      <c r="K312" s="24">
        <v>89.38</v>
      </c>
      <c r="L312" s="24">
        <f t="shared" si="85"/>
        <v>0.62</v>
      </c>
      <c r="M312" s="555"/>
    </row>
    <row r="313" spans="1:13" s="47" customFormat="1" x14ac:dyDescent="0.25">
      <c r="A313" s="590"/>
      <c r="B313" s="411" t="s">
        <v>41</v>
      </c>
      <c r="C313" s="27"/>
      <c r="D313" s="24"/>
      <c r="E313" s="24"/>
      <c r="F313" s="24"/>
      <c r="G313" s="78" t="e">
        <f t="shared" si="93"/>
        <v>#DIV/0!</v>
      </c>
      <c r="H313" s="24"/>
      <c r="I313" s="78" t="e">
        <f t="shared" si="87"/>
        <v>#DIV/0!</v>
      </c>
      <c r="J313" s="78" t="e">
        <f t="shared" si="94"/>
        <v>#DIV/0!</v>
      </c>
      <c r="K313" s="24">
        <f t="shared" si="88"/>
        <v>0</v>
      </c>
      <c r="L313" s="24">
        <f t="shared" si="85"/>
        <v>0</v>
      </c>
      <c r="M313" s="555"/>
    </row>
    <row r="314" spans="1:13" s="47" customFormat="1" x14ac:dyDescent="0.25">
      <c r="A314" s="590"/>
      <c r="B314" s="411" t="s">
        <v>23</v>
      </c>
      <c r="C314" s="27"/>
      <c r="D314" s="24"/>
      <c r="E314" s="24"/>
      <c r="F314" s="24"/>
      <c r="G314" s="78" t="e">
        <f t="shared" si="93"/>
        <v>#DIV/0!</v>
      </c>
      <c r="H314" s="24"/>
      <c r="I314" s="78" t="e">
        <f t="shared" si="87"/>
        <v>#DIV/0!</v>
      </c>
      <c r="J314" s="78" t="e">
        <f t="shared" si="94"/>
        <v>#DIV/0!</v>
      </c>
      <c r="K314" s="24">
        <f t="shared" si="88"/>
        <v>0</v>
      </c>
      <c r="L314" s="24">
        <f t="shared" si="85"/>
        <v>0</v>
      </c>
      <c r="M314" s="555"/>
    </row>
    <row r="315" spans="1:13" s="11" customFormat="1" ht="95.25" customHeight="1" x14ac:dyDescent="0.25">
      <c r="A315" s="578" t="s">
        <v>30</v>
      </c>
      <c r="B315" s="136" t="s">
        <v>758</v>
      </c>
      <c r="C315" s="31" t="s">
        <v>139</v>
      </c>
      <c r="D315" s="29">
        <f>SUM(D316:D319)</f>
        <v>419940.23</v>
      </c>
      <c r="E315" s="29">
        <f>SUM(E316:E319)</f>
        <v>405135.47</v>
      </c>
      <c r="F315" s="29">
        <f>SUM(F316:F319)</f>
        <v>163576.97</v>
      </c>
      <c r="G315" s="100">
        <f>F315/E315</f>
        <v>0.40400000000000003</v>
      </c>
      <c r="H315" s="29">
        <f>SUM(H316:H319)</f>
        <v>163576.97</v>
      </c>
      <c r="I315" s="100">
        <f t="shared" ref="I315:I369" si="95">H315/E315</f>
        <v>0.40400000000000003</v>
      </c>
      <c r="J315" s="100">
        <f>H315/F315</f>
        <v>1</v>
      </c>
      <c r="K315" s="29">
        <f>SUM(K316:K319)</f>
        <v>163576.97</v>
      </c>
      <c r="L315" s="30">
        <f t="shared" si="85"/>
        <v>241558.5</v>
      </c>
      <c r="M315" s="523"/>
    </row>
    <row r="316" spans="1:13" s="11" customFormat="1" x14ac:dyDescent="0.25">
      <c r="A316" s="578"/>
      <c r="B316" s="32" t="s">
        <v>22</v>
      </c>
      <c r="C316" s="394"/>
      <c r="D316" s="30">
        <f>D321+D331+D346+D361</f>
        <v>0</v>
      </c>
      <c r="E316" s="30">
        <f>E321+E331+E346+E361</f>
        <v>0</v>
      </c>
      <c r="F316" s="30">
        <f t="shared" ref="F316:F319" si="96">F321+F331+F346+F361</f>
        <v>0</v>
      </c>
      <c r="G316" s="103"/>
      <c r="H316" s="30"/>
      <c r="I316" s="102" t="e">
        <f t="shared" si="95"/>
        <v>#DIV/0!</v>
      </c>
      <c r="J316" s="103"/>
      <c r="K316" s="30">
        <f t="shared" ref="K316:K319" si="97">K321+K331+K346+K361</f>
        <v>0</v>
      </c>
      <c r="L316" s="30">
        <f t="shared" si="85"/>
        <v>0</v>
      </c>
      <c r="M316" s="523"/>
    </row>
    <row r="317" spans="1:13" s="11" customFormat="1" x14ac:dyDescent="0.25">
      <c r="A317" s="578"/>
      <c r="B317" s="32" t="s">
        <v>21</v>
      </c>
      <c r="C317" s="394"/>
      <c r="D317" s="30">
        <f t="shared" ref="D317:E319" si="98">D322+D332+D347+D362</f>
        <v>960.39</v>
      </c>
      <c r="E317" s="30">
        <f t="shared" si="98"/>
        <v>0</v>
      </c>
      <c r="F317" s="30">
        <f t="shared" si="96"/>
        <v>0</v>
      </c>
      <c r="G317" s="102" t="e">
        <f>F317/E317</f>
        <v>#DIV/0!</v>
      </c>
      <c r="H317" s="30">
        <f>H322+H332+H347+H362</f>
        <v>0</v>
      </c>
      <c r="I317" s="102" t="e">
        <f t="shared" si="95"/>
        <v>#DIV/0!</v>
      </c>
      <c r="J317" s="102" t="e">
        <f t="shared" ref="J317:J369" si="99">H317/F317</f>
        <v>#DIV/0!</v>
      </c>
      <c r="K317" s="30">
        <f t="shared" si="97"/>
        <v>0</v>
      </c>
      <c r="L317" s="30">
        <f t="shared" si="85"/>
        <v>0</v>
      </c>
      <c r="M317" s="523"/>
    </row>
    <row r="318" spans="1:13" s="11" customFormat="1" x14ac:dyDescent="0.25">
      <c r="A318" s="578"/>
      <c r="B318" s="32" t="s">
        <v>41</v>
      </c>
      <c r="C318" s="394"/>
      <c r="D318" s="30">
        <f t="shared" si="98"/>
        <v>418979.84000000003</v>
      </c>
      <c r="E318" s="30">
        <f t="shared" si="98"/>
        <v>405135.47</v>
      </c>
      <c r="F318" s="30">
        <f t="shared" si="96"/>
        <v>163576.97</v>
      </c>
      <c r="G318" s="103">
        <f>F318/E318</f>
        <v>0.40400000000000003</v>
      </c>
      <c r="H318" s="30">
        <f>H323+H333+H348+H363</f>
        <v>163576.97</v>
      </c>
      <c r="I318" s="103">
        <f t="shared" si="95"/>
        <v>0.40400000000000003</v>
      </c>
      <c r="J318" s="103">
        <f t="shared" si="99"/>
        <v>1</v>
      </c>
      <c r="K318" s="30">
        <f t="shared" si="97"/>
        <v>163576.97</v>
      </c>
      <c r="L318" s="30">
        <f t="shared" si="85"/>
        <v>241558.5</v>
      </c>
      <c r="M318" s="523"/>
    </row>
    <row r="319" spans="1:13" s="11" customFormat="1" x14ac:dyDescent="0.25">
      <c r="A319" s="578"/>
      <c r="B319" s="32" t="s">
        <v>23</v>
      </c>
      <c r="C319" s="394"/>
      <c r="D319" s="30">
        <f t="shared" si="98"/>
        <v>0</v>
      </c>
      <c r="E319" s="30">
        <f t="shared" si="98"/>
        <v>0</v>
      </c>
      <c r="F319" s="30">
        <f t="shared" si="96"/>
        <v>0</v>
      </c>
      <c r="G319" s="103"/>
      <c r="H319" s="30"/>
      <c r="I319" s="102" t="e">
        <f t="shared" si="95"/>
        <v>#DIV/0!</v>
      </c>
      <c r="J319" s="137"/>
      <c r="K319" s="30">
        <f t="shared" si="97"/>
        <v>0</v>
      </c>
      <c r="L319" s="30">
        <f t="shared" si="85"/>
        <v>0</v>
      </c>
      <c r="M319" s="523"/>
    </row>
    <row r="320" spans="1:13" s="11" customFormat="1" ht="75" customHeight="1" x14ac:dyDescent="0.25">
      <c r="A320" s="651" t="s">
        <v>125</v>
      </c>
      <c r="B320" s="138" t="s">
        <v>126</v>
      </c>
      <c r="C320" s="395" t="s">
        <v>142</v>
      </c>
      <c r="D320" s="55">
        <f>SUM(D321:D324)</f>
        <v>96630.63</v>
      </c>
      <c r="E320" s="55">
        <f>SUM(E321:E324)</f>
        <v>96630.63</v>
      </c>
      <c r="F320" s="55">
        <f>SUM(F321:F324)</f>
        <v>96630.63</v>
      </c>
      <c r="G320" s="95">
        <f>F320/E320</f>
        <v>1</v>
      </c>
      <c r="H320" s="55">
        <f>SUM(H321:H324)</f>
        <v>96630.63</v>
      </c>
      <c r="I320" s="95">
        <f t="shared" si="95"/>
        <v>1</v>
      </c>
      <c r="J320" s="95">
        <f t="shared" si="99"/>
        <v>1</v>
      </c>
      <c r="K320" s="55">
        <f t="shared" ref="K320:K369" si="100">E320</f>
        <v>96630.63</v>
      </c>
      <c r="L320" s="24">
        <f t="shared" si="85"/>
        <v>0</v>
      </c>
      <c r="M320" s="523"/>
    </row>
    <row r="321" spans="1:13" s="11" customFormat="1" ht="18.75" customHeight="1" x14ac:dyDescent="0.25">
      <c r="A321" s="651"/>
      <c r="B321" s="392" t="s">
        <v>22</v>
      </c>
      <c r="C321" s="66"/>
      <c r="D321" s="25"/>
      <c r="E321" s="25"/>
      <c r="F321" s="25"/>
      <c r="G321" s="97"/>
      <c r="H321" s="25"/>
      <c r="I321" s="78" t="e">
        <f t="shared" si="95"/>
        <v>#DIV/0!</v>
      </c>
      <c r="J321" s="97"/>
      <c r="K321" s="24">
        <f t="shared" si="100"/>
        <v>0</v>
      </c>
      <c r="L321" s="24">
        <f t="shared" si="85"/>
        <v>0</v>
      </c>
      <c r="M321" s="523"/>
    </row>
    <row r="322" spans="1:13" s="11" customFormat="1" ht="18.75" customHeight="1" x14ac:dyDescent="0.25">
      <c r="A322" s="651"/>
      <c r="B322" s="392" t="s">
        <v>21</v>
      </c>
      <c r="C322" s="66"/>
      <c r="D322" s="25"/>
      <c r="E322" s="25"/>
      <c r="F322" s="25"/>
      <c r="G322" s="97">
        <v>0</v>
      </c>
      <c r="H322" s="25"/>
      <c r="I322" s="78" t="e">
        <f t="shared" si="95"/>
        <v>#DIV/0!</v>
      </c>
      <c r="J322" s="97">
        <v>0</v>
      </c>
      <c r="K322" s="24">
        <f t="shared" si="100"/>
        <v>0</v>
      </c>
      <c r="L322" s="24">
        <f t="shared" si="85"/>
        <v>0</v>
      </c>
      <c r="M322" s="523"/>
    </row>
    <row r="323" spans="1:13" s="11" customFormat="1" ht="18.75" customHeight="1" x14ac:dyDescent="0.25">
      <c r="A323" s="651"/>
      <c r="B323" s="392" t="s">
        <v>41</v>
      </c>
      <c r="C323" s="66" t="s">
        <v>1055</v>
      </c>
      <c r="D323" s="24">
        <f>D328</f>
        <v>96630.63</v>
      </c>
      <c r="E323" s="24">
        <f>E328</f>
        <v>96630.63</v>
      </c>
      <c r="F323" s="24">
        <f>F328</f>
        <v>96630.63</v>
      </c>
      <c r="G323" s="99">
        <f>F323/E323</f>
        <v>1</v>
      </c>
      <c r="H323" s="24">
        <f>H328</f>
        <v>96630.63</v>
      </c>
      <c r="I323" s="99">
        <f t="shared" si="95"/>
        <v>1</v>
      </c>
      <c r="J323" s="99">
        <f t="shared" si="99"/>
        <v>1</v>
      </c>
      <c r="K323" s="24">
        <f t="shared" si="100"/>
        <v>96630.63</v>
      </c>
      <c r="L323" s="24">
        <f t="shared" si="85"/>
        <v>0</v>
      </c>
      <c r="M323" s="523"/>
    </row>
    <row r="324" spans="1:13" s="11" customFormat="1" ht="18.75" customHeight="1" x14ac:dyDescent="0.25">
      <c r="A324" s="651"/>
      <c r="B324" s="392" t="s">
        <v>23</v>
      </c>
      <c r="C324" s="66"/>
      <c r="D324" s="25"/>
      <c r="E324" s="25"/>
      <c r="F324" s="25"/>
      <c r="G324" s="97"/>
      <c r="H324" s="25"/>
      <c r="I324" s="78" t="e">
        <f t="shared" si="95"/>
        <v>#DIV/0!</v>
      </c>
      <c r="J324" s="97"/>
      <c r="K324" s="24">
        <f t="shared" si="100"/>
        <v>0</v>
      </c>
      <c r="L324" s="24">
        <f t="shared" si="85"/>
        <v>0</v>
      </c>
      <c r="M324" s="523"/>
    </row>
    <row r="325" spans="1:13" s="11" customFormat="1" ht="131.25" x14ac:dyDescent="0.25">
      <c r="A325" s="590" t="s">
        <v>127</v>
      </c>
      <c r="B325" s="39" t="s">
        <v>592</v>
      </c>
      <c r="C325" s="391" t="s">
        <v>212</v>
      </c>
      <c r="D325" s="50">
        <f>SUM(D326:D329)</f>
        <v>96630.63</v>
      </c>
      <c r="E325" s="50">
        <f>SUM(E326:E329)</f>
        <v>96630.63</v>
      </c>
      <c r="F325" s="50">
        <f>SUM(F326:F329)</f>
        <v>96630.63</v>
      </c>
      <c r="G325" s="104">
        <f>F325/E325</f>
        <v>1</v>
      </c>
      <c r="H325" s="50">
        <f>SUM(H326:H329)</f>
        <v>96630.63</v>
      </c>
      <c r="I325" s="104">
        <f t="shared" si="95"/>
        <v>1</v>
      </c>
      <c r="J325" s="104">
        <f t="shared" si="99"/>
        <v>1</v>
      </c>
      <c r="K325" s="50">
        <f t="shared" si="100"/>
        <v>96630.63</v>
      </c>
      <c r="L325" s="24">
        <f t="shared" si="85"/>
        <v>0</v>
      </c>
      <c r="M325" s="515"/>
    </row>
    <row r="326" spans="1:13" s="11" customFormat="1" x14ac:dyDescent="0.25">
      <c r="A326" s="590"/>
      <c r="B326" s="392" t="s">
        <v>22</v>
      </c>
      <c r="C326" s="397"/>
      <c r="D326" s="24"/>
      <c r="E326" s="25"/>
      <c r="F326" s="24"/>
      <c r="G326" s="97"/>
      <c r="H326" s="33"/>
      <c r="I326" s="78" t="e">
        <f t="shared" si="95"/>
        <v>#DIV/0!</v>
      </c>
      <c r="J326" s="97"/>
      <c r="K326" s="24">
        <f t="shared" si="100"/>
        <v>0</v>
      </c>
      <c r="L326" s="24">
        <f t="shared" si="85"/>
        <v>0</v>
      </c>
      <c r="M326" s="515"/>
    </row>
    <row r="327" spans="1:13" s="11" customFormat="1" x14ac:dyDescent="0.25">
      <c r="A327" s="590"/>
      <c r="B327" s="392" t="s">
        <v>21</v>
      </c>
      <c r="C327" s="397"/>
      <c r="D327" s="24"/>
      <c r="E327" s="25"/>
      <c r="F327" s="24"/>
      <c r="G327" s="97"/>
      <c r="H327" s="33"/>
      <c r="I327" s="78" t="e">
        <f t="shared" si="95"/>
        <v>#DIV/0!</v>
      </c>
      <c r="J327" s="97"/>
      <c r="K327" s="24">
        <f t="shared" si="100"/>
        <v>0</v>
      </c>
      <c r="L327" s="24">
        <f t="shared" si="85"/>
        <v>0</v>
      </c>
      <c r="M327" s="515"/>
    </row>
    <row r="328" spans="1:13" s="11" customFormat="1" x14ac:dyDescent="0.25">
      <c r="A328" s="590"/>
      <c r="B328" s="392" t="s">
        <v>41</v>
      </c>
      <c r="C328" s="397"/>
      <c r="D328" s="24">
        <v>96630.63</v>
      </c>
      <c r="E328" s="24">
        <v>96630.63</v>
      </c>
      <c r="F328" s="24">
        <f>E328</f>
        <v>96630.63</v>
      </c>
      <c r="G328" s="99">
        <f>F328/E328</f>
        <v>1</v>
      </c>
      <c r="H328" s="24">
        <f>F328</f>
        <v>96630.63</v>
      </c>
      <c r="I328" s="99">
        <f t="shared" si="95"/>
        <v>1</v>
      </c>
      <c r="J328" s="99">
        <f t="shared" si="99"/>
        <v>1</v>
      </c>
      <c r="K328" s="24">
        <f t="shared" si="100"/>
        <v>96630.63</v>
      </c>
      <c r="L328" s="24">
        <f t="shared" si="85"/>
        <v>0</v>
      </c>
      <c r="M328" s="515"/>
    </row>
    <row r="329" spans="1:13" s="11" customFormat="1" x14ac:dyDescent="0.25">
      <c r="A329" s="590"/>
      <c r="B329" s="392" t="s">
        <v>23</v>
      </c>
      <c r="C329" s="397"/>
      <c r="D329" s="24"/>
      <c r="E329" s="25"/>
      <c r="F329" s="24"/>
      <c r="G329" s="97"/>
      <c r="H329" s="33"/>
      <c r="I329" s="78" t="e">
        <f t="shared" si="95"/>
        <v>#DIV/0!</v>
      </c>
      <c r="J329" s="97"/>
      <c r="K329" s="24">
        <f t="shared" si="100"/>
        <v>0</v>
      </c>
      <c r="L329" s="24">
        <f t="shared" si="85"/>
        <v>0</v>
      </c>
      <c r="M329" s="515"/>
    </row>
    <row r="330" spans="1:13" s="11" customFormat="1" ht="39" x14ac:dyDescent="0.25">
      <c r="A330" s="651" t="s">
        <v>128</v>
      </c>
      <c r="B330" s="139" t="s">
        <v>129</v>
      </c>
      <c r="C330" s="395" t="s">
        <v>142</v>
      </c>
      <c r="D330" s="55">
        <f>SUM(D331:D334)</f>
        <v>65249.89</v>
      </c>
      <c r="E330" s="55">
        <f>SUM(E331:E334)</f>
        <v>65249.89</v>
      </c>
      <c r="F330" s="55">
        <f>SUM(F331:F334)</f>
        <v>64868.12</v>
      </c>
      <c r="G330" s="95">
        <f>F330/E330</f>
        <v>0.99399999999999999</v>
      </c>
      <c r="H330" s="55">
        <f>SUM(H331:H334)</f>
        <v>64868.12</v>
      </c>
      <c r="I330" s="95">
        <f t="shared" si="95"/>
        <v>0.99399999999999999</v>
      </c>
      <c r="J330" s="95">
        <f t="shared" si="99"/>
        <v>1</v>
      </c>
      <c r="K330" s="55">
        <f>SUM(K331:K334)</f>
        <v>64868.12</v>
      </c>
      <c r="L330" s="24">
        <f t="shared" si="85"/>
        <v>381.77</v>
      </c>
      <c r="M330" s="670"/>
    </row>
    <row r="331" spans="1:13" s="11" customFormat="1" ht="18.75" customHeight="1" outlineLevel="1" x14ac:dyDescent="0.25">
      <c r="A331" s="651"/>
      <c r="B331" s="392" t="s">
        <v>22</v>
      </c>
      <c r="C331" s="66"/>
      <c r="D331" s="24"/>
      <c r="E331" s="24"/>
      <c r="F331" s="24"/>
      <c r="G331" s="78"/>
      <c r="H331" s="24"/>
      <c r="I331" s="78" t="e">
        <f t="shared" si="95"/>
        <v>#DIV/0!</v>
      </c>
      <c r="J331" s="78"/>
      <c r="K331" s="24">
        <f t="shared" si="100"/>
        <v>0</v>
      </c>
      <c r="L331" s="24">
        <f t="shared" si="85"/>
        <v>0</v>
      </c>
      <c r="M331" s="670"/>
    </row>
    <row r="332" spans="1:13" s="11" customFormat="1" ht="18.75" customHeight="1" outlineLevel="1" x14ac:dyDescent="0.25">
      <c r="A332" s="651"/>
      <c r="B332" s="392" t="s">
        <v>21</v>
      </c>
      <c r="C332" s="66"/>
      <c r="D332" s="24"/>
      <c r="E332" s="24"/>
      <c r="F332" s="24"/>
      <c r="G332" s="78"/>
      <c r="H332" s="24"/>
      <c r="I332" s="78" t="e">
        <f t="shared" si="95"/>
        <v>#DIV/0!</v>
      </c>
      <c r="J332" s="78"/>
      <c r="K332" s="24">
        <f t="shared" si="100"/>
        <v>0</v>
      </c>
      <c r="L332" s="24">
        <f t="shared" si="85"/>
        <v>0</v>
      </c>
      <c r="M332" s="670"/>
    </row>
    <row r="333" spans="1:13" s="11" customFormat="1" ht="18.75" customHeight="1" outlineLevel="1" x14ac:dyDescent="0.25">
      <c r="A333" s="651"/>
      <c r="B333" s="392" t="s">
        <v>41</v>
      </c>
      <c r="C333" s="66"/>
      <c r="D333" s="24">
        <f>D338+D343</f>
        <v>65249.89</v>
      </c>
      <c r="E333" s="24">
        <f>E338+E343</f>
        <v>65249.89</v>
      </c>
      <c r="F333" s="24">
        <f>H333</f>
        <v>64868.12</v>
      </c>
      <c r="G333" s="99">
        <f>F333/E333</f>
        <v>0.99399999999999999</v>
      </c>
      <c r="H333" s="24">
        <f>H338+H343</f>
        <v>64868.12</v>
      </c>
      <c r="I333" s="99">
        <f t="shared" si="95"/>
        <v>0.99399999999999999</v>
      </c>
      <c r="J333" s="99">
        <f t="shared" si="99"/>
        <v>1</v>
      </c>
      <c r="K333" s="24">
        <v>64868.12</v>
      </c>
      <c r="L333" s="24">
        <f t="shared" si="85"/>
        <v>381.77</v>
      </c>
      <c r="M333" s="670"/>
    </row>
    <row r="334" spans="1:13" s="11" customFormat="1" ht="18.75" customHeight="1" outlineLevel="1" x14ac:dyDescent="0.25">
      <c r="A334" s="651"/>
      <c r="B334" s="392" t="s">
        <v>23</v>
      </c>
      <c r="C334" s="66"/>
      <c r="D334" s="25"/>
      <c r="E334" s="25"/>
      <c r="F334" s="25"/>
      <c r="G334" s="97"/>
      <c r="H334" s="25"/>
      <c r="I334" s="78" t="e">
        <f t="shared" si="95"/>
        <v>#DIV/0!</v>
      </c>
      <c r="J334" s="97"/>
      <c r="K334" s="24">
        <f t="shared" si="100"/>
        <v>0</v>
      </c>
      <c r="L334" s="24">
        <f t="shared" si="85"/>
        <v>0</v>
      </c>
      <c r="M334" s="670"/>
    </row>
    <row r="335" spans="1:13" s="11" customFormat="1" ht="88.5" customHeight="1" x14ac:dyDescent="0.25">
      <c r="A335" s="650" t="s">
        <v>130</v>
      </c>
      <c r="B335" s="144" t="s">
        <v>917</v>
      </c>
      <c r="C335" s="397" t="s">
        <v>730</v>
      </c>
      <c r="D335" s="24">
        <f>SUM(D336:D339)</f>
        <v>65249.89</v>
      </c>
      <c r="E335" s="24">
        <f>SUM(E336:E339)</f>
        <v>65249.89</v>
      </c>
      <c r="F335" s="24">
        <f>SUM(F336:F339)</f>
        <v>64868.12</v>
      </c>
      <c r="G335" s="99">
        <f>F335/E335</f>
        <v>0.99399999999999999</v>
      </c>
      <c r="H335" s="24">
        <f>SUM(H336:H339)</f>
        <v>64868.12</v>
      </c>
      <c r="I335" s="99">
        <f t="shared" si="95"/>
        <v>0.99399999999999999</v>
      </c>
      <c r="J335" s="99">
        <f t="shared" si="99"/>
        <v>1</v>
      </c>
      <c r="K335" s="24">
        <f t="shared" si="100"/>
        <v>65249.89</v>
      </c>
      <c r="L335" s="24">
        <f t="shared" si="85"/>
        <v>381.77</v>
      </c>
      <c r="M335" s="515" t="s">
        <v>1313</v>
      </c>
    </row>
    <row r="336" spans="1:13" s="11" customFormat="1" outlineLevel="1" x14ac:dyDescent="0.25">
      <c r="A336" s="650"/>
      <c r="B336" s="392" t="s">
        <v>22</v>
      </c>
      <c r="C336" s="397"/>
      <c r="D336" s="24"/>
      <c r="E336" s="24"/>
      <c r="F336" s="24"/>
      <c r="G336" s="78"/>
      <c r="H336" s="24"/>
      <c r="I336" s="78" t="e">
        <f t="shared" si="95"/>
        <v>#DIV/0!</v>
      </c>
      <c r="J336" s="78"/>
      <c r="K336" s="24">
        <f t="shared" si="100"/>
        <v>0</v>
      </c>
      <c r="L336" s="24">
        <f t="shared" si="85"/>
        <v>0</v>
      </c>
      <c r="M336" s="515"/>
    </row>
    <row r="337" spans="1:13" s="11" customFormat="1" outlineLevel="1" x14ac:dyDescent="0.25">
      <c r="A337" s="650"/>
      <c r="B337" s="392" t="s">
        <v>21</v>
      </c>
      <c r="C337" s="397"/>
      <c r="D337" s="24"/>
      <c r="E337" s="24"/>
      <c r="F337" s="24"/>
      <c r="G337" s="78"/>
      <c r="H337" s="24"/>
      <c r="I337" s="78" t="e">
        <f t="shared" si="95"/>
        <v>#DIV/0!</v>
      </c>
      <c r="J337" s="78"/>
      <c r="K337" s="24">
        <f t="shared" si="100"/>
        <v>0</v>
      </c>
      <c r="L337" s="24">
        <f t="shared" ref="L337:L400" si="101">E337-H337</f>
        <v>0</v>
      </c>
      <c r="M337" s="515"/>
    </row>
    <row r="338" spans="1:13" s="11" customFormat="1" outlineLevel="1" x14ac:dyDescent="0.25">
      <c r="A338" s="650"/>
      <c r="B338" s="392" t="s">
        <v>41</v>
      </c>
      <c r="C338" s="397"/>
      <c r="D338" s="24">
        <v>65249.89</v>
      </c>
      <c r="E338" s="24">
        <v>65249.89</v>
      </c>
      <c r="F338" s="24">
        <v>64868.12</v>
      </c>
      <c r="G338" s="99">
        <f>F338/E338</f>
        <v>0.99399999999999999</v>
      </c>
      <c r="H338" s="24">
        <v>64868.12</v>
      </c>
      <c r="I338" s="99">
        <f t="shared" si="95"/>
        <v>0.99399999999999999</v>
      </c>
      <c r="J338" s="99">
        <f t="shared" si="99"/>
        <v>1</v>
      </c>
      <c r="K338" s="24">
        <v>64868.12</v>
      </c>
      <c r="L338" s="24">
        <f t="shared" si="101"/>
        <v>381.77</v>
      </c>
      <c r="M338" s="515"/>
    </row>
    <row r="339" spans="1:13" s="11" customFormat="1" outlineLevel="1" x14ac:dyDescent="0.25">
      <c r="A339" s="650"/>
      <c r="B339" s="392" t="s">
        <v>23</v>
      </c>
      <c r="C339" s="397"/>
      <c r="D339" s="24"/>
      <c r="E339" s="24"/>
      <c r="F339" s="140"/>
      <c r="G339" s="141"/>
      <c r="H339" s="140"/>
      <c r="I339" s="78" t="e">
        <f t="shared" si="95"/>
        <v>#DIV/0!</v>
      </c>
      <c r="J339" s="78" t="e">
        <f t="shared" si="99"/>
        <v>#DIV/0!</v>
      </c>
      <c r="K339" s="24">
        <f t="shared" si="100"/>
        <v>0</v>
      </c>
      <c r="L339" s="24">
        <f t="shared" si="101"/>
        <v>0</v>
      </c>
      <c r="M339" s="515"/>
    </row>
    <row r="340" spans="1:13" s="11" customFormat="1" ht="92.25" customHeight="1" x14ac:dyDescent="0.25">
      <c r="A340" s="650" t="s">
        <v>131</v>
      </c>
      <c r="B340" s="144" t="s">
        <v>918</v>
      </c>
      <c r="C340" s="397" t="s">
        <v>730</v>
      </c>
      <c r="D340" s="24">
        <f>SUM(D341:D344)</f>
        <v>0</v>
      </c>
      <c r="E340" s="24">
        <f>SUM(E341:E344)</f>
        <v>0</v>
      </c>
      <c r="F340" s="142">
        <f>SUM(F341:F344)</f>
        <v>0</v>
      </c>
      <c r="G340" s="468" t="e">
        <f t="shared" ref="G340:G353" si="102">F340/E340</f>
        <v>#DIV/0!</v>
      </c>
      <c r="H340" s="469">
        <f>SUM(H341:H344)</f>
        <v>0</v>
      </c>
      <c r="I340" s="78" t="e">
        <f t="shared" si="95"/>
        <v>#DIV/0!</v>
      </c>
      <c r="J340" s="78" t="e">
        <f t="shared" si="99"/>
        <v>#DIV/0!</v>
      </c>
      <c r="K340" s="24">
        <f t="shared" si="100"/>
        <v>0</v>
      </c>
      <c r="L340" s="24">
        <f t="shared" si="101"/>
        <v>0</v>
      </c>
      <c r="M340" s="515" t="s">
        <v>1089</v>
      </c>
    </row>
    <row r="341" spans="1:13" s="11" customFormat="1" outlineLevel="1" x14ac:dyDescent="0.25">
      <c r="A341" s="650"/>
      <c r="B341" s="392" t="s">
        <v>22</v>
      </c>
      <c r="C341" s="397"/>
      <c r="D341" s="24"/>
      <c r="E341" s="24"/>
      <c r="F341" s="140"/>
      <c r="G341" s="468"/>
      <c r="H341" s="470"/>
      <c r="I341" s="78" t="e">
        <f t="shared" si="95"/>
        <v>#DIV/0!</v>
      </c>
      <c r="J341" s="78" t="e">
        <f t="shared" si="99"/>
        <v>#DIV/0!</v>
      </c>
      <c r="K341" s="24">
        <f t="shared" si="100"/>
        <v>0</v>
      </c>
      <c r="L341" s="24">
        <f t="shared" si="101"/>
        <v>0</v>
      </c>
      <c r="M341" s="515"/>
    </row>
    <row r="342" spans="1:13" s="11" customFormat="1" outlineLevel="1" x14ac:dyDescent="0.25">
      <c r="A342" s="650"/>
      <c r="B342" s="392" t="s">
        <v>21</v>
      </c>
      <c r="C342" s="397"/>
      <c r="D342" s="24"/>
      <c r="E342" s="24"/>
      <c r="F342" s="140"/>
      <c r="G342" s="468"/>
      <c r="H342" s="470"/>
      <c r="I342" s="78" t="e">
        <f t="shared" si="95"/>
        <v>#DIV/0!</v>
      </c>
      <c r="J342" s="78" t="e">
        <f t="shared" si="99"/>
        <v>#DIV/0!</v>
      </c>
      <c r="K342" s="24">
        <f t="shared" si="100"/>
        <v>0</v>
      </c>
      <c r="L342" s="24">
        <f t="shared" si="101"/>
        <v>0</v>
      </c>
      <c r="M342" s="515"/>
    </row>
    <row r="343" spans="1:13" s="11" customFormat="1" outlineLevel="1" x14ac:dyDescent="0.25">
      <c r="A343" s="650"/>
      <c r="B343" s="392" t="s">
        <v>41</v>
      </c>
      <c r="C343" s="397"/>
      <c r="D343" s="24">
        <v>0</v>
      </c>
      <c r="E343" s="24">
        <v>0</v>
      </c>
      <c r="F343" s="143"/>
      <c r="G343" s="468" t="e">
        <f>F343/E343</f>
        <v>#DIV/0!</v>
      </c>
      <c r="H343" s="470">
        <v>0</v>
      </c>
      <c r="I343" s="78" t="e">
        <f t="shared" si="95"/>
        <v>#DIV/0!</v>
      </c>
      <c r="J343" s="78" t="e">
        <f t="shared" si="99"/>
        <v>#DIV/0!</v>
      </c>
      <c r="K343" s="24">
        <f t="shared" si="100"/>
        <v>0</v>
      </c>
      <c r="L343" s="24">
        <f t="shared" si="101"/>
        <v>0</v>
      </c>
      <c r="M343" s="515"/>
    </row>
    <row r="344" spans="1:13" s="11" customFormat="1" outlineLevel="1" x14ac:dyDescent="0.25">
      <c r="A344" s="650"/>
      <c r="B344" s="392" t="s">
        <v>23</v>
      </c>
      <c r="C344" s="397"/>
      <c r="D344" s="24"/>
      <c r="E344" s="24"/>
      <c r="F344" s="140"/>
      <c r="G344" s="141"/>
      <c r="H344" s="140"/>
      <c r="I344" s="78" t="e">
        <f t="shared" si="95"/>
        <v>#DIV/0!</v>
      </c>
      <c r="J344" s="78" t="e">
        <f t="shared" si="99"/>
        <v>#DIV/0!</v>
      </c>
      <c r="K344" s="24">
        <f t="shared" si="100"/>
        <v>0</v>
      </c>
      <c r="L344" s="24">
        <f t="shared" si="101"/>
        <v>0</v>
      </c>
      <c r="M344" s="515"/>
    </row>
    <row r="345" spans="1:13" s="11" customFormat="1" ht="102" customHeight="1" x14ac:dyDescent="0.25">
      <c r="A345" s="738" t="s">
        <v>132</v>
      </c>
      <c r="B345" s="139" t="s">
        <v>133</v>
      </c>
      <c r="C345" s="395" t="s">
        <v>142</v>
      </c>
      <c r="D345" s="55">
        <f>SUM(D346:D349)</f>
        <v>255979.91</v>
      </c>
      <c r="E345" s="55">
        <f>SUM(E346:E349)</f>
        <v>241175.15</v>
      </c>
      <c r="F345" s="25">
        <f>SUM(F346:F349)</f>
        <v>0</v>
      </c>
      <c r="G345" s="96">
        <f t="shared" si="102"/>
        <v>0</v>
      </c>
      <c r="H345" s="25">
        <f>SUM(H346:H349)</f>
        <v>0</v>
      </c>
      <c r="I345" s="99">
        <f t="shared" si="95"/>
        <v>0</v>
      </c>
      <c r="J345" s="78" t="e">
        <f t="shared" si="99"/>
        <v>#DIV/0!</v>
      </c>
      <c r="K345" s="55"/>
      <c r="L345" s="24">
        <f t="shared" si="101"/>
        <v>241175.15</v>
      </c>
      <c r="M345" s="487" t="s">
        <v>896</v>
      </c>
    </row>
    <row r="346" spans="1:13" s="11" customFormat="1" outlineLevel="1" x14ac:dyDescent="0.25">
      <c r="A346" s="738"/>
      <c r="B346" s="392" t="s">
        <v>22</v>
      </c>
      <c r="C346" s="66"/>
      <c r="D346" s="25"/>
      <c r="E346" s="25"/>
      <c r="F346" s="25"/>
      <c r="G346" s="97" t="e">
        <f t="shared" si="102"/>
        <v>#DIV/0!</v>
      </c>
      <c r="H346" s="25"/>
      <c r="I346" s="78" t="e">
        <f t="shared" si="95"/>
        <v>#DIV/0!</v>
      </c>
      <c r="J346" s="78" t="e">
        <f t="shared" si="99"/>
        <v>#DIV/0!</v>
      </c>
      <c r="K346" s="24">
        <f t="shared" si="100"/>
        <v>0</v>
      </c>
      <c r="L346" s="24">
        <f t="shared" si="101"/>
        <v>0</v>
      </c>
      <c r="M346" s="487"/>
    </row>
    <row r="347" spans="1:13" s="11" customFormat="1" outlineLevel="1" x14ac:dyDescent="0.25">
      <c r="A347" s="738"/>
      <c r="B347" s="392" t="s">
        <v>21</v>
      </c>
      <c r="C347" s="66"/>
      <c r="D347" s="24">
        <f>D352+D357</f>
        <v>960.39</v>
      </c>
      <c r="E347" s="24">
        <f t="shared" ref="E347:H349" si="103">E352+E357</f>
        <v>0</v>
      </c>
      <c r="F347" s="24">
        <f t="shared" si="103"/>
        <v>0</v>
      </c>
      <c r="G347" s="78" t="e">
        <f t="shared" si="102"/>
        <v>#DIV/0!</v>
      </c>
      <c r="H347" s="24">
        <f t="shared" si="103"/>
        <v>0</v>
      </c>
      <c r="I347" s="78" t="e">
        <f t="shared" si="95"/>
        <v>#DIV/0!</v>
      </c>
      <c r="J347" s="78" t="e">
        <f t="shared" si="99"/>
        <v>#DIV/0!</v>
      </c>
      <c r="K347" s="24">
        <f t="shared" si="100"/>
        <v>0</v>
      </c>
      <c r="L347" s="24">
        <f t="shared" si="101"/>
        <v>0</v>
      </c>
      <c r="M347" s="487"/>
    </row>
    <row r="348" spans="1:13" s="11" customFormat="1" outlineLevel="1" x14ac:dyDescent="0.25">
      <c r="A348" s="738"/>
      <c r="B348" s="392" t="s">
        <v>41</v>
      </c>
      <c r="C348" s="66"/>
      <c r="D348" s="24">
        <f t="shared" ref="D348:F349" si="104">D353+D358</f>
        <v>255019.51999999999</v>
      </c>
      <c r="E348" s="24">
        <f t="shared" si="104"/>
        <v>241175.15</v>
      </c>
      <c r="F348" s="24">
        <f t="shared" si="104"/>
        <v>0</v>
      </c>
      <c r="G348" s="97">
        <f t="shared" si="102"/>
        <v>0</v>
      </c>
      <c r="H348" s="24">
        <f t="shared" si="103"/>
        <v>0</v>
      </c>
      <c r="I348" s="99">
        <f t="shared" si="95"/>
        <v>0</v>
      </c>
      <c r="J348" s="78" t="e">
        <f t="shared" si="99"/>
        <v>#DIV/0!</v>
      </c>
      <c r="K348" s="24">
        <f>SUM(K353,K358)</f>
        <v>0</v>
      </c>
      <c r="L348" s="24">
        <f t="shared" si="101"/>
        <v>241175.15</v>
      </c>
      <c r="M348" s="487"/>
    </row>
    <row r="349" spans="1:13" s="11" customFormat="1" ht="27" customHeight="1" outlineLevel="1" x14ac:dyDescent="0.25">
      <c r="A349" s="738"/>
      <c r="B349" s="392" t="s">
        <v>23</v>
      </c>
      <c r="C349" s="66"/>
      <c r="D349" s="24">
        <f t="shared" si="104"/>
        <v>0</v>
      </c>
      <c r="E349" s="24">
        <f t="shared" si="104"/>
        <v>0</v>
      </c>
      <c r="F349" s="24">
        <f t="shared" si="104"/>
        <v>0</v>
      </c>
      <c r="G349" s="97" t="e">
        <f t="shared" si="102"/>
        <v>#DIV/0!</v>
      </c>
      <c r="H349" s="24">
        <f t="shared" si="103"/>
        <v>0</v>
      </c>
      <c r="I349" s="78" t="e">
        <f t="shared" si="95"/>
        <v>#DIV/0!</v>
      </c>
      <c r="J349" s="78" t="e">
        <f t="shared" si="99"/>
        <v>#DIV/0!</v>
      </c>
      <c r="K349" s="24">
        <f t="shared" si="100"/>
        <v>0</v>
      </c>
      <c r="L349" s="24">
        <f t="shared" si="101"/>
        <v>0</v>
      </c>
      <c r="M349" s="487"/>
    </row>
    <row r="350" spans="1:13" s="11" customFormat="1" ht="165.75" customHeight="1" x14ac:dyDescent="0.25">
      <c r="A350" s="733" t="s">
        <v>134</v>
      </c>
      <c r="B350" s="144" t="s">
        <v>906</v>
      </c>
      <c r="C350" s="397" t="s">
        <v>730</v>
      </c>
      <c r="D350" s="24">
        <f>SUM(D351:D354)</f>
        <v>165156.96</v>
      </c>
      <c r="E350" s="24">
        <f>SUM(E351:E354)</f>
        <v>151312.59</v>
      </c>
      <c r="F350" s="50">
        <f>SUM(F351:F354)</f>
        <v>0</v>
      </c>
      <c r="G350" s="99">
        <f t="shared" si="102"/>
        <v>0</v>
      </c>
      <c r="H350" s="50">
        <f>SUM(H351:H354)</f>
        <v>0</v>
      </c>
      <c r="I350" s="99">
        <f t="shared" si="95"/>
        <v>0</v>
      </c>
      <c r="J350" s="78" t="e">
        <f t="shared" si="99"/>
        <v>#DIV/0!</v>
      </c>
      <c r="K350" s="24"/>
      <c r="L350" s="24">
        <f t="shared" si="101"/>
        <v>151312.59</v>
      </c>
      <c r="M350" s="474" t="s">
        <v>1314</v>
      </c>
    </row>
    <row r="351" spans="1:13" s="11" customFormat="1" outlineLevel="1" x14ac:dyDescent="0.25">
      <c r="A351" s="733"/>
      <c r="B351" s="392" t="s">
        <v>22</v>
      </c>
      <c r="C351" s="397"/>
      <c r="D351" s="24"/>
      <c r="E351" s="24"/>
      <c r="F351" s="24"/>
      <c r="G351" s="78"/>
      <c r="H351" s="24"/>
      <c r="I351" s="78" t="e">
        <f t="shared" si="95"/>
        <v>#DIV/0!</v>
      </c>
      <c r="J351" s="78" t="e">
        <f t="shared" si="99"/>
        <v>#DIV/0!</v>
      </c>
      <c r="K351" s="24">
        <f t="shared" si="100"/>
        <v>0</v>
      </c>
      <c r="L351" s="24">
        <f t="shared" si="101"/>
        <v>0</v>
      </c>
      <c r="M351" s="474"/>
    </row>
    <row r="352" spans="1:13" s="11" customFormat="1" outlineLevel="1" x14ac:dyDescent="0.25">
      <c r="A352" s="733"/>
      <c r="B352" s="392" t="s">
        <v>21</v>
      </c>
      <c r="C352" s="397"/>
      <c r="D352" s="24"/>
      <c r="E352" s="24"/>
      <c r="F352" s="24"/>
      <c r="G352" s="78"/>
      <c r="H352" s="24"/>
      <c r="I352" s="78" t="e">
        <f t="shared" si="95"/>
        <v>#DIV/0!</v>
      </c>
      <c r="J352" s="78" t="e">
        <f t="shared" si="99"/>
        <v>#DIV/0!</v>
      </c>
      <c r="K352" s="24">
        <f t="shared" si="100"/>
        <v>0</v>
      </c>
      <c r="L352" s="24">
        <f t="shared" si="101"/>
        <v>0</v>
      </c>
      <c r="M352" s="474"/>
    </row>
    <row r="353" spans="1:13" s="11" customFormat="1" outlineLevel="1" x14ac:dyDescent="0.25">
      <c r="A353" s="733"/>
      <c r="B353" s="392" t="s">
        <v>41</v>
      </c>
      <c r="C353" s="397"/>
      <c r="D353" s="24">
        <v>165156.96</v>
      </c>
      <c r="E353" s="24">
        <v>151312.59</v>
      </c>
      <c r="F353" s="24">
        <v>0</v>
      </c>
      <c r="G353" s="99">
        <f t="shared" si="102"/>
        <v>0</v>
      </c>
      <c r="H353" s="24">
        <v>0</v>
      </c>
      <c r="I353" s="99">
        <f t="shared" si="95"/>
        <v>0</v>
      </c>
      <c r="J353" s="78" t="e">
        <f t="shared" si="99"/>
        <v>#DIV/0!</v>
      </c>
      <c r="K353" s="24">
        <v>0</v>
      </c>
      <c r="L353" s="24">
        <f t="shared" si="101"/>
        <v>151312.59</v>
      </c>
      <c r="M353" s="474"/>
    </row>
    <row r="354" spans="1:13" s="11" customFormat="1" outlineLevel="1" x14ac:dyDescent="0.25">
      <c r="A354" s="733"/>
      <c r="B354" s="392" t="s">
        <v>23</v>
      </c>
      <c r="C354" s="397"/>
      <c r="D354" s="24"/>
      <c r="E354" s="25"/>
      <c r="F354" s="24"/>
      <c r="G354" s="78"/>
      <c r="H354" s="33"/>
      <c r="I354" s="78" t="e">
        <f t="shared" si="95"/>
        <v>#DIV/0!</v>
      </c>
      <c r="J354" s="78" t="e">
        <f t="shared" si="99"/>
        <v>#DIV/0!</v>
      </c>
      <c r="K354" s="24">
        <f t="shared" si="100"/>
        <v>0</v>
      </c>
      <c r="L354" s="24">
        <f t="shared" si="101"/>
        <v>0</v>
      </c>
      <c r="M354" s="474"/>
    </row>
    <row r="355" spans="1:13" s="11" customFormat="1" ht="88.5" customHeight="1" x14ac:dyDescent="0.25">
      <c r="A355" s="733" t="s">
        <v>135</v>
      </c>
      <c r="B355" s="144" t="s">
        <v>593</v>
      </c>
      <c r="C355" s="397" t="s">
        <v>730</v>
      </c>
      <c r="D355" s="24">
        <f>SUM(D356:D359)</f>
        <v>90822.95</v>
      </c>
      <c r="E355" s="24">
        <f>SUM(E356:E359)</f>
        <v>89862.56</v>
      </c>
      <c r="F355" s="50">
        <f>SUM(F356:F359)</f>
        <v>0</v>
      </c>
      <c r="G355" s="99">
        <f>F355/E355</f>
        <v>0</v>
      </c>
      <c r="H355" s="50">
        <f>SUM(H356:H359)</f>
        <v>0</v>
      </c>
      <c r="I355" s="99">
        <f t="shared" si="95"/>
        <v>0</v>
      </c>
      <c r="J355" s="78" t="e">
        <f t="shared" si="99"/>
        <v>#DIV/0!</v>
      </c>
      <c r="K355" s="24"/>
      <c r="L355" s="24">
        <f t="shared" si="101"/>
        <v>89862.56</v>
      </c>
      <c r="M355" s="671" t="s">
        <v>1315</v>
      </c>
    </row>
    <row r="356" spans="1:13" s="11" customFormat="1" outlineLevel="1" x14ac:dyDescent="0.25">
      <c r="A356" s="733"/>
      <c r="B356" s="392" t="s">
        <v>22</v>
      </c>
      <c r="C356" s="397"/>
      <c r="D356" s="24"/>
      <c r="E356" s="24"/>
      <c r="F356" s="24"/>
      <c r="G356" s="97"/>
      <c r="H356" s="24"/>
      <c r="I356" s="78" t="e">
        <f t="shared" si="95"/>
        <v>#DIV/0!</v>
      </c>
      <c r="J356" s="78" t="e">
        <f t="shared" si="99"/>
        <v>#DIV/0!</v>
      </c>
      <c r="K356" s="24">
        <f t="shared" si="100"/>
        <v>0</v>
      </c>
      <c r="L356" s="24">
        <f t="shared" si="101"/>
        <v>0</v>
      </c>
      <c r="M356" s="671"/>
    </row>
    <row r="357" spans="1:13" s="11" customFormat="1" outlineLevel="1" x14ac:dyDescent="0.25">
      <c r="A357" s="733"/>
      <c r="B357" s="392" t="s">
        <v>21</v>
      </c>
      <c r="C357" s="397"/>
      <c r="D357" s="24">
        <v>960.39</v>
      </c>
      <c r="E357" s="24"/>
      <c r="F357" s="24"/>
      <c r="G357" s="78" t="e">
        <f>F357/E357</f>
        <v>#DIV/0!</v>
      </c>
      <c r="H357" s="24">
        <v>0</v>
      </c>
      <c r="I357" s="78" t="e">
        <f t="shared" si="95"/>
        <v>#DIV/0!</v>
      </c>
      <c r="J357" s="78" t="e">
        <f t="shared" si="99"/>
        <v>#DIV/0!</v>
      </c>
      <c r="K357" s="24">
        <f t="shared" si="100"/>
        <v>0</v>
      </c>
      <c r="L357" s="24">
        <f t="shared" si="101"/>
        <v>0</v>
      </c>
      <c r="M357" s="671"/>
    </row>
    <row r="358" spans="1:13" s="11" customFormat="1" outlineLevel="1" x14ac:dyDescent="0.25">
      <c r="A358" s="733"/>
      <c r="B358" s="392" t="s">
        <v>41</v>
      </c>
      <c r="C358" s="397"/>
      <c r="D358" s="24">
        <v>89862.56</v>
      </c>
      <c r="E358" s="24">
        <f>D358</f>
        <v>89862.56</v>
      </c>
      <c r="F358" s="24">
        <v>0</v>
      </c>
      <c r="G358" s="99">
        <f>F358/E358</f>
        <v>0</v>
      </c>
      <c r="H358" s="24">
        <v>0</v>
      </c>
      <c r="I358" s="99">
        <f t="shared" si="95"/>
        <v>0</v>
      </c>
      <c r="J358" s="78" t="e">
        <f t="shared" si="99"/>
        <v>#DIV/0!</v>
      </c>
      <c r="K358" s="24">
        <v>0</v>
      </c>
      <c r="L358" s="24">
        <f t="shared" si="101"/>
        <v>89862.56</v>
      </c>
      <c r="M358" s="671"/>
    </row>
    <row r="359" spans="1:13" s="11" customFormat="1" outlineLevel="1" x14ac:dyDescent="0.25">
      <c r="A359" s="733"/>
      <c r="B359" s="392" t="s">
        <v>23</v>
      </c>
      <c r="C359" s="397"/>
      <c r="D359" s="24"/>
      <c r="E359" s="25"/>
      <c r="F359" s="24"/>
      <c r="G359" s="97"/>
      <c r="H359" s="33"/>
      <c r="I359" s="78" t="e">
        <f t="shared" si="95"/>
        <v>#DIV/0!</v>
      </c>
      <c r="J359" s="78" t="e">
        <f t="shared" si="99"/>
        <v>#DIV/0!</v>
      </c>
      <c r="K359" s="24">
        <f t="shared" si="100"/>
        <v>0</v>
      </c>
      <c r="L359" s="24">
        <f t="shared" si="101"/>
        <v>0</v>
      </c>
      <c r="M359" s="671"/>
    </row>
    <row r="360" spans="1:13" s="6" customFormat="1" ht="58.5" x14ac:dyDescent="0.25">
      <c r="A360" s="715" t="s">
        <v>136</v>
      </c>
      <c r="B360" s="58" t="s">
        <v>137</v>
      </c>
      <c r="C360" s="396" t="s">
        <v>142</v>
      </c>
      <c r="D360" s="54">
        <f>SUM(D361:D364)</f>
        <v>2079.8000000000002</v>
      </c>
      <c r="E360" s="54">
        <f>SUM(E361:E364)</f>
        <v>2079.8000000000002</v>
      </c>
      <c r="F360" s="54">
        <f>SUM(F361:F364)</f>
        <v>2078.2199999999998</v>
      </c>
      <c r="G360" s="91">
        <f>F360/E360</f>
        <v>0.999</v>
      </c>
      <c r="H360" s="54">
        <f>SUM(H361:H364)</f>
        <v>2078.2199999999998</v>
      </c>
      <c r="I360" s="91">
        <f t="shared" si="95"/>
        <v>0.999</v>
      </c>
      <c r="J360" s="91">
        <f t="shared" si="99"/>
        <v>1</v>
      </c>
      <c r="K360" s="54">
        <f>SUM(K361:K364)</f>
        <v>2078.2199999999998</v>
      </c>
      <c r="L360" s="24">
        <f t="shared" si="101"/>
        <v>1.58</v>
      </c>
      <c r="M360" s="544"/>
    </row>
    <row r="361" spans="1:13" s="6" customFormat="1" ht="18.75" customHeight="1" outlineLevel="1" x14ac:dyDescent="0.25">
      <c r="A361" s="715"/>
      <c r="B361" s="393" t="s">
        <v>22</v>
      </c>
      <c r="C361" s="217"/>
      <c r="D361" s="18"/>
      <c r="E361" s="18"/>
      <c r="F361" s="18"/>
      <c r="G361" s="92"/>
      <c r="H361" s="18"/>
      <c r="I361" s="64" t="e">
        <f t="shared" si="95"/>
        <v>#DIV/0!</v>
      </c>
      <c r="J361" s="64" t="e">
        <f t="shared" si="99"/>
        <v>#DIV/0!</v>
      </c>
      <c r="K361" s="36">
        <f t="shared" si="100"/>
        <v>0</v>
      </c>
      <c r="L361" s="24">
        <f t="shared" si="101"/>
        <v>0</v>
      </c>
      <c r="M361" s="544"/>
    </row>
    <row r="362" spans="1:13" s="6" customFormat="1" ht="18.75" customHeight="1" outlineLevel="1" x14ac:dyDescent="0.25">
      <c r="A362" s="715"/>
      <c r="B362" s="393" t="s">
        <v>21</v>
      </c>
      <c r="C362" s="217"/>
      <c r="D362" s="18"/>
      <c r="E362" s="18"/>
      <c r="F362" s="18"/>
      <c r="G362" s="92"/>
      <c r="H362" s="18"/>
      <c r="I362" s="64" t="e">
        <f t="shared" si="95"/>
        <v>#DIV/0!</v>
      </c>
      <c r="J362" s="64" t="e">
        <f t="shared" si="99"/>
        <v>#DIV/0!</v>
      </c>
      <c r="K362" s="36">
        <f t="shared" si="100"/>
        <v>0</v>
      </c>
      <c r="L362" s="24">
        <f t="shared" si="101"/>
        <v>0</v>
      </c>
      <c r="M362" s="544"/>
    </row>
    <row r="363" spans="1:13" s="6" customFormat="1" ht="18.75" customHeight="1" outlineLevel="1" x14ac:dyDescent="0.25">
      <c r="A363" s="715"/>
      <c r="B363" s="393" t="s">
        <v>41</v>
      </c>
      <c r="C363" s="217"/>
      <c r="D363" s="36">
        <f>D368</f>
        <v>2079.8000000000002</v>
      </c>
      <c r="E363" s="36">
        <f>E368</f>
        <v>2079.8000000000002</v>
      </c>
      <c r="F363" s="36">
        <f>F368</f>
        <v>2078.2199999999998</v>
      </c>
      <c r="G363" s="60">
        <f>F363/E363</f>
        <v>0.999</v>
      </c>
      <c r="H363" s="36">
        <f>H368</f>
        <v>2078.2199999999998</v>
      </c>
      <c r="I363" s="60">
        <f t="shared" si="95"/>
        <v>0.999</v>
      </c>
      <c r="J363" s="60">
        <f t="shared" si="99"/>
        <v>1</v>
      </c>
      <c r="K363" s="36">
        <f>K368</f>
        <v>2078.2199999999998</v>
      </c>
      <c r="L363" s="24">
        <f t="shared" si="101"/>
        <v>1.58</v>
      </c>
      <c r="M363" s="544"/>
    </row>
    <row r="364" spans="1:13" s="6" customFormat="1" ht="18.75" customHeight="1" outlineLevel="1" x14ac:dyDescent="0.25">
      <c r="A364" s="715"/>
      <c r="B364" s="393" t="s">
        <v>23</v>
      </c>
      <c r="C364" s="217"/>
      <c r="D364" s="18"/>
      <c r="E364" s="18"/>
      <c r="F364" s="18"/>
      <c r="G364" s="92"/>
      <c r="H364" s="18"/>
      <c r="I364" s="64" t="e">
        <f t="shared" si="95"/>
        <v>#DIV/0!</v>
      </c>
      <c r="J364" s="64" t="e">
        <f t="shared" si="99"/>
        <v>#DIV/0!</v>
      </c>
      <c r="K364" s="36">
        <f t="shared" si="100"/>
        <v>0</v>
      </c>
      <c r="L364" s="24">
        <f t="shared" si="101"/>
        <v>0</v>
      </c>
      <c r="M364" s="544"/>
    </row>
    <row r="365" spans="1:13" s="6" customFormat="1" ht="201" customHeight="1" x14ac:dyDescent="0.25">
      <c r="A365" s="609" t="s">
        <v>138</v>
      </c>
      <c r="B365" s="218" t="s">
        <v>816</v>
      </c>
      <c r="C365" s="193" t="s">
        <v>730</v>
      </c>
      <c r="D365" s="36">
        <f>SUM(D366:D369)</f>
        <v>2079.8000000000002</v>
      </c>
      <c r="E365" s="36">
        <f>SUM(E366:E369)</f>
        <v>2079.8000000000002</v>
      </c>
      <c r="F365" s="36">
        <f>SUM(F366:F369)</f>
        <v>2078.2199999999998</v>
      </c>
      <c r="G365" s="60">
        <f>F365/E365</f>
        <v>0.999</v>
      </c>
      <c r="H365" s="36">
        <f>SUM(H366:H369)</f>
        <v>2078.2199999999998</v>
      </c>
      <c r="I365" s="60">
        <f t="shared" si="95"/>
        <v>0.999</v>
      </c>
      <c r="J365" s="60">
        <f t="shared" si="99"/>
        <v>1</v>
      </c>
      <c r="K365" s="36">
        <f>SUM(K366:K369)</f>
        <v>2078.2199999999998</v>
      </c>
      <c r="L365" s="24">
        <f t="shared" si="101"/>
        <v>1.58</v>
      </c>
      <c r="M365" s="541" t="s">
        <v>1316</v>
      </c>
    </row>
    <row r="366" spans="1:13" s="6" customFormat="1" ht="24" customHeight="1" outlineLevel="1" x14ac:dyDescent="0.25">
      <c r="A366" s="609"/>
      <c r="B366" s="393" t="s">
        <v>22</v>
      </c>
      <c r="C366" s="193"/>
      <c r="D366" s="36"/>
      <c r="E366" s="36"/>
      <c r="F366" s="36"/>
      <c r="G366" s="64"/>
      <c r="H366" s="36"/>
      <c r="I366" s="64" t="e">
        <f t="shared" si="95"/>
        <v>#DIV/0!</v>
      </c>
      <c r="J366" s="64" t="e">
        <f t="shared" si="99"/>
        <v>#DIV/0!</v>
      </c>
      <c r="K366" s="36">
        <f t="shared" si="100"/>
        <v>0</v>
      </c>
      <c r="L366" s="24">
        <f t="shared" si="101"/>
        <v>0</v>
      </c>
      <c r="M366" s="541"/>
    </row>
    <row r="367" spans="1:13" s="6" customFormat="1" ht="24" customHeight="1" outlineLevel="1" x14ac:dyDescent="0.25">
      <c r="A367" s="609"/>
      <c r="B367" s="393" t="s">
        <v>21</v>
      </c>
      <c r="C367" s="193"/>
      <c r="D367" s="36"/>
      <c r="E367" s="36"/>
      <c r="F367" s="36"/>
      <c r="G367" s="64"/>
      <c r="H367" s="36"/>
      <c r="I367" s="64" t="e">
        <f t="shared" si="95"/>
        <v>#DIV/0!</v>
      </c>
      <c r="J367" s="64" t="e">
        <f t="shared" si="99"/>
        <v>#DIV/0!</v>
      </c>
      <c r="K367" s="36">
        <f t="shared" si="100"/>
        <v>0</v>
      </c>
      <c r="L367" s="24">
        <f t="shared" si="101"/>
        <v>0</v>
      </c>
      <c r="M367" s="541"/>
    </row>
    <row r="368" spans="1:13" s="6" customFormat="1" ht="24.75" customHeight="1" outlineLevel="1" x14ac:dyDescent="0.25">
      <c r="A368" s="609"/>
      <c r="B368" s="393" t="s">
        <v>41</v>
      </c>
      <c r="C368" s="193"/>
      <c r="D368" s="36">
        <v>2079.8000000000002</v>
      </c>
      <c r="E368" s="36">
        <v>2079.8000000000002</v>
      </c>
      <c r="F368" s="36">
        <v>2078.2199999999998</v>
      </c>
      <c r="G368" s="60">
        <f>F368/E368</f>
        <v>0.999</v>
      </c>
      <c r="H368" s="36">
        <v>2078.2199999999998</v>
      </c>
      <c r="I368" s="60">
        <f t="shared" si="95"/>
        <v>0.999</v>
      </c>
      <c r="J368" s="60">
        <f t="shared" si="99"/>
        <v>1</v>
      </c>
      <c r="K368" s="36">
        <v>2078.2199999999998</v>
      </c>
      <c r="L368" s="24">
        <f t="shared" si="101"/>
        <v>1.58</v>
      </c>
      <c r="M368" s="541"/>
    </row>
    <row r="369" spans="1:13" s="6" customFormat="1" ht="28.5" customHeight="1" outlineLevel="1" x14ac:dyDescent="0.25">
      <c r="A369" s="609"/>
      <c r="B369" s="393" t="s">
        <v>23</v>
      </c>
      <c r="C369" s="193"/>
      <c r="D369" s="36"/>
      <c r="E369" s="18"/>
      <c r="F369" s="36"/>
      <c r="G369" s="92"/>
      <c r="H369" s="21"/>
      <c r="I369" s="64" t="e">
        <f t="shared" si="95"/>
        <v>#DIV/0!</v>
      </c>
      <c r="J369" s="64" t="e">
        <f t="shared" si="99"/>
        <v>#DIV/0!</v>
      </c>
      <c r="K369" s="36">
        <f t="shared" si="100"/>
        <v>0</v>
      </c>
      <c r="L369" s="24">
        <f t="shared" si="101"/>
        <v>0</v>
      </c>
      <c r="M369" s="541"/>
    </row>
    <row r="370" spans="1:13" s="6" customFormat="1" ht="56.25" outlineLevel="1" x14ac:dyDescent="0.25">
      <c r="A370" s="578" t="s">
        <v>31</v>
      </c>
      <c r="B370" s="326" t="s">
        <v>759</v>
      </c>
      <c r="C370" s="31" t="s">
        <v>139</v>
      </c>
      <c r="D370" s="29">
        <f>SUM(D371:D374)</f>
        <v>11975858.32</v>
      </c>
      <c r="E370" s="29">
        <f>SUM(E371:E374)</f>
        <v>12281776.02</v>
      </c>
      <c r="F370" s="29">
        <f>SUM(F371:F374)</f>
        <v>12088649.050000001</v>
      </c>
      <c r="G370" s="100">
        <f t="shared" ref="G370:G498" si="105">F370/E370</f>
        <v>0.98399999999999999</v>
      </c>
      <c r="H370" s="29">
        <f>SUM(H371:H374)</f>
        <v>12034441.890000001</v>
      </c>
      <c r="I370" s="100">
        <f t="shared" ref="I370:I448" si="106">H370/E370</f>
        <v>0.98</v>
      </c>
      <c r="J370" s="100">
        <f t="shared" ref="J370:J498" si="107">H370/F370</f>
        <v>0.996</v>
      </c>
      <c r="K370" s="29">
        <f>E370-L370</f>
        <v>12034441.890000001</v>
      </c>
      <c r="L370" s="30">
        <f t="shared" si="101"/>
        <v>247334.13</v>
      </c>
      <c r="M370" s="544"/>
    </row>
    <row r="371" spans="1:13" s="6" customFormat="1" outlineLevel="1" x14ac:dyDescent="0.25">
      <c r="A371" s="578"/>
      <c r="B371" s="32" t="s">
        <v>22</v>
      </c>
      <c r="C371" s="31"/>
      <c r="D371" s="30">
        <f t="shared" ref="D371:F374" si="108">D376+D421+D461+D486+D501</f>
        <v>134314.79999999999</v>
      </c>
      <c r="E371" s="30">
        <f t="shared" si="108"/>
        <v>51777.4</v>
      </c>
      <c r="F371" s="30">
        <f t="shared" si="108"/>
        <v>51777.4</v>
      </c>
      <c r="G371" s="103">
        <f t="shared" si="105"/>
        <v>1</v>
      </c>
      <c r="H371" s="30">
        <f>H376+H421+H461+H486+H501</f>
        <v>51777.4</v>
      </c>
      <c r="I371" s="103">
        <f t="shared" si="106"/>
        <v>1</v>
      </c>
      <c r="J371" s="103">
        <f t="shared" si="107"/>
        <v>1</v>
      </c>
      <c r="K371" s="30">
        <f>K376+K421+K461+K486+K501</f>
        <v>51777.4</v>
      </c>
      <c r="L371" s="30">
        <f t="shared" si="101"/>
        <v>0</v>
      </c>
      <c r="M371" s="544"/>
    </row>
    <row r="372" spans="1:13" s="6" customFormat="1" outlineLevel="1" x14ac:dyDescent="0.25">
      <c r="A372" s="578"/>
      <c r="B372" s="32" t="s">
        <v>21</v>
      </c>
      <c r="C372" s="31"/>
      <c r="D372" s="30">
        <f t="shared" si="108"/>
        <v>8384253.3899999997</v>
      </c>
      <c r="E372" s="30">
        <f t="shared" si="108"/>
        <v>8772124.4600000009</v>
      </c>
      <c r="F372" s="30">
        <f t="shared" si="108"/>
        <v>8768140.3300000001</v>
      </c>
      <c r="G372" s="103">
        <f t="shared" si="105"/>
        <v>1</v>
      </c>
      <c r="H372" s="30">
        <f>H377+H422+H462+H487+H502</f>
        <v>8713933.1699999999</v>
      </c>
      <c r="I372" s="103">
        <f t="shared" si="106"/>
        <v>0.99299999999999999</v>
      </c>
      <c r="J372" s="103">
        <f t="shared" si="107"/>
        <v>0.99399999999999999</v>
      </c>
      <c r="K372" s="30">
        <f t="shared" ref="K372:K374" si="109">K377+K422+K462+K487+K502</f>
        <v>8713934.0399999991</v>
      </c>
      <c r="L372" s="30">
        <f t="shared" si="101"/>
        <v>58191.29</v>
      </c>
      <c r="M372" s="544"/>
    </row>
    <row r="373" spans="1:13" s="6" customFormat="1" outlineLevel="1" x14ac:dyDescent="0.25">
      <c r="A373" s="578"/>
      <c r="B373" s="32" t="s">
        <v>41</v>
      </c>
      <c r="C373" s="31"/>
      <c r="D373" s="30">
        <f t="shared" si="108"/>
        <v>3110232.44</v>
      </c>
      <c r="E373" s="30">
        <f t="shared" si="108"/>
        <v>3115369.65</v>
      </c>
      <c r="F373" s="30">
        <f t="shared" si="108"/>
        <v>2933284.36</v>
      </c>
      <c r="G373" s="103">
        <f t="shared" si="105"/>
        <v>0.94199999999999995</v>
      </c>
      <c r="H373" s="30">
        <f>H378+H423+H463+H488+H503</f>
        <v>2933284.36</v>
      </c>
      <c r="I373" s="103">
        <f t="shared" si="106"/>
        <v>0.94199999999999995</v>
      </c>
      <c r="J373" s="103">
        <f t="shared" si="107"/>
        <v>1</v>
      </c>
      <c r="K373" s="30">
        <f t="shared" si="109"/>
        <v>2954302.42</v>
      </c>
      <c r="L373" s="30">
        <f t="shared" si="101"/>
        <v>182085.29</v>
      </c>
      <c r="M373" s="544"/>
    </row>
    <row r="374" spans="1:13" s="6" customFormat="1" outlineLevel="1" x14ac:dyDescent="0.25">
      <c r="A374" s="578"/>
      <c r="B374" s="32" t="s">
        <v>23</v>
      </c>
      <c r="C374" s="31"/>
      <c r="D374" s="30">
        <f t="shared" si="108"/>
        <v>347057.69</v>
      </c>
      <c r="E374" s="30">
        <f t="shared" si="108"/>
        <v>342504.51</v>
      </c>
      <c r="F374" s="30">
        <f t="shared" si="108"/>
        <v>335446.96000000002</v>
      </c>
      <c r="G374" s="103">
        <f t="shared" si="105"/>
        <v>0.97899999999999998</v>
      </c>
      <c r="H374" s="30">
        <f>H379+H424+H464+H489+H504</f>
        <v>335446.96000000002</v>
      </c>
      <c r="I374" s="103">
        <f t="shared" si="106"/>
        <v>0.97899999999999998</v>
      </c>
      <c r="J374" s="103">
        <f t="shared" si="107"/>
        <v>1</v>
      </c>
      <c r="K374" s="30">
        <f t="shared" si="109"/>
        <v>335446.96000000002</v>
      </c>
      <c r="L374" s="30">
        <f t="shared" si="101"/>
        <v>7057.55</v>
      </c>
      <c r="M374" s="544"/>
    </row>
    <row r="375" spans="1:13" s="6" customFormat="1" ht="58.5" x14ac:dyDescent="0.25">
      <c r="A375" s="715" t="s">
        <v>204</v>
      </c>
      <c r="B375" s="81" t="s">
        <v>201</v>
      </c>
      <c r="C375" s="81" t="s">
        <v>142</v>
      </c>
      <c r="D375" s="54">
        <f>SUM(D376:D379)</f>
        <v>4473977.21</v>
      </c>
      <c r="E375" s="54">
        <f t="shared" ref="E375:F375" si="110">SUM(E376:E379)</f>
        <v>4774124.82</v>
      </c>
      <c r="F375" s="54">
        <f t="shared" si="110"/>
        <v>4695880.28</v>
      </c>
      <c r="G375" s="91">
        <f t="shared" si="105"/>
        <v>0.98399999999999999</v>
      </c>
      <c r="H375" s="54">
        <f>SUM(H376:H379)</f>
        <v>4678706.2699999996</v>
      </c>
      <c r="I375" s="91">
        <f t="shared" si="106"/>
        <v>0.98</v>
      </c>
      <c r="J375" s="91">
        <f t="shared" si="107"/>
        <v>0.996</v>
      </c>
      <c r="K375" s="54">
        <f>SUM(K376:K379)</f>
        <v>4689653.1900000004</v>
      </c>
      <c r="L375" s="24">
        <f t="shared" si="101"/>
        <v>95418.55</v>
      </c>
      <c r="M375" s="666"/>
    </row>
    <row r="376" spans="1:13" s="6" customFormat="1" ht="18.75" customHeight="1" outlineLevel="1" x14ac:dyDescent="0.25">
      <c r="A376" s="715"/>
      <c r="B376" s="416" t="s">
        <v>22</v>
      </c>
      <c r="C376" s="15"/>
      <c r="D376" s="36">
        <f>D381+D391+D386</f>
        <v>134314.79999999999</v>
      </c>
      <c r="E376" s="36">
        <f t="shared" ref="E376:K379" si="111">E381+E391+E386</f>
        <v>51777.4</v>
      </c>
      <c r="F376" s="36">
        <f t="shared" si="111"/>
        <v>51777.4</v>
      </c>
      <c r="G376" s="60">
        <f t="shared" si="105"/>
        <v>1</v>
      </c>
      <c r="H376" s="36">
        <f t="shared" si="111"/>
        <v>51777.4</v>
      </c>
      <c r="I376" s="60">
        <f t="shared" si="106"/>
        <v>1</v>
      </c>
      <c r="J376" s="60">
        <f t="shared" si="107"/>
        <v>1</v>
      </c>
      <c r="K376" s="36">
        <f t="shared" si="111"/>
        <v>51777.4</v>
      </c>
      <c r="L376" s="24">
        <f t="shared" si="101"/>
        <v>0</v>
      </c>
      <c r="M376" s="666"/>
    </row>
    <row r="377" spans="1:13" s="6" customFormat="1" ht="18.75" customHeight="1" outlineLevel="1" x14ac:dyDescent="0.25">
      <c r="A377" s="715"/>
      <c r="B377" s="416" t="s">
        <v>21</v>
      </c>
      <c r="C377" s="15"/>
      <c r="D377" s="36">
        <f t="shared" ref="D377:F379" si="112">D382+D392+D387</f>
        <v>2369230.65</v>
      </c>
      <c r="E377" s="36">
        <f t="shared" si="112"/>
        <v>2756202.82</v>
      </c>
      <c r="F377" s="36">
        <f t="shared" si="112"/>
        <v>2756110.32</v>
      </c>
      <c r="G377" s="60">
        <f t="shared" si="105"/>
        <v>1</v>
      </c>
      <c r="H377" s="36">
        <f t="shared" si="111"/>
        <v>2738936.31</v>
      </c>
      <c r="I377" s="60">
        <f t="shared" si="106"/>
        <v>0.99399999999999999</v>
      </c>
      <c r="J377" s="60">
        <f t="shared" si="107"/>
        <v>0.99399999999999999</v>
      </c>
      <c r="K377" s="36">
        <f t="shared" si="111"/>
        <v>2738936.3</v>
      </c>
      <c r="L377" s="24">
        <f t="shared" si="101"/>
        <v>17266.509999999998</v>
      </c>
      <c r="M377" s="666"/>
    </row>
    <row r="378" spans="1:13" s="6" customFormat="1" ht="18.75" customHeight="1" outlineLevel="1" x14ac:dyDescent="0.25">
      <c r="A378" s="715"/>
      <c r="B378" s="416" t="s">
        <v>41</v>
      </c>
      <c r="C378" s="15"/>
      <c r="D378" s="36">
        <f t="shared" si="112"/>
        <v>1623374.07</v>
      </c>
      <c r="E378" s="36">
        <f t="shared" si="112"/>
        <v>1623640.09</v>
      </c>
      <c r="F378" s="36">
        <f t="shared" si="112"/>
        <v>1552545.6</v>
      </c>
      <c r="G378" s="60">
        <f t="shared" si="105"/>
        <v>0.95599999999999996</v>
      </c>
      <c r="H378" s="36">
        <f t="shared" si="111"/>
        <v>1552545.6</v>
      </c>
      <c r="I378" s="60">
        <f t="shared" si="106"/>
        <v>0.95599999999999996</v>
      </c>
      <c r="J378" s="60">
        <f t="shared" si="107"/>
        <v>1</v>
      </c>
      <c r="K378" s="36">
        <f t="shared" si="111"/>
        <v>1563492.53</v>
      </c>
      <c r="L378" s="24">
        <f t="shared" si="101"/>
        <v>71094.490000000005</v>
      </c>
      <c r="M378" s="666"/>
    </row>
    <row r="379" spans="1:13" s="6" customFormat="1" ht="18.75" customHeight="1" outlineLevel="1" x14ac:dyDescent="0.25">
      <c r="A379" s="715"/>
      <c r="B379" s="416" t="s">
        <v>23</v>
      </c>
      <c r="C379" s="15"/>
      <c r="D379" s="36">
        <f t="shared" si="112"/>
        <v>347057.69</v>
      </c>
      <c r="E379" s="36">
        <f t="shared" si="112"/>
        <v>342504.51</v>
      </c>
      <c r="F379" s="36">
        <f t="shared" si="112"/>
        <v>335446.96000000002</v>
      </c>
      <c r="G379" s="60">
        <f t="shared" si="105"/>
        <v>0.97899999999999998</v>
      </c>
      <c r="H379" s="36">
        <f t="shared" si="111"/>
        <v>335446.96000000002</v>
      </c>
      <c r="I379" s="60">
        <f t="shared" si="106"/>
        <v>0.97899999999999998</v>
      </c>
      <c r="J379" s="60">
        <f t="shared" si="107"/>
        <v>1</v>
      </c>
      <c r="K379" s="36">
        <f t="shared" si="111"/>
        <v>335446.96000000002</v>
      </c>
      <c r="L379" s="24">
        <f t="shared" si="101"/>
        <v>7057.55</v>
      </c>
      <c r="M379" s="666"/>
    </row>
    <row r="380" spans="1:13" s="6" customFormat="1" ht="139.5" customHeight="1" outlineLevel="1" x14ac:dyDescent="0.25">
      <c r="A380" s="721" t="s">
        <v>205</v>
      </c>
      <c r="B380" s="16" t="s">
        <v>392</v>
      </c>
      <c r="C380" s="16" t="s">
        <v>212</v>
      </c>
      <c r="D380" s="19">
        <f>SUM(D381:D384)</f>
        <v>3461159.36</v>
      </c>
      <c r="E380" s="19">
        <f t="shared" ref="E380:F380" si="113">SUM(E381:E384)</f>
        <v>3456889.45</v>
      </c>
      <c r="F380" s="19">
        <f t="shared" si="113"/>
        <v>3445135.27</v>
      </c>
      <c r="G380" s="90">
        <f t="shared" si="105"/>
        <v>0.997</v>
      </c>
      <c r="H380" s="19">
        <f>SUM(H381:H384)</f>
        <v>3444576.53</v>
      </c>
      <c r="I380" s="60">
        <f t="shared" si="106"/>
        <v>0.996</v>
      </c>
      <c r="J380" s="90">
        <f t="shared" si="107"/>
        <v>1</v>
      </c>
      <c r="K380" s="19">
        <f>SUM(K381:K384)</f>
        <v>3444576.53</v>
      </c>
      <c r="L380" s="24">
        <f t="shared" si="101"/>
        <v>12312.92</v>
      </c>
      <c r="M380" s="424" t="s">
        <v>1275</v>
      </c>
    </row>
    <row r="381" spans="1:13" s="6" customFormat="1" ht="24.75" customHeight="1" outlineLevel="1" x14ac:dyDescent="0.25">
      <c r="A381" s="721"/>
      <c r="B381" s="416" t="s">
        <v>22</v>
      </c>
      <c r="C381" s="416"/>
      <c r="D381" s="417"/>
      <c r="E381" s="417"/>
      <c r="F381" s="417"/>
      <c r="G381" s="64" t="e">
        <f t="shared" si="105"/>
        <v>#DIV/0!</v>
      </c>
      <c r="H381" s="18"/>
      <c r="I381" s="64" t="e">
        <f t="shared" si="106"/>
        <v>#DIV/0!</v>
      </c>
      <c r="J381" s="64" t="e">
        <f t="shared" si="107"/>
        <v>#DIV/0!</v>
      </c>
      <c r="K381" s="36">
        <f t="shared" ref="K381:K439" si="114">E381</f>
        <v>0</v>
      </c>
      <c r="L381" s="24">
        <f t="shared" si="101"/>
        <v>0</v>
      </c>
      <c r="M381" s="551" t="s">
        <v>1396</v>
      </c>
    </row>
    <row r="382" spans="1:13" s="6" customFormat="1" ht="24.75" customHeight="1" outlineLevel="1" x14ac:dyDescent="0.25">
      <c r="A382" s="721"/>
      <c r="B382" s="416" t="s">
        <v>21</v>
      </c>
      <c r="C382" s="219"/>
      <c r="D382" s="36">
        <v>1892047.85</v>
      </c>
      <c r="E382" s="36">
        <v>1892331.12</v>
      </c>
      <c r="F382" s="36">
        <v>1892238.62</v>
      </c>
      <c r="G382" s="60">
        <f t="shared" si="105"/>
        <v>1</v>
      </c>
      <c r="H382" s="36">
        <v>1891679.88</v>
      </c>
      <c r="I382" s="60">
        <f t="shared" si="106"/>
        <v>1</v>
      </c>
      <c r="J382" s="60">
        <f t="shared" si="107"/>
        <v>1</v>
      </c>
      <c r="K382" s="36">
        <v>1891679.88</v>
      </c>
      <c r="L382" s="24">
        <f t="shared" si="101"/>
        <v>651.24</v>
      </c>
      <c r="M382" s="552"/>
    </row>
    <row r="383" spans="1:13" s="6" customFormat="1" ht="24.75" customHeight="1" outlineLevel="1" x14ac:dyDescent="0.25">
      <c r="A383" s="721"/>
      <c r="B383" s="416" t="s">
        <v>41</v>
      </c>
      <c r="C383" s="416"/>
      <c r="D383" s="36">
        <v>1222053.82</v>
      </c>
      <c r="E383" s="36">
        <v>1222053.82</v>
      </c>
      <c r="F383" s="36">
        <v>1217449.69</v>
      </c>
      <c r="G383" s="60">
        <f t="shared" si="105"/>
        <v>0.996</v>
      </c>
      <c r="H383" s="36">
        <v>1217449.69</v>
      </c>
      <c r="I383" s="60">
        <f t="shared" si="106"/>
        <v>0.996</v>
      </c>
      <c r="J383" s="60">
        <f t="shared" si="107"/>
        <v>1</v>
      </c>
      <c r="K383" s="36">
        <v>1217449.69</v>
      </c>
      <c r="L383" s="24">
        <f t="shared" si="101"/>
        <v>4604.13</v>
      </c>
      <c r="M383" s="421" t="s">
        <v>1276</v>
      </c>
    </row>
    <row r="384" spans="1:13" s="6" customFormat="1" ht="24.75" customHeight="1" outlineLevel="1" x14ac:dyDescent="0.25">
      <c r="A384" s="721"/>
      <c r="B384" s="416" t="s">
        <v>23</v>
      </c>
      <c r="C384" s="416"/>
      <c r="D384" s="36">
        <v>347057.69</v>
      </c>
      <c r="E384" s="36">
        <v>342504.51</v>
      </c>
      <c r="F384" s="36">
        <v>335446.96000000002</v>
      </c>
      <c r="G384" s="60">
        <f t="shared" si="105"/>
        <v>0.97899999999999998</v>
      </c>
      <c r="H384" s="36">
        <v>335446.96000000002</v>
      </c>
      <c r="I384" s="60">
        <f t="shared" si="106"/>
        <v>0.97899999999999998</v>
      </c>
      <c r="J384" s="60">
        <f t="shared" si="107"/>
        <v>1</v>
      </c>
      <c r="K384" s="36">
        <v>335446.96000000002</v>
      </c>
      <c r="L384" s="24">
        <f t="shared" si="101"/>
        <v>7057.55</v>
      </c>
      <c r="M384" s="421" t="s">
        <v>1277</v>
      </c>
    </row>
    <row r="385" spans="1:13" s="6" customFormat="1" ht="75" outlineLevel="1" x14ac:dyDescent="0.25">
      <c r="A385" s="721" t="s">
        <v>403</v>
      </c>
      <c r="B385" s="16" t="s">
        <v>850</v>
      </c>
      <c r="C385" s="16" t="s">
        <v>212</v>
      </c>
      <c r="D385" s="19">
        <f>SUM(D386:D389)</f>
        <v>368865.65</v>
      </c>
      <c r="E385" s="19">
        <f t="shared" ref="E385:F385" si="115">SUM(E386:E389)</f>
        <v>369131.67</v>
      </c>
      <c r="F385" s="36">
        <f t="shared" si="115"/>
        <v>305904.81</v>
      </c>
      <c r="G385" s="60">
        <f t="shared" si="105"/>
        <v>0.82899999999999996</v>
      </c>
      <c r="H385" s="36">
        <f>SUM(H386:H389)</f>
        <v>305904.81</v>
      </c>
      <c r="I385" s="60">
        <f t="shared" si="106"/>
        <v>0.82899999999999996</v>
      </c>
      <c r="J385" s="60">
        <f t="shared" si="107"/>
        <v>1</v>
      </c>
      <c r="K385" s="19">
        <f>SUM(K386:K389)</f>
        <v>316851.74</v>
      </c>
      <c r="L385" s="24">
        <f t="shared" si="101"/>
        <v>63226.86</v>
      </c>
      <c r="M385" s="541" t="s">
        <v>1144</v>
      </c>
    </row>
    <row r="386" spans="1:13" s="6" customFormat="1" outlineLevel="1" x14ac:dyDescent="0.25">
      <c r="A386" s="721"/>
      <c r="B386" s="416" t="s">
        <v>22</v>
      </c>
      <c r="C386" s="416"/>
      <c r="D386" s="36"/>
      <c r="E386" s="36"/>
      <c r="F386" s="36"/>
      <c r="G386" s="64" t="e">
        <f t="shared" si="105"/>
        <v>#DIV/0!</v>
      </c>
      <c r="H386" s="36"/>
      <c r="I386" s="64" t="e">
        <f t="shared" si="106"/>
        <v>#DIV/0!</v>
      </c>
      <c r="J386" s="64" t="e">
        <f t="shared" si="107"/>
        <v>#DIV/0!</v>
      </c>
      <c r="K386" s="36">
        <f t="shared" si="114"/>
        <v>0</v>
      </c>
      <c r="L386" s="24">
        <f t="shared" si="101"/>
        <v>0</v>
      </c>
      <c r="M386" s="541"/>
    </row>
    <row r="387" spans="1:13" s="6" customFormat="1" outlineLevel="1" x14ac:dyDescent="0.25">
      <c r="A387" s="721"/>
      <c r="B387" s="416" t="s">
        <v>21</v>
      </c>
      <c r="C387" s="416"/>
      <c r="D387" s="36"/>
      <c r="E387" s="36"/>
      <c r="F387" s="36"/>
      <c r="G387" s="64" t="e">
        <f t="shared" si="105"/>
        <v>#DIV/0!</v>
      </c>
      <c r="H387" s="36"/>
      <c r="I387" s="64" t="e">
        <f t="shared" si="106"/>
        <v>#DIV/0!</v>
      </c>
      <c r="J387" s="64" t="e">
        <f t="shared" si="107"/>
        <v>#DIV/0!</v>
      </c>
      <c r="K387" s="36">
        <f t="shared" si="114"/>
        <v>0</v>
      </c>
      <c r="L387" s="24">
        <f t="shared" si="101"/>
        <v>0</v>
      </c>
      <c r="M387" s="541"/>
    </row>
    <row r="388" spans="1:13" s="6" customFormat="1" outlineLevel="1" x14ac:dyDescent="0.25">
      <c r="A388" s="721"/>
      <c r="B388" s="416" t="s">
        <v>41</v>
      </c>
      <c r="C388" s="416"/>
      <c r="D388" s="36">
        <v>368865.65</v>
      </c>
      <c r="E388" s="36">
        <v>369131.67</v>
      </c>
      <c r="F388" s="36">
        <v>305904.81</v>
      </c>
      <c r="G388" s="60">
        <f t="shared" si="105"/>
        <v>0.82899999999999996</v>
      </c>
      <c r="H388" s="36">
        <v>305904.81</v>
      </c>
      <c r="I388" s="60">
        <f t="shared" si="106"/>
        <v>0.82899999999999996</v>
      </c>
      <c r="J388" s="60">
        <f t="shared" si="107"/>
        <v>1</v>
      </c>
      <c r="K388" s="36">
        <v>316851.74</v>
      </c>
      <c r="L388" s="24">
        <f t="shared" si="101"/>
        <v>63226.86</v>
      </c>
      <c r="M388" s="541"/>
    </row>
    <row r="389" spans="1:13" s="6" customFormat="1" outlineLevel="1" x14ac:dyDescent="0.25">
      <c r="A389" s="721"/>
      <c r="B389" s="416" t="s">
        <v>23</v>
      </c>
      <c r="C389" s="416"/>
      <c r="D389" s="36"/>
      <c r="E389" s="36"/>
      <c r="F389" s="36"/>
      <c r="G389" s="64" t="e">
        <f t="shared" si="105"/>
        <v>#DIV/0!</v>
      </c>
      <c r="H389" s="36"/>
      <c r="I389" s="64" t="e">
        <f t="shared" si="106"/>
        <v>#DIV/0!</v>
      </c>
      <c r="J389" s="64" t="e">
        <f t="shared" si="107"/>
        <v>#DIV/0!</v>
      </c>
      <c r="K389" s="36">
        <f t="shared" si="114"/>
        <v>0</v>
      </c>
      <c r="L389" s="24">
        <f t="shared" si="101"/>
        <v>0</v>
      </c>
      <c r="M389" s="541"/>
    </row>
    <row r="390" spans="1:13" s="6" customFormat="1" ht="56.25" outlineLevel="1" x14ac:dyDescent="0.25">
      <c r="A390" s="739" t="s">
        <v>404</v>
      </c>
      <c r="B390" s="416" t="s">
        <v>406</v>
      </c>
      <c r="C390" s="416" t="s">
        <v>730</v>
      </c>
      <c r="D390" s="36">
        <f>SUM(D391:D394)</f>
        <v>643952.19999999995</v>
      </c>
      <c r="E390" s="36">
        <f t="shared" ref="E390:F390" si="116">SUM(E391:E394)</f>
        <v>948103.7</v>
      </c>
      <c r="F390" s="36">
        <f t="shared" si="116"/>
        <v>944840.2</v>
      </c>
      <c r="G390" s="60">
        <f t="shared" si="105"/>
        <v>0.997</v>
      </c>
      <c r="H390" s="36">
        <f>SUM(H391:H394)</f>
        <v>928224.93</v>
      </c>
      <c r="I390" s="60">
        <f t="shared" si="106"/>
        <v>0.97899999999999998</v>
      </c>
      <c r="J390" s="94">
        <f t="shared" si="107"/>
        <v>0.98199999999999998</v>
      </c>
      <c r="K390" s="36">
        <f>SUM(K391:K394)</f>
        <v>928224.92</v>
      </c>
      <c r="L390" s="24">
        <f t="shared" si="101"/>
        <v>19878.77</v>
      </c>
      <c r="M390" s="666"/>
    </row>
    <row r="391" spans="1:13" s="6" customFormat="1" outlineLevel="1" x14ac:dyDescent="0.25">
      <c r="A391" s="739"/>
      <c r="B391" s="416" t="s">
        <v>22</v>
      </c>
      <c r="C391" s="15"/>
      <c r="D391" s="36">
        <f>D396+D411+D401+D406+D416</f>
        <v>134314.79999999999</v>
      </c>
      <c r="E391" s="36">
        <f t="shared" ref="E391:K391" si="117">E396+E411+E401+E406+E416</f>
        <v>51777.4</v>
      </c>
      <c r="F391" s="36">
        <f t="shared" si="117"/>
        <v>51777.4</v>
      </c>
      <c r="G391" s="60">
        <f>F391/E391</f>
        <v>1</v>
      </c>
      <c r="H391" s="36">
        <f t="shared" si="117"/>
        <v>51777.4</v>
      </c>
      <c r="I391" s="60">
        <f t="shared" si="106"/>
        <v>1</v>
      </c>
      <c r="J391" s="60">
        <f t="shared" si="107"/>
        <v>1</v>
      </c>
      <c r="K391" s="36">
        <f t="shared" si="117"/>
        <v>51777.4</v>
      </c>
      <c r="L391" s="24">
        <f t="shared" si="101"/>
        <v>0</v>
      </c>
      <c r="M391" s="666"/>
    </row>
    <row r="392" spans="1:13" s="6" customFormat="1" outlineLevel="1" x14ac:dyDescent="0.25">
      <c r="A392" s="739"/>
      <c r="B392" s="416" t="s">
        <v>21</v>
      </c>
      <c r="C392" s="15"/>
      <c r="D392" s="36">
        <f t="shared" ref="D392:F394" si="118">D397+D412+D402+D407+D417</f>
        <v>477182.8</v>
      </c>
      <c r="E392" s="36">
        <f t="shared" si="118"/>
        <v>863871.7</v>
      </c>
      <c r="F392" s="36">
        <f t="shared" si="118"/>
        <v>863871.7</v>
      </c>
      <c r="G392" s="60">
        <f t="shared" si="105"/>
        <v>1</v>
      </c>
      <c r="H392" s="36">
        <f t="shared" ref="H392" si="119">H397+H412+H402+H407+H417</f>
        <v>847256.43</v>
      </c>
      <c r="I392" s="60">
        <f t="shared" si="106"/>
        <v>0.98099999999999998</v>
      </c>
      <c r="J392" s="60">
        <f t="shared" si="107"/>
        <v>0.98099999999999998</v>
      </c>
      <c r="K392" s="36">
        <f t="shared" ref="K392" si="120">K397+K412+K402+K407+K417</f>
        <v>847256.42</v>
      </c>
      <c r="L392" s="24">
        <f t="shared" si="101"/>
        <v>16615.27</v>
      </c>
      <c r="M392" s="666"/>
    </row>
    <row r="393" spans="1:13" s="6" customFormat="1" outlineLevel="1" x14ac:dyDescent="0.25">
      <c r="A393" s="739"/>
      <c r="B393" s="416" t="s">
        <v>41</v>
      </c>
      <c r="C393" s="15"/>
      <c r="D393" s="36">
        <f t="shared" si="118"/>
        <v>32454.6</v>
      </c>
      <c r="E393" s="36">
        <f t="shared" si="118"/>
        <v>32454.6</v>
      </c>
      <c r="F393" s="36">
        <f t="shared" si="118"/>
        <v>29191.1</v>
      </c>
      <c r="G393" s="60">
        <f t="shared" si="105"/>
        <v>0.89900000000000002</v>
      </c>
      <c r="H393" s="36">
        <f t="shared" ref="H393" si="121">H398+H413+H403+H408+H418</f>
        <v>29191.1</v>
      </c>
      <c r="I393" s="60">
        <f t="shared" si="106"/>
        <v>0.89900000000000002</v>
      </c>
      <c r="J393" s="94">
        <f t="shared" si="107"/>
        <v>1</v>
      </c>
      <c r="K393" s="36">
        <f t="shared" ref="K393" si="122">K398+K413+K403+K408+K418</f>
        <v>29191.1</v>
      </c>
      <c r="L393" s="24">
        <f t="shared" si="101"/>
        <v>3263.5</v>
      </c>
      <c r="M393" s="666"/>
    </row>
    <row r="394" spans="1:13" s="6" customFormat="1" ht="24.75" customHeight="1" outlineLevel="1" x14ac:dyDescent="0.25">
      <c r="A394" s="739"/>
      <c r="B394" s="416" t="s">
        <v>23</v>
      </c>
      <c r="C394" s="15"/>
      <c r="D394" s="36">
        <f t="shared" si="118"/>
        <v>0</v>
      </c>
      <c r="E394" s="36">
        <f t="shared" si="118"/>
        <v>0</v>
      </c>
      <c r="F394" s="36">
        <f t="shared" si="118"/>
        <v>0</v>
      </c>
      <c r="G394" s="64" t="e">
        <f t="shared" si="105"/>
        <v>#DIV/0!</v>
      </c>
      <c r="H394" s="36">
        <f t="shared" ref="H394" si="123">H399+H414+H404+H409+H419</f>
        <v>0</v>
      </c>
      <c r="I394" s="64" t="e">
        <f t="shared" si="106"/>
        <v>#DIV/0!</v>
      </c>
      <c r="J394" s="64" t="e">
        <f t="shared" si="107"/>
        <v>#DIV/0!</v>
      </c>
      <c r="K394" s="36">
        <f t="shared" ref="K394" si="124">K399+K414+K404+K409+K419</f>
        <v>0</v>
      </c>
      <c r="L394" s="24">
        <f t="shared" si="101"/>
        <v>0</v>
      </c>
      <c r="M394" s="666"/>
    </row>
    <row r="395" spans="1:13" s="6" customFormat="1" ht="110.25" customHeight="1" outlineLevel="1" x14ac:dyDescent="0.25">
      <c r="A395" s="739" t="s">
        <v>405</v>
      </c>
      <c r="B395" s="16" t="s">
        <v>202</v>
      </c>
      <c r="C395" s="16" t="s">
        <v>731</v>
      </c>
      <c r="D395" s="19">
        <f>SUM(D396:D399)</f>
        <v>143331.34</v>
      </c>
      <c r="E395" s="19">
        <f>SUM(E396:E399)</f>
        <v>60793.94</v>
      </c>
      <c r="F395" s="36">
        <f>SUM(F396:F399)</f>
        <v>57530.44</v>
      </c>
      <c r="G395" s="60">
        <f t="shared" si="105"/>
        <v>0.94599999999999995</v>
      </c>
      <c r="H395" s="37">
        <f>SUM(H396:H399)</f>
        <v>57530.44</v>
      </c>
      <c r="I395" s="60">
        <f t="shared" si="106"/>
        <v>0.94599999999999995</v>
      </c>
      <c r="J395" s="94">
        <f t="shared" si="107"/>
        <v>1</v>
      </c>
      <c r="K395" s="19">
        <f>SUM(K396:K399)</f>
        <v>57530.44</v>
      </c>
      <c r="L395" s="24">
        <f t="shared" si="101"/>
        <v>3263.5</v>
      </c>
      <c r="M395" s="476" t="s">
        <v>1264</v>
      </c>
    </row>
    <row r="396" spans="1:13" s="6" customFormat="1" outlineLevel="1" x14ac:dyDescent="0.25">
      <c r="A396" s="739"/>
      <c r="B396" s="416" t="s">
        <v>22</v>
      </c>
      <c r="C396" s="15"/>
      <c r="D396" s="24">
        <v>134314.79999999999</v>
      </c>
      <c r="E396" s="24">
        <v>51777.4</v>
      </c>
      <c r="F396" s="402">
        <v>51777.4</v>
      </c>
      <c r="G396" s="60">
        <f t="shared" si="105"/>
        <v>1</v>
      </c>
      <c r="H396" s="402">
        <v>51777.4</v>
      </c>
      <c r="I396" s="94">
        <f t="shared" si="106"/>
        <v>1</v>
      </c>
      <c r="J396" s="94">
        <f t="shared" si="107"/>
        <v>1</v>
      </c>
      <c r="K396" s="402">
        <v>51777.4</v>
      </c>
      <c r="L396" s="24">
        <f t="shared" si="101"/>
        <v>0</v>
      </c>
      <c r="M396" s="476"/>
    </row>
    <row r="397" spans="1:13" s="6" customFormat="1" outlineLevel="1" x14ac:dyDescent="0.25">
      <c r="A397" s="739"/>
      <c r="B397" s="416" t="s">
        <v>21</v>
      </c>
      <c r="C397" s="15"/>
      <c r="D397" s="36"/>
      <c r="E397" s="36"/>
      <c r="F397" s="36">
        <v>0</v>
      </c>
      <c r="G397" s="92" t="e">
        <f t="shared" si="105"/>
        <v>#DIV/0!</v>
      </c>
      <c r="H397" s="18"/>
      <c r="I397" s="64" t="e">
        <f t="shared" si="106"/>
        <v>#DIV/0!</v>
      </c>
      <c r="J397" s="64" t="e">
        <f t="shared" si="107"/>
        <v>#DIV/0!</v>
      </c>
      <c r="K397" s="36"/>
      <c r="L397" s="24">
        <f t="shared" si="101"/>
        <v>0</v>
      </c>
      <c r="M397" s="476"/>
    </row>
    <row r="398" spans="1:13" s="6" customFormat="1" outlineLevel="1" x14ac:dyDescent="0.25">
      <c r="A398" s="739"/>
      <c r="B398" s="416" t="s">
        <v>41</v>
      </c>
      <c r="C398" s="15"/>
      <c r="D398" s="36">
        <v>9016.5400000000009</v>
      </c>
      <c r="E398" s="36">
        <v>9016.5400000000009</v>
      </c>
      <c r="F398" s="36">
        <v>5753.04</v>
      </c>
      <c r="G398" s="60">
        <f t="shared" si="105"/>
        <v>0.63800000000000001</v>
      </c>
      <c r="H398" s="36">
        <v>5753.04</v>
      </c>
      <c r="I398" s="60">
        <f t="shared" si="106"/>
        <v>0.63800000000000001</v>
      </c>
      <c r="J398" s="94">
        <f t="shared" si="107"/>
        <v>1</v>
      </c>
      <c r="K398" s="36">
        <v>5753.04</v>
      </c>
      <c r="L398" s="24">
        <f t="shared" si="101"/>
        <v>3263.5</v>
      </c>
      <c r="M398" s="476"/>
    </row>
    <row r="399" spans="1:13" s="6" customFormat="1" outlineLevel="1" x14ac:dyDescent="0.25">
      <c r="A399" s="739"/>
      <c r="B399" s="416" t="s">
        <v>23</v>
      </c>
      <c r="C399" s="256"/>
      <c r="D399" s="36"/>
      <c r="E399" s="24"/>
      <c r="F399" s="36"/>
      <c r="G399" s="64" t="e">
        <f t="shared" si="105"/>
        <v>#DIV/0!</v>
      </c>
      <c r="H399" s="18"/>
      <c r="I399" s="64" t="e">
        <f t="shared" si="106"/>
        <v>#DIV/0!</v>
      </c>
      <c r="J399" s="64" t="e">
        <f t="shared" si="107"/>
        <v>#DIV/0!</v>
      </c>
      <c r="K399" s="36">
        <f t="shared" si="114"/>
        <v>0</v>
      </c>
      <c r="L399" s="24">
        <f t="shared" si="101"/>
        <v>0</v>
      </c>
      <c r="M399" s="476"/>
    </row>
    <row r="400" spans="1:13" s="6" customFormat="1" ht="37.5" outlineLevel="1" x14ac:dyDescent="0.25">
      <c r="A400" s="735" t="s">
        <v>1048</v>
      </c>
      <c r="B400" s="16" t="s">
        <v>1262</v>
      </c>
      <c r="C400" s="16" t="s">
        <v>731</v>
      </c>
      <c r="D400" s="19">
        <f>SUM(D401:D404)</f>
        <v>7371.3</v>
      </c>
      <c r="E400" s="19">
        <f t="shared" ref="E400:F400" si="125">SUM(E401:E404)</f>
        <v>147426</v>
      </c>
      <c r="F400" s="19">
        <f t="shared" si="125"/>
        <v>147426</v>
      </c>
      <c r="G400" s="60">
        <f t="shared" si="105"/>
        <v>1</v>
      </c>
      <c r="H400" s="19">
        <f>SUM(H401:H404)</f>
        <v>147426</v>
      </c>
      <c r="I400" s="60">
        <f t="shared" si="106"/>
        <v>1</v>
      </c>
      <c r="J400" s="60">
        <f t="shared" si="107"/>
        <v>1</v>
      </c>
      <c r="K400" s="19">
        <f>SUM(K401:K404)</f>
        <v>147426</v>
      </c>
      <c r="L400" s="24">
        <f t="shared" si="101"/>
        <v>0</v>
      </c>
      <c r="M400" s="545" t="s">
        <v>1263</v>
      </c>
    </row>
    <row r="401" spans="1:13" s="6" customFormat="1" outlineLevel="1" x14ac:dyDescent="0.25">
      <c r="A401" s="736"/>
      <c r="B401" s="420" t="s">
        <v>22</v>
      </c>
      <c r="C401" s="256"/>
      <c r="D401" s="36"/>
      <c r="E401" s="24"/>
      <c r="F401" s="36"/>
      <c r="G401" s="64" t="e">
        <f t="shared" si="105"/>
        <v>#DIV/0!</v>
      </c>
      <c r="H401" s="21"/>
      <c r="I401" s="64" t="e">
        <f t="shared" si="106"/>
        <v>#DIV/0!</v>
      </c>
      <c r="J401" s="64" t="e">
        <f t="shared" si="107"/>
        <v>#DIV/0!</v>
      </c>
      <c r="K401" s="21"/>
      <c r="L401" s="24">
        <f t="shared" ref="L401:L464" si="126">E401-H401</f>
        <v>0</v>
      </c>
      <c r="M401" s="546"/>
    </row>
    <row r="402" spans="1:13" s="6" customFormat="1" outlineLevel="1" x14ac:dyDescent="0.25">
      <c r="A402" s="736"/>
      <c r="B402" s="420" t="s">
        <v>21</v>
      </c>
      <c r="C402" s="256"/>
      <c r="D402" s="36"/>
      <c r="E402" s="24">
        <v>140054.70000000001</v>
      </c>
      <c r="F402" s="24">
        <v>140054.70000000001</v>
      </c>
      <c r="G402" s="94">
        <f t="shared" si="105"/>
        <v>1</v>
      </c>
      <c r="H402" s="24">
        <v>140054.70000000001</v>
      </c>
      <c r="I402" s="94">
        <f t="shared" si="106"/>
        <v>1</v>
      </c>
      <c r="J402" s="94">
        <f t="shared" si="107"/>
        <v>1</v>
      </c>
      <c r="K402" s="24">
        <v>140054.70000000001</v>
      </c>
      <c r="L402" s="24">
        <f t="shared" si="126"/>
        <v>0</v>
      </c>
      <c r="M402" s="546"/>
    </row>
    <row r="403" spans="1:13" s="6" customFormat="1" outlineLevel="1" x14ac:dyDescent="0.25">
      <c r="A403" s="736"/>
      <c r="B403" s="420" t="s">
        <v>41</v>
      </c>
      <c r="C403" s="256"/>
      <c r="D403" s="36">
        <v>7371.3</v>
      </c>
      <c r="E403" s="36">
        <v>7371.3</v>
      </c>
      <c r="F403" s="36">
        <v>7371.3</v>
      </c>
      <c r="G403" s="60">
        <f t="shared" si="105"/>
        <v>1</v>
      </c>
      <c r="H403" s="36">
        <v>7371.3</v>
      </c>
      <c r="I403" s="60">
        <f t="shared" si="106"/>
        <v>1</v>
      </c>
      <c r="J403" s="60">
        <f t="shared" si="107"/>
        <v>1</v>
      </c>
      <c r="K403" s="36">
        <v>7371.3</v>
      </c>
      <c r="L403" s="24">
        <f t="shared" si="126"/>
        <v>0</v>
      </c>
      <c r="M403" s="546"/>
    </row>
    <row r="404" spans="1:13" s="6" customFormat="1" outlineLevel="1" x14ac:dyDescent="0.25">
      <c r="A404" s="737"/>
      <c r="B404" s="420" t="s">
        <v>23</v>
      </c>
      <c r="C404" s="256"/>
      <c r="D404" s="36"/>
      <c r="E404" s="24"/>
      <c r="F404" s="36"/>
      <c r="G404" s="64" t="e">
        <f t="shared" si="105"/>
        <v>#DIV/0!</v>
      </c>
      <c r="H404" s="21"/>
      <c r="I404" s="64" t="e">
        <f t="shared" si="106"/>
        <v>#DIV/0!</v>
      </c>
      <c r="J404" s="64" t="e">
        <f t="shared" si="107"/>
        <v>#DIV/0!</v>
      </c>
      <c r="K404" s="21"/>
      <c r="L404" s="24">
        <f t="shared" si="126"/>
        <v>0</v>
      </c>
      <c r="M404" s="546"/>
    </row>
    <row r="405" spans="1:13" s="6" customFormat="1" ht="37.5" outlineLevel="1" x14ac:dyDescent="0.25">
      <c r="A405" s="735" t="s">
        <v>1256</v>
      </c>
      <c r="B405" s="16" t="s">
        <v>1261</v>
      </c>
      <c r="C405" s="16" t="s">
        <v>731</v>
      </c>
      <c r="D405" s="19">
        <f>SUM(D406:D409)</f>
        <v>8033.38</v>
      </c>
      <c r="E405" s="19">
        <f t="shared" ref="E405:F405" si="127">SUM(E406:E409)</f>
        <v>160667.57999999999</v>
      </c>
      <c r="F405" s="19">
        <f t="shared" si="127"/>
        <v>160667.57999999999</v>
      </c>
      <c r="G405" s="94">
        <f t="shared" si="105"/>
        <v>1</v>
      </c>
      <c r="H405" s="19">
        <f>SUM(H406:H409)</f>
        <v>160667.57999999999</v>
      </c>
      <c r="I405" s="94">
        <f t="shared" si="106"/>
        <v>1</v>
      </c>
      <c r="J405" s="94">
        <f t="shared" si="107"/>
        <v>1</v>
      </c>
      <c r="K405" s="19">
        <f>SUM(K406:K409)</f>
        <v>160667.57999999999</v>
      </c>
      <c r="L405" s="24">
        <f t="shared" si="126"/>
        <v>0</v>
      </c>
      <c r="M405" s="546"/>
    </row>
    <row r="406" spans="1:13" s="6" customFormat="1" outlineLevel="1" x14ac:dyDescent="0.25">
      <c r="A406" s="736"/>
      <c r="B406" s="420" t="s">
        <v>22</v>
      </c>
      <c r="C406" s="256"/>
      <c r="D406" s="36"/>
      <c r="E406" s="24"/>
      <c r="F406" s="36"/>
      <c r="G406" s="64" t="e">
        <f t="shared" si="105"/>
        <v>#DIV/0!</v>
      </c>
      <c r="H406" s="36"/>
      <c r="I406" s="64" t="e">
        <f t="shared" si="106"/>
        <v>#DIV/0!</v>
      </c>
      <c r="J406" s="64" t="e">
        <f t="shared" si="107"/>
        <v>#DIV/0!</v>
      </c>
      <c r="K406" s="36"/>
      <c r="L406" s="24">
        <f t="shared" si="126"/>
        <v>0</v>
      </c>
      <c r="M406" s="546"/>
    </row>
    <row r="407" spans="1:13" s="6" customFormat="1" outlineLevel="1" x14ac:dyDescent="0.25">
      <c r="A407" s="736"/>
      <c r="B407" s="420" t="s">
        <v>21</v>
      </c>
      <c r="C407" s="256"/>
      <c r="D407" s="36"/>
      <c r="E407" s="24">
        <v>152634.20000000001</v>
      </c>
      <c r="F407" s="24">
        <v>152634.20000000001</v>
      </c>
      <c r="G407" s="94">
        <f t="shared" si="105"/>
        <v>1</v>
      </c>
      <c r="H407" s="24">
        <v>152634.20000000001</v>
      </c>
      <c r="I407" s="94">
        <f t="shared" si="106"/>
        <v>1</v>
      </c>
      <c r="J407" s="94">
        <f t="shared" si="107"/>
        <v>1</v>
      </c>
      <c r="K407" s="24">
        <v>152634.20000000001</v>
      </c>
      <c r="L407" s="24">
        <f t="shared" si="126"/>
        <v>0</v>
      </c>
      <c r="M407" s="546"/>
    </row>
    <row r="408" spans="1:13" s="6" customFormat="1" outlineLevel="1" x14ac:dyDescent="0.25">
      <c r="A408" s="736"/>
      <c r="B408" s="420" t="s">
        <v>41</v>
      </c>
      <c r="C408" s="256"/>
      <c r="D408" s="36">
        <v>8033.38</v>
      </c>
      <c r="E408" s="36">
        <v>8033.38</v>
      </c>
      <c r="F408" s="36">
        <v>8033.38</v>
      </c>
      <c r="G408" s="94">
        <f t="shared" si="105"/>
        <v>1</v>
      </c>
      <c r="H408" s="36">
        <v>8033.38</v>
      </c>
      <c r="I408" s="94">
        <f t="shared" si="106"/>
        <v>1</v>
      </c>
      <c r="J408" s="94">
        <f t="shared" si="107"/>
        <v>1</v>
      </c>
      <c r="K408" s="36">
        <v>8033.38</v>
      </c>
      <c r="L408" s="24">
        <f t="shared" si="126"/>
        <v>0</v>
      </c>
      <c r="M408" s="546"/>
    </row>
    <row r="409" spans="1:13" s="6" customFormat="1" outlineLevel="1" x14ac:dyDescent="0.25">
      <c r="A409" s="737"/>
      <c r="B409" s="420" t="s">
        <v>23</v>
      </c>
      <c r="C409" s="256"/>
      <c r="D409" s="36"/>
      <c r="E409" s="24"/>
      <c r="F409" s="36"/>
      <c r="G409" s="64" t="e">
        <f t="shared" si="105"/>
        <v>#DIV/0!</v>
      </c>
      <c r="H409" s="36"/>
      <c r="I409" s="64" t="e">
        <f t="shared" si="106"/>
        <v>#DIV/0!</v>
      </c>
      <c r="J409" s="64" t="e">
        <f t="shared" si="107"/>
        <v>#DIV/0!</v>
      </c>
      <c r="K409" s="36"/>
      <c r="L409" s="24">
        <f t="shared" si="126"/>
        <v>0</v>
      </c>
      <c r="M409" s="547"/>
    </row>
    <row r="410" spans="1:13" s="6" customFormat="1" ht="81.75" customHeight="1" outlineLevel="1" x14ac:dyDescent="0.25">
      <c r="A410" s="735" t="s">
        <v>1258</v>
      </c>
      <c r="B410" s="16" t="s">
        <v>1049</v>
      </c>
      <c r="C410" s="16" t="s">
        <v>731</v>
      </c>
      <c r="D410" s="36">
        <f>SUM(D411:D414)</f>
        <v>485216.18</v>
      </c>
      <c r="E410" s="36">
        <f t="shared" ref="E410:F410" si="128">SUM(E411:E414)</f>
        <v>485216.18</v>
      </c>
      <c r="F410" s="36">
        <f t="shared" si="128"/>
        <v>485216.18</v>
      </c>
      <c r="G410" s="60">
        <f t="shared" si="105"/>
        <v>1</v>
      </c>
      <c r="H410" s="36">
        <f>SUM(H411:H414)</f>
        <v>485216.18</v>
      </c>
      <c r="I410" s="60">
        <f t="shared" si="106"/>
        <v>1</v>
      </c>
      <c r="J410" s="60">
        <f t="shared" si="107"/>
        <v>1</v>
      </c>
      <c r="K410" s="36">
        <f>SUM(K411:K414)</f>
        <v>485216.18</v>
      </c>
      <c r="L410" s="24">
        <f t="shared" si="126"/>
        <v>0</v>
      </c>
      <c r="M410" s="545" t="s">
        <v>1259</v>
      </c>
    </row>
    <row r="411" spans="1:13" s="6" customFormat="1" outlineLevel="1" x14ac:dyDescent="0.25">
      <c r="A411" s="736"/>
      <c r="B411" s="57" t="s">
        <v>22</v>
      </c>
      <c r="C411" s="256"/>
      <c r="D411" s="36"/>
      <c r="E411" s="24"/>
      <c r="F411" s="36"/>
      <c r="G411" s="92" t="e">
        <f t="shared" si="105"/>
        <v>#DIV/0!</v>
      </c>
      <c r="H411" s="18"/>
      <c r="I411" s="64" t="e">
        <f t="shared" si="106"/>
        <v>#DIV/0!</v>
      </c>
      <c r="J411" s="64" t="e">
        <f t="shared" si="107"/>
        <v>#DIV/0!</v>
      </c>
      <c r="K411" s="36"/>
      <c r="L411" s="24">
        <f t="shared" si="126"/>
        <v>0</v>
      </c>
      <c r="M411" s="546"/>
    </row>
    <row r="412" spans="1:13" s="6" customFormat="1" outlineLevel="1" x14ac:dyDescent="0.25">
      <c r="A412" s="736"/>
      <c r="B412" s="57" t="s">
        <v>21</v>
      </c>
      <c r="C412" s="256"/>
      <c r="D412" s="24">
        <v>477182.8</v>
      </c>
      <c r="E412" s="24">
        <v>477182.8</v>
      </c>
      <c r="F412" s="36">
        <v>477182.8</v>
      </c>
      <c r="G412" s="60">
        <f t="shared" si="105"/>
        <v>1</v>
      </c>
      <c r="H412" s="36">
        <v>477182.8</v>
      </c>
      <c r="I412" s="60">
        <f t="shared" si="106"/>
        <v>1</v>
      </c>
      <c r="J412" s="60">
        <f t="shared" si="107"/>
        <v>1</v>
      </c>
      <c r="K412" s="24">
        <f>E412</f>
        <v>477182.8</v>
      </c>
      <c r="L412" s="24">
        <f t="shared" si="126"/>
        <v>0</v>
      </c>
      <c r="M412" s="546"/>
    </row>
    <row r="413" spans="1:13" s="6" customFormat="1" outlineLevel="1" x14ac:dyDescent="0.25">
      <c r="A413" s="736"/>
      <c r="B413" s="57" t="s">
        <v>41</v>
      </c>
      <c r="C413" s="256"/>
      <c r="D413" s="36">
        <v>8033.38</v>
      </c>
      <c r="E413" s="36">
        <v>8033.38</v>
      </c>
      <c r="F413" s="36">
        <v>8033.38</v>
      </c>
      <c r="G413" s="60">
        <f t="shared" si="105"/>
        <v>1</v>
      </c>
      <c r="H413" s="36">
        <v>8033.38</v>
      </c>
      <c r="I413" s="60">
        <f t="shared" si="106"/>
        <v>1</v>
      </c>
      <c r="J413" s="60">
        <f t="shared" si="107"/>
        <v>1</v>
      </c>
      <c r="K413" s="24">
        <f>E413</f>
        <v>8033.38</v>
      </c>
      <c r="L413" s="24">
        <f t="shared" si="126"/>
        <v>0</v>
      </c>
      <c r="M413" s="546"/>
    </row>
    <row r="414" spans="1:13" s="6" customFormat="1" outlineLevel="1" x14ac:dyDescent="0.25">
      <c r="A414" s="737"/>
      <c r="B414" s="416" t="s">
        <v>23</v>
      </c>
      <c r="C414" s="256"/>
      <c r="D414" s="36"/>
      <c r="E414" s="24"/>
      <c r="F414" s="36"/>
      <c r="G414" s="92" t="e">
        <f t="shared" si="105"/>
        <v>#DIV/0!</v>
      </c>
      <c r="H414" s="18"/>
      <c r="I414" s="64" t="e">
        <f t="shared" si="106"/>
        <v>#DIV/0!</v>
      </c>
      <c r="J414" s="64" t="e">
        <f t="shared" si="107"/>
        <v>#DIV/0!</v>
      </c>
      <c r="K414" s="36"/>
      <c r="L414" s="24">
        <f t="shared" si="126"/>
        <v>0</v>
      </c>
      <c r="M414" s="547"/>
    </row>
    <row r="415" spans="1:13" s="6" customFormat="1" ht="43.5" customHeight="1" outlineLevel="1" x14ac:dyDescent="0.25">
      <c r="A415" s="740" t="s">
        <v>1260</v>
      </c>
      <c r="B415" s="16" t="s">
        <v>1257</v>
      </c>
      <c r="C415" s="16" t="s">
        <v>731</v>
      </c>
      <c r="D415" s="19">
        <f>SUM(D416:D419)</f>
        <v>0</v>
      </c>
      <c r="E415" s="19">
        <f t="shared" ref="E415:F415" si="129">SUM(E416:E419)</f>
        <v>94000</v>
      </c>
      <c r="F415" s="19">
        <f t="shared" si="129"/>
        <v>94000</v>
      </c>
      <c r="G415" s="60">
        <f t="shared" si="105"/>
        <v>1</v>
      </c>
      <c r="H415" s="19">
        <f>SUM(H416:H419)</f>
        <v>77384.73</v>
      </c>
      <c r="I415" s="60">
        <f t="shared" si="106"/>
        <v>0.82299999999999995</v>
      </c>
      <c r="J415" s="60">
        <f t="shared" si="107"/>
        <v>0.82299999999999995</v>
      </c>
      <c r="K415" s="19">
        <f>SUM(K416:K419)</f>
        <v>77384.72</v>
      </c>
      <c r="L415" s="24">
        <f t="shared" si="126"/>
        <v>16615.27</v>
      </c>
      <c r="M415" s="545" t="s">
        <v>1397</v>
      </c>
    </row>
    <row r="416" spans="1:13" s="6" customFormat="1" ht="36" customHeight="1" outlineLevel="1" x14ac:dyDescent="0.25">
      <c r="A416" s="741"/>
      <c r="B416" s="57" t="s">
        <v>22</v>
      </c>
      <c r="C416" s="256"/>
      <c r="D416" s="36"/>
      <c r="E416" s="24"/>
      <c r="F416" s="36"/>
      <c r="G416" s="64" t="e">
        <f t="shared" si="105"/>
        <v>#DIV/0!</v>
      </c>
      <c r="H416" s="36"/>
      <c r="I416" s="64" t="e">
        <f t="shared" si="106"/>
        <v>#DIV/0!</v>
      </c>
      <c r="J416" s="64" t="e">
        <f t="shared" si="107"/>
        <v>#DIV/0!</v>
      </c>
      <c r="K416" s="36"/>
      <c r="L416" s="24">
        <f t="shared" si="126"/>
        <v>0</v>
      </c>
      <c r="M416" s="546"/>
    </row>
    <row r="417" spans="1:13" s="6" customFormat="1" ht="34.5" customHeight="1" outlineLevel="1" x14ac:dyDescent="0.25">
      <c r="A417" s="741"/>
      <c r="B417" s="57" t="s">
        <v>21</v>
      </c>
      <c r="C417" s="256"/>
      <c r="D417" s="36"/>
      <c r="E417" s="24">
        <v>94000</v>
      </c>
      <c r="F417" s="36">
        <v>94000</v>
      </c>
      <c r="G417" s="60">
        <f t="shared" si="105"/>
        <v>1</v>
      </c>
      <c r="H417" s="36">
        <v>77384.73</v>
      </c>
      <c r="I417" s="60">
        <f t="shared" si="106"/>
        <v>0.82299999999999995</v>
      </c>
      <c r="J417" s="60">
        <f t="shared" si="107"/>
        <v>0.82299999999999995</v>
      </c>
      <c r="K417" s="36">
        <v>77384.72</v>
      </c>
      <c r="L417" s="24">
        <f t="shared" si="126"/>
        <v>16615.27</v>
      </c>
      <c r="M417" s="546"/>
    </row>
    <row r="418" spans="1:13" s="6" customFormat="1" ht="34.5" customHeight="1" outlineLevel="1" x14ac:dyDescent="0.25">
      <c r="A418" s="741"/>
      <c r="B418" s="57" t="s">
        <v>41</v>
      </c>
      <c r="C418" s="256"/>
      <c r="D418" s="36"/>
      <c r="E418" s="24"/>
      <c r="F418" s="36"/>
      <c r="G418" s="64" t="e">
        <f t="shared" si="105"/>
        <v>#DIV/0!</v>
      </c>
      <c r="H418" s="36"/>
      <c r="I418" s="64" t="e">
        <f t="shared" si="106"/>
        <v>#DIV/0!</v>
      </c>
      <c r="J418" s="64" t="e">
        <f t="shared" si="107"/>
        <v>#DIV/0!</v>
      </c>
      <c r="K418" s="36"/>
      <c r="L418" s="24">
        <f t="shared" si="126"/>
        <v>0</v>
      </c>
      <c r="M418" s="546"/>
    </row>
    <row r="419" spans="1:13" s="6" customFormat="1" ht="36" customHeight="1" outlineLevel="1" x14ac:dyDescent="0.25">
      <c r="A419" s="742"/>
      <c r="B419" s="420" t="s">
        <v>23</v>
      </c>
      <c r="C419" s="256"/>
      <c r="D419" s="36"/>
      <c r="E419" s="24"/>
      <c r="F419" s="36"/>
      <c r="G419" s="64" t="e">
        <f t="shared" si="105"/>
        <v>#DIV/0!</v>
      </c>
      <c r="H419" s="36"/>
      <c r="I419" s="64" t="e">
        <f t="shared" si="106"/>
        <v>#DIV/0!</v>
      </c>
      <c r="J419" s="64" t="e">
        <f t="shared" si="107"/>
        <v>#DIV/0!</v>
      </c>
      <c r="K419" s="36"/>
      <c r="L419" s="24">
        <f t="shared" si="126"/>
        <v>0</v>
      </c>
      <c r="M419" s="547"/>
    </row>
    <row r="420" spans="1:13" s="6" customFormat="1" ht="45" customHeight="1" outlineLevel="1" x14ac:dyDescent="0.25">
      <c r="A420" s="715" t="s">
        <v>407</v>
      </c>
      <c r="B420" s="58" t="s">
        <v>594</v>
      </c>
      <c r="C420" s="81" t="s">
        <v>142</v>
      </c>
      <c r="D420" s="54">
        <f>SUM(D421:D424)</f>
        <v>6366152.5300000003</v>
      </c>
      <c r="E420" s="54">
        <f t="shared" ref="E420:F420" si="130">SUM(E421:E424)</f>
        <v>6371481.7300000004</v>
      </c>
      <c r="F420" s="54">
        <f t="shared" si="130"/>
        <v>6273458.54</v>
      </c>
      <c r="G420" s="91">
        <f t="shared" si="105"/>
        <v>0.98499999999999999</v>
      </c>
      <c r="H420" s="54">
        <f>SUM(H421:H424)</f>
        <v>6265527.4800000004</v>
      </c>
      <c r="I420" s="91">
        <f t="shared" si="106"/>
        <v>0.98299999999999998</v>
      </c>
      <c r="J420" s="108">
        <f t="shared" si="107"/>
        <v>0.999</v>
      </c>
      <c r="K420" s="54">
        <f>SUM(K421:K424)</f>
        <v>6265527.4800000004</v>
      </c>
      <c r="L420" s="24">
        <f t="shared" si="126"/>
        <v>105954.25</v>
      </c>
      <c r="M420" s="667"/>
    </row>
    <row r="421" spans="1:13" s="6" customFormat="1" ht="18.75" customHeight="1" outlineLevel="1" x14ac:dyDescent="0.25">
      <c r="A421" s="715"/>
      <c r="B421" s="57" t="s">
        <v>22</v>
      </c>
      <c r="C421" s="15"/>
      <c r="D421" s="36">
        <f>D426+D431+D436+D441</f>
        <v>0</v>
      </c>
      <c r="E421" s="36">
        <f>E426+E431+E436+E441</f>
        <v>0</v>
      </c>
      <c r="F421" s="36">
        <f t="shared" ref="F421:K424" si="131">F426+F431+F436+F441</f>
        <v>0</v>
      </c>
      <c r="G421" s="64" t="e">
        <f t="shared" si="105"/>
        <v>#DIV/0!</v>
      </c>
      <c r="H421" s="36">
        <f t="shared" si="131"/>
        <v>0</v>
      </c>
      <c r="I421" s="64" t="e">
        <f t="shared" si="106"/>
        <v>#DIV/0!</v>
      </c>
      <c r="J421" s="64" t="e">
        <f t="shared" si="107"/>
        <v>#DIV/0!</v>
      </c>
      <c r="K421" s="36">
        <f t="shared" si="131"/>
        <v>0</v>
      </c>
      <c r="L421" s="24">
        <f t="shared" si="126"/>
        <v>0</v>
      </c>
      <c r="M421" s="667"/>
    </row>
    <row r="422" spans="1:13" s="6" customFormat="1" ht="18.75" customHeight="1" outlineLevel="1" x14ac:dyDescent="0.25">
      <c r="A422" s="715"/>
      <c r="B422" s="57" t="s">
        <v>21</v>
      </c>
      <c r="C422" s="15"/>
      <c r="D422" s="36">
        <f t="shared" ref="D422:F424" si="132">D427+D432+D437+D442</f>
        <v>5518985.9900000002</v>
      </c>
      <c r="E422" s="36">
        <f t="shared" si="132"/>
        <v>5519745.3899999997</v>
      </c>
      <c r="F422" s="36">
        <f t="shared" si="132"/>
        <v>5519717.54</v>
      </c>
      <c r="G422" s="60">
        <f t="shared" si="105"/>
        <v>1</v>
      </c>
      <c r="H422" s="36">
        <f t="shared" si="131"/>
        <v>5511786.4800000004</v>
      </c>
      <c r="I422" s="60">
        <f t="shared" si="106"/>
        <v>0.999</v>
      </c>
      <c r="J422" s="94">
        <f t="shared" si="107"/>
        <v>0.999</v>
      </c>
      <c r="K422" s="36">
        <f t="shared" si="131"/>
        <v>5511786.4800000004</v>
      </c>
      <c r="L422" s="24">
        <f t="shared" si="126"/>
        <v>7958.91</v>
      </c>
      <c r="M422" s="667"/>
    </row>
    <row r="423" spans="1:13" s="6" customFormat="1" ht="18.75" customHeight="1" outlineLevel="1" x14ac:dyDescent="0.25">
      <c r="A423" s="715"/>
      <c r="B423" s="57" t="s">
        <v>41</v>
      </c>
      <c r="C423" s="15"/>
      <c r="D423" s="36">
        <f t="shared" si="132"/>
        <v>847166.54</v>
      </c>
      <c r="E423" s="36">
        <f t="shared" si="132"/>
        <v>851736.34</v>
      </c>
      <c r="F423" s="36">
        <f t="shared" si="132"/>
        <v>753741</v>
      </c>
      <c r="G423" s="60">
        <f t="shared" si="105"/>
        <v>0.88500000000000001</v>
      </c>
      <c r="H423" s="36">
        <f t="shared" si="131"/>
        <v>753741</v>
      </c>
      <c r="I423" s="60">
        <f t="shared" si="106"/>
        <v>0.88500000000000001</v>
      </c>
      <c r="J423" s="94">
        <f t="shared" si="107"/>
        <v>1</v>
      </c>
      <c r="K423" s="36">
        <f t="shared" si="131"/>
        <v>753741</v>
      </c>
      <c r="L423" s="24">
        <f t="shared" si="126"/>
        <v>97995.34</v>
      </c>
      <c r="M423" s="667"/>
    </row>
    <row r="424" spans="1:13" s="6" customFormat="1" ht="18.75" customHeight="1" outlineLevel="1" x14ac:dyDescent="0.25">
      <c r="A424" s="715"/>
      <c r="B424" s="416" t="s">
        <v>23</v>
      </c>
      <c r="C424" s="15"/>
      <c r="D424" s="36">
        <f t="shared" si="132"/>
        <v>0</v>
      </c>
      <c r="E424" s="36">
        <f t="shared" si="132"/>
        <v>0</v>
      </c>
      <c r="F424" s="36">
        <f t="shared" si="132"/>
        <v>0</v>
      </c>
      <c r="G424" s="92" t="e">
        <f t="shared" si="105"/>
        <v>#DIV/0!</v>
      </c>
      <c r="H424" s="36">
        <f t="shared" si="131"/>
        <v>0</v>
      </c>
      <c r="I424" s="64" t="e">
        <f t="shared" si="106"/>
        <v>#DIV/0!</v>
      </c>
      <c r="J424" s="64" t="e">
        <f t="shared" si="107"/>
        <v>#DIV/0!</v>
      </c>
      <c r="K424" s="36">
        <f t="shared" si="131"/>
        <v>0</v>
      </c>
      <c r="L424" s="24">
        <f t="shared" si="126"/>
        <v>0</v>
      </c>
      <c r="M424" s="667"/>
    </row>
    <row r="425" spans="1:13" s="6" customFormat="1" ht="111.75" customHeight="1" outlineLevel="1" x14ac:dyDescent="0.25">
      <c r="A425" s="722" t="s">
        <v>408</v>
      </c>
      <c r="B425" s="119" t="s">
        <v>393</v>
      </c>
      <c r="C425" s="16" t="s">
        <v>212</v>
      </c>
      <c r="D425" s="19">
        <f>SUM(D426:D429)</f>
        <v>4230762.55</v>
      </c>
      <c r="E425" s="19">
        <f t="shared" ref="E425:F425" si="133">SUM(E426:E429)</f>
        <v>4231641.1500000004</v>
      </c>
      <c r="F425" s="19">
        <f t="shared" si="133"/>
        <v>4231097.0999999996</v>
      </c>
      <c r="G425" s="93">
        <f t="shared" si="105"/>
        <v>1</v>
      </c>
      <c r="H425" s="19">
        <f>SUM(H426:H429)</f>
        <v>4229496.93</v>
      </c>
      <c r="I425" s="60">
        <f t="shared" si="106"/>
        <v>0.999</v>
      </c>
      <c r="J425" s="93">
        <f t="shared" si="107"/>
        <v>1</v>
      </c>
      <c r="K425" s="19">
        <f>SUM(K426:K429)</f>
        <v>4229496.93</v>
      </c>
      <c r="L425" s="24">
        <f t="shared" si="126"/>
        <v>2144.2199999999998</v>
      </c>
      <c r="M425" s="662" t="s">
        <v>1398</v>
      </c>
    </row>
    <row r="426" spans="1:13" s="6" customFormat="1" outlineLevel="1" x14ac:dyDescent="0.25">
      <c r="A426" s="723"/>
      <c r="B426" s="57" t="s">
        <v>22</v>
      </c>
      <c r="C426" s="15"/>
      <c r="D426" s="36"/>
      <c r="E426" s="36"/>
      <c r="F426" s="36"/>
      <c r="G426" s="64" t="e">
        <f t="shared" si="105"/>
        <v>#DIV/0!</v>
      </c>
      <c r="H426" s="36"/>
      <c r="I426" s="64" t="e">
        <f t="shared" si="106"/>
        <v>#DIV/0!</v>
      </c>
      <c r="J426" s="64" t="e">
        <f t="shared" si="107"/>
        <v>#DIV/0!</v>
      </c>
      <c r="K426" s="36">
        <f t="shared" si="114"/>
        <v>0</v>
      </c>
      <c r="L426" s="24">
        <f t="shared" si="126"/>
        <v>0</v>
      </c>
      <c r="M426" s="662"/>
    </row>
    <row r="427" spans="1:13" s="6" customFormat="1" outlineLevel="1" x14ac:dyDescent="0.25">
      <c r="A427" s="723"/>
      <c r="B427" s="57" t="s">
        <v>21</v>
      </c>
      <c r="C427" s="15"/>
      <c r="D427" s="36">
        <v>3960812.17</v>
      </c>
      <c r="E427" s="36">
        <v>3961571.57</v>
      </c>
      <c r="F427" s="36">
        <v>3961543.72</v>
      </c>
      <c r="G427" s="60">
        <f t="shared" si="105"/>
        <v>1</v>
      </c>
      <c r="H427" s="36">
        <v>3959943.55</v>
      </c>
      <c r="I427" s="60">
        <f t="shared" si="106"/>
        <v>1</v>
      </c>
      <c r="J427" s="60">
        <f t="shared" si="107"/>
        <v>1</v>
      </c>
      <c r="K427" s="36">
        <v>3959943.55</v>
      </c>
      <c r="L427" s="24">
        <f t="shared" si="126"/>
        <v>1628.02</v>
      </c>
      <c r="M427" s="662"/>
    </row>
    <row r="428" spans="1:13" s="6" customFormat="1" outlineLevel="1" x14ac:dyDescent="0.25">
      <c r="A428" s="723"/>
      <c r="B428" s="57" t="s">
        <v>41</v>
      </c>
      <c r="C428" s="15"/>
      <c r="D428" s="24">
        <v>269950.38</v>
      </c>
      <c r="E428" s="24">
        <v>270069.58</v>
      </c>
      <c r="F428" s="36">
        <v>269553.38</v>
      </c>
      <c r="G428" s="60">
        <f t="shared" si="105"/>
        <v>0.998</v>
      </c>
      <c r="H428" s="36">
        <v>269553.38</v>
      </c>
      <c r="I428" s="60">
        <f t="shared" si="106"/>
        <v>0.998</v>
      </c>
      <c r="J428" s="60">
        <f t="shared" si="107"/>
        <v>1</v>
      </c>
      <c r="K428" s="36">
        <v>269553.38</v>
      </c>
      <c r="L428" s="24">
        <f t="shared" si="126"/>
        <v>516.20000000000005</v>
      </c>
      <c r="M428" s="662"/>
    </row>
    <row r="429" spans="1:13" s="6" customFormat="1" outlineLevel="1" x14ac:dyDescent="0.25">
      <c r="A429" s="724"/>
      <c r="B429" s="416" t="s">
        <v>23</v>
      </c>
      <c r="C429" s="15"/>
      <c r="D429" s="36"/>
      <c r="E429" s="36"/>
      <c r="F429" s="36"/>
      <c r="G429" s="60"/>
      <c r="H429" s="36"/>
      <c r="I429" s="64" t="e">
        <f t="shared" si="106"/>
        <v>#DIV/0!</v>
      </c>
      <c r="J429" s="60"/>
      <c r="K429" s="36">
        <f t="shared" si="114"/>
        <v>0</v>
      </c>
      <c r="L429" s="24">
        <f t="shared" si="126"/>
        <v>0</v>
      </c>
      <c r="M429" s="662"/>
    </row>
    <row r="430" spans="1:13" s="6" customFormat="1" ht="127.5" customHeight="1" outlineLevel="1" x14ac:dyDescent="0.25">
      <c r="A430" s="721" t="s">
        <v>409</v>
      </c>
      <c r="B430" s="119" t="s">
        <v>394</v>
      </c>
      <c r="C430" s="16" t="s">
        <v>212</v>
      </c>
      <c r="D430" s="19">
        <f>SUM(D431:D434)</f>
        <v>49851.26</v>
      </c>
      <c r="E430" s="19">
        <f t="shared" ref="E430" si="134">SUM(E431:E434)</f>
        <v>49851.26</v>
      </c>
      <c r="F430" s="19">
        <v>5101</v>
      </c>
      <c r="G430" s="90">
        <v>0.105</v>
      </c>
      <c r="H430" s="19">
        <v>4706.9799999999996</v>
      </c>
      <c r="I430" s="60">
        <f t="shared" si="106"/>
        <v>9.4E-2</v>
      </c>
      <c r="J430" s="90">
        <v>0.92300000000000004</v>
      </c>
      <c r="K430" s="19">
        <f>SUM(K431:K434)</f>
        <v>43219.66</v>
      </c>
      <c r="L430" s="24">
        <f t="shared" si="126"/>
        <v>45144.28</v>
      </c>
      <c r="M430" s="477" t="s">
        <v>1399</v>
      </c>
    </row>
    <row r="431" spans="1:13" s="6" customFormat="1" outlineLevel="1" x14ac:dyDescent="0.25">
      <c r="A431" s="721"/>
      <c r="B431" s="57" t="s">
        <v>22</v>
      </c>
      <c r="C431" s="15"/>
      <c r="D431" s="36"/>
      <c r="E431" s="36"/>
      <c r="F431" s="36"/>
      <c r="G431" s="60"/>
      <c r="H431" s="36"/>
      <c r="I431" s="64" t="e">
        <f t="shared" si="106"/>
        <v>#DIV/0!</v>
      </c>
      <c r="J431" s="60"/>
      <c r="K431" s="36">
        <f t="shared" si="114"/>
        <v>0</v>
      </c>
      <c r="L431" s="24">
        <f t="shared" si="126"/>
        <v>0</v>
      </c>
      <c r="M431" s="477"/>
    </row>
    <row r="432" spans="1:13" s="6" customFormat="1" outlineLevel="1" x14ac:dyDescent="0.25">
      <c r="A432" s="721"/>
      <c r="B432" s="57" t="s">
        <v>21</v>
      </c>
      <c r="C432" s="15"/>
      <c r="D432" s="36">
        <v>48116.56</v>
      </c>
      <c r="E432" s="36">
        <v>48116.56</v>
      </c>
      <c r="F432" s="36">
        <v>48116.56</v>
      </c>
      <c r="G432" s="60">
        <v>0.105</v>
      </c>
      <c r="H432" s="36">
        <v>41785.67</v>
      </c>
      <c r="I432" s="60">
        <f t="shared" si="106"/>
        <v>0.86799999999999999</v>
      </c>
      <c r="J432" s="60">
        <v>0.92300000000000004</v>
      </c>
      <c r="K432" s="36">
        <v>41785.67</v>
      </c>
      <c r="L432" s="24">
        <f t="shared" si="126"/>
        <v>6330.89</v>
      </c>
      <c r="M432" s="477"/>
    </row>
    <row r="433" spans="1:13" s="6" customFormat="1" outlineLevel="1" x14ac:dyDescent="0.25">
      <c r="A433" s="721"/>
      <c r="B433" s="57" t="s">
        <v>41</v>
      </c>
      <c r="C433" s="15"/>
      <c r="D433" s="36">
        <v>1734.7</v>
      </c>
      <c r="E433" s="36">
        <v>1734.7</v>
      </c>
      <c r="F433" s="36">
        <v>1433.99</v>
      </c>
      <c r="G433" s="60">
        <v>0.126</v>
      </c>
      <c r="H433" s="36">
        <v>1433.99</v>
      </c>
      <c r="I433" s="60">
        <f t="shared" si="106"/>
        <v>0.82699999999999996</v>
      </c>
      <c r="J433" s="60">
        <v>0.998</v>
      </c>
      <c r="K433" s="36">
        <v>1433.99</v>
      </c>
      <c r="L433" s="24">
        <f t="shared" si="126"/>
        <v>300.70999999999998</v>
      </c>
      <c r="M433" s="477"/>
    </row>
    <row r="434" spans="1:13" s="6" customFormat="1" outlineLevel="1" x14ac:dyDescent="0.25">
      <c r="A434" s="721"/>
      <c r="B434" s="416" t="s">
        <v>23</v>
      </c>
      <c r="C434" s="15"/>
      <c r="D434" s="36"/>
      <c r="E434" s="36"/>
      <c r="F434" s="36"/>
      <c r="G434" s="92" t="e">
        <f t="shared" si="105"/>
        <v>#DIV/0!</v>
      </c>
      <c r="H434" s="18"/>
      <c r="I434" s="64" t="e">
        <f t="shared" si="106"/>
        <v>#DIV/0!</v>
      </c>
      <c r="J434" s="64" t="e">
        <f t="shared" si="107"/>
        <v>#DIV/0!</v>
      </c>
      <c r="K434" s="36">
        <f t="shared" si="114"/>
        <v>0</v>
      </c>
      <c r="L434" s="24">
        <f t="shared" si="126"/>
        <v>0</v>
      </c>
      <c r="M434" s="477"/>
    </row>
    <row r="435" spans="1:13" s="6" customFormat="1" ht="87" customHeight="1" outlineLevel="1" x14ac:dyDescent="0.25">
      <c r="A435" s="721" t="s">
        <v>410</v>
      </c>
      <c r="B435" s="16" t="s">
        <v>886</v>
      </c>
      <c r="C435" s="16" t="s">
        <v>212</v>
      </c>
      <c r="D435" s="19">
        <f>SUM(D436:D439)</f>
        <v>599870.4</v>
      </c>
      <c r="E435" s="19">
        <f t="shared" ref="E435:F435" si="135">SUM(E436:E439)</f>
        <v>604221</v>
      </c>
      <c r="F435" s="19">
        <f t="shared" si="135"/>
        <v>515841.73</v>
      </c>
      <c r="G435" s="90">
        <f t="shared" si="105"/>
        <v>0.85399999999999998</v>
      </c>
      <c r="H435" s="19">
        <f>SUM(H436:H439)</f>
        <v>515841.73</v>
      </c>
      <c r="I435" s="60">
        <f t="shared" si="106"/>
        <v>0.85399999999999998</v>
      </c>
      <c r="J435" s="90">
        <f t="shared" si="107"/>
        <v>1</v>
      </c>
      <c r="K435" s="19">
        <f>SUM(K436:K439)</f>
        <v>515841.73</v>
      </c>
      <c r="L435" s="24">
        <f t="shared" si="126"/>
        <v>88379.27</v>
      </c>
      <c r="M435" s="541" t="s">
        <v>1274</v>
      </c>
    </row>
    <row r="436" spans="1:13" s="6" customFormat="1" outlineLevel="1" x14ac:dyDescent="0.25">
      <c r="A436" s="721"/>
      <c r="B436" s="416" t="s">
        <v>22</v>
      </c>
      <c r="C436" s="15"/>
      <c r="D436" s="36"/>
      <c r="E436" s="36"/>
      <c r="F436" s="36"/>
      <c r="G436" s="64" t="e">
        <f t="shared" si="105"/>
        <v>#DIV/0!</v>
      </c>
      <c r="H436" s="36"/>
      <c r="I436" s="64" t="e">
        <f t="shared" si="106"/>
        <v>#DIV/0!</v>
      </c>
      <c r="J436" s="64" t="e">
        <f t="shared" si="107"/>
        <v>#DIV/0!</v>
      </c>
      <c r="K436" s="36">
        <f t="shared" si="114"/>
        <v>0</v>
      </c>
      <c r="L436" s="24">
        <f t="shared" si="126"/>
        <v>0</v>
      </c>
      <c r="M436" s="541"/>
    </row>
    <row r="437" spans="1:13" s="6" customFormat="1" outlineLevel="1" x14ac:dyDescent="0.25">
      <c r="A437" s="721"/>
      <c r="B437" s="416" t="s">
        <v>21</v>
      </c>
      <c r="C437" s="15"/>
      <c r="D437" s="36">
        <v>47955.56</v>
      </c>
      <c r="E437" s="36">
        <v>47955.56</v>
      </c>
      <c r="F437" s="36">
        <v>47955.56</v>
      </c>
      <c r="G437" s="60">
        <f t="shared" si="105"/>
        <v>1</v>
      </c>
      <c r="H437" s="36">
        <v>47955.56</v>
      </c>
      <c r="I437" s="60">
        <f t="shared" si="106"/>
        <v>1</v>
      </c>
      <c r="J437" s="60">
        <f t="shared" si="107"/>
        <v>1</v>
      </c>
      <c r="K437" s="36">
        <v>47955.56</v>
      </c>
      <c r="L437" s="24">
        <f t="shared" si="126"/>
        <v>0</v>
      </c>
      <c r="M437" s="541"/>
    </row>
    <row r="438" spans="1:13" s="6" customFormat="1" outlineLevel="1" x14ac:dyDescent="0.25">
      <c r="A438" s="721"/>
      <c r="B438" s="416" t="s">
        <v>41</v>
      </c>
      <c r="C438" s="15"/>
      <c r="D438" s="36">
        <v>551914.84</v>
      </c>
      <c r="E438" s="36">
        <v>556265.43999999994</v>
      </c>
      <c r="F438" s="36">
        <v>467886.17</v>
      </c>
      <c r="G438" s="60">
        <f t="shared" si="105"/>
        <v>0.84099999999999997</v>
      </c>
      <c r="H438" s="36">
        <v>467886.17</v>
      </c>
      <c r="I438" s="60">
        <f t="shared" si="106"/>
        <v>0.84099999999999997</v>
      </c>
      <c r="J438" s="60">
        <f t="shared" si="107"/>
        <v>1</v>
      </c>
      <c r="K438" s="36">
        <v>467886.17</v>
      </c>
      <c r="L438" s="24">
        <f t="shared" si="126"/>
        <v>88379.27</v>
      </c>
      <c r="M438" s="541"/>
    </row>
    <row r="439" spans="1:13" s="6" customFormat="1" outlineLevel="1" x14ac:dyDescent="0.25">
      <c r="A439" s="721"/>
      <c r="B439" s="416" t="s">
        <v>23</v>
      </c>
      <c r="C439" s="15"/>
      <c r="D439" s="36"/>
      <c r="E439" s="36"/>
      <c r="F439" s="36"/>
      <c r="G439" s="92" t="e">
        <f t="shared" si="105"/>
        <v>#DIV/0!</v>
      </c>
      <c r="H439" s="18"/>
      <c r="I439" s="64" t="e">
        <f t="shared" si="106"/>
        <v>#DIV/0!</v>
      </c>
      <c r="J439" s="64" t="e">
        <f t="shared" si="107"/>
        <v>#DIV/0!</v>
      </c>
      <c r="K439" s="36">
        <f t="shared" si="114"/>
        <v>0</v>
      </c>
      <c r="L439" s="24">
        <f t="shared" si="126"/>
        <v>0</v>
      </c>
      <c r="M439" s="541"/>
    </row>
    <row r="440" spans="1:13" s="6" customFormat="1" ht="71.25" customHeight="1" outlineLevel="1" x14ac:dyDescent="0.25">
      <c r="A440" s="621" t="s">
        <v>1050</v>
      </c>
      <c r="B440" s="16" t="s">
        <v>1051</v>
      </c>
      <c r="C440" s="16" t="s">
        <v>212</v>
      </c>
      <c r="D440" s="19">
        <f>SUM(D441:D444)</f>
        <v>1485668.32</v>
      </c>
      <c r="E440" s="19">
        <f t="shared" ref="E440:F440" si="136">SUM(E441:E444)</f>
        <v>1485768.32</v>
      </c>
      <c r="F440" s="19">
        <f t="shared" si="136"/>
        <v>1476969.16</v>
      </c>
      <c r="G440" s="90">
        <f t="shared" si="105"/>
        <v>0.99399999999999999</v>
      </c>
      <c r="H440" s="19">
        <f>SUM(H441:H444)</f>
        <v>1476969.16</v>
      </c>
      <c r="I440" s="90">
        <f t="shared" si="106"/>
        <v>0.99399999999999999</v>
      </c>
      <c r="J440" s="90">
        <f t="shared" si="107"/>
        <v>1</v>
      </c>
      <c r="K440" s="19">
        <f>SUM(K441:K444)</f>
        <v>1476969.16</v>
      </c>
      <c r="L440" s="24">
        <f t="shared" si="126"/>
        <v>8799.16</v>
      </c>
      <c r="M440" s="545" t="s">
        <v>1255</v>
      </c>
    </row>
    <row r="441" spans="1:13" s="6" customFormat="1" outlineLevel="1" x14ac:dyDescent="0.25">
      <c r="A441" s="622"/>
      <c r="B441" s="411" t="s">
        <v>22</v>
      </c>
      <c r="C441" s="15"/>
      <c r="D441" s="36">
        <f>D446+D451+D456</f>
        <v>0</v>
      </c>
      <c r="E441" s="36">
        <f t="shared" ref="E441:F441" si="137">E446+E451+E456</f>
        <v>0</v>
      </c>
      <c r="F441" s="36">
        <f t="shared" si="137"/>
        <v>0</v>
      </c>
      <c r="G441" s="64" t="e">
        <f t="shared" si="105"/>
        <v>#DIV/0!</v>
      </c>
      <c r="H441" s="36">
        <f>H446+H451+H456</f>
        <v>0</v>
      </c>
      <c r="I441" s="64" t="e">
        <f t="shared" si="106"/>
        <v>#DIV/0!</v>
      </c>
      <c r="J441" s="64" t="e">
        <f t="shared" si="107"/>
        <v>#DIV/0!</v>
      </c>
      <c r="K441" s="36">
        <f t="shared" ref="K441" si="138">K446+K451+K456</f>
        <v>0</v>
      </c>
      <c r="L441" s="24">
        <f t="shared" si="126"/>
        <v>0</v>
      </c>
      <c r="M441" s="546"/>
    </row>
    <row r="442" spans="1:13" s="6" customFormat="1" outlineLevel="1" x14ac:dyDescent="0.25">
      <c r="A442" s="622"/>
      <c r="B442" s="411" t="s">
        <v>21</v>
      </c>
      <c r="C442" s="15"/>
      <c r="D442" s="36">
        <f t="shared" ref="D442:F444" si="139">D447+D452+D457</f>
        <v>1462101.7</v>
      </c>
      <c r="E442" s="36">
        <f t="shared" si="139"/>
        <v>1462101.7</v>
      </c>
      <c r="F442" s="36">
        <f t="shared" si="139"/>
        <v>1462101.7</v>
      </c>
      <c r="G442" s="60">
        <f t="shared" si="105"/>
        <v>1</v>
      </c>
      <c r="H442" s="36">
        <f t="shared" ref="H442:H444" si="140">H447+H452+H457</f>
        <v>1462101.7</v>
      </c>
      <c r="I442" s="60">
        <f t="shared" si="106"/>
        <v>1</v>
      </c>
      <c r="J442" s="60">
        <f t="shared" si="107"/>
        <v>1</v>
      </c>
      <c r="K442" s="36">
        <f t="shared" ref="K442" si="141">K447+K452+K457</f>
        <v>1462101.7</v>
      </c>
      <c r="L442" s="24">
        <f t="shared" si="126"/>
        <v>0</v>
      </c>
      <c r="M442" s="546"/>
    </row>
    <row r="443" spans="1:13" s="6" customFormat="1" outlineLevel="1" x14ac:dyDescent="0.25">
      <c r="A443" s="622"/>
      <c r="B443" s="411" t="s">
        <v>41</v>
      </c>
      <c r="C443" s="15"/>
      <c r="D443" s="36">
        <f t="shared" si="139"/>
        <v>23566.62</v>
      </c>
      <c r="E443" s="36">
        <f t="shared" si="139"/>
        <v>23666.62</v>
      </c>
      <c r="F443" s="36">
        <f t="shared" si="139"/>
        <v>14867.46</v>
      </c>
      <c r="G443" s="60">
        <f t="shared" si="105"/>
        <v>0.628</v>
      </c>
      <c r="H443" s="36">
        <f t="shared" si="140"/>
        <v>14867.46</v>
      </c>
      <c r="I443" s="60">
        <f t="shared" si="106"/>
        <v>0.628</v>
      </c>
      <c r="J443" s="60">
        <f t="shared" si="107"/>
        <v>1</v>
      </c>
      <c r="K443" s="36">
        <f t="shared" ref="K443" si="142">K448+K453+K458</f>
        <v>14867.46</v>
      </c>
      <c r="L443" s="24">
        <f t="shared" si="126"/>
        <v>8799.16</v>
      </c>
      <c r="M443" s="546"/>
    </row>
    <row r="444" spans="1:13" s="6" customFormat="1" outlineLevel="1" x14ac:dyDescent="0.25">
      <c r="A444" s="623"/>
      <c r="B444" s="411" t="s">
        <v>23</v>
      </c>
      <c r="C444" s="15"/>
      <c r="D444" s="36">
        <f t="shared" si="139"/>
        <v>0</v>
      </c>
      <c r="E444" s="36">
        <f t="shared" si="139"/>
        <v>0</v>
      </c>
      <c r="F444" s="36">
        <f t="shared" si="139"/>
        <v>0</v>
      </c>
      <c r="G444" s="92" t="e">
        <f t="shared" si="105"/>
        <v>#DIV/0!</v>
      </c>
      <c r="H444" s="36">
        <f t="shared" si="140"/>
        <v>0</v>
      </c>
      <c r="I444" s="64" t="e">
        <f t="shared" si="106"/>
        <v>#DIV/0!</v>
      </c>
      <c r="J444" s="64" t="e">
        <f t="shared" si="107"/>
        <v>#DIV/0!</v>
      </c>
      <c r="K444" s="36">
        <f t="shared" ref="K444" si="143">K449+K454+K459</f>
        <v>0</v>
      </c>
      <c r="L444" s="24">
        <f t="shared" si="126"/>
        <v>0</v>
      </c>
      <c r="M444" s="546"/>
    </row>
    <row r="445" spans="1:13" s="6" customFormat="1" ht="69" customHeight="1" outlineLevel="1" x14ac:dyDescent="0.25">
      <c r="A445" s="621" t="s">
        <v>1053</v>
      </c>
      <c r="B445" s="34" t="s">
        <v>1400</v>
      </c>
      <c r="C445" s="16" t="s">
        <v>731</v>
      </c>
      <c r="D445" s="19">
        <f>SUM(D446:D449)</f>
        <v>811718.72</v>
      </c>
      <c r="E445" s="19">
        <f t="shared" ref="E445:F445" si="144">SUM(E446:E449)</f>
        <v>811718.72</v>
      </c>
      <c r="F445" s="19">
        <f t="shared" si="144"/>
        <v>807383.91</v>
      </c>
      <c r="G445" s="90">
        <f t="shared" si="105"/>
        <v>0.995</v>
      </c>
      <c r="H445" s="19">
        <f>SUM(H446:H449)</f>
        <v>807383.91</v>
      </c>
      <c r="I445" s="90">
        <f t="shared" si="106"/>
        <v>0.995</v>
      </c>
      <c r="J445" s="90">
        <f t="shared" si="107"/>
        <v>1</v>
      </c>
      <c r="K445" s="19">
        <f>SUM(K446:K449)</f>
        <v>807383.91</v>
      </c>
      <c r="L445" s="24">
        <f t="shared" si="126"/>
        <v>4334.8100000000004</v>
      </c>
      <c r="M445" s="546"/>
    </row>
    <row r="446" spans="1:13" s="6" customFormat="1" outlineLevel="1" x14ac:dyDescent="0.25">
      <c r="A446" s="622"/>
      <c r="B446" s="411" t="s">
        <v>22</v>
      </c>
      <c r="C446" s="15"/>
      <c r="D446" s="36"/>
      <c r="E446" s="36"/>
      <c r="F446" s="36"/>
      <c r="G446" s="64" t="e">
        <f t="shared" si="105"/>
        <v>#DIV/0!</v>
      </c>
      <c r="H446" s="36"/>
      <c r="I446" s="64" t="e">
        <f t="shared" si="106"/>
        <v>#DIV/0!</v>
      </c>
      <c r="J446" s="64" t="e">
        <f t="shared" si="107"/>
        <v>#DIV/0!</v>
      </c>
      <c r="K446" s="36"/>
      <c r="L446" s="24">
        <f t="shared" si="126"/>
        <v>0</v>
      </c>
      <c r="M446" s="546"/>
    </row>
    <row r="447" spans="1:13" s="6" customFormat="1" outlineLevel="1" x14ac:dyDescent="0.25">
      <c r="A447" s="622"/>
      <c r="B447" s="411" t="s">
        <v>21</v>
      </c>
      <c r="C447" s="15"/>
      <c r="D447" s="36">
        <v>799310.1</v>
      </c>
      <c r="E447" s="36">
        <v>799310.1</v>
      </c>
      <c r="F447" s="36">
        <v>799310.1</v>
      </c>
      <c r="G447" s="60">
        <f t="shared" si="105"/>
        <v>1</v>
      </c>
      <c r="H447" s="36">
        <v>799310.1</v>
      </c>
      <c r="I447" s="60">
        <f t="shared" si="106"/>
        <v>1</v>
      </c>
      <c r="J447" s="60">
        <f t="shared" si="107"/>
        <v>1</v>
      </c>
      <c r="K447" s="36">
        <f>E447</f>
        <v>799310.1</v>
      </c>
      <c r="L447" s="24">
        <f t="shared" si="126"/>
        <v>0</v>
      </c>
      <c r="M447" s="546"/>
    </row>
    <row r="448" spans="1:13" s="6" customFormat="1" outlineLevel="1" x14ac:dyDescent="0.25">
      <c r="A448" s="622"/>
      <c r="B448" s="411" t="s">
        <v>41</v>
      </c>
      <c r="C448" s="15"/>
      <c r="D448" s="36">
        <v>12408.62</v>
      </c>
      <c r="E448" s="36">
        <v>12408.62</v>
      </c>
      <c r="F448" s="36">
        <v>8073.81</v>
      </c>
      <c r="G448" s="60">
        <f t="shared" si="105"/>
        <v>0.65100000000000002</v>
      </c>
      <c r="H448" s="36">
        <v>8073.81</v>
      </c>
      <c r="I448" s="60">
        <f t="shared" si="106"/>
        <v>0.65100000000000002</v>
      </c>
      <c r="J448" s="60">
        <f t="shared" si="107"/>
        <v>1</v>
      </c>
      <c r="K448" s="36">
        <v>8073.81</v>
      </c>
      <c r="L448" s="24">
        <f t="shared" si="126"/>
        <v>4334.8100000000004</v>
      </c>
      <c r="M448" s="546"/>
    </row>
    <row r="449" spans="1:78" s="6" customFormat="1" outlineLevel="1" x14ac:dyDescent="0.25">
      <c r="A449" s="623"/>
      <c r="B449" s="411" t="s">
        <v>23</v>
      </c>
      <c r="C449" s="15"/>
      <c r="D449" s="36"/>
      <c r="E449" s="36"/>
      <c r="F449" s="36"/>
      <c r="G449" s="64" t="e">
        <f t="shared" si="105"/>
        <v>#DIV/0!</v>
      </c>
      <c r="H449" s="36"/>
      <c r="I449" s="64" t="e">
        <f t="shared" ref="I449:I532" si="145">H449/E449</f>
        <v>#DIV/0!</v>
      </c>
      <c r="J449" s="64" t="e">
        <f t="shared" si="107"/>
        <v>#DIV/0!</v>
      </c>
      <c r="K449" s="36"/>
      <c r="L449" s="24">
        <f t="shared" si="126"/>
        <v>0</v>
      </c>
      <c r="M449" s="546"/>
    </row>
    <row r="450" spans="1:78" s="6" customFormat="1" ht="35.25" customHeight="1" outlineLevel="1" x14ac:dyDescent="0.25">
      <c r="A450" s="621" t="s">
        <v>1054</v>
      </c>
      <c r="B450" s="34" t="s">
        <v>1052</v>
      </c>
      <c r="C450" s="16" t="s">
        <v>731</v>
      </c>
      <c r="D450" s="19">
        <f>SUM(D451:D454)</f>
        <v>673949.6</v>
      </c>
      <c r="E450" s="19">
        <f t="shared" ref="E450:F450" si="146">SUM(E451:E454)</f>
        <v>673949.6</v>
      </c>
      <c r="F450" s="19">
        <f t="shared" si="146"/>
        <v>669486.5</v>
      </c>
      <c r="G450" s="90">
        <f t="shared" si="105"/>
        <v>0.99299999999999999</v>
      </c>
      <c r="H450" s="19">
        <f>SUM(H451:H454)</f>
        <v>669486.5</v>
      </c>
      <c r="I450" s="90">
        <f t="shared" si="145"/>
        <v>0.99299999999999999</v>
      </c>
      <c r="J450" s="90">
        <f t="shared" si="107"/>
        <v>1</v>
      </c>
      <c r="K450" s="19">
        <f>SUM(K451:K454)</f>
        <v>669486.5</v>
      </c>
      <c r="L450" s="24">
        <f t="shared" si="126"/>
        <v>4463.1000000000004</v>
      </c>
      <c r="M450" s="546"/>
    </row>
    <row r="451" spans="1:78" s="6" customFormat="1" outlineLevel="1" x14ac:dyDescent="0.25">
      <c r="A451" s="622"/>
      <c r="B451" s="411" t="s">
        <v>22</v>
      </c>
      <c r="C451" s="15"/>
      <c r="D451" s="36"/>
      <c r="E451" s="36"/>
      <c r="F451" s="36"/>
      <c r="G451" s="92" t="e">
        <f t="shared" si="105"/>
        <v>#DIV/0!</v>
      </c>
      <c r="H451" s="18"/>
      <c r="I451" s="64" t="e">
        <f t="shared" si="145"/>
        <v>#DIV/0!</v>
      </c>
      <c r="J451" s="64" t="e">
        <f t="shared" si="107"/>
        <v>#DIV/0!</v>
      </c>
      <c r="K451" s="36"/>
      <c r="L451" s="24">
        <f t="shared" si="126"/>
        <v>0</v>
      </c>
      <c r="M451" s="546"/>
    </row>
    <row r="452" spans="1:78" s="6" customFormat="1" outlineLevel="1" x14ac:dyDescent="0.25">
      <c r="A452" s="622"/>
      <c r="B452" s="411" t="s">
        <v>21</v>
      </c>
      <c r="C452" s="15"/>
      <c r="D452" s="36">
        <v>662791.6</v>
      </c>
      <c r="E452" s="36">
        <v>662791.6</v>
      </c>
      <c r="F452" s="36">
        <v>662791.6</v>
      </c>
      <c r="G452" s="60">
        <f t="shared" si="105"/>
        <v>1</v>
      </c>
      <c r="H452" s="36">
        <v>662791.6</v>
      </c>
      <c r="I452" s="60">
        <f t="shared" si="145"/>
        <v>1</v>
      </c>
      <c r="J452" s="60">
        <f t="shared" si="107"/>
        <v>1</v>
      </c>
      <c r="K452" s="36">
        <f>E452</f>
        <v>662791.6</v>
      </c>
      <c r="L452" s="24">
        <f t="shared" si="126"/>
        <v>0</v>
      </c>
      <c r="M452" s="546"/>
    </row>
    <row r="453" spans="1:78" s="6" customFormat="1" outlineLevel="1" x14ac:dyDescent="0.25">
      <c r="A453" s="622"/>
      <c r="B453" s="411" t="s">
        <v>41</v>
      </c>
      <c r="C453" s="15"/>
      <c r="D453" s="36">
        <v>11158</v>
      </c>
      <c r="E453" s="36">
        <v>11158</v>
      </c>
      <c r="F453" s="36">
        <v>6694.9</v>
      </c>
      <c r="G453" s="60">
        <f t="shared" si="105"/>
        <v>0.6</v>
      </c>
      <c r="H453" s="36">
        <v>6694.9</v>
      </c>
      <c r="I453" s="60">
        <f t="shared" si="145"/>
        <v>0.6</v>
      </c>
      <c r="J453" s="60">
        <f t="shared" si="107"/>
        <v>1</v>
      </c>
      <c r="K453" s="36">
        <v>6694.9</v>
      </c>
      <c r="L453" s="24">
        <f t="shared" si="126"/>
        <v>4463.1000000000004</v>
      </c>
      <c r="M453" s="546"/>
    </row>
    <row r="454" spans="1:78" s="6" customFormat="1" outlineLevel="1" x14ac:dyDescent="0.25">
      <c r="A454" s="623"/>
      <c r="B454" s="411" t="s">
        <v>23</v>
      </c>
      <c r="C454" s="15"/>
      <c r="D454" s="36"/>
      <c r="E454" s="36"/>
      <c r="F454" s="36"/>
      <c r="G454" s="92" t="e">
        <f t="shared" si="105"/>
        <v>#DIV/0!</v>
      </c>
      <c r="H454" s="18"/>
      <c r="I454" s="64" t="e">
        <f t="shared" si="145"/>
        <v>#DIV/0!</v>
      </c>
      <c r="J454" s="64" t="e">
        <f t="shared" si="107"/>
        <v>#DIV/0!</v>
      </c>
      <c r="K454" s="36"/>
      <c r="L454" s="24">
        <f t="shared" si="126"/>
        <v>0</v>
      </c>
      <c r="M454" s="547"/>
    </row>
    <row r="455" spans="1:78" s="6" customFormat="1" ht="60.75" customHeight="1" outlineLevel="1" x14ac:dyDescent="0.25">
      <c r="A455" s="621" t="s">
        <v>1106</v>
      </c>
      <c r="B455" s="34" t="s">
        <v>1401</v>
      </c>
      <c r="C455" s="16" t="s">
        <v>731</v>
      </c>
      <c r="D455" s="36">
        <f>SUM(D456:D459)</f>
        <v>0</v>
      </c>
      <c r="E455" s="36">
        <f t="shared" ref="E455:F455" si="147">SUM(E456:E459)</f>
        <v>100</v>
      </c>
      <c r="F455" s="36">
        <f t="shared" si="147"/>
        <v>98.75</v>
      </c>
      <c r="G455" s="60">
        <f t="shared" si="105"/>
        <v>0.98799999999999999</v>
      </c>
      <c r="H455" s="36">
        <f>SUM(H456:H459)</f>
        <v>98.75</v>
      </c>
      <c r="I455" s="60">
        <f t="shared" si="145"/>
        <v>0.98799999999999999</v>
      </c>
      <c r="J455" s="60">
        <f t="shared" si="107"/>
        <v>1</v>
      </c>
      <c r="K455" s="36">
        <f>SUM(K456:K459)</f>
        <v>98.75</v>
      </c>
      <c r="L455" s="24">
        <f t="shared" si="126"/>
        <v>1.25</v>
      </c>
      <c r="M455" s="545" t="s">
        <v>1150</v>
      </c>
    </row>
    <row r="456" spans="1:78" s="6" customFormat="1" outlineLevel="1" x14ac:dyDescent="0.25">
      <c r="A456" s="622"/>
      <c r="B456" s="411" t="s">
        <v>22</v>
      </c>
      <c r="C456" s="15"/>
      <c r="D456" s="36"/>
      <c r="E456" s="36"/>
      <c r="F456" s="36"/>
      <c r="G456" s="64" t="e">
        <f t="shared" si="105"/>
        <v>#DIV/0!</v>
      </c>
      <c r="H456" s="36"/>
      <c r="I456" s="64" t="e">
        <f t="shared" si="145"/>
        <v>#DIV/0!</v>
      </c>
      <c r="J456" s="64" t="e">
        <f t="shared" si="107"/>
        <v>#DIV/0!</v>
      </c>
      <c r="K456" s="36"/>
      <c r="L456" s="24">
        <f t="shared" si="126"/>
        <v>0</v>
      </c>
      <c r="M456" s="546"/>
    </row>
    <row r="457" spans="1:78" s="6" customFormat="1" outlineLevel="1" x14ac:dyDescent="0.25">
      <c r="A457" s="622"/>
      <c r="B457" s="411" t="s">
        <v>21</v>
      </c>
      <c r="C457" s="15"/>
      <c r="D457" s="36"/>
      <c r="E457" s="36"/>
      <c r="F457" s="36"/>
      <c r="G457" s="64" t="e">
        <f t="shared" si="105"/>
        <v>#DIV/0!</v>
      </c>
      <c r="H457" s="36"/>
      <c r="I457" s="64" t="e">
        <f t="shared" si="145"/>
        <v>#DIV/0!</v>
      </c>
      <c r="J457" s="64" t="e">
        <f t="shared" si="107"/>
        <v>#DIV/0!</v>
      </c>
      <c r="K457" s="36"/>
      <c r="L457" s="24">
        <f t="shared" si="126"/>
        <v>0</v>
      </c>
      <c r="M457" s="546"/>
    </row>
    <row r="458" spans="1:78" s="6" customFormat="1" outlineLevel="1" x14ac:dyDescent="0.25">
      <c r="A458" s="622"/>
      <c r="B458" s="411" t="s">
        <v>41</v>
      </c>
      <c r="C458" s="15"/>
      <c r="D458" s="36"/>
      <c r="E458" s="36">
        <v>100</v>
      </c>
      <c r="F458" s="36">
        <v>98.75</v>
      </c>
      <c r="G458" s="60">
        <f t="shared" si="105"/>
        <v>0.98799999999999999</v>
      </c>
      <c r="H458" s="36">
        <v>98.75</v>
      </c>
      <c r="I458" s="60">
        <f t="shared" si="145"/>
        <v>0.98799999999999999</v>
      </c>
      <c r="J458" s="60">
        <f t="shared" si="107"/>
        <v>1</v>
      </c>
      <c r="K458" s="36">
        <v>98.75</v>
      </c>
      <c r="L458" s="24">
        <f t="shared" si="126"/>
        <v>1.25</v>
      </c>
      <c r="M458" s="546"/>
    </row>
    <row r="459" spans="1:78" s="6" customFormat="1" outlineLevel="1" x14ac:dyDescent="0.25">
      <c r="A459" s="623"/>
      <c r="B459" s="411" t="s">
        <v>23</v>
      </c>
      <c r="C459" s="15"/>
      <c r="D459" s="36"/>
      <c r="E459" s="36"/>
      <c r="F459" s="36"/>
      <c r="G459" s="92" t="e">
        <f t="shared" si="105"/>
        <v>#DIV/0!</v>
      </c>
      <c r="H459" s="18"/>
      <c r="I459" s="64" t="e">
        <f t="shared" si="145"/>
        <v>#DIV/0!</v>
      </c>
      <c r="J459" s="64" t="e">
        <f t="shared" si="107"/>
        <v>#DIV/0!</v>
      </c>
      <c r="K459" s="36"/>
      <c r="L459" s="24">
        <f t="shared" si="126"/>
        <v>0</v>
      </c>
      <c r="M459" s="547"/>
    </row>
    <row r="460" spans="1:78" s="5" customFormat="1" ht="58.5" outlineLevel="1" x14ac:dyDescent="0.25">
      <c r="A460" s="715" t="s">
        <v>411</v>
      </c>
      <c r="B460" s="52" t="s">
        <v>203</v>
      </c>
      <c r="C460" s="52" t="s">
        <v>142</v>
      </c>
      <c r="D460" s="55">
        <f>SUM(D461:D464)</f>
        <v>198801.48</v>
      </c>
      <c r="E460" s="55">
        <f t="shared" ref="E460:F460" si="148">SUM(E461:E464)</f>
        <v>199322.08</v>
      </c>
      <c r="F460" s="55">
        <f t="shared" si="148"/>
        <v>198859.75</v>
      </c>
      <c r="G460" s="91">
        <f t="shared" si="105"/>
        <v>0.998</v>
      </c>
      <c r="H460" s="55">
        <f>SUM(H461:H464)</f>
        <v>198132.6</v>
      </c>
      <c r="I460" s="95">
        <f t="shared" si="145"/>
        <v>0.99399999999999999</v>
      </c>
      <c r="J460" s="91">
        <f t="shared" si="107"/>
        <v>0.996</v>
      </c>
      <c r="K460" s="55">
        <f>SUM(K461:K464)</f>
        <v>198132.6</v>
      </c>
      <c r="L460" s="24">
        <f t="shared" si="126"/>
        <v>1189.48</v>
      </c>
      <c r="M460" s="488"/>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c r="BZ460" s="6"/>
    </row>
    <row r="461" spans="1:78" s="5" customFormat="1" ht="18.75" customHeight="1" outlineLevel="1" x14ac:dyDescent="0.25">
      <c r="A461" s="715"/>
      <c r="B461" s="411" t="s">
        <v>22</v>
      </c>
      <c r="C461" s="27"/>
      <c r="D461" s="24">
        <f>D466+D471+D481</f>
        <v>0</v>
      </c>
      <c r="E461" s="24">
        <f t="shared" ref="E461:K464" si="149">E466+E471+E481</f>
        <v>0</v>
      </c>
      <c r="F461" s="24">
        <f t="shared" si="149"/>
        <v>0</v>
      </c>
      <c r="G461" s="64" t="e">
        <f t="shared" si="105"/>
        <v>#DIV/0!</v>
      </c>
      <c r="H461" s="24">
        <f t="shared" si="149"/>
        <v>0</v>
      </c>
      <c r="I461" s="78" t="e">
        <f t="shared" si="145"/>
        <v>#DIV/0!</v>
      </c>
      <c r="J461" s="64" t="e">
        <f t="shared" si="107"/>
        <v>#DIV/0!</v>
      </c>
      <c r="K461" s="24">
        <f t="shared" si="149"/>
        <v>0</v>
      </c>
      <c r="L461" s="24">
        <f t="shared" si="126"/>
        <v>0</v>
      </c>
      <c r="M461" s="488"/>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row>
    <row r="462" spans="1:78" s="5" customFormat="1" ht="18.75" customHeight="1" outlineLevel="1" x14ac:dyDescent="0.25">
      <c r="A462" s="715"/>
      <c r="B462" s="411" t="s">
        <v>21</v>
      </c>
      <c r="C462" s="27"/>
      <c r="D462" s="24">
        <f t="shared" ref="D462:F464" si="150">D467+D472+D482</f>
        <v>4945.43</v>
      </c>
      <c r="E462" s="24">
        <f t="shared" si="150"/>
        <v>5045.43</v>
      </c>
      <c r="F462" s="24">
        <f t="shared" si="150"/>
        <v>5045.43</v>
      </c>
      <c r="G462" s="60">
        <f t="shared" si="105"/>
        <v>1</v>
      </c>
      <c r="H462" s="24">
        <f t="shared" si="149"/>
        <v>4318.28</v>
      </c>
      <c r="I462" s="99">
        <f t="shared" si="145"/>
        <v>0.85599999999999998</v>
      </c>
      <c r="J462" s="60">
        <f t="shared" si="107"/>
        <v>0.85599999999999998</v>
      </c>
      <c r="K462" s="24">
        <f t="shared" si="149"/>
        <v>4318.28</v>
      </c>
      <c r="L462" s="24">
        <f t="shared" si="126"/>
        <v>727.15</v>
      </c>
      <c r="M462" s="488"/>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row>
    <row r="463" spans="1:78" s="5" customFormat="1" ht="18.75" customHeight="1" outlineLevel="1" x14ac:dyDescent="0.25">
      <c r="A463" s="715"/>
      <c r="B463" s="411" t="s">
        <v>41</v>
      </c>
      <c r="C463" s="27"/>
      <c r="D463" s="24">
        <f t="shared" si="150"/>
        <v>193856.05</v>
      </c>
      <c r="E463" s="24">
        <f t="shared" si="150"/>
        <v>194276.65</v>
      </c>
      <c r="F463" s="24">
        <f t="shared" si="150"/>
        <v>193814.32</v>
      </c>
      <c r="G463" s="60">
        <f t="shared" si="105"/>
        <v>0.998</v>
      </c>
      <c r="H463" s="24">
        <f t="shared" si="149"/>
        <v>193814.32</v>
      </c>
      <c r="I463" s="99">
        <f t="shared" si="145"/>
        <v>0.998</v>
      </c>
      <c r="J463" s="60">
        <f t="shared" si="107"/>
        <v>1</v>
      </c>
      <c r="K463" s="24">
        <f t="shared" si="149"/>
        <v>193814.32</v>
      </c>
      <c r="L463" s="24">
        <f t="shared" si="126"/>
        <v>462.33</v>
      </c>
      <c r="M463" s="488"/>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c r="BZ463" s="6"/>
    </row>
    <row r="464" spans="1:78" s="5" customFormat="1" ht="18.75" customHeight="1" outlineLevel="1" x14ac:dyDescent="0.25">
      <c r="A464" s="715"/>
      <c r="B464" s="411" t="s">
        <v>23</v>
      </c>
      <c r="C464" s="27"/>
      <c r="D464" s="24">
        <f t="shared" si="150"/>
        <v>0</v>
      </c>
      <c r="E464" s="24">
        <f t="shared" si="150"/>
        <v>0</v>
      </c>
      <c r="F464" s="24">
        <f t="shared" si="150"/>
        <v>0</v>
      </c>
      <c r="G464" s="92" t="e">
        <f t="shared" si="105"/>
        <v>#DIV/0!</v>
      </c>
      <c r="H464" s="24">
        <f t="shared" si="149"/>
        <v>0</v>
      </c>
      <c r="I464" s="78" t="e">
        <f t="shared" si="145"/>
        <v>#DIV/0!</v>
      </c>
      <c r="J464" s="64" t="e">
        <f t="shared" si="107"/>
        <v>#DIV/0!</v>
      </c>
      <c r="K464" s="24">
        <f t="shared" si="149"/>
        <v>0</v>
      </c>
      <c r="L464" s="24">
        <f t="shared" si="126"/>
        <v>0</v>
      </c>
      <c r="M464" s="488"/>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c r="BT464" s="6"/>
      <c r="BU464" s="6"/>
      <c r="BV464" s="6"/>
      <c r="BW464" s="6"/>
      <c r="BX464" s="6"/>
      <c r="BY464" s="6"/>
      <c r="BZ464" s="6"/>
    </row>
    <row r="465" spans="1:78" s="5" customFormat="1" ht="110.25" customHeight="1" outlineLevel="1" x14ac:dyDescent="0.25">
      <c r="A465" s="721" t="s">
        <v>412</v>
      </c>
      <c r="B465" s="120" t="s">
        <v>796</v>
      </c>
      <c r="C465" s="34" t="s">
        <v>212</v>
      </c>
      <c r="D465" s="50">
        <f>SUM(D466:D469)</f>
        <v>177835.67</v>
      </c>
      <c r="E465" s="50">
        <f t="shared" ref="E465:F465" si="151">SUM(E466:E469)</f>
        <v>177935.67</v>
      </c>
      <c r="F465" s="50">
        <f t="shared" si="151"/>
        <v>177726.95</v>
      </c>
      <c r="G465" s="90">
        <f t="shared" si="105"/>
        <v>0.999</v>
      </c>
      <c r="H465" s="50">
        <f>SUM(H466:H469)</f>
        <v>177726.76</v>
      </c>
      <c r="I465" s="99">
        <f t="shared" si="145"/>
        <v>0.999</v>
      </c>
      <c r="J465" s="90">
        <f t="shared" si="107"/>
        <v>1</v>
      </c>
      <c r="K465" s="50">
        <f>SUM(K466:K469)</f>
        <v>177726.76</v>
      </c>
      <c r="L465" s="24">
        <f t="shared" ref="L465:L528" si="152">E465-H465</f>
        <v>208.91</v>
      </c>
      <c r="M465" s="477" t="s">
        <v>1273</v>
      </c>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c r="BZ465" s="6"/>
    </row>
    <row r="466" spans="1:78" s="5" customFormat="1" outlineLevel="1" x14ac:dyDescent="0.25">
      <c r="A466" s="721"/>
      <c r="B466" s="57" t="s">
        <v>22</v>
      </c>
      <c r="C466" s="27"/>
      <c r="D466" s="24"/>
      <c r="E466" s="24"/>
      <c r="F466" s="24"/>
      <c r="G466" s="92" t="e">
        <f t="shared" si="105"/>
        <v>#DIV/0!</v>
      </c>
      <c r="H466" s="38"/>
      <c r="I466" s="78" t="e">
        <f t="shared" si="145"/>
        <v>#DIV/0!</v>
      </c>
      <c r="J466" s="64" t="e">
        <f t="shared" si="107"/>
        <v>#DIV/0!</v>
      </c>
      <c r="K466" s="24">
        <f t="shared" ref="K466:K474" si="153">E466</f>
        <v>0</v>
      </c>
      <c r="L466" s="24">
        <f t="shared" si="152"/>
        <v>0</v>
      </c>
      <c r="M466" s="477"/>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row>
    <row r="467" spans="1:78" s="5" customFormat="1" outlineLevel="1" x14ac:dyDescent="0.25">
      <c r="A467" s="721"/>
      <c r="B467" s="57" t="s">
        <v>21</v>
      </c>
      <c r="C467" s="27"/>
      <c r="D467" s="24">
        <v>4120.3</v>
      </c>
      <c r="E467" s="24">
        <v>4220.3</v>
      </c>
      <c r="F467" s="24">
        <v>4220.3</v>
      </c>
      <c r="G467" s="60">
        <f t="shared" si="105"/>
        <v>1</v>
      </c>
      <c r="H467" s="77">
        <v>4220.1099999999997</v>
      </c>
      <c r="I467" s="99">
        <f t="shared" si="145"/>
        <v>1</v>
      </c>
      <c r="J467" s="60">
        <f t="shared" si="107"/>
        <v>1</v>
      </c>
      <c r="K467" s="24">
        <v>4220.1099999999997</v>
      </c>
      <c r="L467" s="24">
        <f t="shared" si="152"/>
        <v>0.19</v>
      </c>
      <c r="M467" s="477"/>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c r="BT467" s="6"/>
      <c r="BU467" s="6"/>
      <c r="BV467" s="6"/>
      <c r="BW467" s="6"/>
      <c r="BX467" s="6"/>
      <c r="BY467" s="6"/>
      <c r="BZ467" s="6"/>
    </row>
    <row r="468" spans="1:78" s="5" customFormat="1" outlineLevel="1" x14ac:dyDescent="0.25">
      <c r="A468" s="721"/>
      <c r="B468" s="57" t="s">
        <v>41</v>
      </c>
      <c r="C468" s="27"/>
      <c r="D468" s="36">
        <v>173715.37</v>
      </c>
      <c r="E468" s="36">
        <v>173715.37</v>
      </c>
      <c r="F468" s="36">
        <v>173506.65</v>
      </c>
      <c r="G468" s="60">
        <f t="shared" si="105"/>
        <v>0.999</v>
      </c>
      <c r="H468" s="36">
        <v>173506.65</v>
      </c>
      <c r="I468" s="99">
        <f t="shared" si="145"/>
        <v>0.999</v>
      </c>
      <c r="J468" s="60">
        <f t="shared" si="107"/>
        <v>1</v>
      </c>
      <c r="K468" s="24">
        <v>173506.65</v>
      </c>
      <c r="L468" s="24">
        <f t="shared" si="152"/>
        <v>208.72</v>
      </c>
      <c r="M468" s="477"/>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c r="BZ468" s="6"/>
    </row>
    <row r="469" spans="1:78" s="5" customFormat="1" outlineLevel="1" x14ac:dyDescent="0.25">
      <c r="A469" s="721"/>
      <c r="B469" s="411" t="s">
        <v>23</v>
      </c>
      <c r="C469" s="27"/>
      <c r="D469" s="24"/>
      <c r="E469" s="24"/>
      <c r="F469" s="24"/>
      <c r="G469" s="92" t="e">
        <f t="shared" si="105"/>
        <v>#DIV/0!</v>
      </c>
      <c r="H469" s="38"/>
      <c r="I469" s="78" t="e">
        <f t="shared" si="145"/>
        <v>#DIV/0!</v>
      </c>
      <c r="J469" s="64" t="e">
        <f t="shared" si="107"/>
        <v>#DIV/0!</v>
      </c>
      <c r="K469" s="24">
        <f t="shared" si="153"/>
        <v>0</v>
      </c>
      <c r="L469" s="24">
        <f t="shared" si="152"/>
        <v>0</v>
      </c>
      <c r="M469" s="477"/>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c r="BZ469" s="6"/>
    </row>
    <row r="470" spans="1:78" s="5" customFormat="1" ht="45" customHeight="1" outlineLevel="1" x14ac:dyDescent="0.25">
      <c r="A470" s="730" t="s">
        <v>414</v>
      </c>
      <c r="B470" s="411" t="s">
        <v>413</v>
      </c>
      <c r="C470" s="411" t="s">
        <v>730</v>
      </c>
      <c r="D470" s="24">
        <f t="shared" ref="D470:F474" si="154">D475</f>
        <v>12042.38</v>
      </c>
      <c r="E470" s="24">
        <f t="shared" si="154"/>
        <v>12042.38</v>
      </c>
      <c r="F470" s="24">
        <f t="shared" si="154"/>
        <v>11867.92</v>
      </c>
      <c r="G470" s="60">
        <f t="shared" si="105"/>
        <v>0.98599999999999999</v>
      </c>
      <c r="H470" s="24">
        <f>H475</f>
        <v>11867.92</v>
      </c>
      <c r="I470" s="99">
        <f t="shared" si="145"/>
        <v>0.98599999999999999</v>
      </c>
      <c r="J470" s="60">
        <f t="shared" si="107"/>
        <v>1</v>
      </c>
      <c r="K470" s="24">
        <f>SUM(K471:K474)</f>
        <v>11867.92</v>
      </c>
      <c r="L470" s="24">
        <f t="shared" si="152"/>
        <v>174.46</v>
      </c>
      <c r="M470" s="655"/>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c r="BT470" s="6"/>
      <c r="BU470" s="6"/>
      <c r="BV470" s="6"/>
      <c r="BW470" s="6"/>
      <c r="BX470" s="6"/>
      <c r="BY470" s="6"/>
      <c r="BZ470" s="6"/>
    </row>
    <row r="471" spans="1:78" s="5" customFormat="1" outlineLevel="1" x14ac:dyDescent="0.25">
      <c r="A471" s="731"/>
      <c r="B471" s="411" t="s">
        <v>22</v>
      </c>
      <c r="C471" s="34"/>
      <c r="D471" s="24">
        <f t="shared" si="154"/>
        <v>0</v>
      </c>
      <c r="E471" s="24">
        <f t="shared" si="154"/>
        <v>0</v>
      </c>
      <c r="F471" s="24">
        <f t="shared" si="154"/>
        <v>0</v>
      </c>
      <c r="G471" s="92" t="e">
        <f t="shared" si="105"/>
        <v>#DIV/0!</v>
      </c>
      <c r="H471" s="25">
        <f>H476</f>
        <v>0</v>
      </c>
      <c r="I471" s="78" t="e">
        <f t="shared" si="145"/>
        <v>#DIV/0!</v>
      </c>
      <c r="J471" s="64" t="e">
        <f t="shared" si="107"/>
        <v>#DIV/0!</v>
      </c>
      <c r="K471" s="24">
        <f t="shared" si="153"/>
        <v>0</v>
      </c>
      <c r="L471" s="24">
        <f t="shared" si="152"/>
        <v>0</v>
      </c>
      <c r="M471" s="65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c r="BT471" s="6"/>
      <c r="BU471" s="6"/>
      <c r="BV471" s="6"/>
      <c r="BW471" s="6"/>
      <c r="BX471" s="6"/>
      <c r="BY471" s="6"/>
      <c r="BZ471" s="6"/>
    </row>
    <row r="472" spans="1:78" s="5" customFormat="1" outlineLevel="1" x14ac:dyDescent="0.25">
      <c r="A472" s="731"/>
      <c r="B472" s="411" t="s">
        <v>21</v>
      </c>
      <c r="C472" s="34"/>
      <c r="D472" s="24">
        <f t="shared" si="154"/>
        <v>0</v>
      </c>
      <c r="E472" s="24">
        <f t="shared" si="154"/>
        <v>0</v>
      </c>
      <c r="F472" s="24">
        <f t="shared" si="154"/>
        <v>0</v>
      </c>
      <c r="G472" s="92" t="e">
        <f t="shared" si="105"/>
        <v>#DIV/0!</v>
      </c>
      <c r="H472" s="25">
        <f t="shared" ref="H472:H474" si="155">H477</f>
        <v>0</v>
      </c>
      <c r="I472" s="78" t="e">
        <f t="shared" si="145"/>
        <v>#DIV/0!</v>
      </c>
      <c r="J472" s="64" t="e">
        <f t="shared" si="107"/>
        <v>#DIV/0!</v>
      </c>
      <c r="K472" s="24">
        <f t="shared" si="153"/>
        <v>0</v>
      </c>
      <c r="L472" s="24">
        <f t="shared" si="152"/>
        <v>0</v>
      </c>
      <c r="M472" s="65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c r="BZ472" s="6"/>
    </row>
    <row r="473" spans="1:78" s="5" customFormat="1" ht="18.75" customHeight="1" outlineLevel="1" x14ac:dyDescent="0.25">
      <c r="A473" s="731"/>
      <c r="B473" s="411" t="s">
        <v>41</v>
      </c>
      <c r="C473" s="34"/>
      <c r="D473" s="24">
        <f t="shared" si="154"/>
        <v>12042.38</v>
      </c>
      <c r="E473" s="24">
        <f t="shared" si="154"/>
        <v>12042.38</v>
      </c>
      <c r="F473" s="24">
        <f t="shared" si="154"/>
        <v>11867.92</v>
      </c>
      <c r="G473" s="60">
        <f t="shared" si="105"/>
        <v>0.98599999999999999</v>
      </c>
      <c r="H473" s="24">
        <f t="shared" si="155"/>
        <v>11867.92</v>
      </c>
      <c r="I473" s="99">
        <f t="shared" si="145"/>
        <v>0.98599999999999999</v>
      </c>
      <c r="J473" s="60">
        <f t="shared" si="107"/>
        <v>1</v>
      </c>
      <c r="K473" s="24">
        <f>K478</f>
        <v>11867.92</v>
      </c>
      <c r="L473" s="24">
        <f t="shared" si="152"/>
        <v>174.46</v>
      </c>
      <c r="M473" s="65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c r="BT473" s="6"/>
      <c r="BU473" s="6"/>
      <c r="BV473" s="6"/>
      <c r="BW473" s="6"/>
      <c r="BX473" s="6"/>
      <c r="BY473" s="6"/>
      <c r="BZ473" s="6"/>
    </row>
    <row r="474" spans="1:78" s="5" customFormat="1" outlineLevel="1" x14ac:dyDescent="0.25">
      <c r="A474" s="732"/>
      <c r="B474" s="411" t="s">
        <v>23</v>
      </c>
      <c r="C474" s="34"/>
      <c r="D474" s="24">
        <f t="shared" si="154"/>
        <v>0</v>
      </c>
      <c r="E474" s="24">
        <f t="shared" si="154"/>
        <v>0</v>
      </c>
      <c r="F474" s="24">
        <f t="shared" si="154"/>
        <v>0</v>
      </c>
      <c r="G474" s="92" t="e">
        <f t="shared" si="105"/>
        <v>#DIV/0!</v>
      </c>
      <c r="H474" s="25">
        <f t="shared" si="155"/>
        <v>0</v>
      </c>
      <c r="I474" s="78" t="e">
        <f t="shared" si="145"/>
        <v>#DIV/0!</v>
      </c>
      <c r="J474" s="64" t="e">
        <f t="shared" si="107"/>
        <v>#DIV/0!</v>
      </c>
      <c r="K474" s="24">
        <f t="shared" si="153"/>
        <v>0</v>
      </c>
      <c r="L474" s="24">
        <f t="shared" si="152"/>
        <v>0</v>
      </c>
      <c r="M474" s="657"/>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c r="BT474" s="6"/>
      <c r="BU474" s="6"/>
      <c r="BV474" s="6"/>
      <c r="BW474" s="6"/>
      <c r="BX474" s="6"/>
      <c r="BY474" s="6"/>
      <c r="BZ474" s="6"/>
    </row>
    <row r="475" spans="1:78" s="5" customFormat="1" ht="37.5" outlineLevel="1" x14ac:dyDescent="0.25">
      <c r="A475" s="721" t="s">
        <v>415</v>
      </c>
      <c r="B475" s="34" t="s">
        <v>902</v>
      </c>
      <c r="C475" s="34" t="s">
        <v>731</v>
      </c>
      <c r="D475" s="50">
        <f>SUM(D476:D479)</f>
        <v>12042.38</v>
      </c>
      <c r="E475" s="50">
        <f>SUM(E476:E479)</f>
        <v>12042.38</v>
      </c>
      <c r="F475" s="50">
        <f>SUM(F476:F479)</f>
        <v>11867.92</v>
      </c>
      <c r="G475" s="90">
        <f t="shared" si="105"/>
        <v>0.98599999999999999</v>
      </c>
      <c r="H475" s="50">
        <f>SUM(H476:H479)</f>
        <v>11867.92</v>
      </c>
      <c r="I475" s="104">
        <f t="shared" si="145"/>
        <v>0.98599999999999999</v>
      </c>
      <c r="J475" s="93">
        <f t="shared" si="107"/>
        <v>1</v>
      </c>
      <c r="K475" s="50">
        <f>SUM(K476:K479)</f>
        <v>11867.92</v>
      </c>
      <c r="L475" s="24">
        <f t="shared" si="152"/>
        <v>174.46</v>
      </c>
      <c r="M475" s="555" t="s">
        <v>1254</v>
      </c>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row>
    <row r="476" spans="1:78" s="5" customFormat="1" outlineLevel="1" x14ac:dyDescent="0.25">
      <c r="A476" s="721"/>
      <c r="B476" s="411" t="s">
        <v>22</v>
      </c>
      <c r="C476" s="27"/>
      <c r="D476" s="24"/>
      <c r="E476" s="24"/>
      <c r="F476" s="24"/>
      <c r="G476" s="92" t="e">
        <f t="shared" si="105"/>
        <v>#DIV/0!</v>
      </c>
      <c r="H476" s="25"/>
      <c r="I476" s="78" t="e">
        <f t="shared" si="145"/>
        <v>#DIV/0!</v>
      </c>
      <c r="J476" s="64" t="e">
        <f t="shared" si="107"/>
        <v>#DIV/0!</v>
      </c>
      <c r="K476" s="24"/>
      <c r="L476" s="24">
        <f t="shared" si="152"/>
        <v>0</v>
      </c>
      <c r="M476" s="555"/>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c r="BZ476" s="6"/>
    </row>
    <row r="477" spans="1:78" s="5" customFormat="1" outlineLevel="1" x14ac:dyDescent="0.25">
      <c r="A477" s="721"/>
      <c r="B477" s="411" t="s">
        <v>21</v>
      </c>
      <c r="C477" s="27"/>
      <c r="D477" s="24">
        <v>0</v>
      </c>
      <c r="E477" s="24">
        <v>0</v>
      </c>
      <c r="F477" s="24">
        <v>0</v>
      </c>
      <c r="G477" s="92" t="e">
        <f t="shared" si="105"/>
        <v>#DIV/0!</v>
      </c>
      <c r="H477" s="25"/>
      <c r="I477" s="78" t="e">
        <f t="shared" si="145"/>
        <v>#DIV/0!</v>
      </c>
      <c r="J477" s="64" t="e">
        <f t="shared" si="107"/>
        <v>#DIV/0!</v>
      </c>
      <c r="K477" s="24"/>
      <c r="L477" s="24">
        <f t="shared" si="152"/>
        <v>0</v>
      </c>
      <c r="M477" s="555"/>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c r="BT477" s="6"/>
      <c r="BU477" s="6"/>
      <c r="BV477" s="6"/>
      <c r="BW477" s="6"/>
      <c r="BX477" s="6"/>
      <c r="BY477" s="6"/>
      <c r="BZ477" s="6"/>
    </row>
    <row r="478" spans="1:78" s="5" customFormat="1" outlineLevel="1" x14ac:dyDescent="0.25">
      <c r="A478" s="721"/>
      <c r="B478" s="411" t="s">
        <v>41</v>
      </c>
      <c r="C478" s="27"/>
      <c r="D478" s="24">
        <v>12042.38</v>
      </c>
      <c r="E478" s="24">
        <v>12042.38</v>
      </c>
      <c r="F478" s="24">
        <v>11867.92</v>
      </c>
      <c r="G478" s="60">
        <f t="shared" si="105"/>
        <v>0.98599999999999999</v>
      </c>
      <c r="H478" s="24">
        <v>11867.92</v>
      </c>
      <c r="I478" s="99">
        <f t="shared" si="145"/>
        <v>0.98599999999999999</v>
      </c>
      <c r="J478" s="94">
        <f t="shared" si="107"/>
        <v>1</v>
      </c>
      <c r="K478" s="24">
        <v>11867.92</v>
      </c>
      <c r="L478" s="24">
        <f t="shared" si="152"/>
        <v>174.46</v>
      </c>
      <c r="M478" s="555"/>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c r="BT478" s="6"/>
      <c r="BU478" s="6"/>
      <c r="BV478" s="6"/>
      <c r="BW478" s="6"/>
      <c r="BX478" s="6"/>
      <c r="BY478" s="6"/>
      <c r="BZ478" s="6"/>
    </row>
    <row r="479" spans="1:78" s="5" customFormat="1" outlineLevel="1" x14ac:dyDescent="0.25">
      <c r="A479" s="721"/>
      <c r="B479" s="411" t="s">
        <v>23</v>
      </c>
      <c r="C479" s="27"/>
      <c r="D479" s="25"/>
      <c r="E479" s="25"/>
      <c r="F479" s="25"/>
      <c r="G479" s="92" t="e">
        <f t="shared" si="105"/>
        <v>#DIV/0!</v>
      </c>
      <c r="H479" s="25"/>
      <c r="I479" s="78" t="e">
        <f t="shared" si="145"/>
        <v>#DIV/0!</v>
      </c>
      <c r="J479" s="64" t="e">
        <f t="shared" si="107"/>
        <v>#DIV/0!</v>
      </c>
      <c r="K479" s="24"/>
      <c r="L479" s="24">
        <f t="shared" si="152"/>
        <v>0</v>
      </c>
      <c r="M479" s="555"/>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c r="BT479" s="6"/>
      <c r="BU479" s="6"/>
      <c r="BV479" s="6"/>
      <c r="BW479" s="6"/>
      <c r="BX479" s="6"/>
      <c r="BY479" s="6"/>
      <c r="BZ479" s="6"/>
    </row>
    <row r="480" spans="1:78" s="6" customFormat="1" ht="93.75" outlineLevel="1" x14ac:dyDescent="0.25">
      <c r="A480" s="721" t="s">
        <v>416</v>
      </c>
      <c r="B480" s="16" t="s">
        <v>851</v>
      </c>
      <c r="C480" s="16" t="s">
        <v>212</v>
      </c>
      <c r="D480" s="19">
        <f>SUM(D481:D484)</f>
        <v>8923.43</v>
      </c>
      <c r="E480" s="19">
        <f>SUM(E481:E484)</f>
        <v>9344.0300000000007</v>
      </c>
      <c r="F480" s="19">
        <f t="shared" ref="F480" si="156">SUM(F481:F484)</f>
        <v>9264.8799999999992</v>
      </c>
      <c r="G480" s="90">
        <f t="shared" si="105"/>
        <v>0.99199999999999999</v>
      </c>
      <c r="H480" s="19">
        <f>SUM(H481:H484)</f>
        <v>8537.92</v>
      </c>
      <c r="I480" s="60">
        <f t="shared" si="145"/>
        <v>0.91400000000000003</v>
      </c>
      <c r="J480" s="90">
        <f t="shared" si="107"/>
        <v>0.92200000000000004</v>
      </c>
      <c r="K480" s="19">
        <f>SUM(K481:K484)</f>
        <v>8537.92</v>
      </c>
      <c r="L480" s="24">
        <f t="shared" si="152"/>
        <v>806.11</v>
      </c>
      <c r="M480" s="477" t="s">
        <v>1272</v>
      </c>
    </row>
    <row r="481" spans="1:78" s="6" customFormat="1" outlineLevel="1" x14ac:dyDescent="0.25">
      <c r="A481" s="721"/>
      <c r="B481" s="416" t="s">
        <v>22</v>
      </c>
      <c r="C481" s="15"/>
      <c r="D481" s="36"/>
      <c r="E481" s="36"/>
      <c r="F481" s="36"/>
      <c r="G481" s="64" t="e">
        <f t="shared" si="105"/>
        <v>#DIV/0!</v>
      </c>
      <c r="H481" s="36"/>
      <c r="I481" s="64" t="e">
        <f t="shared" si="145"/>
        <v>#DIV/0!</v>
      </c>
      <c r="J481" s="64" t="e">
        <f t="shared" si="107"/>
        <v>#DIV/0!</v>
      </c>
      <c r="K481" s="36">
        <f t="shared" ref="K481:K484" si="157">E481</f>
        <v>0</v>
      </c>
      <c r="L481" s="24">
        <f t="shared" si="152"/>
        <v>0</v>
      </c>
      <c r="M481" s="477"/>
    </row>
    <row r="482" spans="1:78" s="6" customFormat="1" outlineLevel="1" x14ac:dyDescent="0.25">
      <c r="A482" s="721"/>
      <c r="B482" s="416" t="s">
        <v>21</v>
      </c>
      <c r="C482" s="15"/>
      <c r="D482" s="36">
        <v>825.13</v>
      </c>
      <c r="E482" s="36">
        <v>825.13</v>
      </c>
      <c r="F482" s="36">
        <v>825.13</v>
      </c>
      <c r="G482" s="94">
        <f t="shared" si="105"/>
        <v>1</v>
      </c>
      <c r="H482" s="36">
        <v>98.17</v>
      </c>
      <c r="I482" s="60">
        <f t="shared" si="145"/>
        <v>0.11899999999999999</v>
      </c>
      <c r="J482" s="60">
        <f t="shared" si="107"/>
        <v>0.11899999999999999</v>
      </c>
      <c r="K482" s="36">
        <v>98.17</v>
      </c>
      <c r="L482" s="24">
        <f t="shared" si="152"/>
        <v>726.96</v>
      </c>
      <c r="M482" s="477"/>
    </row>
    <row r="483" spans="1:78" s="6" customFormat="1" outlineLevel="1" x14ac:dyDescent="0.25">
      <c r="A483" s="721"/>
      <c r="B483" s="416" t="s">
        <v>41</v>
      </c>
      <c r="C483" s="15"/>
      <c r="D483" s="36">
        <v>8098.3</v>
      </c>
      <c r="E483" s="36">
        <v>8518.9</v>
      </c>
      <c r="F483" s="36">
        <v>8439.75</v>
      </c>
      <c r="G483" s="60">
        <f t="shared" si="105"/>
        <v>0.99099999999999999</v>
      </c>
      <c r="H483" s="36">
        <v>8439.75</v>
      </c>
      <c r="I483" s="60">
        <f t="shared" si="145"/>
        <v>0.99099999999999999</v>
      </c>
      <c r="J483" s="60">
        <f t="shared" si="107"/>
        <v>1</v>
      </c>
      <c r="K483" s="36">
        <v>8439.75</v>
      </c>
      <c r="L483" s="24">
        <f t="shared" si="152"/>
        <v>79.150000000000006</v>
      </c>
      <c r="M483" s="477"/>
    </row>
    <row r="484" spans="1:78" s="6" customFormat="1" outlineLevel="1" x14ac:dyDescent="0.25">
      <c r="A484" s="721"/>
      <c r="B484" s="416" t="s">
        <v>23</v>
      </c>
      <c r="C484" s="15"/>
      <c r="D484" s="18"/>
      <c r="E484" s="18"/>
      <c r="F484" s="18"/>
      <c r="G484" s="92"/>
      <c r="H484" s="18"/>
      <c r="I484" s="64" t="e">
        <f t="shared" si="145"/>
        <v>#DIV/0!</v>
      </c>
      <c r="J484" s="64" t="e">
        <f t="shared" si="107"/>
        <v>#DIV/0!</v>
      </c>
      <c r="K484" s="36">
        <f t="shared" si="157"/>
        <v>0</v>
      </c>
      <c r="L484" s="24">
        <f t="shared" si="152"/>
        <v>0</v>
      </c>
      <c r="M484" s="477"/>
    </row>
    <row r="485" spans="1:78" s="5" customFormat="1" ht="55.5" customHeight="1" outlineLevel="1" x14ac:dyDescent="0.25">
      <c r="A485" s="715" t="s">
        <v>417</v>
      </c>
      <c r="B485" s="58" t="s">
        <v>595</v>
      </c>
      <c r="C485" s="52" t="s">
        <v>142</v>
      </c>
      <c r="D485" s="54">
        <f>SUM(D486:D489)</f>
        <v>30883.27</v>
      </c>
      <c r="E485" s="54">
        <f t="shared" ref="E485:F485" si="158">SUM(E486:E489)</f>
        <v>30883.27</v>
      </c>
      <c r="F485" s="54">
        <f t="shared" si="158"/>
        <v>30542.22</v>
      </c>
      <c r="G485" s="91">
        <f t="shared" si="105"/>
        <v>0.98899999999999999</v>
      </c>
      <c r="H485" s="54">
        <f>SUM(H486:H489)</f>
        <v>30542.22</v>
      </c>
      <c r="I485" s="95">
        <f t="shared" si="145"/>
        <v>0.98899999999999999</v>
      </c>
      <c r="J485" s="91">
        <f t="shared" si="107"/>
        <v>1</v>
      </c>
      <c r="K485" s="55">
        <f>SUM(K486:K489)</f>
        <v>30544.44</v>
      </c>
      <c r="L485" s="24">
        <f t="shared" si="152"/>
        <v>341.05</v>
      </c>
      <c r="M485" s="523"/>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c r="BT485" s="6"/>
      <c r="BU485" s="6"/>
      <c r="BV485" s="6"/>
      <c r="BW485" s="6"/>
      <c r="BX485" s="6"/>
      <c r="BY485" s="6"/>
      <c r="BZ485" s="6"/>
    </row>
    <row r="486" spans="1:78" s="5" customFormat="1" ht="18.75" customHeight="1" outlineLevel="1" x14ac:dyDescent="0.25">
      <c r="A486" s="715"/>
      <c r="B486" s="411" t="s">
        <v>22</v>
      </c>
      <c r="C486" s="15"/>
      <c r="D486" s="36">
        <f>D491+D496</f>
        <v>0</v>
      </c>
      <c r="E486" s="36">
        <f>E491+E496</f>
        <v>0</v>
      </c>
      <c r="F486" s="36">
        <f t="shared" ref="F486:F488" si="159">F491+F496</f>
        <v>0</v>
      </c>
      <c r="G486" s="92" t="e">
        <f t="shared" si="105"/>
        <v>#DIV/0!</v>
      </c>
      <c r="H486" s="36">
        <f>H491+H496</f>
        <v>0</v>
      </c>
      <c r="I486" s="78" t="e">
        <f t="shared" si="145"/>
        <v>#DIV/0!</v>
      </c>
      <c r="J486" s="64" t="e">
        <f t="shared" si="107"/>
        <v>#DIV/0!</v>
      </c>
      <c r="K486" s="24">
        <f>K491+K496</f>
        <v>0</v>
      </c>
      <c r="L486" s="24">
        <f t="shared" si="152"/>
        <v>0</v>
      </c>
      <c r="M486" s="523"/>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c r="BZ486" s="6"/>
    </row>
    <row r="487" spans="1:78" s="5" customFormat="1" ht="18.75" customHeight="1" outlineLevel="1" x14ac:dyDescent="0.25">
      <c r="A487" s="715"/>
      <c r="B487" s="411" t="s">
        <v>21</v>
      </c>
      <c r="C487" s="15"/>
      <c r="D487" s="36">
        <f t="shared" ref="D487:E489" si="160">D492+D497</f>
        <v>12862.86</v>
      </c>
      <c r="E487" s="36">
        <f t="shared" si="160"/>
        <v>12862.86</v>
      </c>
      <c r="F487" s="36">
        <f t="shared" si="159"/>
        <v>12524.03</v>
      </c>
      <c r="G487" s="60">
        <f t="shared" si="105"/>
        <v>0.97399999999999998</v>
      </c>
      <c r="H487" s="36">
        <f>H492+H497</f>
        <v>12524.03</v>
      </c>
      <c r="I487" s="99">
        <f t="shared" si="145"/>
        <v>0.97399999999999998</v>
      </c>
      <c r="J487" s="60">
        <f t="shared" si="107"/>
        <v>1</v>
      </c>
      <c r="K487" s="24">
        <f t="shared" ref="K487:K489" si="161">K492+K497</f>
        <v>12524.03</v>
      </c>
      <c r="L487" s="24">
        <f t="shared" si="152"/>
        <v>338.83</v>
      </c>
      <c r="M487" s="523"/>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c r="BT487" s="6"/>
      <c r="BU487" s="6"/>
      <c r="BV487" s="6"/>
      <c r="BW487" s="6"/>
      <c r="BX487" s="6"/>
      <c r="BY487" s="6"/>
      <c r="BZ487" s="6"/>
    </row>
    <row r="488" spans="1:78" s="5" customFormat="1" ht="18.75" customHeight="1" outlineLevel="1" x14ac:dyDescent="0.25">
      <c r="A488" s="715"/>
      <c r="B488" s="411" t="s">
        <v>41</v>
      </c>
      <c r="C488" s="15"/>
      <c r="D488" s="36">
        <f t="shared" si="160"/>
        <v>18020.41</v>
      </c>
      <c r="E488" s="36">
        <f t="shared" si="160"/>
        <v>18020.41</v>
      </c>
      <c r="F488" s="36">
        <f t="shared" si="159"/>
        <v>18018.189999999999</v>
      </c>
      <c r="G488" s="60">
        <f t="shared" si="105"/>
        <v>1</v>
      </c>
      <c r="H488" s="36">
        <f>H493+H498</f>
        <v>18018.189999999999</v>
      </c>
      <c r="I488" s="99">
        <f t="shared" si="145"/>
        <v>1</v>
      </c>
      <c r="J488" s="60">
        <f t="shared" si="107"/>
        <v>1</v>
      </c>
      <c r="K488" s="24">
        <f t="shared" si="161"/>
        <v>18020.41</v>
      </c>
      <c r="L488" s="24">
        <f t="shared" si="152"/>
        <v>2.2200000000000002</v>
      </c>
      <c r="M488" s="523"/>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c r="BT488" s="6"/>
      <c r="BU488" s="6"/>
      <c r="BV488" s="6"/>
      <c r="BW488" s="6"/>
      <c r="BX488" s="6"/>
      <c r="BY488" s="6"/>
      <c r="BZ488" s="6"/>
    </row>
    <row r="489" spans="1:78" s="5" customFormat="1" ht="18.75" customHeight="1" outlineLevel="1" x14ac:dyDescent="0.25">
      <c r="A489" s="715"/>
      <c r="B489" s="411" t="s">
        <v>23</v>
      </c>
      <c r="C489" s="15"/>
      <c r="D489" s="36">
        <f t="shared" si="160"/>
        <v>0</v>
      </c>
      <c r="E489" s="36">
        <f t="shared" si="160"/>
        <v>0</v>
      </c>
      <c r="F489" s="36"/>
      <c r="G489" s="92" t="e">
        <f t="shared" si="105"/>
        <v>#DIV/0!</v>
      </c>
      <c r="H489" s="36">
        <f>H494+H499</f>
        <v>0</v>
      </c>
      <c r="I489" s="78" t="e">
        <f t="shared" si="145"/>
        <v>#DIV/0!</v>
      </c>
      <c r="J489" s="64" t="e">
        <f t="shared" si="107"/>
        <v>#DIV/0!</v>
      </c>
      <c r="K489" s="24">
        <f t="shared" si="161"/>
        <v>0</v>
      </c>
      <c r="L489" s="24">
        <f t="shared" si="152"/>
        <v>0</v>
      </c>
      <c r="M489" s="523"/>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c r="BT489" s="6"/>
      <c r="BU489" s="6"/>
      <c r="BV489" s="6"/>
      <c r="BW489" s="6"/>
      <c r="BX489" s="6"/>
      <c r="BY489" s="6"/>
      <c r="BZ489" s="6"/>
    </row>
    <row r="490" spans="1:78" s="5" customFormat="1" ht="123" customHeight="1" outlineLevel="1" x14ac:dyDescent="0.25">
      <c r="A490" s="721" t="s">
        <v>418</v>
      </c>
      <c r="B490" s="119" t="s">
        <v>907</v>
      </c>
      <c r="C490" s="16" t="s">
        <v>212</v>
      </c>
      <c r="D490" s="19">
        <f>SUM(D491:D494)</f>
        <v>30583.1</v>
      </c>
      <c r="E490" s="19">
        <f t="shared" ref="E490:F490" si="162">SUM(E491:E494)</f>
        <v>30583.1</v>
      </c>
      <c r="F490" s="19">
        <f t="shared" si="162"/>
        <v>30246.5</v>
      </c>
      <c r="G490" s="93">
        <f t="shared" si="105"/>
        <v>0.98899999999999999</v>
      </c>
      <c r="H490" s="19">
        <f>SUM(H491:H494)</f>
        <v>30246.5</v>
      </c>
      <c r="I490" s="99">
        <f t="shared" si="145"/>
        <v>0.98899999999999999</v>
      </c>
      <c r="J490" s="90">
        <f t="shared" si="107"/>
        <v>1</v>
      </c>
      <c r="K490" s="50">
        <f>SUM(K491:K494)</f>
        <v>30246.5</v>
      </c>
      <c r="L490" s="24">
        <f t="shared" si="152"/>
        <v>336.6</v>
      </c>
      <c r="M490" s="541" t="s">
        <v>1386</v>
      </c>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c r="BT490" s="6"/>
      <c r="BU490" s="6"/>
      <c r="BV490" s="6"/>
      <c r="BW490" s="6"/>
      <c r="BX490" s="6"/>
      <c r="BY490" s="6"/>
      <c r="BZ490" s="6"/>
    </row>
    <row r="491" spans="1:78" s="5" customFormat="1" outlineLevel="1" x14ac:dyDescent="0.25">
      <c r="A491" s="721"/>
      <c r="B491" s="411" t="s">
        <v>22</v>
      </c>
      <c r="C491" s="15"/>
      <c r="D491" s="36"/>
      <c r="E491" s="36"/>
      <c r="F491" s="36"/>
      <c r="G491" s="92" t="e">
        <f t="shared" si="105"/>
        <v>#DIV/0!</v>
      </c>
      <c r="H491" s="36"/>
      <c r="I491" s="78" t="e">
        <f t="shared" si="145"/>
        <v>#DIV/0!</v>
      </c>
      <c r="J491" s="64" t="e">
        <f t="shared" si="107"/>
        <v>#DIV/0!</v>
      </c>
      <c r="K491" s="24"/>
      <c r="L491" s="24">
        <f t="shared" si="152"/>
        <v>0</v>
      </c>
      <c r="M491" s="541"/>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c r="BT491" s="6"/>
      <c r="BU491" s="6"/>
      <c r="BV491" s="6"/>
      <c r="BW491" s="6"/>
      <c r="BX491" s="6"/>
      <c r="BY491" s="6"/>
      <c r="BZ491" s="6"/>
    </row>
    <row r="492" spans="1:78" s="5" customFormat="1" outlineLevel="1" x14ac:dyDescent="0.25">
      <c r="A492" s="721"/>
      <c r="B492" s="411" t="s">
        <v>21</v>
      </c>
      <c r="C492" s="15"/>
      <c r="D492" s="36">
        <v>12720.32</v>
      </c>
      <c r="E492" s="36">
        <v>12720.32</v>
      </c>
      <c r="F492" s="36">
        <v>12383.72</v>
      </c>
      <c r="G492" s="60">
        <f t="shared" si="105"/>
        <v>0.97399999999999998</v>
      </c>
      <c r="H492" s="36">
        <v>12383.72</v>
      </c>
      <c r="I492" s="99">
        <f t="shared" si="145"/>
        <v>0.97399999999999998</v>
      </c>
      <c r="J492" s="60">
        <f t="shared" si="107"/>
        <v>1</v>
      </c>
      <c r="K492" s="36">
        <v>12383.72</v>
      </c>
      <c r="L492" s="24">
        <f t="shared" si="152"/>
        <v>336.6</v>
      </c>
      <c r="M492" s="541"/>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c r="BT492" s="6"/>
      <c r="BU492" s="6"/>
      <c r="BV492" s="6"/>
      <c r="BW492" s="6"/>
      <c r="BX492" s="6"/>
      <c r="BY492" s="6"/>
      <c r="BZ492" s="6"/>
    </row>
    <row r="493" spans="1:78" s="5" customFormat="1" outlineLevel="1" x14ac:dyDescent="0.25">
      <c r="A493" s="721"/>
      <c r="B493" s="411" t="s">
        <v>41</v>
      </c>
      <c r="C493" s="15"/>
      <c r="D493" s="36">
        <v>17862.78</v>
      </c>
      <c r="E493" s="36">
        <v>17862.78</v>
      </c>
      <c r="F493" s="36">
        <v>17862.78</v>
      </c>
      <c r="G493" s="94">
        <f t="shared" si="105"/>
        <v>1</v>
      </c>
      <c r="H493" s="36">
        <v>17862.78</v>
      </c>
      <c r="I493" s="99">
        <f t="shared" si="145"/>
        <v>1</v>
      </c>
      <c r="J493" s="60">
        <f t="shared" si="107"/>
        <v>1</v>
      </c>
      <c r="K493" s="24">
        <f t="shared" ref="K493:K499" si="163">E493</f>
        <v>17862.78</v>
      </c>
      <c r="L493" s="24">
        <f t="shared" si="152"/>
        <v>0</v>
      </c>
      <c r="M493" s="541"/>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c r="BZ493" s="6"/>
    </row>
    <row r="494" spans="1:78" s="5" customFormat="1" outlineLevel="1" x14ac:dyDescent="0.25">
      <c r="A494" s="721"/>
      <c r="B494" s="411" t="s">
        <v>23</v>
      </c>
      <c r="C494" s="15"/>
      <c r="D494" s="36"/>
      <c r="E494" s="36"/>
      <c r="F494" s="36"/>
      <c r="G494" s="92" t="e">
        <f t="shared" si="105"/>
        <v>#DIV/0!</v>
      </c>
      <c r="H494" s="36"/>
      <c r="I494" s="78" t="e">
        <f t="shared" si="145"/>
        <v>#DIV/0!</v>
      </c>
      <c r="J494" s="64" t="e">
        <f t="shared" si="107"/>
        <v>#DIV/0!</v>
      </c>
      <c r="K494" s="24">
        <f t="shared" si="163"/>
        <v>0</v>
      </c>
      <c r="L494" s="24">
        <f t="shared" si="152"/>
        <v>0</v>
      </c>
      <c r="M494" s="541"/>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c r="BZ494" s="6"/>
    </row>
    <row r="495" spans="1:78" s="5" customFormat="1" ht="86.25" customHeight="1" outlineLevel="1" x14ac:dyDescent="0.25">
      <c r="A495" s="721" t="s">
        <v>419</v>
      </c>
      <c r="B495" s="119" t="s">
        <v>395</v>
      </c>
      <c r="C495" s="16" t="s">
        <v>212</v>
      </c>
      <c r="D495" s="19">
        <f>SUM(D496:D499)</f>
        <v>300.17</v>
      </c>
      <c r="E495" s="19">
        <f t="shared" ref="E495:F495" si="164">SUM(E496:E499)</f>
        <v>300.17</v>
      </c>
      <c r="F495" s="19">
        <f t="shared" si="164"/>
        <v>295.72000000000003</v>
      </c>
      <c r="G495" s="90">
        <f t="shared" si="105"/>
        <v>0.98499999999999999</v>
      </c>
      <c r="H495" s="19">
        <f>SUM(H496:H499)</f>
        <v>295.72000000000003</v>
      </c>
      <c r="I495" s="99">
        <f t="shared" si="145"/>
        <v>0.98499999999999999</v>
      </c>
      <c r="J495" s="90">
        <f t="shared" si="107"/>
        <v>1</v>
      </c>
      <c r="K495" s="50">
        <f>SUM(K496:K499)</f>
        <v>297.94</v>
      </c>
      <c r="L495" s="24">
        <f t="shared" si="152"/>
        <v>4.45</v>
      </c>
      <c r="M495" s="477" t="s">
        <v>1387</v>
      </c>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c r="BT495" s="6"/>
      <c r="BU495" s="6"/>
      <c r="BV495" s="6"/>
      <c r="BW495" s="6"/>
      <c r="BX495" s="6"/>
      <c r="BY495" s="6"/>
      <c r="BZ495" s="6"/>
    </row>
    <row r="496" spans="1:78" s="5" customFormat="1" outlineLevel="1" x14ac:dyDescent="0.25">
      <c r="A496" s="721"/>
      <c r="B496" s="57" t="s">
        <v>22</v>
      </c>
      <c r="C496" s="15"/>
      <c r="D496" s="36"/>
      <c r="E496" s="36"/>
      <c r="F496" s="36"/>
      <c r="G496" s="92" t="e">
        <f t="shared" si="105"/>
        <v>#DIV/0!</v>
      </c>
      <c r="H496" s="36"/>
      <c r="I496" s="78" t="e">
        <f t="shared" si="145"/>
        <v>#DIV/0!</v>
      </c>
      <c r="J496" s="64" t="e">
        <f t="shared" si="107"/>
        <v>#DIV/0!</v>
      </c>
      <c r="K496" s="24">
        <f t="shared" si="163"/>
        <v>0</v>
      </c>
      <c r="L496" s="24">
        <f t="shared" si="152"/>
        <v>0</v>
      </c>
      <c r="M496" s="477"/>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c r="BZ496" s="6"/>
    </row>
    <row r="497" spans="1:78" s="5" customFormat="1" outlineLevel="1" x14ac:dyDescent="0.25">
      <c r="A497" s="721"/>
      <c r="B497" s="57" t="s">
        <v>21</v>
      </c>
      <c r="C497" s="15"/>
      <c r="D497" s="36">
        <v>142.54</v>
      </c>
      <c r="E497" s="36">
        <v>142.54</v>
      </c>
      <c r="F497" s="36">
        <v>140.31</v>
      </c>
      <c r="G497" s="60">
        <f t="shared" si="105"/>
        <v>0.98399999999999999</v>
      </c>
      <c r="H497" s="36">
        <v>140.31</v>
      </c>
      <c r="I497" s="99">
        <f t="shared" si="145"/>
        <v>0.98399999999999999</v>
      </c>
      <c r="J497" s="60">
        <f t="shared" si="107"/>
        <v>1</v>
      </c>
      <c r="K497" s="24">
        <v>140.31</v>
      </c>
      <c r="L497" s="24">
        <f t="shared" si="152"/>
        <v>2.23</v>
      </c>
      <c r="M497" s="477"/>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c r="BT497" s="6"/>
      <c r="BU497" s="6"/>
      <c r="BV497" s="6"/>
      <c r="BW497" s="6"/>
      <c r="BX497" s="6"/>
      <c r="BY497" s="6"/>
      <c r="BZ497" s="6"/>
    </row>
    <row r="498" spans="1:78" s="5" customFormat="1" outlineLevel="1" x14ac:dyDescent="0.25">
      <c r="A498" s="721"/>
      <c r="B498" s="57" t="s">
        <v>41</v>
      </c>
      <c r="C498" s="15"/>
      <c r="D498" s="36">
        <v>157.63</v>
      </c>
      <c r="E498" s="36">
        <v>157.63</v>
      </c>
      <c r="F498" s="36">
        <v>155.41</v>
      </c>
      <c r="G498" s="60">
        <f t="shared" si="105"/>
        <v>0.98599999999999999</v>
      </c>
      <c r="H498" s="36">
        <v>155.41</v>
      </c>
      <c r="I498" s="99">
        <f t="shared" si="145"/>
        <v>0.98599999999999999</v>
      </c>
      <c r="J498" s="60">
        <f t="shared" si="107"/>
        <v>1</v>
      </c>
      <c r="K498" s="24">
        <f t="shared" si="163"/>
        <v>157.63</v>
      </c>
      <c r="L498" s="24">
        <f t="shared" si="152"/>
        <v>2.2200000000000002</v>
      </c>
      <c r="M498" s="477"/>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c r="BT498" s="6"/>
      <c r="BU498" s="6"/>
      <c r="BV498" s="6"/>
      <c r="BW498" s="6"/>
      <c r="BX498" s="6"/>
      <c r="BY498" s="6"/>
      <c r="BZ498" s="6"/>
    </row>
    <row r="499" spans="1:78" s="5" customFormat="1" outlineLevel="1" x14ac:dyDescent="0.25">
      <c r="A499" s="721"/>
      <c r="B499" s="411" t="s">
        <v>23</v>
      </c>
      <c r="C499" s="15"/>
      <c r="D499" s="36"/>
      <c r="E499" s="36"/>
      <c r="F499" s="36"/>
      <c r="G499" s="92"/>
      <c r="H499" s="36"/>
      <c r="I499" s="78" t="e">
        <f t="shared" si="145"/>
        <v>#DIV/0!</v>
      </c>
      <c r="J499" s="64"/>
      <c r="K499" s="24">
        <f t="shared" si="163"/>
        <v>0</v>
      </c>
      <c r="L499" s="24">
        <f t="shared" si="152"/>
        <v>0</v>
      </c>
      <c r="M499" s="477"/>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c r="BZ499" s="6"/>
    </row>
    <row r="500" spans="1:78" s="5" customFormat="1" ht="39" outlineLevel="1" x14ac:dyDescent="0.25">
      <c r="A500" s="734" t="s">
        <v>420</v>
      </c>
      <c r="B500" s="58" t="s">
        <v>596</v>
      </c>
      <c r="C500" s="81" t="s">
        <v>142</v>
      </c>
      <c r="D500" s="54">
        <f>SUM(D501:D504)</f>
        <v>906043.83</v>
      </c>
      <c r="E500" s="54">
        <f t="shared" ref="E500:F500" si="165">SUM(E501:E504)</f>
        <v>905964.12</v>
      </c>
      <c r="F500" s="54">
        <f t="shared" si="165"/>
        <v>889908.26</v>
      </c>
      <c r="G500" s="108">
        <f t="shared" ref="G500:G529" si="166">F500/E500</f>
        <v>0.98199999999999998</v>
      </c>
      <c r="H500" s="54">
        <f>SUM(H501:H504)</f>
        <v>861533.32</v>
      </c>
      <c r="I500" s="95">
        <f t="shared" si="145"/>
        <v>0.95099999999999996</v>
      </c>
      <c r="J500" s="108">
        <f t="shared" ref="J500:J563" si="167">H500/F500</f>
        <v>0.96799999999999997</v>
      </c>
      <c r="K500" s="55">
        <f>SUM(K501:K504)</f>
        <v>871603.11</v>
      </c>
      <c r="L500" s="24">
        <f t="shared" si="152"/>
        <v>44430.8</v>
      </c>
      <c r="M500" s="543"/>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c r="BT500" s="6"/>
      <c r="BU500" s="6"/>
      <c r="BV500" s="6"/>
      <c r="BW500" s="6"/>
      <c r="BX500" s="6"/>
      <c r="BY500" s="6"/>
      <c r="BZ500" s="6"/>
    </row>
    <row r="501" spans="1:78" s="5" customFormat="1" ht="18.75" customHeight="1" outlineLevel="1" x14ac:dyDescent="0.25">
      <c r="A501" s="734"/>
      <c r="B501" s="411" t="s">
        <v>22</v>
      </c>
      <c r="C501" s="256"/>
      <c r="D501" s="36">
        <f>D506+D511+D516+D521+D526+D531+D536+D541</f>
        <v>0</v>
      </c>
      <c r="E501" s="36">
        <f t="shared" ref="E501:H504" si="168">E506+E511+E516+E521+E526+E531+E536+E541</f>
        <v>0</v>
      </c>
      <c r="F501" s="36">
        <f t="shared" si="168"/>
        <v>0</v>
      </c>
      <c r="G501" s="64" t="e">
        <f t="shared" si="166"/>
        <v>#DIV/0!</v>
      </c>
      <c r="H501" s="36">
        <f>H506+H511+H516+H521+H526+H531+H536+H541</f>
        <v>0</v>
      </c>
      <c r="I501" s="78" t="e">
        <f t="shared" si="145"/>
        <v>#DIV/0!</v>
      </c>
      <c r="J501" s="64" t="e">
        <f t="shared" si="167"/>
        <v>#DIV/0!</v>
      </c>
      <c r="K501" s="24">
        <f>K506+K511+K516+K521+K526+K531+K536+K541</f>
        <v>0</v>
      </c>
      <c r="L501" s="24">
        <f t="shared" si="152"/>
        <v>0</v>
      </c>
      <c r="M501" s="543"/>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6"/>
      <c r="BV501" s="6"/>
      <c r="BW501" s="6"/>
      <c r="BX501" s="6"/>
      <c r="BY501" s="6"/>
      <c r="BZ501" s="6"/>
    </row>
    <row r="502" spans="1:78" s="5" customFormat="1" ht="18.75" customHeight="1" outlineLevel="1" x14ac:dyDescent="0.25">
      <c r="A502" s="734"/>
      <c r="B502" s="411" t="s">
        <v>21</v>
      </c>
      <c r="C502" s="15"/>
      <c r="D502" s="36">
        <f t="shared" ref="D502:F504" si="169">D507+D512+D517+D522+D527+D532+D537+D542</f>
        <v>478228.46</v>
      </c>
      <c r="E502" s="36">
        <f t="shared" si="169"/>
        <v>478267.96</v>
      </c>
      <c r="F502" s="36">
        <f t="shared" si="169"/>
        <v>474743.01</v>
      </c>
      <c r="G502" s="94">
        <f t="shared" si="166"/>
        <v>0.99299999999999999</v>
      </c>
      <c r="H502" s="36">
        <f t="shared" si="168"/>
        <v>446368.07</v>
      </c>
      <c r="I502" s="99">
        <f t="shared" si="145"/>
        <v>0.93300000000000005</v>
      </c>
      <c r="J502" s="94">
        <f t="shared" si="167"/>
        <v>0.94</v>
      </c>
      <c r="K502" s="24">
        <f>K507+K512+K517+K522+K527+K532+K537+K542</f>
        <v>446368.95</v>
      </c>
      <c r="L502" s="24">
        <f t="shared" si="152"/>
        <v>31899.89</v>
      </c>
      <c r="M502" s="543"/>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c r="BZ502" s="6"/>
    </row>
    <row r="503" spans="1:78" s="5" customFormat="1" ht="18.75" customHeight="1" outlineLevel="1" x14ac:dyDescent="0.25">
      <c r="A503" s="734"/>
      <c r="B503" s="411" t="s">
        <v>41</v>
      </c>
      <c r="C503" s="15"/>
      <c r="D503" s="36">
        <f t="shared" si="169"/>
        <v>427815.37</v>
      </c>
      <c r="E503" s="36">
        <f t="shared" si="169"/>
        <v>427696.16</v>
      </c>
      <c r="F503" s="36">
        <f t="shared" si="169"/>
        <v>415165.25</v>
      </c>
      <c r="G503" s="94">
        <f t="shared" si="166"/>
        <v>0.97099999999999997</v>
      </c>
      <c r="H503" s="36">
        <f t="shared" si="168"/>
        <v>415165.25</v>
      </c>
      <c r="I503" s="99">
        <f t="shared" si="145"/>
        <v>0.97099999999999997</v>
      </c>
      <c r="J503" s="94">
        <f t="shared" si="167"/>
        <v>1</v>
      </c>
      <c r="K503" s="24">
        <f>K508+K513+K518+K523+K528+K533+K538+K543</f>
        <v>425234.16</v>
      </c>
      <c r="L503" s="24">
        <f t="shared" si="152"/>
        <v>12530.91</v>
      </c>
      <c r="M503" s="543"/>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c r="BZ503" s="6"/>
    </row>
    <row r="504" spans="1:78" s="5" customFormat="1" ht="18.75" customHeight="1" outlineLevel="1" x14ac:dyDescent="0.25">
      <c r="A504" s="734"/>
      <c r="B504" s="411" t="s">
        <v>23</v>
      </c>
      <c r="C504" s="15"/>
      <c r="D504" s="36">
        <f t="shared" si="169"/>
        <v>0</v>
      </c>
      <c r="E504" s="36">
        <f t="shared" si="169"/>
        <v>0</v>
      </c>
      <c r="F504" s="36">
        <f t="shared" si="169"/>
        <v>0</v>
      </c>
      <c r="G504" s="92" t="e">
        <f t="shared" si="166"/>
        <v>#DIV/0!</v>
      </c>
      <c r="H504" s="36">
        <f t="shared" si="168"/>
        <v>0</v>
      </c>
      <c r="I504" s="78" t="e">
        <f t="shared" si="145"/>
        <v>#DIV/0!</v>
      </c>
      <c r="J504" s="64" t="e">
        <f t="shared" si="167"/>
        <v>#DIV/0!</v>
      </c>
      <c r="K504" s="24">
        <f>K509+K514+K519+K524+K529+K534+K539+K544</f>
        <v>0</v>
      </c>
      <c r="L504" s="24">
        <f t="shared" si="152"/>
        <v>0</v>
      </c>
      <c r="M504" s="543"/>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c r="BZ504" s="6"/>
    </row>
    <row r="505" spans="1:78" s="5" customFormat="1" ht="110.25" customHeight="1" outlineLevel="1" x14ac:dyDescent="0.25">
      <c r="A505" s="725" t="s">
        <v>421</v>
      </c>
      <c r="B505" s="119" t="s">
        <v>396</v>
      </c>
      <c r="C505" s="16" t="s">
        <v>212</v>
      </c>
      <c r="D505" s="19">
        <f>SUM(D506:D509)</f>
        <v>393894.79</v>
      </c>
      <c r="E505" s="19">
        <f t="shared" ref="E505:F505" si="170">SUM(E506:E509)</f>
        <v>395266.32</v>
      </c>
      <c r="F505" s="19">
        <f t="shared" si="170"/>
        <v>385197.41</v>
      </c>
      <c r="G505" s="90">
        <f t="shared" si="166"/>
        <v>0.97499999999999998</v>
      </c>
      <c r="H505" s="19">
        <f>SUM(H506:H509)</f>
        <v>385196.52</v>
      </c>
      <c r="I505" s="99">
        <f t="shared" si="145"/>
        <v>0.97499999999999998</v>
      </c>
      <c r="J505" s="90">
        <f t="shared" si="167"/>
        <v>1</v>
      </c>
      <c r="K505" s="50">
        <f>SUM(K506:K509)</f>
        <v>395266.32</v>
      </c>
      <c r="L505" s="24">
        <f t="shared" si="152"/>
        <v>10069.799999999999</v>
      </c>
      <c r="M505" s="493" t="s">
        <v>1145</v>
      </c>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row>
    <row r="506" spans="1:78" s="5" customFormat="1" ht="18.75" customHeight="1" outlineLevel="1" x14ac:dyDescent="0.25">
      <c r="A506" s="725"/>
      <c r="B506" s="416" t="s">
        <v>22</v>
      </c>
      <c r="C506" s="15"/>
      <c r="D506" s="36"/>
      <c r="E506" s="36"/>
      <c r="F506" s="36"/>
      <c r="G506" s="64" t="e">
        <f t="shared" si="166"/>
        <v>#DIV/0!</v>
      </c>
      <c r="H506" s="36"/>
      <c r="I506" s="78" t="e">
        <f t="shared" si="145"/>
        <v>#DIV/0!</v>
      </c>
      <c r="J506" s="64" t="e">
        <f t="shared" si="167"/>
        <v>#DIV/0!</v>
      </c>
      <c r="K506" s="24">
        <f t="shared" ref="K506:K534" si="171">E506</f>
        <v>0</v>
      </c>
      <c r="L506" s="24">
        <f t="shared" si="152"/>
        <v>0</v>
      </c>
      <c r="M506" s="493"/>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row>
    <row r="507" spans="1:78" s="5" customFormat="1" ht="18.75" customHeight="1" outlineLevel="1" x14ac:dyDescent="0.25">
      <c r="A507" s="725"/>
      <c r="B507" s="416" t="s">
        <v>21</v>
      </c>
      <c r="C507" s="15"/>
      <c r="D507" s="36">
        <v>1446</v>
      </c>
      <c r="E507" s="36">
        <v>1446</v>
      </c>
      <c r="F507" s="36">
        <v>1446</v>
      </c>
      <c r="G507" s="60">
        <f t="shared" si="166"/>
        <v>1</v>
      </c>
      <c r="H507" s="36">
        <v>1445.11</v>
      </c>
      <c r="I507" s="99">
        <f t="shared" si="145"/>
        <v>0.999</v>
      </c>
      <c r="J507" s="60">
        <f t="shared" si="167"/>
        <v>0.999</v>
      </c>
      <c r="K507" s="181">
        <v>1446</v>
      </c>
      <c r="L507" s="24">
        <f t="shared" si="152"/>
        <v>0.89</v>
      </c>
      <c r="M507" s="493"/>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c r="BZ507" s="6"/>
    </row>
    <row r="508" spans="1:78" s="5" customFormat="1" ht="18.75" customHeight="1" outlineLevel="1" x14ac:dyDescent="0.25">
      <c r="A508" s="725"/>
      <c r="B508" s="416" t="s">
        <v>41</v>
      </c>
      <c r="C508" s="15"/>
      <c r="D508" s="36">
        <v>392448.79</v>
      </c>
      <c r="E508" s="36">
        <v>393820.32</v>
      </c>
      <c r="F508" s="36">
        <v>383751.41</v>
      </c>
      <c r="G508" s="60">
        <f t="shared" si="166"/>
        <v>0.97399999999999998</v>
      </c>
      <c r="H508" s="36">
        <v>383751.41</v>
      </c>
      <c r="I508" s="99">
        <f t="shared" si="145"/>
        <v>0.97399999999999998</v>
      </c>
      <c r="J508" s="60">
        <f t="shared" si="167"/>
        <v>1</v>
      </c>
      <c r="K508" s="24">
        <f t="shared" si="171"/>
        <v>393820.32</v>
      </c>
      <c r="L508" s="24">
        <f t="shared" si="152"/>
        <v>10068.91</v>
      </c>
      <c r="M508" s="493"/>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row>
    <row r="509" spans="1:78" s="5" customFormat="1" ht="18.75" customHeight="1" outlineLevel="1" x14ac:dyDescent="0.25">
      <c r="A509" s="725"/>
      <c r="B509" s="416" t="s">
        <v>23</v>
      </c>
      <c r="C509" s="15"/>
      <c r="D509" s="36"/>
      <c r="E509" s="36"/>
      <c r="F509" s="36"/>
      <c r="G509" s="92" t="e">
        <f t="shared" si="166"/>
        <v>#DIV/0!</v>
      </c>
      <c r="H509" s="36"/>
      <c r="I509" s="78" t="e">
        <f t="shared" si="145"/>
        <v>#DIV/0!</v>
      </c>
      <c r="J509" s="64" t="e">
        <f t="shared" si="167"/>
        <v>#DIV/0!</v>
      </c>
      <c r="K509" s="24">
        <f t="shared" si="171"/>
        <v>0</v>
      </c>
      <c r="L509" s="24">
        <f t="shared" si="152"/>
        <v>0</v>
      </c>
      <c r="M509" s="493"/>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row>
    <row r="510" spans="1:78" s="5" customFormat="1" ht="75" outlineLevel="1" x14ac:dyDescent="0.25">
      <c r="A510" s="590" t="s">
        <v>422</v>
      </c>
      <c r="B510" s="120" t="s">
        <v>397</v>
      </c>
      <c r="C510" s="34" t="s">
        <v>212</v>
      </c>
      <c r="D510" s="50">
        <f>SUM(D511:D514)</f>
        <v>24856.7</v>
      </c>
      <c r="E510" s="50">
        <f t="shared" ref="E510:F510" si="172">SUM(E511:E514)</f>
        <v>24856.7</v>
      </c>
      <c r="F510" s="50">
        <f t="shared" si="172"/>
        <v>23657.26</v>
      </c>
      <c r="G510" s="104">
        <f t="shared" si="166"/>
        <v>0.95199999999999996</v>
      </c>
      <c r="H510" s="50">
        <f>SUM(H511:H514)</f>
        <v>23657.26</v>
      </c>
      <c r="I510" s="104">
        <f t="shared" si="145"/>
        <v>0.95199999999999996</v>
      </c>
      <c r="J510" s="104">
        <f t="shared" si="167"/>
        <v>1</v>
      </c>
      <c r="K510" s="50">
        <f>SUM(K511:K514)</f>
        <v>23657.26</v>
      </c>
      <c r="L510" s="24">
        <f t="shared" si="152"/>
        <v>1199.44</v>
      </c>
      <c r="M510" s="477" t="s">
        <v>1271</v>
      </c>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row>
    <row r="511" spans="1:78" s="5" customFormat="1" outlineLevel="1" x14ac:dyDescent="0.25">
      <c r="A511" s="590"/>
      <c r="B511" s="411" t="s">
        <v>22</v>
      </c>
      <c r="C511" s="27"/>
      <c r="D511" s="24"/>
      <c r="E511" s="24"/>
      <c r="F511" s="24"/>
      <c r="G511" s="78" t="e">
        <f t="shared" si="166"/>
        <v>#DIV/0!</v>
      </c>
      <c r="H511" s="24"/>
      <c r="I511" s="78" t="e">
        <f t="shared" si="145"/>
        <v>#DIV/0!</v>
      </c>
      <c r="J511" s="78" t="e">
        <f t="shared" si="167"/>
        <v>#DIV/0!</v>
      </c>
      <c r="K511" s="24">
        <f t="shared" si="171"/>
        <v>0</v>
      </c>
      <c r="L511" s="24">
        <f t="shared" si="152"/>
        <v>0</v>
      </c>
      <c r="M511" s="477"/>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c r="BT511" s="6"/>
      <c r="BU511" s="6"/>
      <c r="BV511" s="6"/>
      <c r="BW511" s="6"/>
      <c r="BX511" s="6"/>
      <c r="BY511" s="6"/>
      <c r="BZ511" s="6"/>
    </row>
    <row r="512" spans="1:78" s="5" customFormat="1" outlineLevel="1" x14ac:dyDescent="0.25">
      <c r="A512" s="590"/>
      <c r="B512" s="411" t="s">
        <v>21</v>
      </c>
      <c r="C512" s="27"/>
      <c r="D512" s="24"/>
      <c r="E512" s="24"/>
      <c r="F512" s="24"/>
      <c r="G512" s="78" t="e">
        <f t="shared" si="166"/>
        <v>#DIV/0!</v>
      </c>
      <c r="H512" s="24"/>
      <c r="I512" s="78" t="e">
        <f t="shared" si="145"/>
        <v>#DIV/0!</v>
      </c>
      <c r="J512" s="78" t="e">
        <f t="shared" si="167"/>
        <v>#DIV/0!</v>
      </c>
      <c r="K512" s="24">
        <f t="shared" si="171"/>
        <v>0</v>
      </c>
      <c r="L512" s="24">
        <f t="shared" si="152"/>
        <v>0</v>
      </c>
      <c r="M512" s="477"/>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c r="BZ512" s="6"/>
    </row>
    <row r="513" spans="1:78" s="5" customFormat="1" outlineLevel="1" x14ac:dyDescent="0.25">
      <c r="A513" s="590"/>
      <c r="B513" s="411" t="s">
        <v>41</v>
      </c>
      <c r="C513" s="27"/>
      <c r="D513" s="24">
        <v>24856.7</v>
      </c>
      <c r="E513" s="24">
        <v>24856.7</v>
      </c>
      <c r="F513" s="24">
        <v>23657.26</v>
      </c>
      <c r="G513" s="99">
        <f t="shared" si="166"/>
        <v>0.95199999999999996</v>
      </c>
      <c r="H513" s="24">
        <v>23657.26</v>
      </c>
      <c r="I513" s="99">
        <f t="shared" si="145"/>
        <v>0.95199999999999996</v>
      </c>
      <c r="J513" s="99">
        <f t="shared" si="167"/>
        <v>1</v>
      </c>
      <c r="K513" s="24">
        <v>23657.26</v>
      </c>
      <c r="L513" s="24">
        <f t="shared" si="152"/>
        <v>1199.44</v>
      </c>
      <c r="M513" s="477"/>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c r="BT513" s="6"/>
      <c r="BU513" s="6"/>
      <c r="BV513" s="6"/>
      <c r="BW513" s="6"/>
      <c r="BX513" s="6"/>
      <c r="BY513" s="6"/>
      <c r="BZ513" s="6"/>
    </row>
    <row r="514" spans="1:78" s="5" customFormat="1" outlineLevel="1" x14ac:dyDescent="0.25">
      <c r="A514" s="590"/>
      <c r="B514" s="411" t="s">
        <v>23</v>
      </c>
      <c r="C514" s="27"/>
      <c r="D514" s="24"/>
      <c r="E514" s="24"/>
      <c r="F514" s="24"/>
      <c r="G514" s="97" t="e">
        <f t="shared" si="166"/>
        <v>#DIV/0!</v>
      </c>
      <c r="H514" s="24"/>
      <c r="I514" s="78" t="e">
        <f t="shared" si="145"/>
        <v>#DIV/0!</v>
      </c>
      <c r="J514" s="78" t="e">
        <f t="shared" si="167"/>
        <v>#DIV/0!</v>
      </c>
      <c r="K514" s="24">
        <f t="shared" si="171"/>
        <v>0</v>
      </c>
      <c r="L514" s="24">
        <f t="shared" si="152"/>
        <v>0</v>
      </c>
      <c r="M514" s="477"/>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c r="BT514" s="6"/>
      <c r="BU514" s="6"/>
      <c r="BV514" s="6"/>
      <c r="BW514" s="6"/>
      <c r="BX514" s="6"/>
      <c r="BY514" s="6"/>
      <c r="BZ514" s="6"/>
    </row>
    <row r="515" spans="1:78" s="5" customFormat="1" ht="88.5" customHeight="1" outlineLevel="1" x14ac:dyDescent="0.25">
      <c r="A515" s="590" t="s">
        <v>423</v>
      </c>
      <c r="B515" s="120" t="s">
        <v>398</v>
      </c>
      <c r="C515" s="34" t="s">
        <v>212</v>
      </c>
      <c r="D515" s="50">
        <f>SUM(D516:D519)</f>
        <v>3176.1</v>
      </c>
      <c r="E515" s="50">
        <f t="shared" ref="E515:F515" si="173">SUM(E516:E519)</f>
        <v>3176.1</v>
      </c>
      <c r="F515" s="50">
        <f t="shared" si="173"/>
        <v>2317.58</v>
      </c>
      <c r="G515" s="130">
        <f t="shared" si="166"/>
        <v>0.73</v>
      </c>
      <c r="H515" s="50">
        <f>SUM(H516:H519)</f>
        <v>2317.58</v>
      </c>
      <c r="I515" s="99">
        <f t="shared" si="145"/>
        <v>0.73</v>
      </c>
      <c r="J515" s="130">
        <f t="shared" si="167"/>
        <v>1</v>
      </c>
      <c r="K515" s="50">
        <f>SUM(K516:K519)</f>
        <v>2317.58</v>
      </c>
      <c r="L515" s="24">
        <f t="shared" si="152"/>
        <v>858.52</v>
      </c>
      <c r="M515" s="477" t="s">
        <v>1402</v>
      </c>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c r="BT515" s="6"/>
      <c r="BU515" s="6"/>
      <c r="BV515" s="6"/>
      <c r="BW515" s="6"/>
      <c r="BX515" s="6"/>
      <c r="BY515" s="6"/>
      <c r="BZ515" s="6"/>
    </row>
    <row r="516" spans="1:78" s="5" customFormat="1" outlineLevel="1" x14ac:dyDescent="0.25">
      <c r="A516" s="590"/>
      <c r="B516" s="411" t="s">
        <v>22</v>
      </c>
      <c r="C516" s="27"/>
      <c r="D516" s="24"/>
      <c r="E516" s="24"/>
      <c r="F516" s="24"/>
      <c r="G516" s="97" t="e">
        <f t="shared" si="166"/>
        <v>#DIV/0!</v>
      </c>
      <c r="H516" s="24"/>
      <c r="I516" s="78" t="e">
        <f t="shared" si="145"/>
        <v>#DIV/0!</v>
      </c>
      <c r="J516" s="78" t="e">
        <f t="shared" si="167"/>
        <v>#DIV/0!</v>
      </c>
      <c r="K516" s="24">
        <f t="shared" si="171"/>
        <v>0</v>
      </c>
      <c r="L516" s="24">
        <f t="shared" si="152"/>
        <v>0</v>
      </c>
      <c r="M516" s="477"/>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c r="BZ516" s="6"/>
    </row>
    <row r="517" spans="1:78" s="5" customFormat="1" outlineLevel="1" x14ac:dyDescent="0.25">
      <c r="A517" s="590"/>
      <c r="B517" s="411" t="s">
        <v>21</v>
      </c>
      <c r="C517" s="27"/>
      <c r="D517" s="24"/>
      <c r="E517" s="24"/>
      <c r="F517" s="24"/>
      <c r="G517" s="97" t="e">
        <f t="shared" si="166"/>
        <v>#DIV/0!</v>
      </c>
      <c r="H517" s="24"/>
      <c r="I517" s="78" t="e">
        <f t="shared" si="145"/>
        <v>#DIV/0!</v>
      </c>
      <c r="J517" s="78" t="e">
        <f t="shared" si="167"/>
        <v>#DIV/0!</v>
      </c>
      <c r="K517" s="24">
        <f t="shared" si="171"/>
        <v>0</v>
      </c>
      <c r="L517" s="24">
        <f t="shared" si="152"/>
        <v>0</v>
      </c>
      <c r="M517" s="477"/>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c r="BT517" s="6"/>
      <c r="BU517" s="6"/>
      <c r="BV517" s="6"/>
      <c r="BW517" s="6"/>
      <c r="BX517" s="6"/>
      <c r="BY517" s="6"/>
      <c r="BZ517" s="6"/>
    </row>
    <row r="518" spans="1:78" s="5" customFormat="1" outlineLevel="1" x14ac:dyDescent="0.25">
      <c r="A518" s="590"/>
      <c r="B518" s="411" t="s">
        <v>41</v>
      </c>
      <c r="C518" s="27"/>
      <c r="D518" s="24">
        <v>3176.1</v>
      </c>
      <c r="E518" s="24">
        <v>3176.1</v>
      </c>
      <c r="F518" s="24">
        <v>2317.58</v>
      </c>
      <c r="G518" s="129">
        <f t="shared" si="166"/>
        <v>0.73</v>
      </c>
      <c r="H518" s="24">
        <v>2317.58</v>
      </c>
      <c r="I518" s="99">
        <f t="shared" si="145"/>
        <v>0.73</v>
      </c>
      <c r="J518" s="129">
        <f t="shared" si="167"/>
        <v>1</v>
      </c>
      <c r="K518" s="24">
        <v>2317.58</v>
      </c>
      <c r="L518" s="24">
        <f t="shared" si="152"/>
        <v>858.52</v>
      </c>
      <c r="M518" s="477"/>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c r="BT518" s="6"/>
      <c r="BU518" s="6"/>
      <c r="BV518" s="6"/>
      <c r="BW518" s="6"/>
      <c r="BX518" s="6"/>
      <c r="BY518" s="6"/>
      <c r="BZ518" s="6"/>
    </row>
    <row r="519" spans="1:78" s="5" customFormat="1" outlineLevel="1" x14ac:dyDescent="0.25">
      <c r="A519" s="590"/>
      <c r="B519" s="411" t="s">
        <v>23</v>
      </c>
      <c r="C519" s="27"/>
      <c r="D519" s="24"/>
      <c r="E519" s="24"/>
      <c r="F519" s="24"/>
      <c r="G519" s="97" t="e">
        <f t="shared" si="166"/>
        <v>#DIV/0!</v>
      </c>
      <c r="H519" s="24"/>
      <c r="I519" s="78" t="e">
        <f t="shared" si="145"/>
        <v>#DIV/0!</v>
      </c>
      <c r="J519" s="78" t="e">
        <f t="shared" si="167"/>
        <v>#DIV/0!</v>
      </c>
      <c r="K519" s="24">
        <f t="shared" si="171"/>
        <v>0</v>
      </c>
      <c r="L519" s="24">
        <f t="shared" si="152"/>
        <v>0</v>
      </c>
      <c r="M519" s="477"/>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c r="BT519" s="6"/>
      <c r="BU519" s="6"/>
      <c r="BV519" s="6"/>
      <c r="BW519" s="6"/>
      <c r="BX519" s="6"/>
      <c r="BY519" s="6"/>
      <c r="BZ519" s="6"/>
    </row>
    <row r="520" spans="1:78" s="5" customFormat="1" ht="93.75" outlineLevel="1" x14ac:dyDescent="0.25">
      <c r="A520" s="725" t="s">
        <v>424</v>
      </c>
      <c r="B520" s="120" t="s">
        <v>399</v>
      </c>
      <c r="C520" s="34" t="s">
        <v>212</v>
      </c>
      <c r="D520" s="50">
        <f>SUM(D521:D524)</f>
        <v>2056.1999999999998</v>
      </c>
      <c r="E520" s="50">
        <f t="shared" ref="E520:F520" si="174">SUM(E521:E524)</f>
        <v>565.46</v>
      </c>
      <c r="F520" s="50">
        <f t="shared" si="174"/>
        <v>565.46</v>
      </c>
      <c r="G520" s="104">
        <f t="shared" si="166"/>
        <v>1</v>
      </c>
      <c r="H520" s="19">
        <f>SUM(H521:H524)</f>
        <v>565.46</v>
      </c>
      <c r="I520" s="99">
        <f t="shared" si="145"/>
        <v>1</v>
      </c>
      <c r="J520" s="90">
        <f t="shared" si="167"/>
        <v>1</v>
      </c>
      <c r="K520" s="50">
        <f>SUM(K521:K524)</f>
        <v>565.46</v>
      </c>
      <c r="L520" s="24">
        <f t="shared" si="152"/>
        <v>0</v>
      </c>
      <c r="M520" s="477" t="s">
        <v>1270</v>
      </c>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c r="BT520" s="6"/>
      <c r="BU520" s="6"/>
      <c r="BV520" s="6"/>
      <c r="BW520" s="6"/>
      <c r="BX520" s="6"/>
      <c r="BY520" s="6"/>
      <c r="BZ520" s="6"/>
    </row>
    <row r="521" spans="1:78" s="5" customFormat="1" outlineLevel="1" x14ac:dyDescent="0.25">
      <c r="A521" s="725"/>
      <c r="B521" s="411" t="s">
        <v>22</v>
      </c>
      <c r="C521" s="27"/>
      <c r="D521" s="24"/>
      <c r="E521" s="24"/>
      <c r="F521" s="24"/>
      <c r="G521" s="97" t="e">
        <f t="shared" si="166"/>
        <v>#DIV/0!</v>
      </c>
      <c r="H521" s="36"/>
      <c r="I521" s="78" t="e">
        <f t="shared" si="145"/>
        <v>#DIV/0!</v>
      </c>
      <c r="J521" s="64" t="e">
        <f t="shared" si="167"/>
        <v>#DIV/0!</v>
      </c>
      <c r="K521" s="24">
        <f t="shared" si="171"/>
        <v>0</v>
      </c>
      <c r="L521" s="24">
        <f t="shared" si="152"/>
        <v>0</v>
      </c>
      <c r="M521" s="477"/>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c r="BZ521" s="6"/>
    </row>
    <row r="522" spans="1:78" s="5" customFormat="1" outlineLevel="1" x14ac:dyDescent="0.25">
      <c r="A522" s="725"/>
      <c r="B522" s="411" t="s">
        <v>21</v>
      </c>
      <c r="C522" s="27"/>
      <c r="D522" s="24"/>
      <c r="E522" s="24"/>
      <c r="F522" s="24"/>
      <c r="G522" s="97" t="e">
        <f t="shared" si="166"/>
        <v>#DIV/0!</v>
      </c>
      <c r="H522" s="36"/>
      <c r="I522" s="78" t="e">
        <f t="shared" si="145"/>
        <v>#DIV/0!</v>
      </c>
      <c r="J522" s="64" t="e">
        <f t="shared" si="167"/>
        <v>#DIV/0!</v>
      </c>
      <c r="K522" s="24">
        <f t="shared" si="171"/>
        <v>0</v>
      </c>
      <c r="L522" s="24">
        <f t="shared" si="152"/>
        <v>0</v>
      </c>
      <c r="M522" s="477"/>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c r="BR522" s="6"/>
      <c r="BS522" s="6"/>
      <c r="BT522" s="6"/>
      <c r="BU522" s="6"/>
      <c r="BV522" s="6"/>
      <c r="BW522" s="6"/>
      <c r="BX522" s="6"/>
      <c r="BY522" s="6"/>
      <c r="BZ522" s="6"/>
    </row>
    <row r="523" spans="1:78" s="5" customFormat="1" outlineLevel="1" x14ac:dyDescent="0.25">
      <c r="A523" s="725"/>
      <c r="B523" s="411" t="s">
        <v>41</v>
      </c>
      <c r="C523" s="27"/>
      <c r="D523" s="24">
        <v>2056.1999999999998</v>
      </c>
      <c r="E523" s="24">
        <v>565.46</v>
      </c>
      <c r="F523" s="24">
        <v>565.46</v>
      </c>
      <c r="G523" s="99">
        <f t="shared" si="166"/>
        <v>1</v>
      </c>
      <c r="H523" s="36">
        <v>565.46</v>
      </c>
      <c r="I523" s="99">
        <f t="shared" si="145"/>
        <v>1</v>
      </c>
      <c r="J523" s="60">
        <f t="shared" si="167"/>
        <v>1</v>
      </c>
      <c r="K523" s="24">
        <v>565.46</v>
      </c>
      <c r="L523" s="24">
        <f t="shared" si="152"/>
        <v>0</v>
      </c>
      <c r="M523" s="477"/>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c r="BR523" s="6"/>
      <c r="BS523" s="6"/>
      <c r="BT523" s="6"/>
      <c r="BU523" s="6"/>
      <c r="BV523" s="6"/>
      <c r="BW523" s="6"/>
      <c r="BX523" s="6"/>
      <c r="BY523" s="6"/>
      <c r="BZ523" s="6"/>
    </row>
    <row r="524" spans="1:78" s="5" customFormat="1" outlineLevel="1" x14ac:dyDescent="0.25">
      <c r="A524" s="725"/>
      <c r="B524" s="411" t="s">
        <v>23</v>
      </c>
      <c r="C524" s="27"/>
      <c r="D524" s="25"/>
      <c r="E524" s="25"/>
      <c r="F524" s="25"/>
      <c r="G524" s="97" t="e">
        <f t="shared" si="166"/>
        <v>#DIV/0!</v>
      </c>
      <c r="H524" s="18"/>
      <c r="I524" s="78" t="e">
        <f t="shared" si="145"/>
        <v>#DIV/0!</v>
      </c>
      <c r="J524" s="64" t="e">
        <f t="shared" si="167"/>
        <v>#DIV/0!</v>
      </c>
      <c r="K524" s="24">
        <f t="shared" si="171"/>
        <v>0</v>
      </c>
      <c r="L524" s="24">
        <f t="shared" si="152"/>
        <v>0</v>
      </c>
      <c r="M524" s="477"/>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c r="BR524" s="6"/>
      <c r="BS524" s="6"/>
      <c r="BT524" s="6"/>
      <c r="BU524" s="6"/>
      <c r="BV524" s="6"/>
      <c r="BW524" s="6"/>
      <c r="BX524" s="6"/>
      <c r="BY524" s="6"/>
      <c r="BZ524" s="6"/>
    </row>
    <row r="525" spans="1:78" s="6" customFormat="1" ht="75" outlineLevel="1" x14ac:dyDescent="0.25">
      <c r="A525" s="720" t="s">
        <v>425</v>
      </c>
      <c r="B525" s="119" t="s">
        <v>848</v>
      </c>
      <c r="C525" s="59" t="s">
        <v>212</v>
      </c>
      <c r="D525" s="19">
        <f>SUM(D526:D529)</f>
        <v>5277.58</v>
      </c>
      <c r="E525" s="19">
        <f t="shared" ref="E525:F525" si="175">SUM(E526:E529)</f>
        <v>5277.58</v>
      </c>
      <c r="F525" s="19">
        <f t="shared" si="175"/>
        <v>4873.54</v>
      </c>
      <c r="G525" s="90">
        <f t="shared" si="166"/>
        <v>0.92300000000000004</v>
      </c>
      <c r="H525" s="19">
        <f>SUM(H526:H529)</f>
        <v>4873.54</v>
      </c>
      <c r="I525" s="60">
        <f t="shared" si="145"/>
        <v>0.92300000000000004</v>
      </c>
      <c r="J525" s="90">
        <f t="shared" si="167"/>
        <v>1</v>
      </c>
      <c r="K525" s="19">
        <f>SUM(K526:K529)</f>
        <v>4873.54</v>
      </c>
      <c r="L525" s="24">
        <f t="shared" si="152"/>
        <v>404.04</v>
      </c>
      <c r="M525" s="516" t="s">
        <v>1269</v>
      </c>
    </row>
    <row r="526" spans="1:78" s="6" customFormat="1" outlineLevel="1" x14ac:dyDescent="0.25">
      <c r="A526" s="720"/>
      <c r="B526" s="57" t="s">
        <v>22</v>
      </c>
      <c r="C526" s="65"/>
      <c r="D526" s="36"/>
      <c r="E526" s="36"/>
      <c r="F526" s="36"/>
      <c r="G526" s="64" t="e">
        <f t="shared" si="166"/>
        <v>#DIV/0!</v>
      </c>
      <c r="H526" s="36"/>
      <c r="I526" s="64" t="e">
        <f t="shared" si="145"/>
        <v>#DIV/0!</v>
      </c>
      <c r="J526" s="64" t="e">
        <f t="shared" si="167"/>
        <v>#DIV/0!</v>
      </c>
      <c r="K526" s="36">
        <f t="shared" si="171"/>
        <v>0</v>
      </c>
      <c r="L526" s="24">
        <f t="shared" si="152"/>
        <v>0</v>
      </c>
      <c r="M526" s="516"/>
    </row>
    <row r="527" spans="1:78" s="6" customFormat="1" outlineLevel="1" x14ac:dyDescent="0.25">
      <c r="A527" s="720"/>
      <c r="B527" s="57" t="s">
        <v>21</v>
      </c>
      <c r="C527" s="65"/>
      <c r="D527" s="36"/>
      <c r="E527" s="36"/>
      <c r="F527" s="36"/>
      <c r="G527" s="64" t="e">
        <f t="shared" si="166"/>
        <v>#DIV/0!</v>
      </c>
      <c r="H527" s="36"/>
      <c r="I527" s="64" t="e">
        <f t="shared" si="145"/>
        <v>#DIV/0!</v>
      </c>
      <c r="J527" s="64" t="e">
        <f t="shared" si="167"/>
        <v>#DIV/0!</v>
      </c>
      <c r="K527" s="36">
        <f t="shared" si="171"/>
        <v>0</v>
      </c>
      <c r="L527" s="24">
        <f t="shared" si="152"/>
        <v>0</v>
      </c>
      <c r="M527" s="516"/>
    </row>
    <row r="528" spans="1:78" s="6" customFormat="1" outlineLevel="1" x14ac:dyDescent="0.25">
      <c r="A528" s="720"/>
      <c r="B528" s="57" t="s">
        <v>41</v>
      </c>
      <c r="C528" s="65"/>
      <c r="D528" s="24">
        <v>5277.58</v>
      </c>
      <c r="E528" s="24">
        <v>5277.58</v>
      </c>
      <c r="F528" s="24">
        <v>4873.54</v>
      </c>
      <c r="G528" s="60">
        <f t="shared" si="166"/>
        <v>0.92300000000000004</v>
      </c>
      <c r="H528" s="24">
        <v>4873.54</v>
      </c>
      <c r="I528" s="60">
        <f t="shared" si="145"/>
        <v>0.92300000000000004</v>
      </c>
      <c r="J528" s="60">
        <f t="shared" si="167"/>
        <v>1</v>
      </c>
      <c r="K528" s="36">
        <v>4873.54</v>
      </c>
      <c r="L528" s="24">
        <f t="shared" si="152"/>
        <v>404.04</v>
      </c>
      <c r="M528" s="516"/>
    </row>
    <row r="529" spans="1:78" s="6" customFormat="1" outlineLevel="1" x14ac:dyDescent="0.25">
      <c r="A529" s="720"/>
      <c r="B529" s="416" t="s">
        <v>23</v>
      </c>
      <c r="C529" s="15"/>
      <c r="D529" s="18"/>
      <c r="E529" s="18"/>
      <c r="F529" s="18"/>
      <c r="G529" s="92" t="e">
        <f t="shared" si="166"/>
        <v>#DIV/0!</v>
      </c>
      <c r="H529" s="18"/>
      <c r="I529" s="64" t="e">
        <f t="shared" si="145"/>
        <v>#DIV/0!</v>
      </c>
      <c r="J529" s="64" t="e">
        <f t="shared" si="167"/>
        <v>#DIV/0!</v>
      </c>
      <c r="K529" s="36">
        <f t="shared" si="171"/>
        <v>0</v>
      </c>
      <c r="L529" s="24">
        <f t="shared" ref="L529:L592" si="176">E529-H529</f>
        <v>0</v>
      </c>
      <c r="M529" s="516"/>
    </row>
    <row r="530" spans="1:78" s="5" customFormat="1" ht="131.25" outlineLevel="1" x14ac:dyDescent="0.25">
      <c r="A530" s="720" t="s">
        <v>426</v>
      </c>
      <c r="B530" s="119" t="s">
        <v>400</v>
      </c>
      <c r="C530" s="59" t="s">
        <v>212</v>
      </c>
      <c r="D530" s="19">
        <f>SUM(D531:D534)</f>
        <v>311092.76</v>
      </c>
      <c r="E530" s="19">
        <f t="shared" ref="E530:F530" si="177">SUM(E531:E534)</f>
        <v>311092.76</v>
      </c>
      <c r="F530" s="19">
        <f t="shared" si="177"/>
        <v>311092.76</v>
      </c>
      <c r="G530" s="90">
        <f t="shared" ref="G530:G538" si="178">IF(E530=0,0,F530/E530)</f>
        <v>1</v>
      </c>
      <c r="H530" s="19">
        <f>SUM(H531:H534)</f>
        <v>282718.71000000002</v>
      </c>
      <c r="I530" s="99">
        <f t="shared" si="145"/>
        <v>0.90900000000000003</v>
      </c>
      <c r="J530" s="90">
        <f t="shared" si="167"/>
        <v>0.90900000000000003</v>
      </c>
      <c r="K530" s="50">
        <f>SUM(K531:K534)</f>
        <v>282718.71000000002</v>
      </c>
      <c r="L530" s="24">
        <f t="shared" si="176"/>
        <v>28374.05</v>
      </c>
      <c r="M530" s="516" t="s">
        <v>1268</v>
      </c>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c r="BT530" s="6"/>
      <c r="BU530" s="6"/>
      <c r="BV530" s="6"/>
      <c r="BW530" s="6"/>
      <c r="BX530" s="6"/>
      <c r="BY530" s="6"/>
      <c r="BZ530" s="6"/>
    </row>
    <row r="531" spans="1:78" s="5" customFormat="1" ht="25.5" customHeight="1" outlineLevel="1" x14ac:dyDescent="0.25">
      <c r="A531" s="720"/>
      <c r="B531" s="57" t="s">
        <v>22</v>
      </c>
      <c r="C531" s="65"/>
      <c r="D531" s="36"/>
      <c r="E531" s="36"/>
      <c r="F531" s="36"/>
      <c r="G531" s="60">
        <f t="shared" si="178"/>
        <v>0</v>
      </c>
      <c r="H531" s="36"/>
      <c r="I531" s="78" t="e">
        <f t="shared" si="145"/>
        <v>#DIV/0!</v>
      </c>
      <c r="J531" s="64" t="e">
        <f t="shared" si="167"/>
        <v>#DIV/0!</v>
      </c>
      <c r="K531" s="24">
        <f t="shared" si="171"/>
        <v>0</v>
      </c>
      <c r="L531" s="24">
        <f t="shared" si="176"/>
        <v>0</v>
      </c>
      <c r="M531" s="51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c r="BZ531" s="6"/>
    </row>
    <row r="532" spans="1:78" s="5" customFormat="1" ht="21.75" customHeight="1" outlineLevel="1" x14ac:dyDescent="0.25">
      <c r="A532" s="720"/>
      <c r="B532" s="57" t="s">
        <v>21</v>
      </c>
      <c r="C532" s="65"/>
      <c r="D532" s="36">
        <v>311092.76</v>
      </c>
      <c r="E532" s="36">
        <v>311092.76</v>
      </c>
      <c r="F532" s="36">
        <v>311092.76</v>
      </c>
      <c r="G532" s="60">
        <f t="shared" si="178"/>
        <v>1</v>
      </c>
      <c r="H532" s="36">
        <v>282718.71000000002</v>
      </c>
      <c r="I532" s="99">
        <f t="shared" si="145"/>
        <v>0.90900000000000003</v>
      </c>
      <c r="J532" s="60">
        <f t="shared" si="167"/>
        <v>0.90900000000000003</v>
      </c>
      <c r="K532" s="36">
        <v>282718.71000000002</v>
      </c>
      <c r="L532" s="24">
        <f t="shared" si="176"/>
        <v>28374.05</v>
      </c>
      <c r="M532" s="51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c r="BR532" s="6"/>
      <c r="BS532" s="6"/>
      <c r="BT532" s="6"/>
      <c r="BU532" s="6"/>
      <c r="BV532" s="6"/>
      <c r="BW532" s="6"/>
      <c r="BX532" s="6"/>
      <c r="BY532" s="6"/>
      <c r="BZ532" s="6"/>
    </row>
    <row r="533" spans="1:78" s="5" customFormat="1" ht="20.25" customHeight="1" outlineLevel="1" x14ac:dyDescent="0.25">
      <c r="A533" s="720"/>
      <c r="B533" s="57" t="s">
        <v>41</v>
      </c>
      <c r="C533" s="65"/>
      <c r="D533" s="36"/>
      <c r="E533" s="36"/>
      <c r="F533" s="36"/>
      <c r="G533" s="60">
        <f t="shared" si="178"/>
        <v>0</v>
      </c>
      <c r="H533" s="36"/>
      <c r="I533" s="78" t="e">
        <f t="shared" ref="I533:I596" si="179">H533/E533</f>
        <v>#DIV/0!</v>
      </c>
      <c r="J533" s="64" t="e">
        <f t="shared" si="167"/>
        <v>#DIV/0!</v>
      </c>
      <c r="K533" s="24">
        <f t="shared" si="171"/>
        <v>0</v>
      </c>
      <c r="L533" s="24">
        <f t="shared" si="176"/>
        <v>0</v>
      </c>
      <c r="M533" s="51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c r="BZ533" s="6"/>
    </row>
    <row r="534" spans="1:78" s="5" customFormat="1" ht="24" customHeight="1" outlineLevel="1" x14ac:dyDescent="0.25">
      <c r="A534" s="720"/>
      <c r="B534" s="416" t="s">
        <v>23</v>
      </c>
      <c r="C534" s="65"/>
      <c r="D534" s="36"/>
      <c r="E534" s="36"/>
      <c r="F534" s="36"/>
      <c r="G534" s="60"/>
      <c r="H534" s="36"/>
      <c r="I534" s="78" t="e">
        <f t="shared" si="179"/>
        <v>#DIV/0!</v>
      </c>
      <c r="J534" s="64" t="e">
        <f t="shared" si="167"/>
        <v>#DIV/0!</v>
      </c>
      <c r="K534" s="24">
        <f t="shared" si="171"/>
        <v>0</v>
      </c>
      <c r="L534" s="24">
        <f t="shared" si="176"/>
        <v>0</v>
      </c>
      <c r="M534" s="51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c r="BR534" s="6"/>
      <c r="BS534" s="6"/>
      <c r="BT534" s="6"/>
      <c r="BU534" s="6"/>
      <c r="BV534" s="6"/>
      <c r="BW534" s="6"/>
      <c r="BX534" s="6"/>
      <c r="BY534" s="6"/>
      <c r="BZ534" s="6"/>
    </row>
    <row r="535" spans="1:78" s="5" customFormat="1" ht="159.75" customHeight="1" outlineLevel="1" x14ac:dyDescent="0.25">
      <c r="A535" s="720" t="s">
        <v>427</v>
      </c>
      <c r="B535" s="119" t="s">
        <v>401</v>
      </c>
      <c r="C535" s="59" t="s">
        <v>212</v>
      </c>
      <c r="D535" s="19">
        <f>SUM(D536:D539)</f>
        <v>60642</v>
      </c>
      <c r="E535" s="19">
        <f t="shared" ref="E535:F535" si="180">SUM(E536:E539)</f>
        <v>60681.5</v>
      </c>
      <c r="F535" s="19">
        <f t="shared" si="180"/>
        <v>60681.5</v>
      </c>
      <c r="G535" s="90">
        <f t="shared" si="178"/>
        <v>1</v>
      </c>
      <c r="H535" s="19">
        <f>SUM(H536:H539)</f>
        <v>60681.5</v>
      </c>
      <c r="I535" s="99">
        <f t="shared" si="179"/>
        <v>1</v>
      </c>
      <c r="J535" s="90">
        <f t="shared" si="167"/>
        <v>1</v>
      </c>
      <c r="K535" s="50">
        <f>SUM(K536:K539)</f>
        <v>60681.5</v>
      </c>
      <c r="L535" s="24">
        <f t="shared" si="176"/>
        <v>0</v>
      </c>
      <c r="M535" s="586" t="s">
        <v>1267</v>
      </c>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c r="BR535" s="6"/>
      <c r="BS535" s="6"/>
      <c r="BT535" s="6"/>
      <c r="BU535" s="6"/>
      <c r="BV535" s="6"/>
      <c r="BW535" s="6"/>
      <c r="BX535" s="6"/>
      <c r="BY535" s="6"/>
      <c r="BZ535" s="6"/>
    </row>
    <row r="536" spans="1:78" s="5" customFormat="1" ht="23.25" customHeight="1" outlineLevel="1" x14ac:dyDescent="0.25">
      <c r="A536" s="720"/>
      <c r="B536" s="57" t="s">
        <v>22</v>
      </c>
      <c r="C536" s="65"/>
      <c r="D536" s="36"/>
      <c r="E536" s="36"/>
      <c r="F536" s="36"/>
      <c r="G536" s="60">
        <f t="shared" si="178"/>
        <v>0</v>
      </c>
      <c r="H536" s="36"/>
      <c r="I536" s="78" t="e">
        <f t="shared" si="179"/>
        <v>#DIV/0!</v>
      </c>
      <c r="J536" s="64" t="e">
        <f t="shared" si="167"/>
        <v>#DIV/0!</v>
      </c>
      <c r="K536" s="24">
        <f>E536</f>
        <v>0</v>
      </c>
      <c r="L536" s="24">
        <f t="shared" si="176"/>
        <v>0</v>
      </c>
      <c r="M536" s="587"/>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c r="BR536" s="6"/>
      <c r="BS536" s="6"/>
      <c r="BT536" s="6"/>
      <c r="BU536" s="6"/>
      <c r="BV536" s="6"/>
      <c r="BW536" s="6"/>
      <c r="BX536" s="6"/>
      <c r="BY536" s="6"/>
      <c r="BZ536" s="6"/>
    </row>
    <row r="537" spans="1:78" s="5" customFormat="1" ht="23.25" customHeight="1" outlineLevel="1" x14ac:dyDescent="0.25">
      <c r="A537" s="720"/>
      <c r="B537" s="57" t="s">
        <v>21</v>
      </c>
      <c r="C537" s="65"/>
      <c r="D537" s="36">
        <v>60642</v>
      </c>
      <c r="E537" s="36">
        <v>60681.5</v>
      </c>
      <c r="F537" s="36">
        <v>60681.5</v>
      </c>
      <c r="G537" s="60">
        <f t="shared" si="178"/>
        <v>1</v>
      </c>
      <c r="H537" s="36">
        <v>60681.5</v>
      </c>
      <c r="I537" s="99">
        <f t="shared" si="179"/>
        <v>1</v>
      </c>
      <c r="J537" s="60">
        <f t="shared" si="167"/>
        <v>1</v>
      </c>
      <c r="K537" s="24">
        <v>60681.5</v>
      </c>
      <c r="L537" s="24">
        <f t="shared" si="176"/>
        <v>0</v>
      </c>
      <c r="M537" s="587"/>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c r="BR537" s="6"/>
      <c r="BS537" s="6"/>
      <c r="BT537" s="6"/>
      <c r="BU537" s="6"/>
      <c r="BV537" s="6"/>
      <c r="BW537" s="6"/>
      <c r="BX537" s="6"/>
      <c r="BY537" s="6"/>
      <c r="BZ537" s="6"/>
    </row>
    <row r="538" spans="1:78" s="5" customFormat="1" ht="23.25" customHeight="1" outlineLevel="1" x14ac:dyDescent="0.25">
      <c r="A538" s="720"/>
      <c r="B538" s="57" t="s">
        <v>41</v>
      </c>
      <c r="C538" s="65"/>
      <c r="D538" s="36"/>
      <c r="E538" s="36"/>
      <c r="F538" s="36"/>
      <c r="G538" s="60">
        <f t="shared" si="178"/>
        <v>0</v>
      </c>
      <c r="H538" s="36"/>
      <c r="I538" s="78" t="e">
        <f t="shared" si="179"/>
        <v>#DIV/0!</v>
      </c>
      <c r="J538" s="64" t="e">
        <f t="shared" si="167"/>
        <v>#DIV/0!</v>
      </c>
      <c r="K538" s="24">
        <f t="shared" ref="K538:K544" si="181">E538</f>
        <v>0</v>
      </c>
      <c r="L538" s="24">
        <f t="shared" si="176"/>
        <v>0</v>
      </c>
      <c r="M538" s="587"/>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c r="BT538" s="6"/>
      <c r="BU538" s="6"/>
      <c r="BV538" s="6"/>
      <c r="BW538" s="6"/>
      <c r="BX538" s="6"/>
      <c r="BY538" s="6"/>
      <c r="BZ538" s="6"/>
    </row>
    <row r="539" spans="1:78" s="5" customFormat="1" ht="23.25" customHeight="1" outlineLevel="1" x14ac:dyDescent="0.25">
      <c r="A539" s="720"/>
      <c r="B539" s="416" t="s">
        <v>23</v>
      </c>
      <c r="C539" s="65"/>
      <c r="D539" s="36"/>
      <c r="E539" s="36"/>
      <c r="F539" s="36"/>
      <c r="G539" s="60"/>
      <c r="H539" s="36"/>
      <c r="I539" s="78" t="e">
        <f t="shared" si="179"/>
        <v>#DIV/0!</v>
      </c>
      <c r="J539" s="64" t="e">
        <f t="shared" si="167"/>
        <v>#DIV/0!</v>
      </c>
      <c r="K539" s="24">
        <f t="shared" si="181"/>
        <v>0</v>
      </c>
      <c r="L539" s="24">
        <f t="shared" si="176"/>
        <v>0</v>
      </c>
      <c r="M539" s="588"/>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c r="BZ539" s="6"/>
    </row>
    <row r="540" spans="1:78" s="6" customFormat="1" ht="156" customHeight="1" outlineLevel="1" x14ac:dyDescent="0.25">
      <c r="A540" s="721" t="s">
        <v>428</v>
      </c>
      <c r="B540" s="119" t="s">
        <v>402</v>
      </c>
      <c r="C540" s="59" t="s">
        <v>212</v>
      </c>
      <c r="D540" s="19">
        <f>SUM(D541:D544)</f>
        <v>105047.7</v>
      </c>
      <c r="E540" s="19">
        <f t="shared" ref="E540:F540" si="182">SUM(E541:E544)</f>
        <v>105047.7</v>
      </c>
      <c r="F540" s="19">
        <f t="shared" si="182"/>
        <v>101522.75</v>
      </c>
      <c r="G540" s="90">
        <f>IF(E540=0,0,F540/E540)</f>
        <v>0.96599999999999997</v>
      </c>
      <c r="H540" s="19">
        <f>SUM(H541:H544)</f>
        <v>101522.75</v>
      </c>
      <c r="I540" s="60">
        <f t="shared" si="179"/>
        <v>0.96599999999999997</v>
      </c>
      <c r="J540" s="90">
        <f t="shared" si="167"/>
        <v>1</v>
      </c>
      <c r="K540" s="19">
        <f>SUM(K541:K544)</f>
        <v>101522.74</v>
      </c>
      <c r="L540" s="24">
        <f t="shared" si="176"/>
        <v>3524.95</v>
      </c>
      <c r="M540" s="548" t="s">
        <v>1266</v>
      </c>
    </row>
    <row r="541" spans="1:78" s="6" customFormat="1" outlineLevel="1" x14ac:dyDescent="0.25">
      <c r="A541" s="721"/>
      <c r="B541" s="57" t="s">
        <v>22</v>
      </c>
      <c r="C541" s="65"/>
      <c r="D541" s="36"/>
      <c r="E541" s="36"/>
      <c r="F541" s="36"/>
      <c r="G541" s="60">
        <f>IF(E541=0,0,F541/E541)</f>
        <v>0</v>
      </c>
      <c r="H541" s="36"/>
      <c r="I541" s="64" t="e">
        <f t="shared" si="179"/>
        <v>#DIV/0!</v>
      </c>
      <c r="J541" s="64" t="e">
        <f t="shared" si="167"/>
        <v>#DIV/0!</v>
      </c>
      <c r="K541" s="36">
        <f t="shared" si="181"/>
        <v>0</v>
      </c>
      <c r="L541" s="24">
        <f t="shared" si="176"/>
        <v>0</v>
      </c>
      <c r="M541" s="549"/>
    </row>
    <row r="542" spans="1:78" s="6" customFormat="1" outlineLevel="1" x14ac:dyDescent="0.25">
      <c r="A542" s="721"/>
      <c r="B542" s="57" t="s">
        <v>21</v>
      </c>
      <c r="C542" s="65"/>
      <c r="D542" s="36">
        <v>105047.7</v>
      </c>
      <c r="E542" s="36">
        <v>105047.7</v>
      </c>
      <c r="F542" s="36">
        <v>101522.75</v>
      </c>
      <c r="G542" s="60">
        <f>IF(E542=0,0,F542/E542)</f>
        <v>0.96599999999999997</v>
      </c>
      <c r="H542" s="36">
        <v>101522.75</v>
      </c>
      <c r="I542" s="60">
        <f t="shared" si="179"/>
        <v>0.96599999999999997</v>
      </c>
      <c r="J542" s="60">
        <f t="shared" si="167"/>
        <v>1</v>
      </c>
      <c r="K542" s="36">
        <v>101522.74</v>
      </c>
      <c r="L542" s="24">
        <f t="shared" si="176"/>
        <v>3524.95</v>
      </c>
      <c r="M542" s="549"/>
    </row>
    <row r="543" spans="1:78" s="6" customFormat="1" outlineLevel="1" x14ac:dyDescent="0.25">
      <c r="A543" s="721"/>
      <c r="B543" s="57" t="s">
        <v>41</v>
      </c>
      <c r="C543" s="65"/>
      <c r="D543" s="36"/>
      <c r="E543" s="36"/>
      <c r="F543" s="36"/>
      <c r="G543" s="60">
        <f>IF(E543=0,0,F543/E543)</f>
        <v>0</v>
      </c>
      <c r="H543" s="36"/>
      <c r="I543" s="64" t="e">
        <f t="shared" si="179"/>
        <v>#DIV/0!</v>
      </c>
      <c r="J543" s="64" t="e">
        <f t="shared" si="167"/>
        <v>#DIV/0!</v>
      </c>
      <c r="K543" s="36">
        <f t="shared" si="181"/>
        <v>0</v>
      </c>
      <c r="L543" s="24">
        <f t="shared" si="176"/>
        <v>0</v>
      </c>
      <c r="M543" s="549"/>
    </row>
    <row r="544" spans="1:78" s="6" customFormat="1" outlineLevel="1" x14ac:dyDescent="0.25">
      <c r="A544" s="721"/>
      <c r="B544" s="416" t="s">
        <v>23</v>
      </c>
      <c r="C544" s="15"/>
      <c r="D544" s="18"/>
      <c r="E544" s="18"/>
      <c r="F544" s="18"/>
      <c r="G544" s="35"/>
      <c r="H544" s="18"/>
      <c r="I544" s="64" t="e">
        <f t="shared" si="179"/>
        <v>#DIV/0!</v>
      </c>
      <c r="J544" s="64" t="e">
        <f t="shared" si="167"/>
        <v>#DIV/0!</v>
      </c>
      <c r="K544" s="36">
        <f t="shared" si="181"/>
        <v>0</v>
      </c>
      <c r="L544" s="24">
        <f t="shared" si="176"/>
        <v>0</v>
      </c>
      <c r="M544" s="550"/>
    </row>
    <row r="545" spans="1:13" s="6" customFormat="1" ht="76.5" customHeight="1" outlineLevel="1" x14ac:dyDescent="0.25">
      <c r="A545" s="578" t="s">
        <v>32</v>
      </c>
      <c r="B545" s="31" t="s">
        <v>760</v>
      </c>
      <c r="C545" s="31" t="s">
        <v>139</v>
      </c>
      <c r="D545" s="29">
        <f>SUM(D546:D549)</f>
        <v>1185430.67</v>
      </c>
      <c r="E545" s="29">
        <f t="shared" ref="E545:F545" si="183">SUM(E546:E549)</f>
        <v>1187109.45</v>
      </c>
      <c r="F545" s="29">
        <f t="shared" si="183"/>
        <v>1181635.51</v>
      </c>
      <c r="G545" s="100">
        <f t="shared" ref="G545:G653" si="184">F545/E545</f>
        <v>0.995</v>
      </c>
      <c r="H545" s="29">
        <f>SUM(H546:H549)</f>
        <v>1181575.51</v>
      </c>
      <c r="I545" s="100">
        <f t="shared" si="179"/>
        <v>0.995</v>
      </c>
      <c r="J545" s="100">
        <f t="shared" si="167"/>
        <v>1</v>
      </c>
      <c r="K545" s="29">
        <f>SUM(K546:K549)</f>
        <v>1181576.1200000001</v>
      </c>
      <c r="L545" s="30">
        <f t="shared" si="176"/>
        <v>5533.94</v>
      </c>
      <c r="M545" s="544"/>
    </row>
    <row r="546" spans="1:13" s="6" customFormat="1" outlineLevel="1" x14ac:dyDescent="0.25">
      <c r="A546" s="578"/>
      <c r="B546" s="32" t="s">
        <v>22</v>
      </c>
      <c r="C546" s="32"/>
      <c r="D546" s="30">
        <f t="shared" ref="D546:H549" si="185">D551+D556+D576+D601+D621+D651+D666+D676</f>
        <v>0</v>
      </c>
      <c r="E546" s="30">
        <f t="shared" si="185"/>
        <v>0</v>
      </c>
      <c r="F546" s="30">
        <f t="shared" si="185"/>
        <v>0</v>
      </c>
      <c r="G546" s="102" t="e">
        <f t="shared" si="184"/>
        <v>#DIV/0!</v>
      </c>
      <c r="H546" s="30">
        <f t="shared" si="185"/>
        <v>0</v>
      </c>
      <c r="I546" s="102" t="e">
        <f t="shared" si="179"/>
        <v>#DIV/0!</v>
      </c>
      <c r="J546" s="102" t="e">
        <f t="shared" si="167"/>
        <v>#DIV/0!</v>
      </c>
      <c r="K546" s="30">
        <f>K551+K556+K576+K601+K621+K651+K666+K676</f>
        <v>0</v>
      </c>
      <c r="L546" s="30">
        <f t="shared" si="176"/>
        <v>0</v>
      </c>
      <c r="M546" s="544"/>
    </row>
    <row r="547" spans="1:13" s="6" customFormat="1" outlineLevel="1" x14ac:dyDescent="0.25">
      <c r="A547" s="578"/>
      <c r="B547" s="32" t="s">
        <v>21</v>
      </c>
      <c r="C547" s="32"/>
      <c r="D547" s="30">
        <f t="shared" si="185"/>
        <v>57106.66</v>
      </c>
      <c r="E547" s="30">
        <f t="shared" si="185"/>
        <v>57106.66</v>
      </c>
      <c r="F547" s="30">
        <f t="shared" si="185"/>
        <v>57106.03</v>
      </c>
      <c r="G547" s="103">
        <f t="shared" si="184"/>
        <v>1</v>
      </c>
      <c r="H547" s="30">
        <f t="shared" ref="H547" si="186">H552+H557+H577+H602+H622+H652+H667+H677</f>
        <v>57046.03</v>
      </c>
      <c r="I547" s="103">
        <f t="shared" si="179"/>
        <v>0.999</v>
      </c>
      <c r="J547" s="103">
        <f t="shared" si="167"/>
        <v>0.999</v>
      </c>
      <c r="K547" s="30">
        <f t="shared" ref="K547:K549" si="187">K552+K557+K577+K602+K622+K652+K667+K677</f>
        <v>57046.03</v>
      </c>
      <c r="L547" s="30">
        <f t="shared" si="176"/>
        <v>60.63</v>
      </c>
      <c r="M547" s="544"/>
    </row>
    <row r="548" spans="1:13" s="6" customFormat="1" outlineLevel="1" x14ac:dyDescent="0.25">
      <c r="A548" s="578"/>
      <c r="B548" s="32" t="s">
        <v>41</v>
      </c>
      <c r="C548" s="32"/>
      <c r="D548" s="30">
        <f t="shared" si="185"/>
        <v>1060748.57</v>
      </c>
      <c r="E548" s="30">
        <f t="shared" si="185"/>
        <v>1060748.57</v>
      </c>
      <c r="F548" s="30">
        <f t="shared" si="185"/>
        <v>1058135.99</v>
      </c>
      <c r="G548" s="103">
        <f t="shared" si="184"/>
        <v>0.998</v>
      </c>
      <c r="H548" s="30">
        <f t="shared" ref="H548" si="188">H553+H558+H578+H603+H623+H653+H668+H678</f>
        <v>1058135.99</v>
      </c>
      <c r="I548" s="103">
        <f t="shared" si="179"/>
        <v>0.998</v>
      </c>
      <c r="J548" s="103">
        <f t="shared" si="167"/>
        <v>1</v>
      </c>
      <c r="K548" s="30">
        <f t="shared" si="187"/>
        <v>1058136.6000000001</v>
      </c>
      <c r="L548" s="30">
        <f t="shared" si="176"/>
        <v>2612.58</v>
      </c>
      <c r="M548" s="544"/>
    </row>
    <row r="549" spans="1:13" s="6" customFormat="1" outlineLevel="1" x14ac:dyDescent="0.25">
      <c r="A549" s="578"/>
      <c r="B549" s="32" t="s">
        <v>23</v>
      </c>
      <c r="C549" s="32"/>
      <c r="D549" s="30">
        <f t="shared" si="185"/>
        <v>67575.44</v>
      </c>
      <c r="E549" s="30">
        <f t="shared" si="185"/>
        <v>69254.22</v>
      </c>
      <c r="F549" s="30">
        <f t="shared" si="185"/>
        <v>66393.490000000005</v>
      </c>
      <c r="G549" s="343">
        <f t="shared" si="184"/>
        <v>0.95869000000000004</v>
      </c>
      <c r="H549" s="30">
        <f t="shared" ref="H549" si="189">H554+H559+H579+H604+H624+H654+H669+H679</f>
        <v>66393.490000000005</v>
      </c>
      <c r="I549" s="103">
        <f t="shared" si="179"/>
        <v>0.95899999999999996</v>
      </c>
      <c r="J549" s="103">
        <f t="shared" si="167"/>
        <v>1</v>
      </c>
      <c r="K549" s="30">
        <f t="shared" si="187"/>
        <v>66393.490000000005</v>
      </c>
      <c r="L549" s="30">
        <f t="shared" si="176"/>
        <v>2860.73</v>
      </c>
      <c r="M549" s="544"/>
    </row>
    <row r="550" spans="1:13" s="6" customFormat="1" ht="75" x14ac:dyDescent="0.25">
      <c r="A550" s="721" t="s">
        <v>33</v>
      </c>
      <c r="B550" s="16" t="s">
        <v>80</v>
      </c>
      <c r="C550" s="16" t="s">
        <v>732</v>
      </c>
      <c r="D550" s="19">
        <f>SUM(D551:D554)</f>
        <v>2037.2</v>
      </c>
      <c r="E550" s="19">
        <f t="shared" ref="E550:F550" si="190">SUM(E551:E554)</f>
        <v>2037.2</v>
      </c>
      <c r="F550" s="19">
        <f t="shared" si="190"/>
        <v>1735</v>
      </c>
      <c r="G550" s="90">
        <f t="shared" si="184"/>
        <v>0.85199999999999998</v>
      </c>
      <c r="H550" s="19">
        <f>SUM(H551:H554)</f>
        <v>1735</v>
      </c>
      <c r="I550" s="90">
        <f t="shared" si="179"/>
        <v>0.85199999999999998</v>
      </c>
      <c r="J550" s="90">
        <f t="shared" si="167"/>
        <v>1</v>
      </c>
      <c r="K550" s="19">
        <f>SUM(K551:K554)</f>
        <v>1735</v>
      </c>
      <c r="L550" s="24">
        <f t="shared" si="176"/>
        <v>302.2</v>
      </c>
      <c r="M550" s="477" t="s">
        <v>1196</v>
      </c>
    </row>
    <row r="551" spans="1:13" s="6" customFormat="1" outlineLevel="1" x14ac:dyDescent="0.25">
      <c r="A551" s="721"/>
      <c r="B551" s="416" t="s">
        <v>22</v>
      </c>
      <c r="C551" s="416"/>
      <c r="D551" s="36">
        <v>0</v>
      </c>
      <c r="E551" s="18">
        <v>0</v>
      </c>
      <c r="F551" s="36"/>
      <c r="G551" s="92" t="e">
        <f t="shared" si="184"/>
        <v>#DIV/0!</v>
      </c>
      <c r="H551" s="21"/>
      <c r="I551" s="64" t="e">
        <f t="shared" si="179"/>
        <v>#DIV/0!</v>
      </c>
      <c r="J551" s="64" t="e">
        <f t="shared" si="167"/>
        <v>#DIV/0!</v>
      </c>
      <c r="K551" s="36">
        <f t="shared" ref="K551:K612" si="191">E551</f>
        <v>0</v>
      </c>
      <c r="L551" s="24">
        <f t="shared" si="176"/>
        <v>0</v>
      </c>
      <c r="M551" s="477"/>
    </row>
    <row r="552" spans="1:13" s="6" customFormat="1" outlineLevel="1" x14ac:dyDescent="0.25">
      <c r="A552" s="721"/>
      <c r="B552" s="416" t="s">
        <v>21</v>
      </c>
      <c r="C552" s="416"/>
      <c r="D552" s="36">
        <v>0</v>
      </c>
      <c r="E552" s="36">
        <v>0</v>
      </c>
      <c r="F552" s="36"/>
      <c r="G552" s="92" t="e">
        <f t="shared" si="184"/>
        <v>#DIV/0!</v>
      </c>
      <c r="H552" s="21"/>
      <c r="I552" s="64" t="e">
        <f t="shared" si="179"/>
        <v>#DIV/0!</v>
      </c>
      <c r="J552" s="64" t="e">
        <f t="shared" si="167"/>
        <v>#DIV/0!</v>
      </c>
      <c r="K552" s="36">
        <f t="shared" si="191"/>
        <v>0</v>
      </c>
      <c r="L552" s="24">
        <f t="shared" si="176"/>
        <v>0</v>
      </c>
      <c r="M552" s="477"/>
    </row>
    <row r="553" spans="1:13" s="6" customFormat="1" outlineLevel="1" x14ac:dyDescent="0.25">
      <c r="A553" s="721"/>
      <c r="B553" s="416" t="s">
        <v>41</v>
      </c>
      <c r="C553" s="416"/>
      <c r="D553" s="36">
        <v>2037.2</v>
      </c>
      <c r="E553" s="36">
        <v>2037.2</v>
      </c>
      <c r="F553" s="36">
        <v>1735</v>
      </c>
      <c r="G553" s="60">
        <f t="shared" si="184"/>
        <v>0.85199999999999998</v>
      </c>
      <c r="H553" s="36">
        <v>1735</v>
      </c>
      <c r="I553" s="60">
        <f t="shared" si="179"/>
        <v>0.85199999999999998</v>
      </c>
      <c r="J553" s="60">
        <f t="shared" si="167"/>
        <v>1</v>
      </c>
      <c r="K553" s="36">
        <v>1735</v>
      </c>
      <c r="L553" s="24">
        <f t="shared" si="176"/>
        <v>302.2</v>
      </c>
      <c r="M553" s="477"/>
    </row>
    <row r="554" spans="1:13" s="6" customFormat="1" outlineLevel="1" x14ac:dyDescent="0.25">
      <c r="A554" s="721"/>
      <c r="B554" s="416" t="s">
        <v>23</v>
      </c>
      <c r="C554" s="416"/>
      <c r="D554" s="36">
        <v>0</v>
      </c>
      <c r="E554" s="18">
        <v>0</v>
      </c>
      <c r="F554" s="36"/>
      <c r="G554" s="92" t="e">
        <f t="shared" si="184"/>
        <v>#DIV/0!</v>
      </c>
      <c r="H554" s="21"/>
      <c r="I554" s="64" t="e">
        <f t="shared" si="179"/>
        <v>#DIV/0!</v>
      </c>
      <c r="J554" s="64" t="e">
        <f t="shared" si="167"/>
        <v>#DIV/0!</v>
      </c>
      <c r="K554" s="36">
        <f t="shared" si="191"/>
        <v>0</v>
      </c>
      <c r="L554" s="24">
        <f t="shared" si="176"/>
        <v>0</v>
      </c>
      <c r="M554" s="477"/>
    </row>
    <row r="555" spans="1:13" s="6" customFormat="1" ht="73.5" customHeight="1" x14ac:dyDescent="0.25">
      <c r="A555" s="715" t="s">
        <v>2</v>
      </c>
      <c r="B555" s="81" t="s">
        <v>64</v>
      </c>
      <c r="C555" s="81" t="s">
        <v>142</v>
      </c>
      <c r="D555" s="54">
        <f>SUM(D556:D559)</f>
        <v>137671.88</v>
      </c>
      <c r="E555" s="54">
        <f t="shared" ref="E555:F555" si="192">SUM(E556:E559)</f>
        <v>137671.88</v>
      </c>
      <c r="F555" s="54">
        <f t="shared" si="192"/>
        <v>137325.94</v>
      </c>
      <c r="G555" s="91">
        <f t="shared" si="184"/>
        <v>0.997</v>
      </c>
      <c r="H555" s="54">
        <f>SUM(H556:H559)</f>
        <v>137325.94</v>
      </c>
      <c r="I555" s="91">
        <f t="shared" si="179"/>
        <v>0.997</v>
      </c>
      <c r="J555" s="91">
        <f>H555/F555</f>
        <v>1</v>
      </c>
      <c r="K555" s="54">
        <f>SUM(K556:K559)</f>
        <v>137325.94</v>
      </c>
      <c r="L555" s="24">
        <f t="shared" si="176"/>
        <v>345.94</v>
      </c>
      <c r="M555" s="544"/>
    </row>
    <row r="556" spans="1:13" s="6" customFormat="1" ht="18.75" customHeight="1" outlineLevel="1" x14ac:dyDescent="0.25">
      <c r="A556" s="715"/>
      <c r="B556" s="416" t="s">
        <v>22</v>
      </c>
      <c r="C556" s="416"/>
      <c r="D556" s="36">
        <f>D561+D571+D566</f>
        <v>0</v>
      </c>
      <c r="E556" s="36">
        <f>E561+E571+E566</f>
        <v>0</v>
      </c>
      <c r="F556" s="36">
        <f>F561+F571+F566</f>
        <v>0</v>
      </c>
      <c r="G556" s="64" t="e">
        <f t="shared" si="184"/>
        <v>#DIV/0!</v>
      </c>
      <c r="H556" s="36">
        <f t="shared" ref="H556:K559" si="193">H561+H571+H566</f>
        <v>0</v>
      </c>
      <c r="I556" s="64" t="e">
        <f t="shared" si="179"/>
        <v>#DIV/0!</v>
      </c>
      <c r="J556" s="64" t="e">
        <f t="shared" si="167"/>
        <v>#DIV/0!</v>
      </c>
      <c r="K556" s="36">
        <f t="shared" si="193"/>
        <v>0</v>
      </c>
      <c r="L556" s="24">
        <f t="shared" si="176"/>
        <v>0</v>
      </c>
      <c r="M556" s="544"/>
    </row>
    <row r="557" spans="1:13" s="6" customFormat="1" ht="18.75" customHeight="1" outlineLevel="1" x14ac:dyDescent="0.25">
      <c r="A557" s="715"/>
      <c r="B557" s="416" t="s">
        <v>21</v>
      </c>
      <c r="C557" s="416"/>
      <c r="D557" s="36">
        <f t="shared" ref="D557:F559" si="194">D562+D572+D567</f>
        <v>2578.1999999999998</v>
      </c>
      <c r="E557" s="36">
        <f t="shared" si="194"/>
        <v>2578.1999999999998</v>
      </c>
      <c r="F557" s="36">
        <f t="shared" si="194"/>
        <v>2578.14</v>
      </c>
      <c r="G557" s="60">
        <f t="shared" si="184"/>
        <v>1</v>
      </c>
      <c r="H557" s="36">
        <f t="shared" si="193"/>
        <v>2578.14</v>
      </c>
      <c r="I557" s="60">
        <f t="shared" si="179"/>
        <v>1</v>
      </c>
      <c r="J557" s="60">
        <f t="shared" si="167"/>
        <v>1</v>
      </c>
      <c r="K557" s="36">
        <f t="shared" si="193"/>
        <v>2578.14</v>
      </c>
      <c r="L557" s="24">
        <f t="shared" si="176"/>
        <v>0.06</v>
      </c>
      <c r="M557" s="544"/>
    </row>
    <row r="558" spans="1:13" s="6" customFormat="1" ht="18.75" customHeight="1" outlineLevel="1" x14ac:dyDescent="0.25">
      <c r="A558" s="715"/>
      <c r="B558" s="416" t="s">
        <v>41</v>
      </c>
      <c r="C558" s="416"/>
      <c r="D558" s="36">
        <f t="shared" si="194"/>
        <v>135093.68</v>
      </c>
      <c r="E558" s="36">
        <f t="shared" si="194"/>
        <v>135093.68</v>
      </c>
      <c r="F558" s="36">
        <f t="shared" si="194"/>
        <v>134747.79999999999</v>
      </c>
      <c r="G558" s="60">
        <f t="shared" si="184"/>
        <v>0.997</v>
      </c>
      <c r="H558" s="36">
        <f t="shared" si="193"/>
        <v>134747.79999999999</v>
      </c>
      <c r="I558" s="60">
        <f t="shared" si="179"/>
        <v>0.997</v>
      </c>
      <c r="J558" s="60">
        <f t="shared" si="167"/>
        <v>1</v>
      </c>
      <c r="K558" s="36">
        <f t="shared" si="193"/>
        <v>134747.79999999999</v>
      </c>
      <c r="L558" s="24">
        <f t="shared" si="176"/>
        <v>345.88</v>
      </c>
      <c r="M558" s="544"/>
    </row>
    <row r="559" spans="1:13" s="6" customFormat="1" ht="18.75" customHeight="1" outlineLevel="1" x14ac:dyDescent="0.25">
      <c r="A559" s="715"/>
      <c r="B559" s="416" t="s">
        <v>23</v>
      </c>
      <c r="C559" s="416"/>
      <c r="D559" s="36">
        <f t="shared" si="194"/>
        <v>0</v>
      </c>
      <c r="E559" s="36">
        <f t="shared" si="194"/>
        <v>0</v>
      </c>
      <c r="F559" s="36">
        <f t="shared" si="194"/>
        <v>0</v>
      </c>
      <c r="G559" s="64" t="e">
        <f t="shared" si="184"/>
        <v>#DIV/0!</v>
      </c>
      <c r="H559" s="36">
        <f t="shared" si="193"/>
        <v>0</v>
      </c>
      <c r="I559" s="64" t="e">
        <f t="shared" si="179"/>
        <v>#DIV/0!</v>
      </c>
      <c r="J559" s="64" t="e">
        <f t="shared" si="167"/>
        <v>#DIV/0!</v>
      </c>
      <c r="K559" s="36">
        <f t="shared" si="193"/>
        <v>0</v>
      </c>
      <c r="L559" s="24">
        <f t="shared" si="176"/>
        <v>0</v>
      </c>
      <c r="M559" s="544"/>
    </row>
    <row r="560" spans="1:13" s="6" customFormat="1" ht="71.25" customHeight="1" x14ac:dyDescent="0.25">
      <c r="A560" s="721" t="s">
        <v>0</v>
      </c>
      <c r="B560" s="16" t="s">
        <v>597</v>
      </c>
      <c r="C560" s="16" t="s">
        <v>212</v>
      </c>
      <c r="D560" s="19">
        <f>SUM(D561:D564)</f>
        <v>128169.47</v>
      </c>
      <c r="E560" s="19">
        <f t="shared" ref="E560:F560" si="195">SUM(E561:E564)</f>
        <v>128169.47</v>
      </c>
      <c r="F560" s="19">
        <f t="shared" si="195"/>
        <v>128169.41</v>
      </c>
      <c r="G560" s="90">
        <f t="shared" si="184"/>
        <v>1</v>
      </c>
      <c r="H560" s="19">
        <f>SUM(H561:H564)</f>
        <v>128169.41</v>
      </c>
      <c r="I560" s="90">
        <f t="shared" si="179"/>
        <v>1</v>
      </c>
      <c r="J560" s="90">
        <f t="shared" si="167"/>
        <v>1</v>
      </c>
      <c r="K560" s="19">
        <f>SUM(K561:K564)</f>
        <v>128169.41</v>
      </c>
      <c r="L560" s="24">
        <f t="shared" si="176"/>
        <v>0.06</v>
      </c>
      <c r="M560" s="477" t="s">
        <v>1195</v>
      </c>
    </row>
    <row r="561" spans="1:13" s="6" customFormat="1" ht="18.75" customHeight="1" outlineLevel="1" x14ac:dyDescent="0.25">
      <c r="A561" s="721"/>
      <c r="B561" s="416" t="s">
        <v>22</v>
      </c>
      <c r="C561" s="416"/>
      <c r="D561" s="36">
        <v>0</v>
      </c>
      <c r="E561" s="18">
        <v>0</v>
      </c>
      <c r="F561" s="36"/>
      <c r="G561" s="92" t="e">
        <f t="shared" si="184"/>
        <v>#DIV/0!</v>
      </c>
      <c r="H561" s="21"/>
      <c r="I561" s="64" t="e">
        <f t="shared" si="179"/>
        <v>#DIV/0!</v>
      </c>
      <c r="J561" s="64" t="e">
        <f t="shared" si="167"/>
        <v>#DIV/0!</v>
      </c>
      <c r="K561" s="36">
        <f t="shared" si="191"/>
        <v>0</v>
      </c>
      <c r="L561" s="24">
        <f t="shared" si="176"/>
        <v>0</v>
      </c>
      <c r="M561" s="477"/>
    </row>
    <row r="562" spans="1:13" s="6" customFormat="1" ht="18.75" customHeight="1" outlineLevel="1" x14ac:dyDescent="0.25">
      <c r="A562" s="721"/>
      <c r="B562" s="416" t="s">
        <v>21</v>
      </c>
      <c r="C562" s="416"/>
      <c r="D562" s="36">
        <v>287.60000000000002</v>
      </c>
      <c r="E562" s="36">
        <v>287.60000000000002</v>
      </c>
      <c r="F562" s="36">
        <v>287.54000000000002</v>
      </c>
      <c r="G562" s="60">
        <f t="shared" si="184"/>
        <v>1</v>
      </c>
      <c r="H562" s="36">
        <v>287.54000000000002</v>
      </c>
      <c r="I562" s="60">
        <f t="shared" si="179"/>
        <v>1</v>
      </c>
      <c r="J562" s="60">
        <f t="shared" si="167"/>
        <v>1</v>
      </c>
      <c r="K562" s="36">
        <v>287.54000000000002</v>
      </c>
      <c r="L562" s="24">
        <f t="shared" si="176"/>
        <v>0.06</v>
      </c>
      <c r="M562" s="477"/>
    </row>
    <row r="563" spans="1:13" s="6" customFormat="1" ht="18.75" customHeight="1" outlineLevel="1" x14ac:dyDescent="0.25">
      <c r="A563" s="721"/>
      <c r="B563" s="416" t="s">
        <v>41</v>
      </c>
      <c r="C563" s="416"/>
      <c r="D563" s="36">
        <v>127881.87</v>
      </c>
      <c r="E563" s="36">
        <v>127881.87</v>
      </c>
      <c r="F563" s="36">
        <v>127881.87</v>
      </c>
      <c r="G563" s="60">
        <f t="shared" si="184"/>
        <v>1</v>
      </c>
      <c r="H563" s="36">
        <v>127881.87</v>
      </c>
      <c r="I563" s="60">
        <f t="shared" si="179"/>
        <v>1</v>
      </c>
      <c r="J563" s="60">
        <f t="shared" si="167"/>
        <v>1</v>
      </c>
      <c r="K563" s="36">
        <v>127881.87</v>
      </c>
      <c r="L563" s="24">
        <f t="shared" si="176"/>
        <v>0</v>
      </c>
      <c r="M563" s="477"/>
    </row>
    <row r="564" spans="1:13" s="6" customFormat="1" ht="18.75" customHeight="1" outlineLevel="1" x14ac:dyDescent="0.25">
      <c r="A564" s="721"/>
      <c r="B564" s="416" t="s">
        <v>23</v>
      </c>
      <c r="C564" s="416"/>
      <c r="D564" s="36">
        <v>0</v>
      </c>
      <c r="E564" s="18">
        <v>0</v>
      </c>
      <c r="F564" s="36"/>
      <c r="G564" s="92" t="e">
        <f t="shared" si="184"/>
        <v>#DIV/0!</v>
      </c>
      <c r="H564" s="21"/>
      <c r="I564" s="64" t="e">
        <f t="shared" si="179"/>
        <v>#DIV/0!</v>
      </c>
      <c r="J564" s="64" t="e">
        <f t="shared" ref="J564:J627" si="196">H564/F564</f>
        <v>#DIV/0!</v>
      </c>
      <c r="K564" s="36">
        <f t="shared" si="191"/>
        <v>0</v>
      </c>
      <c r="L564" s="24">
        <f t="shared" si="176"/>
        <v>0</v>
      </c>
      <c r="M564" s="477"/>
    </row>
    <row r="565" spans="1:13" s="6" customFormat="1" ht="75" x14ac:dyDescent="0.25">
      <c r="A565" s="721" t="s">
        <v>56</v>
      </c>
      <c r="B565" s="16" t="s">
        <v>810</v>
      </c>
      <c r="C565" s="16" t="s">
        <v>212</v>
      </c>
      <c r="D565" s="19">
        <f>SUM(D566:D569)</f>
        <v>6842.81</v>
      </c>
      <c r="E565" s="19">
        <f t="shared" ref="E565:F565" si="197">SUM(E566:E569)</f>
        <v>6842.81</v>
      </c>
      <c r="F565" s="19">
        <f t="shared" si="197"/>
        <v>6496.93</v>
      </c>
      <c r="G565" s="90">
        <f t="shared" si="184"/>
        <v>0.94899999999999995</v>
      </c>
      <c r="H565" s="19">
        <f t="shared" ref="H565" si="198">SUM(H566:H569)</f>
        <v>6496.93</v>
      </c>
      <c r="I565" s="90">
        <f t="shared" si="179"/>
        <v>0.94899999999999995</v>
      </c>
      <c r="J565" s="90">
        <f t="shared" si="196"/>
        <v>1</v>
      </c>
      <c r="K565" s="19">
        <f>SUM(K566:K569)</f>
        <v>6496.93</v>
      </c>
      <c r="L565" s="24">
        <f t="shared" si="176"/>
        <v>345.88</v>
      </c>
      <c r="M565" s="477" t="s">
        <v>1194</v>
      </c>
    </row>
    <row r="566" spans="1:13" s="6" customFormat="1" outlineLevel="1" x14ac:dyDescent="0.25">
      <c r="A566" s="721"/>
      <c r="B566" s="416" t="s">
        <v>22</v>
      </c>
      <c r="C566" s="416"/>
      <c r="D566" s="36"/>
      <c r="E566" s="18"/>
      <c r="F566" s="36"/>
      <c r="G566" s="92" t="e">
        <f t="shared" si="184"/>
        <v>#DIV/0!</v>
      </c>
      <c r="H566" s="21"/>
      <c r="I566" s="64" t="e">
        <f t="shared" si="179"/>
        <v>#DIV/0!</v>
      </c>
      <c r="J566" s="64" t="e">
        <f t="shared" si="196"/>
        <v>#DIV/0!</v>
      </c>
      <c r="K566" s="36">
        <f t="shared" si="191"/>
        <v>0</v>
      </c>
      <c r="L566" s="24">
        <f t="shared" si="176"/>
        <v>0</v>
      </c>
      <c r="M566" s="477"/>
    </row>
    <row r="567" spans="1:13" s="6" customFormat="1" outlineLevel="1" x14ac:dyDescent="0.25">
      <c r="A567" s="721"/>
      <c r="B567" s="416" t="s">
        <v>21</v>
      </c>
      <c r="C567" s="416"/>
      <c r="D567" s="36"/>
      <c r="E567" s="18"/>
      <c r="F567" s="36"/>
      <c r="G567" s="92" t="e">
        <f t="shared" si="184"/>
        <v>#DIV/0!</v>
      </c>
      <c r="H567" s="21"/>
      <c r="I567" s="64" t="e">
        <f t="shared" si="179"/>
        <v>#DIV/0!</v>
      </c>
      <c r="J567" s="64" t="e">
        <f t="shared" si="196"/>
        <v>#DIV/0!</v>
      </c>
      <c r="K567" s="36">
        <f t="shared" si="191"/>
        <v>0</v>
      </c>
      <c r="L567" s="24">
        <f t="shared" si="176"/>
        <v>0</v>
      </c>
      <c r="M567" s="477"/>
    </row>
    <row r="568" spans="1:13" s="6" customFormat="1" outlineLevel="1" x14ac:dyDescent="0.25">
      <c r="A568" s="721"/>
      <c r="B568" s="416" t="s">
        <v>41</v>
      </c>
      <c r="C568" s="416"/>
      <c r="D568" s="36">
        <v>6842.81</v>
      </c>
      <c r="E568" s="36">
        <v>6842.81</v>
      </c>
      <c r="F568" s="36">
        <v>6496.93</v>
      </c>
      <c r="G568" s="60">
        <f t="shared" si="184"/>
        <v>0.94899999999999995</v>
      </c>
      <c r="H568" s="36">
        <v>6496.93</v>
      </c>
      <c r="I568" s="60">
        <f t="shared" si="179"/>
        <v>0.94899999999999995</v>
      </c>
      <c r="J568" s="60">
        <f t="shared" si="196"/>
        <v>1</v>
      </c>
      <c r="K568" s="36">
        <v>6496.93</v>
      </c>
      <c r="L568" s="24">
        <f t="shared" si="176"/>
        <v>345.88</v>
      </c>
      <c r="M568" s="477"/>
    </row>
    <row r="569" spans="1:13" s="6" customFormat="1" outlineLevel="1" x14ac:dyDescent="0.25">
      <c r="A569" s="721"/>
      <c r="B569" s="416" t="s">
        <v>23</v>
      </c>
      <c r="C569" s="416"/>
      <c r="D569" s="36"/>
      <c r="E569" s="18"/>
      <c r="F569" s="36"/>
      <c r="G569" s="92" t="e">
        <f t="shared" si="184"/>
        <v>#DIV/0!</v>
      </c>
      <c r="H569" s="21"/>
      <c r="I569" s="64" t="e">
        <f t="shared" si="179"/>
        <v>#DIV/0!</v>
      </c>
      <c r="J569" s="64" t="e">
        <f t="shared" si="196"/>
        <v>#DIV/0!</v>
      </c>
      <c r="K569" s="36">
        <f t="shared" si="191"/>
        <v>0</v>
      </c>
      <c r="L569" s="24">
        <f t="shared" si="176"/>
        <v>0</v>
      </c>
      <c r="M569" s="477"/>
    </row>
    <row r="570" spans="1:13" s="6" customFormat="1" ht="187.5" outlineLevel="1" x14ac:dyDescent="0.25">
      <c r="A570" s="722" t="s">
        <v>221</v>
      </c>
      <c r="B570" s="16" t="s">
        <v>598</v>
      </c>
      <c r="C570" s="16" t="s">
        <v>212</v>
      </c>
      <c r="D570" s="19">
        <f>SUM(D571:D574)</f>
        <v>2659.6</v>
      </c>
      <c r="E570" s="19">
        <f t="shared" ref="E570:F570" si="199">SUM(E571:E574)</f>
        <v>2659.6</v>
      </c>
      <c r="F570" s="19">
        <f t="shared" si="199"/>
        <v>2659.6</v>
      </c>
      <c r="G570" s="90">
        <f t="shared" si="184"/>
        <v>1</v>
      </c>
      <c r="H570" s="19">
        <f>SUM(H571:H574)</f>
        <v>2659.6</v>
      </c>
      <c r="I570" s="90">
        <f t="shared" si="179"/>
        <v>1</v>
      </c>
      <c r="J570" s="90">
        <f t="shared" si="196"/>
        <v>1</v>
      </c>
      <c r="K570" s="19">
        <f>SUM(K571:K574)</f>
        <v>2659.6</v>
      </c>
      <c r="L570" s="24">
        <f t="shared" si="176"/>
        <v>0</v>
      </c>
      <c r="M570" s="553" t="s">
        <v>1193</v>
      </c>
    </row>
    <row r="571" spans="1:13" s="6" customFormat="1" outlineLevel="1" x14ac:dyDescent="0.25">
      <c r="A571" s="723"/>
      <c r="B571" s="416" t="s">
        <v>22</v>
      </c>
      <c r="C571" s="416"/>
      <c r="D571" s="36">
        <v>0</v>
      </c>
      <c r="E571" s="18">
        <v>0</v>
      </c>
      <c r="F571" s="36"/>
      <c r="G571" s="92" t="e">
        <f t="shared" si="184"/>
        <v>#DIV/0!</v>
      </c>
      <c r="H571" s="36"/>
      <c r="I571" s="64" t="e">
        <f t="shared" si="179"/>
        <v>#DIV/0!</v>
      </c>
      <c r="J571" s="64" t="e">
        <f t="shared" si="196"/>
        <v>#DIV/0!</v>
      </c>
      <c r="K571" s="36">
        <f t="shared" si="191"/>
        <v>0</v>
      </c>
      <c r="L571" s="24">
        <f t="shared" si="176"/>
        <v>0</v>
      </c>
      <c r="M571" s="553"/>
    </row>
    <row r="572" spans="1:13" s="6" customFormat="1" outlineLevel="1" x14ac:dyDescent="0.25">
      <c r="A572" s="723"/>
      <c r="B572" s="416" t="s">
        <v>21</v>
      </c>
      <c r="C572" s="416"/>
      <c r="D572" s="36">
        <v>2290.6</v>
      </c>
      <c r="E572" s="36">
        <v>2290.6</v>
      </c>
      <c r="F572" s="36">
        <v>2290.6</v>
      </c>
      <c r="G572" s="60">
        <f t="shared" si="184"/>
        <v>1</v>
      </c>
      <c r="H572" s="36">
        <v>2290.6</v>
      </c>
      <c r="I572" s="60">
        <f t="shared" si="179"/>
        <v>1</v>
      </c>
      <c r="J572" s="60">
        <f t="shared" si="196"/>
        <v>1</v>
      </c>
      <c r="K572" s="36">
        <f>E572-L572</f>
        <v>2290.6</v>
      </c>
      <c r="L572" s="24">
        <f t="shared" si="176"/>
        <v>0</v>
      </c>
      <c r="M572" s="553"/>
    </row>
    <row r="573" spans="1:13" s="6" customFormat="1" outlineLevel="1" x14ac:dyDescent="0.25">
      <c r="A573" s="723"/>
      <c r="B573" s="416" t="s">
        <v>41</v>
      </c>
      <c r="C573" s="416"/>
      <c r="D573" s="36">
        <v>369</v>
      </c>
      <c r="E573" s="36">
        <v>369</v>
      </c>
      <c r="F573" s="36">
        <v>369</v>
      </c>
      <c r="G573" s="60">
        <f t="shared" si="184"/>
        <v>1</v>
      </c>
      <c r="H573" s="36">
        <v>369</v>
      </c>
      <c r="I573" s="60">
        <f t="shared" si="179"/>
        <v>1</v>
      </c>
      <c r="J573" s="60">
        <f t="shared" si="196"/>
        <v>1</v>
      </c>
      <c r="K573" s="36">
        <f t="shared" si="191"/>
        <v>369</v>
      </c>
      <c r="L573" s="24">
        <f t="shared" si="176"/>
        <v>0</v>
      </c>
      <c r="M573" s="553"/>
    </row>
    <row r="574" spans="1:13" s="6" customFormat="1" outlineLevel="1" x14ac:dyDescent="0.25">
      <c r="A574" s="724"/>
      <c r="B574" s="416" t="s">
        <v>23</v>
      </c>
      <c r="C574" s="416"/>
      <c r="D574" s="36">
        <v>0</v>
      </c>
      <c r="E574" s="18">
        <v>0</v>
      </c>
      <c r="F574" s="36"/>
      <c r="G574" s="92" t="e">
        <f t="shared" si="184"/>
        <v>#DIV/0!</v>
      </c>
      <c r="H574" s="36"/>
      <c r="I574" s="64" t="e">
        <f t="shared" si="179"/>
        <v>#DIV/0!</v>
      </c>
      <c r="J574" s="64" t="e">
        <f t="shared" si="196"/>
        <v>#DIV/0!</v>
      </c>
      <c r="K574" s="36">
        <f t="shared" si="191"/>
        <v>0</v>
      </c>
      <c r="L574" s="24">
        <f t="shared" si="176"/>
        <v>0</v>
      </c>
      <c r="M574" s="553"/>
    </row>
    <row r="575" spans="1:13" s="6" customFormat="1" ht="74.25" customHeight="1" x14ac:dyDescent="0.25">
      <c r="A575" s="715" t="s">
        <v>3</v>
      </c>
      <c r="B575" s="81" t="s">
        <v>817</v>
      </c>
      <c r="C575" s="81" t="s">
        <v>142</v>
      </c>
      <c r="D575" s="54">
        <f>SUM(D576:D579)</f>
        <v>114232.93</v>
      </c>
      <c r="E575" s="54">
        <f t="shared" ref="E575:F575" si="200">SUM(E576:E579)</f>
        <v>114758.91</v>
      </c>
      <c r="F575" s="54">
        <f t="shared" si="200"/>
        <v>114118.29</v>
      </c>
      <c r="G575" s="91">
        <f t="shared" si="184"/>
        <v>0.99399999999999999</v>
      </c>
      <c r="H575" s="54">
        <f>SUM(H576:H579)</f>
        <v>114118.29</v>
      </c>
      <c r="I575" s="91">
        <f t="shared" si="179"/>
        <v>0.99399999999999999</v>
      </c>
      <c r="J575" s="91">
        <f t="shared" si="196"/>
        <v>1</v>
      </c>
      <c r="K575" s="54">
        <f>SUM(K576:K579)</f>
        <v>114118.29</v>
      </c>
      <c r="L575" s="24">
        <f t="shared" si="176"/>
        <v>640.62</v>
      </c>
      <c r="M575" s="544"/>
    </row>
    <row r="576" spans="1:13" s="6" customFormat="1" ht="18.75" customHeight="1" outlineLevel="1" x14ac:dyDescent="0.25">
      <c r="A576" s="715"/>
      <c r="B576" s="416" t="s">
        <v>22</v>
      </c>
      <c r="C576" s="416"/>
      <c r="D576" s="36">
        <f>D581+D591+D596+D586</f>
        <v>0</v>
      </c>
      <c r="E576" s="36">
        <f t="shared" ref="E576:K579" si="201">E581+E591+E596+E586</f>
        <v>0</v>
      </c>
      <c r="F576" s="36">
        <f t="shared" si="201"/>
        <v>0</v>
      </c>
      <c r="G576" s="92" t="e">
        <f t="shared" si="184"/>
        <v>#DIV/0!</v>
      </c>
      <c r="H576" s="36">
        <f t="shared" si="201"/>
        <v>0</v>
      </c>
      <c r="I576" s="64" t="e">
        <f t="shared" si="179"/>
        <v>#DIV/0!</v>
      </c>
      <c r="J576" s="64" t="e">
        <f t="shared" si="196"/>
        <v>#DIV/0!</v>
      </c>
      <c r="K576" s="36">
        <f t="shared" si="201"/>
        <v>0</v>
      </c>
      <c r="L576" s="24">
        <f t="shared" si="176"/>
        <v>0</v>
      </c>
      <c r="M576" s="544"/>
    </row>
    <row r="577" spans="1:13" s="6" customFormat="1" ht="18.75" customHeight="1" outlineLevel="1" x14ac:dyDescent="0.25">
      <c r="A577" s="715"/>
      <c r="B577" s="416" t="s">
        <v>21</v>
      </c>
      <c r="C577" s="416"/>
      <c r="D577" s="36">
        <f t="shared" ref="D577:F579" si="202">D582+D592+D597+D587</f>
        <v>321.3</v>
      </c>
      <c r="E577" s="36">
        <f t="shared" si="202"/>
        <v>321.3</v>
      </c>
      <c r="F577" s="36">
        <f t="shared" si="202"/>
        <v>321.3</v>
      </c>
      <c r="G577" s="60">
        <f t="shared" si="184"/>
        <v>1</v>
      </c>
      <c r="H577" s="36">
        <f t="shared" si="201"/>
        <v>321.3</v>
      </c>
      <c r="I577" s="60">
        <f t="shared" si="179"/>
        <v>1</v>
      </c>
      <c r="J577" s="60">
        <f t="shared" si="196"/>
        <v>1</v>
      </c>
      <c r="K577" s="36">
        <f t="shared" ref="K577" si="203">K582+K592+K597+K587</f>
        <v>321.3</v>
      </c>
      <c r="L577" s="24">
        <f t="shared" si="176"/>
        <v>0</v>
      </c>
      <c r="M577" s="544"/>
    </row>
    <row r="578" spans="1:13" s="6" customFormat="1" ht="18.75" customHeight="1" outlineLevel="1" x14ac:dyDescent="0.25">
      <c r="A578" s="715"/>
      <c r="B578" s="416" t="s">
        <v>41</v>
      </c>
      <c r="C578" s="416"/>
      <c r="D578" s="36">
        <f t="shared" si="202"/>
        <v>112269.43</v>
      </c>
      <c r="E578" s="36">
        <f t="shared" si="202"/>
        <v>112269.43</v>
      </c>
      <c r="F578" s="36">
        <f t="shared" si="202"/>
        <v>111628.81</v>
      </c>
      <c r="G578" s="60">
        <f t="shared" si="184"/>
        <v>0.99399999999999999</v>
      </c>
      <c r="H578" s="36">
        <f t="shared" si="201"/>
        <v>111628.81</v>
      </c>
      <c r="I578" s="60">
        <f t="shared" si="179"/>
        <v>0.99399999999999999</v>
      </c>
      <c r="J578" s="60">
        <f t="shared" si="196"/>
        <v>1</v>
      </c>
      <c r="K578" s="36">
        <f t="shared" ref="K578" si="204">K583+K593+K598+K588</f>
        <v>111628.81</v>
      </c>
      <c r="L578" s="24">
        <f t="shared" si="176"/>
        <v>640.62</v>
      </c>
      <c r="M578" s="544"/>
    </row>
    <row r="579" spans="1:13" s="6" customFormat="1" ht="18.75" customHeight="1" outlineLevel="1" x14ac:dyDescent="0.25">
      <c r="A579" s="715"/>
      <c r="B579" s="416" t="s">
        <v>23</v>
      </c>
      <c r="C579" s="416"/>
      <c r="D579" s="36">
        <f t="shared" si="202"/>
        <v>1642.2</v>
      </c>
      <c r="E579" s="36">
        <f t="shared" si="202"/>
        <v>2168.1799999999998</v>
      </c>
      <c r="F579" s="36">
        <f t="shared" si="202"/>
        <v>2168.1799999999998</v>
      </c>
      <c r="G579" s="60">
        <f t="shared" si="184"/>
        <v>1</v>
      </c>
      <c r="H579" s="36">
        <f t="shared" si="201"/>
        <v>2168.1799999999998</v>
      </c>
      <c r="I579" s="60">
        <f t="shared" si="179"/>
        <v>1</v>
      </c>
      <c r="J579" s="60">
        <f t="shared" si="196"/>
        <v>1</v>
      </c>
      <c r="K579" s="36">
        <f t="shared" ref="K579" si="205">K584+K594+K599+K589</f>
        <v>2168.1799999999998</v>
      </c>
      <c r="L579" s="24">
        <f t="shared" si="176"/>
        <v>0</v>
      </c>
      <c r="M579" s="544"/>
    </row>
    <row r="580" spans="1:13" s="6" customFormat="1" ht="94.5" customHeight="1" x14ac:dyDescent="0.25">
      <c r="A580" s="721" t="s">
        <v>54</v>
      </c>
      <c r="B580" s="16" t="s">
        <v>811</v>
      </c>
      <c r="C580" s="16" t="s">
        <v>212</v>
      </c>
      <c r="D580" s="19">
        <f>SUM(D581:D584)</f>
        <v>99726.6</v>
      </c>
      <c r="E580" s="19">
        <f t="shared" ref="E580:F580" si="206">SUM(E581:E584)</f>
        <v>100252.58</v>
      </c>
      <c r="F580" s="19">
        <f t="shared" si="206"/>
        <v>100252.58</v>
      </c>
      <c r="G580" s="90">
        <f t="shared" si="184"/>
        <v>1</v>
      </c>
      <c r="H580" s="19">
        <f>SUM(H581:H584)</f>
        <v>100252.58</v>
      </c>
      <c r="I580" s="60">
        <f t="shared" si="179"/>
        <v>1</v>
      </c>
      <c r="J580" s="90">
        <f t="shared" si="196"/>
        <v>1</v>
      </c>
      <c r="K580" s="19">
        <f t="shared" si="191"/>
        <v>100252.58</v>
      </c>
      <c r="L580" s="24">
        <f t="shared" si="176"/>
        <v>0</v>
      </c>
      <c r="M580" s="541" t="s">
        <v>1192</v>
      </c>
    </row>
    <row r="581" spans="1:13" s="6" customFormat="1" outlineLevel="1" x14ac:dyDescent="0.25">
      <c r="A581" s="721"/>
      <c r="B581" s="416" t="s">
        <v>22</v>
      </c>
      <c r="C581" s="416"/>
      <c r="D581" s="36">
        <v>0</v>
      </c>
      <c r="E581" s="18">
        <v>0</v>
      </c>
      <c r="F581" s="36"/>
      <c r="G581" s="92" t="e">
        <f t="shared" si="184"/>
        <v>#DIV/0!</v>
      </c>
      <c r="H581" s="36"/>
      <c r="I581" s="64" t="e">
        <f t="shared" si="179"/>
        <v>#DIV/0!</v>
      </c>
      <c r="J581" s="64" t="e">
        <f t="shared" si="196"/>
        <v>#DIV/0!</v>
      </c>
      <c r="K581" s="36">
        <f t="shared" si="191"/>
        <v>0</v>
      </c>
      <c r="L581" s="24">
        <f t="shared" si="176"/>
        <v>0</v>
      </c>
      <c r="M581" s="541"/>
    </row>
    <row r="582" spans="1:13" s="6" customFormat="1" outlineLevel="1" x14ac:dyDescent="0.25">
      <c r="A582" s="721"/>
      <c r="B582" s="416" t="s">
        <v>21</v>
      </c>
      <c r="C582" s="416"/>
      <c r="D582" s="36">
        <v>0</v>
      </c>
      <c r="E582" s="36">
        <v>0</v>
      </c>
      <c r="F582" s="36"/>
      <c r="G582" s="92" t="e">
        <f t="shared" si="184"/>
        <v>#DIV/0!</v>
      </c>
      <c r="H582" s="36"/>
      <c r="I582" s="64" t="e">
        <f t="shared" si="179"/>
        <v>#DIV/0!</v>
      </c>
      <c r="J582" s="64" t="e">
        <f t="shared" si="196"/>
        <v>#DIV/0!</v>
      </c>
      <c r="K582" s="36">
        <f t="shared" si="191"/>
        <v>0</v>
      </c>
      <c r="L582" s="24">
        <f t="shared" si="176"/>
        <v>0</v>
      </c>
      <c r="M582" s="541"/>
    </row>
    <row r="583" spans="1:13" s="6" customFormat="1" outlineLevel="1" x14ac:dyDescent="0.25">
      <c r="A583" s="721"/>
      <c r="B583" s="416" t="s">
        <v>145</v>
      </c>
      <c r="C583" s="416"/>
      <c r="D583" s="36">
        <v>98084.4</v>
      </c>
      <c r="E583" s="36">
        <v>98084.4</v>
      </c>
      <c r="F583" s="36">
        <v>98084.4</v>
      </c>
      <c r="G583" s="60">
        <f t="shared" si="184"/>
        <v>1</v>
      </c>
      <c r="H583" s="36">
        <v>98084.4</v>
      </c>
      <c r="I583" s="60">
        <f t="shared" si="179"/>
        <v>1</v>
      </c>
      <c r="J583" s="60">
        <f t="shared" si="196"/>
        <v>1</v>
      </c>
      <c r="K583" s="36">
        <f t="shared" si="191"/>
        <v>98084.4</v>
      </c>
      <c r="L583" s="24">
        <f t="shared" si="176"/>
        <v>0</v>
      </c>
      <c r="M583" s="541"/>
    </row>
    <row r="584" spans="1:13" s="6" customFormat="1" outlineLevel="1" x14ac:dyDescent="0.25">
      <c r="A584" s="721"/>
      <c r="B584" s="416" t="s">
        <v>23</v>
      </c>
      <c r="C584" s="416"/>
      <c r="D584" s="36">
        <v>1642.2</v>
      </c>
      <c r="E584" s="36">
        <v>2168.1799999999998</v>
      </c>
      <c r="F584" s="36">
        <v>2168.1799999999998</v>
      </c>
      <c r="G584" s="60">
        <f t="shared" si="184"/>
        <v>1</v>
      </c>
      <c r="H584" s="36">
        <v>2168.1799999999998</v>
      </c>
      <c r="I584" s="60">
        <f t="shared" si="179"/>
        <v>1</v>
      </c>
      <c r="J584" s="60">
        <f t="shared" si="196"/>
        <v>1</v>
      </c>
      <c r="K584" s="36">
        <f t="shared" si="191"/>
        <v>2168.1799999999998</v>
      </c>
      <c r="L584" s="24">
        <f t="shared" si="176"/>
        <v>0</v>
      </c>
      <c r="M584" s="541"/>
    </row>
    <row r="585" spans="1:13" s="6" customFormat="1" ht="79.5" customHeight="1" x14ac:dyDescent="0.25">
      <c r="A585" s="721" t="s">
        <v>81</v>
      </c>
      <c r="B585" s="16" t="s">
        <v>812</v>
      </c>
      <c r="C585" s="16" t="s">
        <v>212</v>
      </c>
      <c r="D585" s="19">
        <f>SUM(D586:D589)</f>
        <v>14185.03</v>
      </c>
      <c r="E585" s="19">
        <f t="shared" ref="E585:F585" si="207">SUM(E586:E589)</f>
        <v>14185.03</v>
      </c>
      <c r="F585" s="36">
        <f t="shared" si="207"/>
        <v>13544.41</v>
      </c>
      <c r="G585" s="90">
        <f t="shared" si="184"/>
        <v>0.95499999999999996</v>
      </c>
      <c r="H585" s="19">
        <f t="shared" ref="H585" si="208">SUM(H586:H589)</f>
        <v>13544.41</v>
      </c>
      <c r="I585" s="60">
        <f t="shared" si="179"/>
        <v>0.95499999999999996</v>
      </c>
      <c r="J585" s="90">
        <f t="shared" si="196"/>
        <v>1</v>
      </c>
      <c r="K585" s="19">
        <f>SUM(K586:K589)</f>
        <v>13544.41</v>
      </c>
      <c r="L585" s="24">
        <f t="shared" si="176"/>
        <v>640.62</v>
      </c>
      <c r="M585" s="477" t="s">
        <v>1403</v>
      </c>
    </row>
    <row r="586" spans="1:13" s="6" customFormat="1" outlineLevel="1" x14ac:dyDescent="0.25">
      <c r="A586" s="721"/>
      <c r="B586" s="416" t="s">
        <v>22</v>
      </c>
      <c r="C586" s="416"/>
      <c r="D586" s="36"/>
      <c r="E586" s="36"/>
      <c r="F586" s="36"/>
      <c r="G586" s="92" t="e">
        <f t="shared" si="184"/>
        <v>#DIV/0!</v>
      </c>
      <c r="H586" s="21"/>
      <c r="I586" s="64" t="e">
        <f t="shared" si="179"/>
        <v>#DIV/0!</v>
      </c>
      <c r="J586" s="64" t="e">
        <f t="shared" si="196"/>
        <v>#DIV/0!</v>
      </c>
      <c r="K586" s="36">
        <f t="shared" si="191"/>
        <v>0</v>
      </c>
      <c r="L586" s="24">
        <f t="shared" si="176"/>
        <v>0</v>
      </c>
      <c r="M586" s="477"/>
    </row>
    <row r="587" spans="1:13" s="6" customFormat="1" outlineLevel="1" x14ac:dyDescent="0.25">
      <c r="A587" s="721"/>
      <c r="B587" s="416" t="s">
        <v>21</v>
      </c>
      <c r="C587" s="416"/>
      <c r="D587" s="36"/>
      <c r="E587" s="36"/>
      <c r="F587" s="36"/>
      <c r="G587" s="92" t="e">
        <f t="shared" si="184"/>
        <v>#DIV/0!</v>
      </c>
      <c r="H587" s="21"/>
      <c r="I587" s="64" t="e">
        <f t="shared" si="179"/>
        <v>#DIV/0!</v>
      </c>
      <c r="J587" s="64" t="e">
        <f t="shared" si="196"/>
        <v>#DIV/0!</v>
      </c>
      <c r="K587" s="36">
        <f t="shared" si="191"/>
        <v>0</v>
      </c>
      <c r="L587" s="24">
        <f t="shared" si="176"/>
        <v>0</v>
      </c>
      <c r="M587" s="477"/>
    </row>
    <row r="588" spans="1:13" s="6" customFormat="1" outlineLevel="1" x14ac:dyDescent="0.25">
      <c r="A588" s="721"/>
      <c r="B588" s="416" t="s">
        <v>145</v>
      </c>
      <c r="C588" s="416"/>
      <c r="D588" s="36">
        <v>14185.03</v>
      </c>
      <c r="E588" s="36">
        <v>14185.03</v>
      </c>
      <c r="F588" s="36">
        <v>13544.41</v>
      </c>
      <c r="G588" s="60">
        <f t="shared" si="184"/>
        <v>0.95499999999999996</v>
      </c>
      <c r="H588" s="36">
        <v>13544.41</v>
      </c>
      <c r="I588" s="60">
        <f t="shared" si="179"/>
        <v>0.95499999999999996</v>
      </c>
      <c r="J588" s="60">
        <f t="shared" si="196"/>
        <v>1</v>
      </c>
      <c r="K588" s="36">
        <v>13544.41</v>
      </c>
      <c r="L588" s="24">
        <f t="shared" si="176"/>
        <v>640.62</v>
      </c>
      <c r="M588" s="477"/>
    </row>
    <row r="589" spans="1:13" s="6" customFormat="1" outlineLevel="1" x14ac:dyDescent="0.25">
      <c r="A589" s="721"/>
      <c r="B589" s="416" t="s">
        <v>23</v>
      </c>
      <c r="C589" s="416"/>
      <c r="D589" s="36"/>
      <c r="E589" s="36"/>
      <c r="F589" s="36"/>
      <c r="G589" s="92" t="e">
        <f t="shared" si="184"/>
        <v>#DIV/0!</v>
      </c>
      <c r="H589" s="21"/>
      <c r="I589" s="64" t="e">
        <f t="shared" si="179"/>
        <v>#DIV/0!</v>
      </c>
      <c r="J589" s="64" t="e">
        <f t="shared" si="196"/>
        <v>#DIV/0!</v>
      </c>
      <c r="K589" s="36">
        <f t="shared" si="191"/>
        <v>0</v>
      </c>
      <c r="L589" s="24">
        <f t="shared" si="176"/>
        <v>0</v>
      </c>
      <c r="M589" s="477"/>
    </row>
    <row r="590" spans="1:13" s="6" customFormat="1" ht="75" outlineLevel="1" x14ac:dyDescent="0.25">
      <c r="A590" s="721" t="s">
        <v>87</v>
      </c>
      <c r="B590" s="16" t="s">
        <v>599</v>
      </c>
      <c r="C590" s="16" t="s">
        <v>212</v>
      </c>
      <c r="D590" s="19">
        <f>SUM(D591:D594)</f>
        <v>221.3</v>
      </c>
      <c r="E590" s="19">
        <f t="shared" ref="E590:F590" si="209">SUM(E591:E594)</f>
        <v>221.3</v>
      </c>
      <c r="F590" s="19">
        <f t="shared" si="209"/>
        <v>221.3</v>
      </c>
      <c r="G590" s="90">
        <f t="shared" si="184"/>
        <v>1</v>
      </c>
      <c r="H590" s="19">
        <f>SUM(H591:H594)</f>
        <v>221.3</v>
      </c>
      <c r="I590" s="90">
        <f t="shared" si="179"/>
        <v>1</v>
      </c>
      <c r="J590" s="90">
        <f t="shared" si="196"/>
        <v>1</v>
      </c>
      <c r="K590" s="19">
        <f t="shared" si="191"/>
        <v>221.3</v>
      </c>
      <c r="L590" s="24">
        <f t="shared" si="176"/>
        <v>0</v>
      </c>
      <c r="M590" s="541" t="s">
        <v>1090</v>
      </c>
    </row>
    <row r="591" spans="1:13" s="6" customFormat="1" ht="18.75" customHeight="1" outlineLevel="1" x14ac:dyDescent="0.25">
      <c r="A591" s="721"/>
      <c r="B591" s="416" t="s">
        <v>22</v>
      </c>
      <c r="C591" s="416"/>
      <c r="D591" s="36">
        <v>0</v>
      </c>
      <c r="E591" s="18">
        <v>0</v>
      </c>
      <c r="F591" s="36"/>
      <c r="G591" s="92" t="e">
        <f t="shared" si="184"/>
        <v>#DIV/0!</v>
      </c>
      <c r="H591" s="28"/>
      <c r="I591" s="64" t="e">
        <f t="shared" si="179"/>
        <v>#DIV/0!</v>
      </c>
      <c r="J591" s="64" t="e">
        <f t="shared" si="196"/>
        <v>#DIV/0!</v>
      </c>
      <c r="K591" s="36">
        <f t="shared" si="191"/>
        <v>0</v>
      </c>
      <c r="L591" s="24">
        <f t="shared" si="176"/>
        <v>0</v>
      </c>
      <c r="M591" s="541"/>
    </row>
    <row r="592" spans="1:13" s="6" customFormat="1" outlineLevel="1" x14ac:dyDescent="0.25">
      <c r="A592" s="721"/>
      <c r="B592" s="416" t="s">
        <v>21</v>
      </c>
      <c r="C592" s="416"/>
      <c r="D592" s="36">
        <v>221.3</v>
      </c>
      <c r="E592" s="36">
        <v>221.3</v>
      </c>
      <c r="F592" s="36">
        <v>221.3</v>
      </c>
      <c r="G592" s="60">
        <f t="shared" si="184"/>
        <v>1</v>
      </c>
      <c r="H592" s="36">
        <v>221.3</v>
      </c>
      <c r="I592" s="60">
        <f t="shared" si="179"/>
        <v>1</v>
      </c>
      <c r="J592" s="60">
        <f t="shared" si="196"/>
        <v>1</v>
      </c>
      <c r="K592" s="36">
        <f t="shared" si="191"/>
        <v>221.3</v>
      </c>
      <c r="L592" s="24">
        <f t="shared" si="176"/>
        <v>0</v>
      </c>
      <c r="M592" s="541"/>
    </row>
    <row r="593" spans="1:13" s="6" customFormat="1" outlineLevel="1" x14ac:dyDescent="0.25">
      <c r="A593" s="721"/>
      <c r="B593" s="416" t="s">
        <v>41</v>
      </c>
      <c r="C593" s="416"/>
      <c r="D593" s="36">
        <v>0</v>
      </c>
      <c r="E593" s="36">
        <v>0</v>
      </c>
      <c r="F593" s="36"/>
      <c r="G593" s="92" t="e">
        <f t="shared" si="184"/>
        <v>#DIV/0!</v>
      </c>
      <c r="H593" s="28"/>
      <c r="I593" s="64" t="e">
        <f t="shared" si="179"/>
        <v>#DIV/0!</v>
      </c>
      <c r="J593" s="64" t="e">
        <f t="shared" si="196"/>
        <v>#DIV/0!</v>
      </c>
      <c r="K593" s="36">
        <f t="shared" si="191"/>
        <v>0</v>
      </c>
      <c r="L593" s="24">
        <f t="shared" ref="L593:L656" si="210">E593-H593</f>
        <v>0</v>
      </c>
      <c r="M593" s="541"/>
    </row>
    <row r="594" spans="1:13" s="6" customFormat="1" outlineLevel="1" x14ac:dyDescent="0.25">
      <c r="A594" s="721"/>
      <c r="B594" s="416" t="s">
        <v>23</v>
      </c>
      <c r="C594" s="416"/>
      <c r="D594" s="36">
        <v>0</v>
      </c>
      <c r="E594" s="18">
        <v>0</v>
      </c>
      <c r="F594" s="36"/>
      <c r="G594" s="92" t="e">
        <f t="shared" si="184"/>
        <v>#DIV/0!</v>
      </c>
      <c r="H594" s="28"/>
      <c r="I594" s="64" t="e">
        <f t="shared" si="179"/>
        <v>#DIV/0!</v>
      </c>
      <c r="J594" s="64" t="e">
        <f t="shared" si="196"/>
        <v>#DIV/0!</v>
      </c>
      <c r="K594" s="36">
        <f t="shared" si="191"/>
        <v>0</v>
      </c>
      <c r="L594" s="24">
        <f t="shared" si="210"/>
        <v>0</v>
      </c>
      <c r="M594" s="541"/>
    </row>
    <row r="595" spans="1:13" s="6" customFormat="1" ht="93.75" x14ac:dyDescent="0.25">
      <c r="A595" s="721" t="s">
        <v>222</v>
      </c>
      <c r="B595" s="16" t="s">
        <v>600</v>
      </c>
      <c r="C595" s="16" t="s">
        <v>212</v>
      </c>
      <c r="D595" s="19">
        <f>SUM(D596:D599)</f>
        <v>100</v>
      </c>
      <c r="E595" s="19">
        <f t="shared" ref="E595:F595" si="211">SUM(E596:E599)</f>
        <v>100</v>
      </c>
      <c r="F595" s="19">
        <f t="shared" si="211"/>
        <v>100</v>
      </c>
      <c r="G595" s="90">
        <f t="shared" si="184"/>
        <v>1</v>
      </c>
      <c r="H595" s="19">
        <f>SUM(H596:H599)</f>
        <v>100</v>
      </c>
      <c r="I595" s="60">
        <f t="shared" si="179"/>
        <v>1</v>
      </c>
      <c r="J595" s="90">
        <f t="shared" si="196"/>
        <v>1</v>
      </c>
      <c r="K595" s="19">
        <f t="shared" si="191"/>
        <v>100</v>
      </c>
      <c r="L595" s="24">
        <f t="shared" si="210"/>
        <v>0</v>
      </c>
      <c r="M595" s="541" t="s">
        <v>1191</v>
      </c>
    </row>
    <row r="596" spans="1:13" s="6" customFormat="1" ht="18.75" customHeight="1" outlineLevel="1" x14ac:dyDescent="0.25">
      <c r="A596" s="721"/>
      <c r="B596" s="416" t="s">
        <v>22</v>
      </c>
      <c r="C596" s="416"/>
      <c r="D596" s="36">
        <v>0</v>
      </c>
      <c r="E596" s="18">
        <v>0</v>
      </c>
      <c r="F596" s="36"/>
      <c r="G596" s="92" t="e">
        <f t="shared" si="184"/>
        <v>#DIV/0!</v>
      </c>
      <c r="H596" s="21"/>
      <c r="I596" s="64" t="e">
        <f t="shared" si="179"/>
        <v>#DIV/0!</v>
      </c>
      <c r="J596" s="64" t="e">
        <f t="shared" si="196"/>
        <v>#DIV/0!</v>
      </c>
      <c r="K596" s="36">
        <f t="shared" si="191"/>
        <v>0</v>
      </c>
      <c r="L596" s="24">
        <f t="shared" si="210"/>
        <v>0</v>
      </c>
      <c r="M596" s="541"/>
    </row>
    <row r="597" spans="1:13" s="6" customFormat="1" outlineLevel="1" x14ac:dyDescent="0.25">
      <c r="A597" s="721"/>
      <c r="B597" s="416" t="s">
        <v>21</v>
      </c>
      <c r="C597" s="416"/>
      <c r="D597" s="36">
        <v>100</v>
      </c>
      <c r="E597" s="36">
        <v>100</v>
      </c>
      <c r="F597" s="36">
        <v>100</v>
      </c>
      <c r="G597" s="60">
        <f t="shared" si="184"/>
        <v>1</v>
      </c>
      <c r="H597" s="36">
        <v>100</v>
      </c>
      <c r="I597" s="60">
        <f t="shared" ref="I597:I660" si="212">H597/E597</f>
        <v>1</v>
      </c>
      <c r="J597" s="60">
        <f t="shared" si="196"/>
        <v>1</v>
      </c>
      <c r="K597" s="36">
        <f t="shared" si="191"/>
        <v>100</v>
      </c>
      <c r="L597" s="24">
        <f t="shared" si="210"/>
        <v>0</v>
      </c>
      <c r="M597" s="541"/>
    </row>
    <row r="598" spans="1:13" s="6" customFormat="1" outlineLevel="1" x14ac:dyDescent="0.25">
      <c r="A598" s="721"/>
      <c r="B598" s="416" t="s">
        <v>41</v>
      </c>
      <c r="C598" s="416"/>
      <c r="D598" s="36">
        <v>0</v>
      </c>
      <c r="E598" s="36">
        <v>0</v>
      </c>
      <c r="F598" s="36"/>
      <c r="G598" s="92" t="e">
        <f t="shared" si="184"/>
        <v>#DIV/0!</v>
      </c>
      <c r="H598" s="36"/>
      <c r="I598" s="64" t="e">
        <f t="shared" si="212"/>
        <v>#DIV/0!</v>
      </c>
      <c r="J598" s="64" t="e">
        <f t="shared" si="196"/>
        <v>#DIV/0!</v>
      </c>
      <c r="K598" s="36">
        <f t="shared" si="191"/>
        <v>0</v>
      </c>
      <c r="L598" s="24">
        <f t="shared" si="210"/>
        <v>0</v>
      </c>
      <c r="M598" s="541"/>
    </row>
    <row r="599" spans="1:13" s="6" customFormat="1" outlineLevel="1" x14ac:dyDescent="0.25">
      <c r="A599" s="721"/>
      <c r="B599" s="416" t="s">
        <v>23</v>
      </c>
      <c r="C599" s="416"/>
      <c r="D599" s="36">
        <v>0</v>
      </c>
      <c r="E599" s="18">
        <v>0</v>
      </c>
      <c r="F599" s="36"/>
      <c r="G599" s="92" t="e">
        <f t="shared" si="184"/>
        <v>#DIV/0!</v>
      </c>
      <c r="H599" s="21"/>
      <c r="I599" s="64" t="e">
        <f t="shared" si="212"/>
        <v>#DIV/0!</v>
      </c>
      <c r="J599" s="64" t="e">
        <f t="shared" si="196"/>
        <v>#DIV/0!</v>
      </c>
      <c r="K599" s="36">
        <f t="shared" si="191"/>
        <v>0</v>
      </c>
      <c r="L599" s="24">
        <f t="shared" si="210"/>
        <v>0</v>
      </c>
      <c r="M599" s="541"/>
    </row>
    <row r="600" spans="1:13" s="6" customFormat="1" ht="67.5" customHeight="1" x14ac:dyDescent="0.25">
      <c r="A600" s="715" t="s">
        <v>82</v>
      </c>
      <c r="B600" s="81" t="s">
        <v>65</v>
      </c>
      <c r="C600" s="81" t="s">
        <v>142</v>
      </c>
      <c r="D600" s="54">
        <f>SUM(D601:D604)</f>
        <v>337903.89</v>
      </c>
      <c r="E600" s="54">
        <f t="shared" ref="E600:F600" si="213">SUM(E601:E604)</f>
        <v>337903.89</v>
      </c>
      <c r="F600" s="54">
        <f t="shared" si="213"/>
        <v>337577.52</v>
      </c>
      <c r="G600" s="91">
        <f t="shared" si="184"/>
        <v>0.999</v>
      </c>
      <c r="H600" s="54">
        <f>SUM(H601:H604)</f>
        <v>337577.52</v>
      </c>
      <c r="I600" s="91">
        <f t="shared" si="212"/>
        <v>0.999</v>
      </c>
      <c r="J600" s="91">
        <f t="shared" si="196"/>
        <v>1</v>
      </c>
      <c r="K600" s="54">
        <f>SUM(K601:K604)</f>
        <v>337577.52</v>
      </c>
      <c r="L600" s="24">
        <f t="shared" si="210"/>
        <v>326.37</v>
      </c>
      <c r="M600" s="542"/>
    </row>
    <row r="601" spans="1:13" s="6" customFormat="1" ht="18.75" customHeight="1" outlineLevel="1" x14ac:dyDescent="0.25">
      <c r="A601" s="715"/>
      <c r="B601" s="416" t="s">
        <v>22</v>
      </c>
      <c r="C601" s="416"/>
      <c r="D601" s="36">
        <f>D606+D616+D611</f>
        <v>0</v>
      </c>
      <c r="E601" s="36">
        <f t="shared" ref="E601:K604" si="214">E606+E616+E611</f>
        <v>0</v>
      </c>
      <c r="F601" s="36">
        <f t="shared" si="214"/>
        <v>0</v>
      </c>
      <c r="G601" s="64" t="e">
        <f t="shared" si="184"/>
        <v>#DIV/0!</v>
      </c>
      <c r="H601" s="36">
        <f t="shared" si="214"/>
        <v>0</v>
      </c>
      <c r="I601" s="64" t="e">
        <f t="shared" si="212"/>
        <v>#DIV/0!</v>
      </c>
      <c r="J601" s="64" t="e">
        <f t="shared" si="196"/>
        <v>#DIV/0!</v>
      </c>
      <c r="K601" s="36">
        <f t="shared" si="214"/>
        <v>0</v>
      </c>
      <c r="L601" s="24">
        <f t="shared" si="210"/>
        <v>0</v>
      </c>
      <c r="M601" s="542"/>
    </row>
    <row r="602" spans="1:13" s="6" customFormat="1" ht="18.75" customHeight="1" outlineLevel="1" x14ac:dyDescent="0.25">
      <c r="A602" s="715"/>
      <c r="B602" s="416" t="s">
        <v>21</v>
      </c>
      <c r="C602" s="416"/>
      <c r="D602" s="36">
        <f t="shared" ref="D602:F604" si="215">D607+D617+D612</f>
        <v>2263.1</v>
      </c>
      <c r="E602" s="36">
        <f t="shared" si="215"/>
        <v>2263.1</v>
      </c>
      <c r="F602" s="36">
        <f t="shared" si="215"/>
        <v>2263.1</v>
      </c>
      <c r="G602" s="60">
        <f t="shared" si="184"/>
        <v>1</v>
      </c>
      <c r="H602" s="36">
        <f t="shared" si="214"/>
        <v>2263.1</v>
      </c>
      <c r="I602" s="60">
        <f t="shared" si="212"/>
        <v>1</v>
      </c>
      <c r="J602" s="60">
        <f t="shared" si="196"/>
        <v>1</v>
      </c>
      <c r="K602" s="36">
        <f t="shared" ref="K602" si="216">K607+K617+K612</f>
        <v>2263.1</v>
      </c>
      <c r="L602" s="24">
        <f t="shared" si="210"/>
        <v>0</v>
      </c>
      <c r="M602" s="542"/>
    </row>
    <row r="603" spans="1:13" s="6" customFormat="1" ht="18.75" customHeight="1" outlineLevel="1" x14ac:dyDescent="0.25">
      <c r="A603" s="715"/>
      <c r="B603" s="416" t="s">
        <v>41</v>
      </c>
      <c r="C603" s="416"/>
      <c r="D603" s="36">
        <f t="shared" si="215"/>
        <v>335640.79</v>
      </c>
      <c r="E603" s="36">
        <f t="shared" si="215"/>
        <v>335640.79</v>
      </c>
      <c r="F603" s="36">
        <f t="shared" si="215"/>
        <v>335314.42</v>
      </c>
      <c r="G603" s="60">
        <f t="shared" si="184"/>
        <v>0.999</v>
      </c>
      <c r="H603" s="36">
        <f t="shared" si="214"/>
        <v>335314.42</v>
      </c>
      <c r="I603" s="60">
        <f t="shared" si="212"/>
        <v>0.999</v>
      </c>
      <c r="J603" s="60">
        <f t="shared" si="196"/>
        <v>1</v>
      </c>
      <c r="K603" s="36">
        <f t="shared" ref="K603" si="217">K608+K618+K613</f>
        <v>335314.42</v>
      </c>
      <c r="L603" s="24">
        <f t="shared" si="210"/>
        <v>326.37</v>
      </c>
      <c r="M603" s="542"/>
    </row>
    <row r="604" spans="1:13" s="6" customFormat="1" ht="18.75" customHeight="1" outlineLevel="1" x14ac:dyDescent="0.25">
      <c r="A604" s="715"/>
      <c r="B604" s="416" t="s">
        <v>23</v>
      </c>
      <c r="C604" s="416"/>
      <c r="D604" s="36">
        <f t="shared" si="215"/>
        <v>0</v>
      </c>
      <c r="E604" s="36">
        <f t="shared" si="215"/>
        <v>0</v>
      </c>
      <c r="F604" s="36">
        <f t="shared" si="215"/>
        <v>0</v>
      </c>
      <c r="G604" s="64" t="e">
        <f t="shared" si="184"/>
        <v>#DIV/0!</v>
      </c>
      <c r="H604" s="36">
        <f t="shared" si="214"/>
        <v>0</v>
      </c>
      <c r="I604" s="64" t="e">
        <f t="shared" si="212"/>
        <v>#DIV/0!</v>
      </c>
      <c r="J604" s="64" t="e">
        <f t="shared" si="196"/>
        <v>#DIV/0!</v>
      </c>
      <c r="K604" s="36">
        <f t="shared" ref="K604" si="218">K609+K619+K614</f>
        <v>0</v>
      </c>
      <c r="L604" s="24">
        <f t="shared" si="210"/>
        <v>0</v>
      </c>
      <c r="M604" s="542"/>
    </row>
    <row r="605" spans="1:13" s="6" customFormat="1" ht="82.5" customHeight="1" x14ac:dyDescent="0.25">
      <c r="A605" s="721" t="s">
        <v>83</v>
      </c>
      <c r="B605" s="16" t="s">
        <v>601</v>
      </c>
      <c r="C605" s="16" t="s">
        <v>212</v>
      </c>
      <c r="D605" s="19">
        <f>SUM(D606:D609)</f>
        <v>324424.84999999998</v>
      </c>
      <c r="E605" s="19">
        <f t="shared" ref="E605:F605" si="219">SUM(E606:E609)</f>
        <v>324424.84999999998</v>
      </c>
      <c r="F605" s="19">
        <f t="shared" si="219"/>
        <v>324408.46999999997</v>
      </c>
      <c r="G605" s="90">
        <f t="shared" si="184"/>
        <v>1</v>
      </c>
      <c r="H605" s="19">
        <f>SUM(H606:H609)</f>
        <v>324408.46999999997</v>
      </c>
      <c r="I605" s="90">
        <f t="shared" si="212"/>
        <v>1</v>
      </c>
      <c r="J605" s="90">
        <f t="shared" si="196"/>
        <v>1</v>
      </c>
      <c r="K605" s="19">
        <f>SUM(K606:K609)</f>
        <v>324408.46999999997</v>
      </c>
      <c r="L605" s="24">
        <f t="shared" si="210"/>
        <v>16.38</v>
      </c>
      <c r="M605" s="541" t="s">
        <v>1190</v>
      </c>
    </row>
    <row r="606" spans="1:13" s="6" customFormat="1" ht="18.75" customHeight="1" outlineLevel="1" x14ac:dyDescent="0.25">
      <c r="A606" s="721"/>
      <c r="B606" s="416" t="s">
        <v>22</v>
      </c>
      <c r="C606" s="416"/>
      <c r="D606" s="36">
        <v>0</v>
      </c>
      <c r="E606" s="36">
        <v>0</v>
      </c>
      <c r="F606" s="36"/>
      <c r="G606" s="64" t="e">
        <f t="shared" si="184"/>
        <v>#DIV/0!</v>
      </c>
      <c r="H606" s="21"/>
      <c r="I606" s="64" t="e">
        <f t="shared" si="212"/>
        <v>#DIV/0!</v>
      </c>
      <c r="J606" s="64" t="e">
        <f t="shared" si="196"/>
        <v>#DIV/0!</v>
      </c>
      <c r="K606" s="36">
        <f t="shared" si="191"/>
        <v>0</v>
      </c>
      <c r="L606" s="24">
        <f t="shared" si="210"/>
        <v>0</v>
      </c>
      <c r="M606" s="541"/>
    </row>
    <row r="607" spans="1:13" s="6" customFormat="1" ht="18.75" customHeight="1" outlineLevel="1" x14ac:dyDescent="0.25">
      <c r="A607" s="721"/>
      <c r="B607" s="416" t="s">
        <v>21</v>
      </c>
      <c r="C607" s="416"/>
      <c r="D607" s="36">
        <v>0</v>
      </c>
      <c r="E607" s="36">
        <v>0</v>
      </c>
      <c r="F607" s="36"/>
      <c r="G607" s="64" t="e">
        <f t="shared" si="184"/>
        <v>#DIV/0!</v>
      </c>
      <c r="H607" s="21"/>
      <c r="I607" s="64" t="e">
        <f t="shared" si="212"/>
        <v>#DIV/0!</v>
      </c>
      <c r="J607" s="64" t="e">
        <f t="shared" si="196"/>
        <v>#DIV/0!</v>
      </c>
      <c r="K607" s="36">
        <f t="shared" si="191"/>
        <v>0</v>
      </c>
      <c r="L607" s="24">
        <f t="shared" si="210"/>
        <v>0</v>
      </c>
      <c r="M607" s="541"/>
    </row>
    <row r="608" spans="1:13" s="6" customFormat="1" ht="18.75" customHeight="1" outlineLevel="1" x14ac:dyDescent="0.25">
      <c r="A608" s="721"/>
      <c r="B608" s="416" t="s">
        <v>41</v>
      </c>
      <c r="C608" s="416"/>
      <c r="D608" s="36">
        <v>324424.84999999998</v>
      </c>
      <c r="E608" s="36">
        <v>324424.84999999998</v>
      </c>
      <c r="F608" s="36">
        <v>324408.46999999997</v>
      </c>
      <c r="G608" s="60">
        <f t="shared" si="184"/>
        <v>1</v>
      </c>
      <c r="H608" s="36">
        <f>F608</f>
        <v>324408.46999999997</v>
      </c>
      <c r="I608" s="60">
        <f t="shared" si="212"/>
        <v>1</v>
      </c>
      <c r="J608" s="60">
        <f t="shared" si="196"/>
        <v>1</v>
      </c>
      <c r="K608" s="36">
        <v>324408.46999999997</v>
      </c>
      <c r="L608" s="24">
        <f t="shared" si="210"/>
        <v>16.38</v>
      </c>
      <c r="M608" s="541"/>
    </row>
    <row r="609" spans="1:13" s="6" customFormat="1" ht="18.75" customHeight="1" outlineLevel="1" x14ac:dyDescent="0.25">
      <c r="A609" s="721"/>
      <c r="B609" s="416" t="s">
        <v>23</v>
      </c>
      <c r="C609" s="416"/>
      <c r="D609" s="36">
        <v>0</v>
      </c>
      <c r="E609" s="36">
        <v>0</v>
      </c>
      <c r="F609" s="36"/>
      <c r="G609" s="64" t="e">
        <f t="shared" si="184"/>
        <v>#DIV/0!</v>
      </c>
      <c r="H609" s="21"/>
      <c r="I609" s="64" t="e">
        <f t="shared" si="212"/>
        <v>#DIV/0!</v>
      </c>
      <c r="J609" s="64" t="e">
        <f t="shared" si="196"/>
        <v>#DIV/0!</v>
      </c>
      <c r="K609" s="36">
        <f t="shared" si="191"/>
        <v>0</v>
      </c>
      <c r="L609" s="24">
        <f t="shared" si="210"/>
        <v>0</v>
      </c>
      <c r="M609" s="541"/>
    </row>
    <row r="610" spans="1:13" s="6" customFormat="1" ht="78" customHeight="1" x14ac:dyDescent="0.25">
      <c r="A610" s="721" t="s">
        <v>84</v>
      </c>
      <c r="B610" s="16" t="s">
        <v>813</v>
      </c>
      <c r="C610" s="16" t="s">
        <v>212</v>
      </c>
      <c r="D610" s="19">
        <f>SUM(D611:D614)</f>
        <v>10814.04</v>
      </c>
      <c r="E610" s="19">
        <f t="shared" ref="E610:F610" si="220">SUM(E611:E614)</f>
        <v>10814.04</v>
      </c>
      <c r="F610" s="19">
        <f t="shared" si="220"/>
        <v>10504.05</v>
      </c>
      <c r="G610" s="90">
        <f t="shared" si="184"/>
        <v>0.97099999999999997</v>
      </c>
      <c r="H610" s="19">
        <f t="shared" ref="H610" si="221">SUM(H611:H614)</f>
        <v>10504.05</v>
      </c>
      <c r="I610" s="90">
        <f t="shared" si="212"/>
        <v>0.97099999999999997</v>
      </c>
      <c r="J610" s="90">
        <f t="shared" si="196"/>
        <v>1</v>
      </c>
      <c r="K610" s="19">
        <f>SUM(K611:K614)</f>
        <v>10504.05</v>
      </c>
      <c r="L610" s="24">
        <f t="shared" si="210"/>
        <v>309.99</v>
      </c>
      <c r="M610" s="541" t="s">
        <v>1189</v>
      </c>
    </row>
    <row r="611" spans="1:13" s="6" customFormat="1" outlineLevel="1" x14ac:dyDescent="0.25">
      <c r="A611" s="721"/>
      <c r="B611" s="416" t="s">
        <v>22</v>
      </c>
      <c r="C611" s="416"/>
      <c r="D611" s="36"/>
      <c r="E611" s="18"/>
      <c r="F611" s="36"/>
      <c r="G611" s="92" t="e">
        <f t="shared" si="184"/>
        <v>#DIV/0!</v>
      </c>
      <c r="H611" s="21"/>
      <c r="I611" s="64" t="e">
        <f t="shared" si="212"/>
        <v>#DIV/0!</v>
      </c>
      <c r="J611" s="64" t="e">
        <f t="shared" si="196"/>
        <v>#DIV/0!</v>
      </c>
      <c r="K611" s="36">
        <f t="shared" si="191"/>
        <v>0</v>
      </c>
      <c r="L611" s="24">
        <f t="shared" si="210"/>
        <v>0</v>
      </c>
      <c r="M611" s="541"/>
    </row>
    <row r="612" spans="1:13" s="6" customFormat="1" outlineLevel="1" x14ac:dyDescent="0.25">
      <c r="A612" s="721"/>
      <c r="B612" s="416" t="s">
        <v>21</v>
      </c>
      <c r="C612" s="416"/>
      <c r="D612" s="36"/>
      <c r="E612" s="18"/>
      <c r="F612" s="36"/>
      <c r="G612" s="92" t="e">
        <f t="shared" si="184"/>
        <v>#DIV/0!</v>
      </c>
      <c r="H612" s="21"/>
      <c r="I612" s="64" t="e">
        <f t="shared" si="212"/>
        <v>#DIV/0!</v>
      </c>
      <c r="J612" s="64" t="e">
        <f t="shared" si="196"/>
        <v>#DIV/0!</v>
      </c>
      <c r="K612" s="36">
        <f t="shared" si="191"/>
        <v>0</v>
      </c>
      <c r="L612" s="24">
        <f t="shared" si="210"/>
        <v>0</v>
      </c>
      <c r="M612" s="541"/>
    </row>
    <row r="613" spans="1:13" s="6" customFormat="1" outlineLevel="1" x14ac:dyDescent="0.25">
      <c r="A613" s="721"/>
      <c r="B613" s="416" t="s">
        <v>41</v>
      </c>
      <c r="C613" s="416"/>
      <c r="D613" s="36">
        <v>10814.04</v>
      </c>
      <c r="E613" s="36">
        <v>10814.04</v>
      </c>
      <c r="F613" s="36">
        <v>10504.05</v>
      </c>
      <c r="G613" s="60">
        <f t="shared" si="184"/>
        <v>0.97099999999999997</v>
      </c>
      <c r="H613" s="36">
        <v>10504.05</v>
      </c>
      <c r="I613" s="60">
        <f t="shared" si="212"/>
        <v>0.97099999999999997</v>
      </c>
      <c r="J613" s="60">
        <f t="shared" si="196"/>
        <v>1</v>
      </c>
      <c r="K613" s="36">
        <v>10504.05</v>
      </c>
      <c r="L613" s="24">
        <f t="shared" si="210"/>
        <v>309.99</v>
      </c>
      <c r="M613" s="541"/>
    </row>
    <row r="614" spans="1:13" s="6" customFormat="1" outlineLevel="1" x14ac:dyDescent="0.25">
      <c r="A614" s="721"/>
      <c r="B614" s="416" t="s">
        <v>23</v>
      </c>
      <c r="C614" s="416"/>
      <c r="D614" s="36"/>
      <c r="E614" s="18"/>
      <c r="F614" s="36"/>
      <c r="G614" s="92" t="e">
        <f t="shared" si="184"/>
        <v>#DIV/0!</v>
      </c>
      <c r="H614" s="21"/>
      <c r="I614" s="64" t="e">
        <f t="shared" si="212"/>
        <v>#DIV/0!</v>
      </c>
      <c r="J614" s="64" t="e">
        <f t="shared" si="196"/>
        <v>#DIV/0!</v>
      </c>
      <c r="K614" s="36">
        <f t="shared" ref="K614:K681" si="222">E614</f>
        <v>0</v>
      </c>
      <c r="L614" s="24">
        <f t="shared" si="210"/>
        <v>0</v>
      </c>
      <c r="M614" s="541"/>
    </row>
    <row r="615" spans="1:13" s="6" customFormat="1" ht="56.25" outlineLevel="1" x14ac:dyDescent="0.25">
      <c r="A615" s="721" t="s">
        <v>223</v>
      </c>
      <c r="B615" s="16" t="s">
        <v>602</v>
      </c>
      <c r="C615" s="16" t="s">
        <v>212</v>
      </c>
      <c r="D615" s="19">
        <f>SUM(D616:D619)</f>
        <v>2665</v>
      </c>
      <c r="E615" s="19">
        <f>SUM(E616:E619)</f>
        <v>2665</v>
      </c>
      <c r="F615" s="19">
        <f>SUM(F616:F619)</f>
        <v>2665</v>
      </c>
      <c r="G615" s="90">
        <f t="shared" si="184"/>
        <v>1</v>
      </c>
      <c r="H615" s="19">
        <f>SUM(H616:H619)</f>
        <v>2665</v>
      </c>
      <c r="I615" s="90">
        <f t="shared" si="212"/>
        <v>1</v>
      </c>
      <c r="J615" s="90">
        <f t="shared" si="196"/>
        <v>1</v>
      </c>
      <c r="K615" s="19">
        <f t="shared" si="222"/>
        <v>2665</v>
      </c>
      <c r="L615" s="24">
        <f t="shared" si="210"/>
        <v>0</v>
      </c>
      <c r="M615" s="541" t="s">
        <v>1404</v>
      </c>
    </row>
    <row r="616" spans="1:13" s="6" customFormat="1" outlineLevel="1" x14ac:dyDescent="0.25">
      <c r="A616" s="721"/>
      <c r="B616" s="416" t="s">
        <v>22</v>
      </c>
      <c r="C616" s="416"/>
      <c r="D616" s="36">
        <v>0</v>
      </c>
      <c r="E616" s="18">
        <v>0</v>
      </c>
      <c r="F616" s="36"/>
      <c r="G616" s="92" t="e">
        <f t="shared" si="184"/>
        <v>#DIV/0!</v>
      </c>
      <c r="H616" s="36"/>
      <c r="I616" s="64" t="e">
        <f t="shared" si="212"/>
        <v>#DIV/0!</v>
      </c>
      <c r="J616" s="64" t="e">
        <f t="shared" si="196"/>
        <v>#DIV/0!</v>
      </c>
      <c r="K616" s="36">
        <f t="shared" si="222"/>
        <v>0</v>
      </c>
      <c r="L616" s="24">
        <f t="shared" si="210"/>
        <v>0</v>
      </c>
      <c r="M616" s="541"/>
    </row>
    <row r="617" spans="1:13" s="6" customFormat="1" outlineLevel="1" x14ac:dyDescent="0.25">
      <c r="A617" s="721"/>
      <c r="B617" s="416" t="s">
        <v>21</v>
      </c>
      <c r="C617" s="416"/>
      <c r="D617" s="36">
        <v>2263.1</v>
      </c>
      <c r="E617" s="36">
        <v>2263.1</v>
      </c>
      <c r="F617" s="36">
        <v>2263.1</v>
      </c>
      <c r="G617" s="60">
        <f t="shared" si="184"/>
        <v>1</v>
      </c>
      <c r="H617" s="36">
        <v>2263.1</v>
      </c>
      <c r="I617" s="60">
        <f t="shared" si="212"/>
        <v>1</v>
      </c>
      <c r="J617" s="94">
        <f t="shared" si="196"/>
        <v>1</v>
      </c>
      <c r="K617" s="36">
        <f t="shared" si="222"/>
        <v>2263.1</v>
      </c>
      <c r="L617" s="24">
        <f t="shared" si="210"/>
        <v>0</v>
      </c>
      <c r="M617" s="541"/>
    </row>
    <row r="618" spans="1:13" s="6" customFormat="1" outlineLevel="1" x14ac:dyDescent="0.25">
      <c r="A618" s="721"/>
      <c r="B618" s="416" t="s">
        <v>41</v>
      </c>
      <c r="C618" s="416"/>
      <c r="D618" s="36">
        <v>401.9</v>
      </c>
      <c r="E618" s="36">
        <v>401.9</v>
      </c>
      <c r="F618" s="36">
        <v>401.9</v>
      </c>
      <c r="G618" s="60">
        <f t="shared" si="184"/>
        <v>1</v>
      </c>
      <c r="H618" s="36">
        <v>401.9</v>
      </c>
      <c r="I618" s="60">
        <f t="shared" si="212"/>
        <v>1</v>
      </c>
      <c r="J618" s="94">
        <f t="shared" si="196"/>
        <v>1</v>
      </c>
      <c r="K618" s="36">
        <f t="shared" si="222"/>
        <v>401.9</v>
      </c>
      <c r="L618" s="24">
        <f t="shared" si="210"/>
        <v>0</v>
      </c>
      <c r="M618" s="541"/>
    </row>
    <row r="619" spans="1:13" s="6" customFormat="1" outlineLevel="1" x14ac:dyDescent="0.25">
      <c r="A619" s="721"/>
      <c r="B619" s="416" t="s">
        <v>23</v>
      </c>
      <c r="C619" s="416"/>
      <c r="D619" s="36">
        <v>0</v>
      </c>
      <c r="E619" s="18">
        <v>0</v>
      </c>
      <c r="F619" s="36"/>
      <c r="G619" s="92" t="e">
        <f t="shared" si="184"/>
        <v>#DIV/0!</v>
      </c>
      <c r="H619" s="36"/>
      <c r="I619" s="64" t="e">
        <f t="shared" si="212"/>
        <v>#DIV/0!</v>
      </c>
      <c r="J619" s="64" t="e">
        <f t="shared" si="196"/>
        <v>#DIV/0!</v>
      </c>
      <c r="K619" s="36">
        <f t="shared" si="222"/>
        <v>0</v>
      </c>
      <c r="L619" s="24">
        <f t="shared" si="210"/>
        <v>0</v>
      </c>
      <c r="M619" s="541"/>
    </row>
    <row r="620" spans="1:13" s="6" customFormat="1" ht="58.5" x14ac:dyDescent="0.25">
      <c r="A620" s="715" t="s">
        <v>85</v>
      </c>
      <c r="B620" s="81" t="s">
        <v>66</v>
      </c>
      <c r="C620" s="81" t="s">
        <v>212</v>
      </c>
      <c r="D620" s="54">
        <f>SUM(D621:D624)</f>
        <v>504375.32</v>
      </c>
      <c r="E620" s="54">
        <f t="shared" ref="E620:F620" si="223">SUM(E621:E624)</f>
        <v>505528.12</v>
      </c>
      <c r="F620" s="54">
        <f t="shared" si="223"/>
        <v>501691.56</v>
      </c>
      <c r="G620" s="91">
        <f t="shared" si="184"/>
        <v>0.99199999999999999</v>
      </c>
      <c r="H620" s="54">
        <f>SUM(H621:H623)</f>
        <v>437556.25</v>
      </c>
      <c r="I620" s="91">
        <f t="shared" si="212"/>
        <v>0.86599999999999999</v>
      </c>
      <c r="J620" s="91">
        <f t="shared" si="196"/>
        <v>0.872</v>
      </c>
      <c r="K620" s="54">
        <f>SUM(K621:K624)</f>
        <v>501632.17</v>
      </c>
      <c r="L620" s="24">
        <f t="shared" si="210"/>
        <v>67971.87</v>
      </c>
      <c r="M620" s="542"/>
    </row>
    <row r="621" spans="1:13" s="6" customFormat="1" ht="29.25" customHeight="1" outlineLevel="1" x14ac:dyDescent="0.25">
      <c r="A621" s="715"/>
      <c r="B621" s="416" t="s">
        <v>22</v>
      </c>
      <c r="C621" s="416"/>
      <c r="D621" s="36">
        <f>D626+D631+D636+D641+D646</f>
        <v>0</v>
      </c>
      <c r="E621" s="36">
        <f>E626+E631+E636+E641+E646</f>
        <v>0</v>
      </c>
      <c r="F621" s="36">
        <f>F626+F631+F636+F641+F646</f>
        <v>0</v>
      </c>
      <c r="G621" s="64" t="e">
        <f t="shared" si="184"/>
        <v>#DIV/0!</v>
      </c>
      <c r="H621" s="36">
        <f t="shared" ref="H621:K624" si="224">H626+H631+H636+H641+H646</f>
        <v>0</v>
      </c>
      <c r="I621" s="64" t="e">
        <f t="shared" si="212"/>
        <v>#DIV/0!</v>
      </c>
      <c r="J621" s="64" t="e">
        <f t="shared" si="196"/>
        <v>#DIV/0!</v>
      </c>
      <c r="K621" s="36">
        <f t="shared" si="224"/>
        <v>0</v>
      </c>
      <c r="L621" s="24">
        <f t="shared" si="210"/>
        <v>0</v>
      </c>
      <c r="M621" s="542"/>
    </row>
    <row r="622" spans="1:13" s="6" customFormat="1" ht="28.5" customHeight="1" outlineLevel="1" x14ac:dyDescent="0.25">
      <c r="A622" s="715"/>
      <c r="B622" s="416" t="s">
        <v>21</v>
      </c>
      <c r="C622" s="416"/>
      <c r="D622" s="36">
        <f t="shared" ref="D622:F624" si="225">D627+D632+D637+D642+D647</f>
        <v>6000</v>
      </c>
      <c r="E622" s="36">
        <f t="shared" si="225"/>
        <v>6000</v>
      </c>
      <c r="F622" s="36">
        <f t="shared" si="225"/>
        <v>6000</v>
      </c>
      <c r="G622" s="60">
        <f t="shared" si="184"/>
        <v>1</v>
      </c>
      <c r="H622" s="36">
        <f t="shared" si="224"/>
        <v>5940</v>
      </c>
      <c r="I622" s="60">
        <f t="shared" si="212"/>
        <v>0.99</v>
      </c>
      <c r="J622" s="60">
        <f t="shared" si="196"/>
        <v>0.99</v>
      </c>
      <c r="K622" s="36">
        <f t="shared" si="224"/>
        <v>5940</v>
      </c>
      <c r="L622" s="24">
        <f t="shared" si="210"/>
        <v>60</v>
      </c>
      <c r="M622" s="542"/>
    </row>
    <row r="623" spans="1:13" s="6" customFormat="1" ht="28.5" customHeight="1" outlineLevel="1" x14ac:dyDescent="0.25">
      <c r="A623" s="715"/>
      <c r="B623" s="416" t="s">
        <v>41</v>
      </c>
      <c r="C623" s="416"/>
      <c r="D623" s="36">
        <f t="shared" si="225"/>
        <v>432592.08</v>
      </c>
      <c r="E623" s="36">
        <f t="shared" si="225"/>
        <v>432592.08</v>
      </c>
      <c r="F623" s="36">
        <f t="shared" si="225"/>
        <v>431616.25</v>
      </c>
      <c r="G623" s="60">
        <f t="shared" si="184"/>
        <v>0.998</v>
      </c>
      <c r="H623" s="36">
        <f t="shared" si="224"/>
        <v>431616.25</v>
      </c>
      <c r="I623" s="60">
        <f t="shared" si="212"/>
        <v>0.998</v>
      </c>
      <c r="J623" s="60">
        <f t="shared" si="196"/>
        <v>1</v>
      </c>
      <c r="K623" s="36">
        <f t="shared" si="224"/>
        <v>431616.86</v>
      </c>
      <c r="L623" s="24">
        <f t="shared" si="210"/>
        <v>975.83</v>
      </c>
      <c r="M623" s="542"/>
    </row>
    <row r="624" spans="1:13" s="6" customFormat="1" ht="22.5" customHeight="1" outlineLevel="1" x14ac:dyDescent="0.25">
      <c r="A624" s="715"/>
      <c r="B624" s="416" t="s">
        <v>23</v>
      </c>
      <c r="C624" s="416"/>
      <c r="D624" s="36">
        <f t="shared" si="225"/>
        <v>65783.240000000005</v>
      </c>
      <c r="E624" s="36">
        <f t="shared" si="225"/>
        <v>66936.039999999994</v>
      </c>
      <c r="F624" s="36">
        <f t="shared" si="225"/>
        <v>64075.31</v>
      </c>
      <c r="G624" s="60">
        <f t="shared" si="184"/>
        <v>0.95699999999999996</v>
      </c>
      <c r="H624" s="36">
        <f t="shared" si="224"/>
        <v>64075.31</v>
      </c>
      <c r="I624" s="60">
        <f t="shared" si="212"/>
        <v>0.95699999999999996</v>
      </c>
      <c r="J624" s="60">
        <f t="shared" si="196"/>
        <v>1</v>
      </c>
      <c r="K624" s="36">
        <f t="shared" si="224"/>
        <v>64075.31</v>
      </c>
      <c r="L624" s="24">
        <f t="shared" si="210"/>
        <v>2860.73</v>
      </c>
      <c r="M624" s="542"/>
    </row>
    <row r="625" spans="1:13" s="6" customFormat="1" ht="131.25" x14ac:dyDescent="0.25">
      <c r="A625" s="721" t="s">
        <v>86</v>
      </c>
      <c r="B625" s="16" t="s">
        <v>603</v>
      </c>
      <c r="C625" s="16" t="s">
        <v>212</v>
      </c>
      <c r="D625" s="19">
        <f>SUM(D626:D629)</f>
        <v>197524.55</v>
      </c>
      <c r="E625" s="19">
        <f t="shared" ref="E625:F625" si="226">SUM(E626:E629)</f>
        <v>198677.35</v>
      </c>
      <c r="F625" s="19">
        <f t="shared" si="226"/>
        <v>198315.23</v>
      </c>
      <c r="G625" s="90">
        <f t="shared" si="184"/>
        <v>0.998</v>
      </c>
      <c r="H625" s="19">
        <f>SUM(H626:H629)</f>
        <v>198315.23</v>
      </c>
      <c r="I625" s="90">
        <f t="shared" si="212"/>
        <v>0.998</v>
      </c>
      <c r="J625" s="90">
        <f t="shared" si="196"/>
        <v>1</v>
      </c>
      <c r="K625" s="19">
        <f>SUM(K626:K629)</f>
        <v>198315.23</v>
      </c>
      <c r="L625" s="24">
        <f t="shared" si="210"/>
        <v>362.12</v>
      </c>
      <c r="M625" s="541" t="s">
        <v>1405</v>
      </c>
    </row>
    <row r="626" spans="1:13" s="6" customFormat="1" outlineLevel="1" x14ac:dyDescent="0.25">
      <c r="A626" s="721"/>
      <c r="B626" s="416" t="s">
        <v>22</v>
      </c>
      <c r="C626" s="416"/>
      <c r="D626" s="36">
        <v>0</v>
      </c>
      <c r="E626" s="18">
        <v>0</v>
      </c>
      <c r="F626" s="36"/>
      <c r="G626" s="92" t="e">
        <f t="shared" si="184"/>
        <v>#DIV/0!</v>
      </c>
      <c r="H626" s="36"/>
      <c r="I626" s="64" t="e">
        <f t="shared" si="212"/>
        <v>#DIV/0!</v>
      </c>
      <c r="J626" s="64" t="e">
        <f t="shared" si="196"/>
        <v>#DIV/0!</v>
      </c>
      <c r="K626" s="36">
        <f t="shared" si="222"/>
        <v>0</v>
      </c>
      <c r="L626" s="24">
        <f t="shared" si="210"/>
        <v>0</v>
      </c>
      <c r="M626" s="541"/>
    </row>
    <row r="627" spans="1:13" s="6" customFormat="1" outlineLevel="1" x14ac:dyDescent="0.25">
      <c r="A627" s="721"/>
      <c r="B627" s="416" t="s">
        <v>21</v>
      </c>
      <c r="C627" s="416"/>
      <c r="D627" s="36">
        <v>0</v>
      </c>
      <c r="E627" s="36">
        <v>0</v>
      </c>
      <c r="F627" s="36"/>
      <c r="G627" s="92" t="e">
        <f t="shared" si="184"/>
        <v>#DIV/0!</v>
      </c>
      <c r="H627" s="36"/>
      <c r="I627" s="64" t="e">
        <f t="shared" si="212"/>
        <v>#DIV/0!</v>
      </c>
      <c r="J627" s="64" t="e">
        <f t="shared" si="196"/>
        <v>#DIV/0!</v>
      </c>
      <c r="K627" s="36">
        <f t="shared" si="222"/>
        <v>0</v>
      </c>
      <c r="L627" s="24">
        <f t="shared" si="210"/>
        <v>0</v>
      </c>
      <c r="M627" s="541"/>
    </row>
    <row r="628" spans="1:13" s="6" customFormat="1" outlineLevel="1" x14ac:dyDescent="0.25">
      <c r="A628" s="721"/>
      <c r="B628" s="416" t="s">
        <v>41</v>
      </c>
      <c r="C628" s="416"/>
      <c r="D628" s="36">
        <v>173792.39</v>
      </c>
      <c r="E628" s="36">
        <v>173792.39</v>
      </c>
      <c r="F628" s="36">
        <v>173430.27</v>
      </c>
      <c r="G628" s="60">
        <f t="shared" si="184"/>
        <v>0.998</v>
      </c>
      <c r="H628" s="36">
        <v>173430.27</v>
      </c>
      <c r="I628" s="60">
        <f t="shared" si="212"/>
        <v>0.998</v>
      </c>
      <c r="J628" s="60">
        <f t="shared" ref="J628:J695" si="227">H628/F628</f>
        <v>1</v>
      </c>
      <c r="K628" s="36">
        <v>173430.27</v>
      </c>
      <c r="L628" s="24">
        <f t="shared" si="210"/>
        <v>362.12</v>
      </c>
      <c r="M628" s="541"/>
    </row>
    <row r="629" spans="1:13" s="6" customFormat="1" outlineLevel="1" x14ac:dyDescent="0.25">
      <c r="A629" s="721"/>
      <c r="B629" s="416" t="s">
        <v>23</v>
      </c>
      <c r="C629" s="416"/>
      <c r="D629" s="24">
        <v>23732.16</v>
      </c>
      <c r="E629" s="36">
        <v>24884.959999999999</v>
      </c>
      <c r="F629" s="36">
        <v>24884.959999999999</v>
      </c>
      <c r="G629" s="60">
        <f t="shared" si="184"/>
        <v>1</v>
      </c>
      <c r="H629" s="36">
        <v>24884.959999999999</v>
      </c>
      <c r="I629" s="60">
        <f t="shared" si="212"/>
        <v>1</v>
      </c>
      <c r="J629" s="60">
        <f t="shared" si="227"/>
        <v>1</v>
      </c>
      <c r="K629" s="36">
        <v>24884.959999999999</v>
      </c>
      <c r="L629" s="24">
        <f t="shared" si="210"/>
        <v>0</v>
      </c>
      <c r="M629" s="541"/>
    </row>
    <row r="630" spans="1:13" s="6" customFormat="1" ht="222" customHeight="1" x14ac:dyDescent="0.25">
      <c r="A630" s="722" t="s">
        <v>88</v>
      </c>
      <c r="B630" s="16" t="s">
        <v>604</v>
      </c>
      <c r="C630" s="16" t="s">
        <v>212</v>
      </c>
      <c r="D630" s="19">
        <f>SUM(D631:D634)</f>
        <v>6060.61</v>
      </c>
      <c r="E630" s="19">
        <f t="shared" ref="E630:F630" si="228">SUM(E631:E634)</f>
        <v>6060.61</v>
      </c>
      <c r="F630" s="19">
        <f t="shared" si="228"/>
        <v>6060</v>
      </c>
      <c r="G630" s="90">
        <f t="shared" si="184"/>
        <v>1</v>
      </c>
      <c r="H630" s="36">
        <f>SUM(H631:H634)</f>
        <v>6000</v>
      </c>
      <c r="I630" s="60">
        <f t="shared" si="212"/>
        <v>0.99</v>
      </c>
      <c r="J630" s="60">
        <f t="shared" si="227"/>
        <v>0.99</v>
      </c>
      <c r="K630" s="19">
        <f>SUM(K631:K634)</f>
        <v>6000.61</v>
      </c>
      <c r="L630" s="24">
        <f t="shared" si="210"/>
        <v>60.61</v>
      </c>
      <c r="M630" s="759" t="s">
        <v>1188</v>
      </c>
    </row>
    <row r="631" spans="1:13" s="6" customFormat="1" ht="18.75" customHeight="1" outlineLevel="1" x14ac:dyDescent="0.25">
      <c r="A631" s="723"/>
      <c r="B631" s="416" t="s">
        <v>22</v>
      </c>
      <c r="C631" s="416"/>
      <c r="D631" s="36">
        <v>0</v>
      </c>
      <c r="E631" s="18">
        <v>0</v>
      </c>
      <c r="F631" s="36"/>
      <c r="G631" s="92" t="e">
        <f t="shared" si="184"/>
        <v>#DIV/0!</v>
      </c>
      <c r="H631" s="36"/>
      <c r="I631" s="64" t="e">
        <f t="shared" si="212"/>
        <v>#DIV/0!</v>
      </c>
      <c r="J631" s="64" t="e">
        <f t="shared" si="227"/>
        <v>#DIV/0!</v>
      </c>
      <c r="K631" s="36">
        <f t="shared" si="222"/>
        <v>0</v>
      </c>
      <c r="L631" s="24">
        <f t="shared" si="210"/>
        <v>0</v>
      </c>
      <c r="M631" s="760"/>
    </row>
    <row r="632" spans="1:13" s="6" customFormat="1" outlineLevel="1" x14ac:dyDescent="0.25">
      <c r="A632" s="723"/>
      <c r="B632" s="416" t="s">
        <v>21</v>
      </c>
      <c r="C632" s="416"/>
      <c r="D632" s="36">
        <v>6000</v>
      </c>
      <c r="E632" s="36">
        <v>6000</v>
      </c>
      <c r="F632" s="36">
        <v>6000</v>
      </c>
      <c r="G632" s="60">
        <f t="shared" si="184"/>
        <v>1</v>
      </c>
      <c r="H632" s="36">
        <v>5940</v>
      </c>
      <c r="I632" s="60">
        <f t="shared" si="212"/>
        <v>0.99</v>
      </c>
      <c r="J632" s="60">
        <f t="shared" si="227"/>
        <v>0.99</v>
      </c>
      <c r="K632" s="36">
        <v>5940</v>
      </c>
      <c r="L632" s="24">
        <f t="shared" si="210"/>
        <v>60</v>
      </c>
      <c r="M632" s="760"/>
    </row>
    <row r="633" spans="1:13" s="6" customFormat="1" outlineLevel="1" x14ac:dyDescent="0.25">
      <c r="A633" s="723"/>
      <c r="B633" s="416" t="s">
        <v>41</v>
      </c>
      <c r="C633" s="416"/>
      <c r="D633" s="36">
        <v>60.61</v>
      </c>
      <c r="E633" s="36">
        <v>60.61</v>
      </c>
      <c r="F633" s="36">
        <v>60</v>
      </c>
      <c r="G633" s="60">
        <f t="shared" si="184"/>
        <v>0.99</v>
      </c>
      <c r="H633" s="36">
        <v>60</v>
      </c>
      <c r="I633" s="60">
        <f t="shared" si="212"/>
        <v>0.99</v>
      </c>
      <c r="J633" s="60">
        <f t="shared" si="227"/>
        <v>1</v>
      </c>
      <c r="K633" s="36">
        <f t="shared" si="222"/>
        <v>60.61</v>
      </c>
      <c r="L633" s="24">
        <f t="shared" si="210"/>
        <v>0.61</v>
      </c>
      <c r="M633" s="760"/>
    </row>
    <row r="634" spans="1:13" s="6" customFormat="1" outlineLevel="1" x14ac:dyDescent="0.25">
      <c r="A634" s="724"/>
      <c r="B634" s="416" t="s">
        <v>23</v>
      </c>
      <c r="C634" s="416"/>
      <c r="D634" s="36">
        <v>0</v>
      </c>
      <c r="E634" s="18">
        <v>0</v>
      </c>
      <c r="F634" s="36"/>
      <c r="G634" s="92" t="e">
        <f t="shared" si="184"/>
        <v>#DIV/0!</v>
      </c>
      <c r="H634" s="36"/>
      <c r="I634" s="64" t="e">
        <f t="shared" si="212"/>
        <v>#DIV/0!</v>
      </c>
      <c r="J634" s="64" t="e">
        <f t="shared" si="227"/>
        <v>#DIV/0!</v>
      </c>
      <c r="K634" s="36">
        <f t="shared" si="222"/>
        <v>0</v>
      </c>
      <c r="L634" s="24">
        <f t="shared" si="210"/>
        <v>0</v>
      </c>
      <c r="M634" s="761"/>
    </row>
    <row r="635" spans="1:13" s="6" customFormat="1" ht="150" customHeight="1" x14ac:dyDescent="0.25">
      <c r="A635" s="721" t="s">
        <v>89</v>
      </c>
      <c r="B635" s="16" t="s">
        <v>605</v>
      </c>
      <c r="C635" s="16" t="s">
        <v>212</v>
      </c>
      <c r="D635" s="19">
        <f>SUM(D636:D639)</f>
        <v>294098.61</v>
      </c>
      <c r="E635" s="19">
        <f t="shared" ref="E635:F635" si="229">SUM(E636:E639)</f>
        <v>294098.61</v>
      </c>
      <c r="F635" s="19">
        <f t="shared" si="229"/>
        <v>291237.88</v>
      </c>
      <c r="G635" s="90">
        <f t="shared" si="184"/>
        <v>0.99</v>
      </c>
      <c r="H635" s="19">
        <f>SUM(H636:H639)</f>
        <v>291237.88</v>
      </c>
      <c r="I635" s="60">
        <f t="shared" si="212"/>
        <v>0.99</v>
      </c>
      <c r="J635" s="90">
        <f t="shared" si="227"/>
        <v>1</v>
      </c>
      <c r="K635" s="19">
        <f>SUM(K636:K639)</f>
        <v>291237.88</v>
      </c>
      <c r="L635" s="24">
        <f t="shared" si="210"/>
        <v>2860.73</v>
      </c>
      <c r="M635" s="477" t="s">
        <v>1187</v>
      </c>
    </row>
    <row r="636" spans="1:13" s="6" customFormat="1" ht="33" customHeight="1" outlineLevel="1" x14ac:dyDescent="0.25">
      <c r="A636" s="721"/>
      <c r="B636" s="416" t="s">
        <v>22</v>
      </c>
      <c r="C636" s="416"/>
      <c r="D636" s="36">
        <v>0</v>
      </c>
      <c r="E636" s="18">
        <v>0</v>
      </c>
      <c r="F636" s="36"/>
      <c r="G636" s="92" t="e">
        <f t="shared" si="184"/>
        <v>#DIV/0!</v>
      </c>
      <c r="H636" s="21"/>
      <c r="I636" s="64" t="e">
        <f t="shared" si="212"/>
        <v>#DIV/0!</v>
      </c>
      <c r="J636" s="60"/>
      <c r="K636" s="36">
        <f t="shared" si="222"/>
        <v>0</v>
      </c>
      <c r="L636" s="24">
        <f t="shared" si="210"/>
        <v>0</v>
      </c>
      <c r="M636" s="477"/>
    </row>
    <row r="637" spans="1:13" s="6" customFormat="1" ht="33" customHeight="1" outlineLevel="1" x14ac:dyDescent="0.25">
      <c r="A637" s="721"/>
      <c r="B637" s="416" t="s">
        <v>21</v>
      </c>
      <c r="C637" s="416"/>
      <c r="D637" s="36">
        <v>0</v>
      </c>
      <c r="E637" s="18">
        <v>0</v>
      </c>
      <c r="F637" s="36"/>
      <c r="G637" s="92" t="e">
        <f t="shared" si="184"/>
        <v>#DIV/0!</v>
      </c>
      <c r="H637" s="21"/>
      <c r="I637" s="64" t="e">
        <f t="shared" si="212"/>
        <v>#DIV/0!</v>
      </c>
      <c r="J637" s="60"/>
      <c r="K637" s="36">
        <f t="shared" si="222"/>
        <v>0</v>
      </c>
      <c r="L637" s="24">
        <f t="shared" si="210"/>
        <v>0</v>
      </c>
      <c r="M637" s="477"/>
    </row>
    <row r="638" spans="1:13" s="6" customFormat="1" ht="25.5" customHeight="1" outlineLevel="1" x14ac:dyDescent="0.25">
      <c r="A638" s="721"/>
      <c r="B638" s="416" t="s">
        <v>41</v>
      </c>
      <c r="C638" s="416"/>
      <c r="D638" s="36">
        <v>252047.53</v>
      </c>
      <c r="E638" s="36">
        <v>252047.53</v>
      </c>
      <c r="F638" s="36">
        <v>252047.53</v>
      </c>
      <c r="G638" s="60">
        <f t="shared" si="184"/>
        <v>1</v>
      </c>
      <c r="H638" s="36">
        <v>252047.53</v>
      </c>
      <c r="I638" s="60">
        <f t="shared" si="212"/>
        <v>1</v>
      </c>
      <c r="J638" s="60">
        <f t="shared" si="227"/>
        <v>1</v>
      </c>
      <c r="K638" s="36">
        <v>252047.53</v>
      </c>
      <c r="L638" s="24">
        <f t="shared" si="210"/>
        <v>0</v>
      </c>
      <c r="M638" s="477"/>
    </row>
    <row r="639" spans="1:13" s="6" customFormat="1" ht="33" customHeight="1" outlineLevel="1" x14ac:dyDescent="0.25">
      <c r="A639" s="721"/>
      <c r="B639" s="416" t="s">
        <v>23</v>
      </c>
      <c r="C639" s="416"/>
      <c r="D639" s="24">
        <v>42051.08</v>
      </c>
      <c r="E639" s="24">
        <v>42051.08</v>
      </c>
      <c r="F639" s="36">
        <v>39190.35</v>
      </c>
      <c r="G639" s="60">
        <f t="shared" si="184"/>
        <v>0.93200000000000005</v>
      </c>
      <c r="H639" s="36">
        <v>39190.35</v>
      </c>
      <c r="I639" s="60">
        <f t="shared" si="212"/>
        <v>0.93200000000000005</v>
      </c>
      <c r="J639" s="60">
        <f t="shared" si="227"/>
        <v>1</v>
      </c>
      <c r="K639" s="36">
        <v>39190.35</v>
      </c>
      <c r="L639" s="24">
        <f t="shared" si="210"/>
        <v>2860.73</v>
      </c>
      <c r="M639" s="477"/>
    </row>
    <row r="640" spans="1:13" s="6" customFormat="1" ht="168.75" x14ac:dyDescent="0.25">
      <c r="A640" s="721" t="s">
        <v>224</v>
      </c>
      <c r="B640" s="16" t="s">
        <v>884</v>
      </c>
      <c r="C640" s="16" t="s">
        <v>212</v>
      </c>
      <c r="D640" s="19">
        <f>SUM(D641:D644)</f>
        <v>6511.92</v>
      </c>
      <c r="E640" s="19">
        <f t="shared" ref="E640:H640" si="230">SUM(E641:E644)</f>
        <v>6511.92</v>
      </c>
      <c r="F640" s="19">
        <f t="shared" si="230"/>
        <v>5911.21</v>
      </c>
      <c r="G640" s="90">
        <f t="shared" si="184"/>
        <v>0.90800000000000003</v>
      </c>
      <c r="H640" s="19">
        <f t="shared" si="230"/>
        <v>5911.21</v>
      </c>
      <c r="I640" s="60">
        <f t="shared" si="212"/>
        <v>0.90800000000000003</v>
      </c>
      <c r="J640" s="90">
        <f t="shared" ref="J640:J649" si="231">H640/F640</f>
        <v>1</v>
      </c>
      <c r="K640" s="19">
        <f>SUM(K641:K644)</f>
        <v>5911.21</v>
      </c>
      <c r="L640" s="24">
        <f t="shared" si="210"/>
        <v>600.71</v>
      </c>
      <c r="M640" s="541" t="s">
        <v>1186</v>
      </c>
    </row>
    <row r="641" spans="1:13" s="6" customFormat="1" outlineLevel="1" x14ac:dyDescent="0.25">
      <c r="A641" s="721"/>
      <c r="B641" s="416" t="s">
        <v>22</v>
      </c>
      <c r="C641" s="416"/>
      <c r="D641" s="36"/>
      <c r="E641" s="36"/>
      <c r="F641" s="36"/>
      <c r="G641" s="64" t="e">
        <f t="shared" si="184"/>
        <v>#DIV/0!</v>
      </c>
      <c r="H641" s="21"/>
      <c r="I641" s="64" t="e">
        <f t="shared" si="212"/>
        <v>#DIV/0!</v>
      </c>
      <c r="J641" s="64" t="e">
        <f t="shared" si="231"/>
        <v>#DIV/0!</v>
      </c>
      <c r="K641" s="36">
        <f t="shared" si="222"/>
        <v>0</v>
      </c>
      <c r="L641" s="24">
        <f t="shared" si="210"/>
        <v>0</v>
      </c>
      <c r="M641" s="541"/>
    </row>
    <row r="642" spans="1:13" s="6" customFormat="1" outlineLevel="1" x14ac:dyDescent="0.25">
      <c r="A642" s="721"/>
      <c r="B642" s="416" t="s">
        <v>21</v>
      </c>
      <c r="C642" s="416"/>
      <c r="D642" s="36"/>
      <c r="E642" s="36"/>
      <c r="F642" s="36"/>
      <c r="G642" s="64" t="e">
        <f t="shared" si="184"/>
        <v>#DIV/0!</v>
      </c>
      <c r="H642" s="21"/>
      <c r="I642" s="64" t="e">
        <f t="shared" si="212"/>
        <v>#DIV/0!</v>
      </c>
      <c r="J642" s="64" t="e">
        <f t="shared" si="231"/>
        <v>#DIV/0!</v>
      </c>
      <c r="K642" s="36">
        <f t="shared" si="222"/>
        <v>0</v>
      </c>
      <c r="L642" s="24">
        <f t="shared" si="210"/>
        <v>0</v>
      </c>
      <c r="M642" s="541"/>
    </row>
    <row r="643" spans="1:13" s="6" customFormat="1" outlineLevel="1" x14ac:dyDescent="0.25">
      <c r="A643" s="721"/>
      <c r="B643" s="416" t="s">
        <v>41</v>
      </c>
      <c r="C643" s="416"/>
      <c r="D643" s="36">
        <v>6511.92</v>
      </c>
      <c r="E643" s="36">
        <v>6511.92</v>
      </c>
      <c r="F643" s="36">
        <v>5911.21</v>
      </c>
      <c r="G643" s="60">
        <f t="shared" si="184"/>
        <v>0.90800000000000003</v>
      </c>
      <c r="H643" s="36">
        <v>5911.21</v>
      </c>
      <c r="I643" s="60">
        <f t="shared" si="212"/>
        <v>0.90800000000000003</v>
      </c>
      <c r="J643" s="60">
        <f t="shared" si="231"/>
        <v>1</v>
      </c>
      <c r="K643" s="24">
        <v>5911.21</v>
      </c>
      <c r="L643" s="24">
        <f t="shared" si="210"/>
        <v>600.71</v>
      </c>
      <c r="M643" s="541"/>
    </row>
    <row r="644" spans="1:13" s="6" customFormat="1" ht="33" customHeight="1" outlineLevel="1" x14ac:dyDescent="0.25">
      <c r="A644" s="721"/>
      <c r="B644" s="416" t="s">
        <v>23</v>
      </c>
      <c r="C644" s="416"/>
      <c r="D644" s="36"/>
      <c r="E644" s="36"/>
      <c r="F644" s="36"/>
      <c r="G644" s="92" t="e">
        <f t="shared" si="184"/>
        <v>#DIV/0!</v>
      </c>
      <c r="H644" s="21"/>
      <c r="I644" s="64" t="e">
        <f t="shared" si="212"/>
        <v>#DIV/0!</v>
      </c>
      <c r="J644" s="64" t="e">
        <f t="shared" si="231"/>
        <v>#DIV/0!</v>
      </c>
      <c r="K644" s="36">
        <f t="shared" si="222"/>
        <v>0</v>
      </c>
      <c r="L644" s="24">
        <f t="shared" si="210"/>
        <v>0</v>
      </c>
      <c r="M644" s="541"/>
    </row>
    <row r="645" spans="1:13" s="6" customFormat="1" ht="135.75" customHeight="1" outlineLevel="1" x14ac:dyDescent="0.25">
      <c r="A645" s="621" t="s">
        <v>1010</v>
      </c>
      <c r="B645" s="16" t="s">
        <v>885</v>
      </c>
      <c r="C645" s="16" t="s">
        <v>212</v>
      </c>
      <c r="D645" s="19">
        <f>SUM(D646:D649)</f>
        <v>179.63</v>
      </c>
      <c r="E645" s="19">
        <f t="shared" ref="E645:F645" si="232">SUM(E646:E649)</f>
        <v>179.63</v>
      </c>
      <c r="F645" s="19">
        <f t="shared" si="232"/>
        <v>167.24</v>
      </c>
      <c r="G645" s="90">
        <f t="shared" si="184"/>
        <v>0.93100000000000005</v>
      </c>
      <c r="H645" s="19">
        <f>SUM(H646:H649)</f>
        <v>167.24</v>
      </c>
      <c r="I645" s="90">
        <f t="shared" si="212"/>
        <v>0.93100000000000005</v>
      </c>
      <c r="J645" s="90">
        <f t="shared" si="231"/>
        <v>1</v>
      </c>
      <c r="K645" s="220">
        <f>SUM(K646:K649)</f>
        <v>167.24</v>
      </c>
      <c r="L645" s="24">
        <f t="shared" si="210"/>
        <v>12.39</v>
      </c>
      <c r="M645" s="541" t="s">
        <v>1185</v>
      </c>
    </row>
    <row r="646" spans="1:13" s="6" customFormat="1" outlineLevel="1" x14ac:dyDescent="0.25">
      <c r="A646" s="622"/>
      <c r="B646" s="416" t="s">
        <v>22</v>
      </c>
      <c r="C646" s="416"/>
      <c r="D646" s="36"/>
      <c r="E646" s="36"/>
      <c r="F646" s="36"/>
      <c r="G646" s="92" t="e">
        <f t="shared" si="184"/>
        <v>#DIV/0!</v>
      </c>
      <c r="H646" s="21"/>
      <c r="I646" s="64" t="e">
        <f t="shared" si="212"/>
        <v>#DIV/0!</v>
      </c>
      <c r="J646" s="64" t="e">
        <f t="shared" si="231"/>
        <v>#DIV/0!</v>
      </c>
      <c r="K646" s="36">
        <f>E646</f>
        <v>0</v>
      </c>
      <c r="L646" s="24">
        <f t="shared" si="210"/>
        <v>0</v>
      </c>
      <c r="M646" s="541"/>
    </row>
    <row r="647" spans="1:13" s="6" customFormat="1" outlineLevel="1" x14ac:dyDescent="0.25">
      <c r="A647" s="622"/>
      <c r="B647" s="416" t="s">
        <v>21</v>
      </c>
      <c r="C647" s="416"/>
      <c r="D647" s="36"/>
      <c r="E647" s="36"/>
      <c r="F647" s="36"/>
      <c r="G647" s="92" t="e">
        <f t="shared" si="184"/>
        <v>#DIV/0!</v>
      </c>
      <c r="H647" s="21"/>
      <c r="I647" s="64" t="e">
        <f t="shared" si="212"/>
        <v>#DIV/0!</v>
      </c>
      <c r="J647" s="64" t="e">
        <f t="shared" si="231"/>
        <v>#DIV/0!</v>
      </c>
      <c r="K647" s="36">
        <f t="shared" ref="K647:K649" si="233">E647</f>
        <v>0</v>
      </c>
      <c r="L647" s="24">
        <f t="shared" si="210"/>
        <v>0</v>
      </c>
      <c r="M647" s="541"/>
    </row>
    <row r="648" spans="1:13" s="6" customFormat="1" outlineLevel="1" x14ac:dyDescent="0.25">
      <c r="A648" s="622"/>
      <c r="B648" s="416" t="s">
        <v>41</v>
      </c>
      <c r="C648" s="416"/>
      <c r="D648" s="36">
        <v>179.63</v>
      </c>
      <c r="E648" s="36">
        <v>179.63</v>
      </c>
      <c r="F648" s="36">
        <v>167.24</v>
      </c>
      <c r="G648" s="60">
        <f t="shared" si="184"/>
        <v>0.93100000000000005</v>
      </c>
      <c r="H648" s="36">
        <v>167.24</v>
      </c>
      <c r="I648" s="60">
        <f t="shared" si="212"/>
        <v>0.93100000000000005</v>
      </c>
      <c r="J648" s="60">
        <f t="shared" si="231"/>
        <v>1</v>
      </c>
      <c r="K648" s="36">
        <v>167.24</v>
      </c>
      <c r="L648" s="24">
        <f t="shared" si="210"/>
        <v>12.39</v>
      </c>
      <c r="M648" s="541"/>
    </row>
    <row r="649" spans="1:13" s="6" customFormat="1" outlineLevel="1" x14ac:dyDescent="0.25">
      <c r="A649" s="623"/>
      <c r="B649" s="416" t="s">
        <v>23</v>
      </c>
      <c r="C649" s="416"/>
      <c r="D649" s="36"/>
      <c r="E649" s="36"/>
      <c r="F649" s="36"/>
      <c r="G649" s="92" t="e">
        <f t="shared" si="184"/>
        <v>#DIV/0!</v>
      </c>
      <c r="H649" s="21"/>
      <c r="I649" s="64" t="e">
        <f t="shared" si="212"/>
        <v>#DIV/0!</v>
      </c>
      <c r="J649" s="64" t="e">
        <f t="shared" si="231"/>
        <v>#DIV/0!</v>
      </c>
      <c r="K649" s="36">
        <f t="shared" si="233"/>
        <v>0</v>
      </c>
      <c r="L649" s="24">
        <f t="shared" si="210"/>
        <v>0</v>
      </c>
      <c r="M649" s="541"/>
    </row>
    <row r="650" spans="1:13" s="6" customFormat="1" ht="67.5" customHeight="1" outlineLevel="1" x14ac:dyDescent="0.25">
      <c r="A650" s="715" t="s">
        <v>91</v>
      </c>
      <c r="B650" s="81" t="s">
        <v>67</v>
      </c>
      <c r="C650" s="81" t="s">
        <v>142</v>
      </c>
      <c r="D650" s="54">
        <f>SUM(D651:D654)</f>
        <v>37309.839999999997</v>
      </c>
      <c r="E650" s="54">
        <f t="shared" ref="E650:F650" si="234">SUM(E651:E654)</f>
        <v>37309.839999999997</v>
      </c>
      <c r="F650" s="54">
        <f t="shared" si="234"/>
        <v>37288.160000000003</v>
      </c>
      <c r="G650" s="91">
        <f t="shared" si="184"/>
        <v>0.999</v>
      </c>
      <c r="H650" s="54">
        <f>SUM(H651:H654)</f>
        <v>37288.160000000003</v>
      </c>
      <c r="I650" s="91">
        <f t="shared" si="212"/>
        <v>0.999</v>
      </c>
      <c r="J650" s="91">
        <f t="shared" si="227"/>
        <v>1</v>
      </c>
      <c r="K650" s="54">
        <f>SUM(K651:K654)</f>
        <v>37288.160000000003</v>
      </c>
      <c r="L650" s="24">
        <f t="shared" si="210"/>
        <v>21.68</v>
      </c>
      <c r="M650" s="542"/>
    </row>
    <row r="651" spans="1:13" s="6" customFormat="1" ht="21.75" customHeight="1" outlineLevel="1" x14ac:dyDescent="0.25">
      <c r="A651" s="715"/>
      <c r="B651" s="416" t="s">
        <v>22</v>
      </c>
      <c r="C651" s="416"/>
      <c r="D651" s="36">
        <f>D656+D661</f>
        <v>0</v>
      </c>
      <c r="E651" s="36">
        <f>E656+E661</f>
        <v>0</v>
      </c>
      <c r="F651" s="36">
        <f>F656+F661</f>
        <v>0</v>
      </c>
      <c r="G651" s="64" t="e">
        <f t="shared" si="184"/>
        <v>#DIV/0!</v>
      </c>
      <c r="H651" s="36">
        <f t="shared" ref="H651:K654" si="235">H656+H661</f>
        <v>0</v>
      </c>
      <c r="I651" s="64" t="e">
        <f t="shared" si="212"/>
        <v>#DIV/0!</v>
      </c>
      <c r="J651" s="64" t="e">
        <f t="shared" si="227"/>
        <v>#DIV/0!</v>
      </c>
      <c r="K651" s="36">
        <f t="shared" si="235"/>
        <v>0</v>
      </c>
      <c r="L651" s="24">
        <f t="shared" si="210"/>
        <v>0</v>
      </c>
      <c r="M651" s="542"/>
    </row>
    <row r="652" spans="1:13" s="6" customFormat="1" ht="21.75" customHeight="1" outlineLevel="1" x14ac:dyDescent="0.25">
      <c r="A652" s="715"/>
      <c r="B652" s="416" t="s">
        <v>21</v>
      </c>
      <c r="C652" s="416"/>
      <c r="D652" s="36">
        <f t="shared" ref="D652:F654" si="236">D657+D662</f>
        <v>0</v>
      </c>
      <c r="E652" s="36">
        <f t="shared" si="236"/>
        <v>0</v>
      </c>
      <c r="F652" s="36">
        <f t="shared" si="236"/>
        <v>0</v>
      </c>
      <c r="G652" s="64" t="e">
        <f t="shared" si="184"/>
        <v>#DIV/0!</v>
      </c>
      <c r="H652" s="36">
        <f t="shared" si="235"/>
        <v>0</v>
      </c>
      <c r="I652" s="64" t="e">
        <f t="shared" si="212"/>
        <v>#DIV/0!</v>
      </c>
      <c r="J652" s="64" t="e">
        <f t="shared" si="227"/>
        <v>#DIV/0!</v>
      </c>
      <c r="K652" s="36">
        <f t="shared" ref="K652" si="237">K657+K662</f>
        <v>0</v>
      </c>
      <c r="L652" s="24">
        <f t="shared" si="210"/>
        <v>0</v>
      </c>
      <c r="M652" s="542"/>
    </row>
    <row r="653" spans="1:13" s="6" customFormat="1" ht="21.75" customHeight="1" outlineLevel="1" x14ac:dyDescent="0.25">
      <c r="A653" s="715"/>
      <c r="B653" s="416" t="s">
        <v>41</v>
      </c>
      <c r="C653" s="416"/>
      <c r="D653" s="36">
        <f t="shared" si="236"/>
        <v>37309.839999999997</v>
      </c>
      <c r="E653" s="36">
        <f t="shared" si="236"/>
        <v>37309.839999999997</v>
      </c>
      <c r="F653" s="36">
        <f t="shared" si="236"/>
        <v>37288.160000000003</v>
      </c>
      <c r="G653" s="60">
        <f t="shared" si="184"/>
        <v>0.999</v>
      </c>
      <c r="H653" s="36">
        <f t="shared" si="235"/>
        <v>37288.160000000003</v>
      </c>
      <c r="I653" s="60">
        <f t="shared" si="212"/>
        <v>0.999</v>
      </c>
      <c r="J653" s="60">
        <f t="shared" si="227"/>
        <v>1</v>
      </c>
      <c r="K653" s="36">
        <f t="shared" ref="K653" si="238">K658+K663</f>
        <v>37288.160000000003</v>
      </c>
      <c r="L653" s="24">
        <f t="shared" si="210"/>
        <v>21.68</v>
      </c>
      <c r="M653" s="542"/>
    </row>
    <row r="654" spans="1:13" s="6" customFormat="1" ht="21.75" customHeight="1" outlineLevel="1" x14ac:dyDescent="0.25">
      <c r="A654" s="715"/>
      <c r="B654" s="416" t="s">
        <v>23</v>
      </c>
      <c r="C654" s="416"/>
      <c r="D654" s="36">
        <f t="shared" si="236"/>
        <v>0</v>
      </c>
      <c r="E654" s="36">
        <f t="shared" si="236"/>
        <v>0</v>
      </c>
      <c r="F654" s="36">
        <f t="shared" si="236"/>
        <v>0</v>
      </c>
      <c r="G654" s="92" t="e">
        <f t="shared" ref="G654:G695" si="239">F654/E654</f>
        <v>#DIV/0!</v>
      </c>
      <c r="H654" s="36">
        <f t="shared" si="235"/>
        <v>0</v>
      </c>
      <c r="I654" s="64" t="e">
        <f t="shared" si="212"/>
        <v>#DIV/0!</v>
      </c>
      <c r="J654" s="64" t="e">
        <f t="shared" si="227"/>
        <v>#DIV/0!</v>
      </c>
      <c r="K654" s="36">
        <f t="shared" ref="K654" si="240">K659+K664</f>
        <v>0</v>
      </c>
      <c r="L654" s="24">
        <f t="shared" si="210"/>
        <v>0</v>
      </c>
      <c r="M654" s="542"/>
    </row>
    <row r="655" spans="1:13" s="6" customFormat="1" ht="87" customHeight="1" x14ac:dyDescent="0.25">
      <c r="A655" s="721" t="s">
        <v>90</v>
      </c>
      <c r="B655" s="16" t="s">
        <v>606</v>
      </c>
      <c r="C655" s="16" t="s">
        <v>212</v>
      </c>
      <c r="D655" s="19">
        <f>SUM(D656:D659)</f>
        <v>36956.85</v>
      </c>
      <c r="E655" s="19">
        <f t="shared" ref="E655:F655" si="241">SUM(E656:E659)</f>
        <v>36956.85</v>
      </c>
      <c r="F655" s="19">
        <f t="shared" si="241"/>
        <v>36956.85</v>
      </c>
      <c r="G655" s="90">
        <f t="shared" si="239"/>
        <v>1</v>
      </c>
      <c r="H655" s="19">
        <f>SUM(H656:H659)</f>
        <v>36956.85</v>
      </c>
      <c r="I655" s="60">
        <f t="shared" si="212"/>
        <v>1</v>
      </c>
      <c r="J655" s="90">
        <f t="shared" si="227"/>
        <v>1</v>
      </c>
      <c r="K655" s="19">
        <f t="shared" si="222"/>
        <v>36956.85</v>
      </c>
      <c r="L655" s="24">
        <f t="shared" si="210"/>
        <v>0</v>
      </c>
      <c r="M655" s="477" t="s">
        <v>1184</v>
      </c>
    </row>
    <row r="656" spans="1:13" s="6" customFormat="1" ht="18.75" customHeight="1" outlineLevel="1" x14ac:dyDescent="0.25">
      <c r="A656" s="721"/>
      <c r="B656" s="416" t="s">
        <v>22</v>
      </c>
      <c r="C656" s="416"/>
      <c r="D656" s="36">
        <v>0</v>
      </c>
      <c r="E656" s="18">
        <v>0</v>
      </c>
      <c r="F656" s="36"/>
      <c r="G656" s="92" t="e">
        <f t="shared" si="239"/>
        <v>#DIV/0!</v>
      </c>
      <c r="H656" s="21"/>
      <c r="I656" s="64" t="e">
        <f t="shared" si="212"/>
        <v>#DIV/0!</v>
      </c>
      <c r="J656" s="64" t="e">
        <f t="shared" si="227"/>
        <v>#DIV/0!</v>
      </c>
      <c r="K656" s="36">
        <f t="shared" si="222"/>
        <v>0</v>
      </c>
      <c r="L656" s="24">
        <f t="shared" si="210"/>
        <v>0</v>
      </c>
      <c r="M656" s="477"/>
    </row>
    <row r="657" spans="1:13" s="6" customFormat="1" ht="18.75" customHeight="1" outlineLevel="1" x14ac:dyDescent="0.25">
      <c r="A657" s="721"/>
      <c r="B657" s="416" t="s">
        <v>21</v>
      </c>
      <c r="C657" s="416"/>
      <c r="D657" s="36">
        <v>0</v>
      </c>
      <c r="E657" s="18">
        <v>0</v>
      </c>
      <c r="F657" s="36"/>
      <c r="G657" s="92" t="e">
        <f t="shared" si="239"/>
        <v>#DIV/0!</v>
      </c>
      <c r="H657" s="21"/>
      <c r="I657" s="64" t="e">
        <f t="shared" si="212"/>
        <v>#DIV/0!</v>
      </c>
      <c r="J657" s="64" t="e">
        <f t="shared" si="227"/>
        <v>#DIV/0!</v>
      </c>
      <c r="K657" s="36">
        <f t="shared" si="222"/>
        <v>0</v>
      </c>
      <c r="L657" s="24">
        <f t="shared" ref="L657:L720" si="242">E657-H657</f>
        <v>0</v>
      </c>
      <c r="M657" s="477"/>
    </row>
    <row r="658" spans="1:13" s="6" customFormat="1" ht="18.75" customHeight="1" outlineLevel="1" x14ac:dyDescent="0.25">
      <c r="A658" s="721"/>
      <c r="B658" s="416" t="s">
        <v>41</v>
      </c>
      <c r="C658" s="416"/>
      <c r="D658" s="36">
        <v>36956.85</v>
      </c>
      <c r="E658" s="36">
        <v>36956.85</v>
      </c>
      <c r="F658" s="36">
        <v>36956.85</v>
      </c>
      <c r="G658" s="60">
        <f t="shared" si="239"/>
        <v>1</v>
      </c>
      <c r="H658" s="36">
        <v>36956.85</v>
      </c>
      <c r="I658" s="60">
        <f t="shared" si="212"/>
        <v>1</v>
      </c>
      <c r="J658" s="60">
        <f t="shared" si="227"/>
        <v>1</v>
      </c>
      <c r="K658" s="36">
        <f t="shared" si="222"/>
        <v>36956.85</v>
      </c>
      <c r="L658" s="24">
        <f t="shared" si="242"/>
        <v>0</v>
      </c>
      <c r="M658" s="477"/>
    </row>
    <row r="659" spans="1:13" s="6" customFormat="1" ht="18.75" customHeight="1" outlineLevel="1" x14ac:dyDescent="0.25">
      <c r="A659" s="721"/>
      <c r="B659" s="416" t="s">
        <v>23</v>
      </c>
      <c r="C659" s="416"/>
      <c r="D659" s="36">
        <v>0</v>
      </c>
      <c r="E659" s="18">
        <v>0</v>
      </c>
      <c r="F659" s="36"/>
      <c r="G659" s="92" t="e">
        <f t="shared" si="239"/>
        <v>#DIV/0!</v>
      </c>
      <c r="H659" s="21"/>
      <c r="I659" s="64" t="e">
        <f t="shared" si="212"/>
        <v>#DIV/0!</v>
      </c>
      <c r="J659" s="64" t="e">
        <f t="shared" si="227"/>
        <v>#DIV/0!</v>
      </c>
      <c r="K659" s="36">
        <f t="shared" si="222"/>
        <v>0</v>
      </c>
      <c r="L659" s="24">
        <f t="shared" si="242"/>
        <v>0</v>
      </c>
      <c r="M659" s="477"/>
    </row>
    <row r="660" spans="1:13" s="6" customFormat="1" ht="138" customHeight="1" x14ac:dyDescent="0.25">
      <c r="A660" s="721" t="s">
        <v>225</v>
      </c>
      <c r="B660" s="16" t="s">
        <v>852</v>
      </c>
      <c r="C660" s="16" t="s">
        <v>212</v>
      </c>
      <c r="D660" s="19">
        <f>SUM(D661:D664)</f>
        <v>352.99</v>
      </c>
      <c r="E660" s="19">
        <f t="shared" ref="E660:F660" si="243">SUM(E661:E664)</f>
        <v>352.99</v>
      </c>
      <c r="F660" s="36">
        <f t="shared" si="243"/>
        <v>331.31</v>
      </c>
      <c r="G660" s="90">
        <f t="shared" si="239"/>
        <v>0.93899999999999995</v>
      </c>
      <c r="H660" s="36">
        <f t="shared" ref="H660" si="244">SUM(H661:H664)</f>
        <v>331.31</v>
      </c>
      <c r="I660" s="60">
        <f t="shared" si="212"/>
        <v>0.93899999999999995</v>
      </c>
      <c r="J660" s="60">
        <f t="shared" si="227"/>
        <v>1</v>
      </c>
      <c r="K660" s="19">
        <f>SUM(K661:K664)</f>
        <v>331.31</v>
      </c>
      <c r="L660" s="24">
        <f t="shared" si="242"/>
        <v>21.68</v>
      </c>
      <c r="M660" s="477" t="s">
        <v>1183</v>
      </c>
    </row>
    <row r="661" spans="1:13" s="6" customFormat="1" ht="18.75" customHeight="1" outlineLevel="1" x14ac:dyDescent="0.25">
      <c r="A661" s="721"/>
      <c r="B661" s="416" t="s">
        <v>22</v>
      </c>
      <c r="C661" s="416"/>
      <c r="D661" s="36"/>
      <c r="E661" s="18"/>
      <c r="F661" s="36"/>
      <c r="G661" s="64" t="e">
        <f t="shared" si="239"/>
        <v>#DIV/0!</v>
      </c>
      <c r="H661" s="21"/>
      <c r="I661" s="64" t="e">
        <f t="shared" ref="I661:I674" si="245">H661/E661</f>
        <v>#DIV/0!</v>
      </c>
      <c r="J661" s="64" t="e">
        <f t="shared" si="227"/>
        <v>#DIV/0!</v>
      </c>
      <c r="K661" s="36">
        <f t="shared" si="222"/>
        <v>0</v>
      </c>
      <c r="L661" s="24">
        <f t="shared" si="242"/>
        <v>0</v>
      </c>
      <c r="M661" s="477"/>
    </row>
    <row r="662" spans="1:13" s="6" customFormat="1" outlineLevel="1" x14ac:dyDescent="0.25">
      <c r="A662" s="721"/>
      <c r="B662" s="416" t="s">
        <v>21</v>
      </c>
      <c r="C662" s="416"/>
      <c r="D662" s="36"/>
      <c r="E662" s="18"/>
      <c r="F662" s="36"/>
      <c r="G662" s="64" t="e">
        <f t="shared" si="239"/>
        <v>#DIV/0!</v>
      </c>
      <c r="H662" s="21"/>
      <c r="I662" s="64" t="e">
        <f t="shared" si="245"/>
        <v>#DIV/0!</v>
      </c>
      <c r="J662" s="64" t="e">
        <f t="shared" si="227"/>
        <v>#DIV/0!</v>
      </c>
      <c r="K662" s="36">
        <f t="shared" si="222"/>
        <v>0</v>
      </c>
      <c r="L662" s="24">
        <f t="shared" si="242"/>
        <v>0</v>
      </c>
      <c r="M662" s="477"/>
    </row>
    <row r="663" spans="1:13" s="6" customFormat="1" outlineLevel="1" x14ac:dyDescent="0.25">
      <c r="A663" s="721"/>
      <c r="B663" s="416" t="s">
        <v>41</v>
      </c>
      <c r="C663" s="416"/>
      <c r="D663" s="36">
        <v>352.99</v>
      </c>
      <c r="E663" s="36">
        <v>352.99</v>
      </c>
      <c r="F663" s="36">
        <v>331.31</v>
      </c>
      <c r="G663" s="60">
        <f t="shared" si="239"/>
        <v>0.93899999999999995</v>
      </c>
      <c r="H663" s="36">
        <v>331.31</v>
      </c>
      <c r="I663" s="60">
        <f t="shared" si="245"/>
        <v>0.93899999999999995</v>
      </c>
      <c r="J663" s="60">
        <f t="shared" si="227"/>
        <v>1</v>
      </c>
      <c r="K663" s="36">
        <v>331.31</v>
      </c>
      <c r="L663" s="24">
        <f t="shared" si="242"/>
        <v>21.68</v>
      </c>
      <c r="M663" s="477"/>
    </row>
    <row r="664" spans="1:13" s="6" customFormat="1" outlineLevel="1" x14ac:dyDescent="0.25">
      <c r="A664" s="721"/>
      <c r="B664" s="416" t="s">
        <v>23</v>
      </c>
      <c r="C664" s="416"/>
      <c r="D664" s="36"/>
      <c r="E664" s="18"/>
      <c r="F664" s="36"/>
      <c r="G664" s="64" t="e">
        <f t="shared" si="239"/>
        <v>#DIV/0!</v>
      </c>
      <c r="H664" s="21"/>
      <c r="I664" s="64" t="e">
        <f t="shared" si="245"/>
        <v>#DIV/0!</v>
      </c>
      <c r="J664" s="64" t="e">
        <f t="shared" si="227"/>
        <v>#DIV/0!</v>
      </c>
      <c r="K664" s="36">
        <f t="shared" si="222"/>
        <v>0</v>
      </c>
      <c r="L664" s="24">
        <f t="shared" si="242"/>
        <v>0</v>
      </c>
      <c r="M664" s="477"/>
    </row>
    <row r="665" spans="1:13" s="6" customFormat="1" ht="54" customHeight="1" outlineLevel="1" x14ac:dyDescent="0.25">
      <c r="A665" s="715" t="s">
        <v>92</v>
      </c>
      <c r="B665" s="81" t="s">
        <v>68</v>
      </c>
      <c r="C665" s="81" t="s">
        <v>142</v>
      </c>
      <c r="D665" s="54">
        <f>SUM(D666:D669)</f>
        <v>50796</v>
      </c>
      <c r="E665" s="54">
        <f t="shared" ref="E665:F665" si="246">SUM(E666:E669)</f>
        <v>50796</v>
      </c>
      <c r="F665" s="54">
        <f t="shared" si="246"/>
        <v>50796</v>
      </c>
      <c r="G665" s="91">
        <f t="shared" si="239"/>
        <v>1</v>
      </c>
      <c r="H665" s="54">
        <f>SUM(H666:H669)</f>
        <v>50796</v>
      </c>
      <c r="I665" s="91">
        <f t="shared" si="245"/>
        <v>1</v>
      </c>
      <c r="J665" s="91">
        <f t="shared" si="227"/>
        <v>1</v>
      </c>
      <c r="K665" s="54">
        <f t="shared" si="222"/>
        <v>50796</v>
      </c>
      <c r="L665" s="24">
        <f t="shared" si="242"/>
        <v>0</v>
      </c>
      <c r="M665" s="542"/>
    </row>
    <row r="666" spans="1:13" s="6" customFormat="1" ht="18.75" customHeight="1" outlineLevel="1" x14ac:dyDescent="0.25">
      <c r="A666" s="715"/>
      <c r="B666" s="416" t="s">
        <v>22</v>
      </c>
      <c r="C666" s="416"/>
      <c r="D666" s="36">
        <f>D671</f>
        <v>0</v>
      </c>
      <c r="E666" s="36">
        <f t="shared" ref="E666:F666" si="247">E671</f>
        <v>0</v>
      </c>
      <c r="F666" s="36">
        <f t="shared" si="247"/>
        <v>0</v>
      </c>
      <c r="G666" s="92" t="e">
        <f t="shared" si="239"/>
        <v>#DIV/0!</v>
      </c>
      <c r="H666" s="36">
        <f>H671</f>
        <v>0</v>
      </c>
      <c r="I666" s="64" t="e">
        <f t="shared" si="245"/>
        <v>#DIV/0!</v>
      </c>
      <c r="J666" s="64" t="e">
        <f t="shared" si="227"/>
        <v>#DIV/0!</v>
      </c>
      <c r="K666" s="36">
        <f t="shared" si="222"/>
        <v>0</v>
      </c>
      <c r="L666" s="24">
        <f t="shared" si="242"/>
        <v>0</v>
      </c>
      <c r="M666" s="542"/>
    </row>
    <row r="667" spans="1:13" s="6" customFormat="1" ht="18.75" customHeight="1" outlineLevel="1" x14ac:dyDescent="0.25">
      <c r="A667" s="715"/>
      <c r="B667" s="416" t="s">
        <v>21</v>
      </c>
      <c r="C667" s="416"/>
      <c r="D667" s="36">
        <f t="shared" ref="D667:F669" si="248">D672</f>
        <v>45716</v>
      </c>
      <c r="E667" s="36">
        <f t="shared" si="248"/>
        <v>45716</v>
      </c>
      <c r="F667" s="36">
        <f t="shared" si="248"/>
        <v>45716</v>
      </c>
      <c r="G667" s="60">
        <f t="shared" si="239"/>
        <v>1</v>
      </c>
      <c r="H667" s="36">
        <f t="shared" ref="H667:H669" si="249">H672</f>
        <v>45716</v>
      </c>
      <c r="I667" s="60">
        <f t="shared" si="245"/>
        <v>1</v>
      </c>
      <c r="J667" s="60">
        <f t="shared" si="227"/>
        <v>1</v>
      </c>
      <c r="K667" s="36">
        <f t="shared" si="222"/>
        <v>45716</v>
      </c>
      <c r="L667" s="24">
        <f t="shared" si="242"/>
        <v>0</v>
      </c>
      <c r="M667" s="542"/>
    </row>
    <row r="668" spans="1:13" s="6" customFormat="1" ht="18.75" customHeight="1" outlineLevel="1" x14ac:dyDescent="0.25">
      <c r="A668" s="715"/>
      <c r="B668" s="416" t="s">
        <v>41</v>
      </c>
      <c r="C668" s="416"/>
      <c r="D668" s="36">
        <f t="shared" si="248"/>
        <v>5080</v>
      </c>
      <c r="E668" s="36">
        <f t="shared" si="248"/>
        <v>5080</v>
      </c>
      <c r="F668" s="36">
        <f t="shared" si="248"/>
        <v>5080</v>
      </c>
      <c r="G668" s="60">
        <f t="shared" si="239"/>
        <v>1</v>
      </c>
      <c r="H668" s="36">
        <f t="shared" si="249"/>
        <v>5080</v>
      </c>
      <c r="I668" s="60">
        <f t="shared" si="245"/>
        <v>1</v>
      </c>
      <c r="J668" s="60">
        <f t="shared" si="227"/>
        <v>1</v>
      </c>
      <c r="K668" s="36">
        <f t="shared" si="222"/>
        <v>5080</v>
      </c>
      <c r="L668" s="24">
        <f t="shared" si="242"/>
        <v>0</v>
      </c>
      <c r="M668" s="542"/>
    </row>
    <row r="669" spans="1:13" s="6" customFormat="1" ht="18.75" customHeight="1" outlineLevel="1" x14ac:dyDescent="0.25">
      <c r="A669" s="715"/>
      <c r="B669" s="416" t="s">
        <v>23</v>
      </c>
      <c r="C669" s="416"/>
      <c r="D669" s="36">
        <f t="shared" si="248"/>
        <v>0</v>
      </c>
      <c r="E669" s="36">
        <f t="shared" si="248"/>
        <v>0</v>
      </c>
      <c r="F669" s="36">
        <f t="shared" si="248"/>
        <v>0</v>
      </c>
      <c r="G669" s="64" t="e">
        <f t="shared" si="239"/>
        <v>#DIV/0!</v>
      </c>
      <c r="H669" s="36">
        <f t="shared" si="249"/>
        <v>0</v>
      </c>
      <c r="I669" s="64" t="e">
        <f t="shared" si="245"/>
        <v>#DIV/0!</v>
      </c>
      <c r="J669" s="64" t="e">
        <f t="shared" si="227"/>
        <v>#DIV/0!</v>
      </c>
      <c r="K669" s="36">
        <f t="shared" si="222"/>
        <v>0</v>
      </c>
      <c r="L669" s="24">
        <f t="shared" si="242"/>
        <v>0</v>
      </c>
      <c r="M669" s="542"/>
    </row>
    <row r="670" spans="1:13" s="6" customFormat="1" ht="37.5" x14ac:dyDescent="0.25">
      <c r="A670" s="721" t="s">
        <v>93</v>
      </c>
      <c r="B670" s="16" t="s">
        <v>226</v>
      </c>
      <c r="C670" s="16" t="s">
        <v>731</v>
      </c>
      <c r="D670" s="19">
        <f>SUM(D671:D674)</f>
        <v>50796</v>
      </c>
      <c r="E670" s="19">
        <f>SUM(E671:E674)</f>
        <v>50796</v>
      </c>
      <c r="F670" s="36">
        <f>SUM(F671:F674)</f>
        <v>50796</v>
      </c>
      <c r="G670" s="60">
        <f t="shared" si="239"/>
        <v>1</v>
      </c>
      <c r="H670" s="36">
        <f>SUM(H671:H674)</f>
        <v>50796</v>
      </c>
      <c r="I670" s="60">
        <f t="shared" si="245"/>
        <v>1</v>
      </c>
      <c r="J670" s="60">
        <f t="shared" si="227"/>
        <v>1</v>
      </c>
      <c r="K670" s="19">
        <f>SUM(K671:K674)</f>
        <v>50796</v>
      </c>
      <c r="L670" s="24">
        <f t="shared" si="242"/>
        <v>0</v>
      </c>
      <c r="M670" s="541" t="s">
        <v>1406</v>
      </c>
    </row>
    <row r="671" spans="1:13" s="6" customFormat="1" outlineLevel="1" x14ac:dyDescent="0.25">
      <c r="A671" s="721"/>
      <c r="B671" s="416" t="s">
        <v>22</v>
      </c>
      <c r="C671" s="416"/>
      <c r="D671" s="36"/>
      <c r="E671" s="18"/>
      <c r="F671" s="36"/>
      <c r="G671" s="64" t="e">
        <f t="shared" si="239"/>
        <v>#DIV/0!</v>
      </c>
      <c r="H671" s="21"/>
      <c r="I671" s="64" t="e">
        <f t="shared" si="245"/>
        <v>#DIV/0!</v>
      </c>
      <c r="J671" s="64" t="e">
        <f t="shared" si="227"/>
        <v>#DIV/0!</v>
      </c>
      <c r="K671" s="36"/>
      <c r="L671" s="24">
        <f t="shared" si="242"/>
        <v>0</v>
      </c>
      <c r="M671" s="541"/>
    </row>
    <row r="672" spans="1:13" s="6" customFormat="1" outlineLevel="1" x14ac:dyDescent="0.25">
      <c r="A672" s="721"/>
      <c r="B672" s="416" t="s">
        <v>21</v>
      </c>
      <c r="C672" s="416"/>
      <c r="D672" s="36">
        <v>45716</v>
      </c>
      <c r="E672" s="36">
        <v>45716</v>
      </c>
      <c r="F672" s="36">
        <v>45716</v>
      </c>
      <c r="G672" s="60">
        <f t="shared" si="239"/>
        <v>1</v>
      </c>
      <c r="H672" s="36">
        <v>45716</v>
      </c>
      <c r="I672" s="60">
        <f t="shared" si="245"/>
        <v>1</v>
      </c>
      <c r="J672" s="60">
        <f t="shared" si="227"/>
        <v>1</v>
      </c>
      <c r="K672" s="36">
        <f>E672</f>
        <v>45716</v>
      </c>
      <c r="L672" s="24">
        <f t="shared" si="242"/>
        <v>0</v>
      </c>
      <c r="M672" s="541"/>
    </row>
    <row r="673" spans="1:78" s="6" customFormat="1" outlineLevel="1" x14ac:dyDescent="0.25">
      <c r="A673" s="721"/>
      <c r="B673" s="416" t="s">
        <v>41</v>
      </c>
      <c r="C673" s="416"/>
      <c r="D673" s="36">
        <v>5080</v>
      </c>
      <c r="E673" s="36">
        <v>5080</v>
      </c>
      <c r="F673" s="36">
        <v>5080</v>
      </c>
      <c r="G673" s="60">
        <f t="shared" si="239"/>
        <v>1</v>
      </c>
      <c r="H673" s="36">
        <v>5080</v>
      </c>
      <c r="I673" s="60">
        <f t="shared" si="245"/>
        <v>1</v>
      </c>
      <c r="J673" s="60">
        <f t="shared" si="227"/>
        <v>1</v>
      </c>
      <c r="K673" s="36">
        <f>E673</f>
        <v>5080</v>
      </c>
      <c r="L673" s="24">
        <f t="shared" si="242"/>
        <v>0</v>
      </c>
      <c r="M673" s="541"/>
    </row>
    <row r="674" spans="1:78" s="6" customFormat="1" outlineLevel="1" x14ac:dyDescent="0.25">
      <c r="A674" s="721"/>
      <c r="B674" s="416" t="s">
        <v>23</v>
      </c>
      <c r="C674" s="416"/>
      <c r="D674" s="36"/>
      <c r="E674" s="18"/>
      <c r="F674" s="36"/>
      <c r="G674" s="64" t="e">
        <f t="shared" si="239"/>
        <v>#DIV/0!</v>
      </c>
      <c r="H674" s="21"/>
      <c r="I674" s="64" t="e">
        <f t="shared" si="245"/>
        <v>#DIV/0!</v>
      </c>
      <c r="J674" s="64" t="e">
        <f t="shared" si="227"/>
        <v>#DIV/0!</v>
      </c>
      <c r="K674" s="36"/>
      <c r="L674" s="24">
        <f t="shared" si="242"/>
        <v>0</v>
      </c>
      <c r="M674" s="541"/>
    </row>
    <row r="675" spans="1:78" s="6" customFormat="1" ht="93" customHeight="1" outlineLevel="1" x14ac:dyDescent="0.25">
      <c r="A675" s="715" t="s">
        <v>94</v>
      </c>
      <c r="B675" s="81" t="s">
        <v>69</v>
      </c>
      <c r="C675" s="81" t="s">
        <v>142</v>
      </c>
      <c r="D675" s="54">
        <f>SUM(D676:D679)</f>
        <v>1103.6099999999999</v>
      </c>
      <c r="E675" s="54">
        <f t="shared" ref="E675:F675" si="250">SUM(E676:E679)</f>
        <v>1103.6099999999999</v>
      </c>
      <c r="F675" s="54">
        <f t="shared" si="250"/>
        <v>1103.04</v>
      </c>
      <c r="G675" s="91">
        <f t="shared" si="239"/>
        <v>0.999</v>
      </c>
      <c r="H675" s="54">
        <f>SUM(H676:H679)</f>
        <v>1103.04</v>
      </c>
      <c r="I675" s="91">
        <f t="shared" ref="I675:I738" si="251">H675/E675</f>
        <v>0.999</v>
      </c>
      <c r="J675" s="91">
        <f t="shared" si="227"/>
        <v>1</v>
      </c>
      <c r="K675" s="54">
        <f>SUM(K676:K679)</f>
        <v>1103.04</v>
      </c>
      <c r="L675" s="24">
        <f t="shared" si="242"/>
        <v>0.56999999999999995</v>
      </c>
      <c r="M675" s="542"/>
    </row>
    <row r="676" spans="1:78" s="6" customFormat="1" ht="18.75" customHeight="1" outlineLevel="1" x14ac:dyDescent="0.25">
      <c r="A676" s="715"/>
      <c r="B676" s="416" t="s">
        <v>22</v>
      </c>
      <c r="C676" s="416"/>
      <c r="D676" s="36">
        <f>D681</f>
        <v>0</v>
      </c>
      <c r="E676" s="36">
        <f>E681</f>
        <v>0</v>
      </c>
      <c r="F676" s="36">
        <f>F681</f>
        <v>0</v>
      </c>
      <c r="G676" s="92" t="e">
        <f t="shared" si="239"/>
        <v>#DIV/0!</v>
      </c>
      <c r="H676" s="36">
        <f>H681</f>
        <v>0</v>
      </c>
      <c r="I676" s="64" t="e">
        <f t="shared" si="251"/>
        <v>#DIV/0!</v>
      </c>
      <c r="J676" s="64" t="e">
        <f t="shared" si="227"/>
        <v>#DIV/0!</v>
      </c>
      <c r="K676" s="36">
        <f>K681</f>
        <v>0</v>
      </c>
      <c r="L676" s="24">
        <f t="shared" si="242"/>
        <v>0</v>
      </c>
      <c r="M676" s="542"/>
    </row>
    <row r="677" spans="1:78" s="6" customFormat="1" ht="18.75" customHeight="1" outlineLevel="1" x14ac:dyDescent="0.25">
      <c r="A677" s="715"/>
      <c r="B677" s="416" t="s">
        <v>21</v>
      </c>
      <c r="C677" s="416"/>
      <c r="D677" s="36">
        <f t="shared" ref="D677:F679" si="252">D682</f>
        <v>228.06</v>
      </c>
      <c r="E677" s="36">
        <f t="shared" si="252"/>
        <v>228.06</v>
      </c>
      <c r="F677" s="36">
        <f t="shared" si="252"/>
        <v>227.49</v>
      </c>
      <c r="G677" s="60">
        <f t="shared" si="239"/>
        <v>0.998</v>
      </c>
      <c r="H677" s="36">
        <f t="shared" ref="H677:H679" si="253">H682</f>
        <v>227.49</v>
      </c>
      <c r="I677" s="60">
        <f t="shared" si="251"/>
        <v>0.998</v>
      </c>
      <c r="J677" s="60">
        <f t="shared" si="227"/>
        <v>1</v>
      </c>
      <c r="K677" s="36">
        <f t="shared" ref="K677:K679" si="254">K682</f>
        <v>227.49</v>
      </c>
      <c r="L677" s="24">
        <f t="shared" si="242"/>
        <v>0.56999999999999995</v>
      </c>
      <c r="M677" s="542"/>
    </row>
    <row r="678" spans="1:78" s="6" customFormat="1" ht="18.75" customHeight="1" outlineLevel="1" x14ac:dyDescent="0.25">
      <c r="A678" s="715"/>
      <c r="B678" s="416" t="s">
        <v>41</v>
      </c>
      <c r="C678" s="416"/>
      <c r="D678" s="36">
        <f t="shared" si="252"/>
        <v>725.55</v>
      </c>
      <c r="E678" s="36">
        <f t="shared" si="252"/>
        <v>725.55</v>
      </c>
      <c r="F678" s="36">
        <f t="shared" si="252"/>
        <v>725.55</v>
      </c>
      <c r="G678" s="60">
        <f t="shared" si="239"/>
        <v>1</v>
      </c>
      <c r="H678" s="36">
        <f t="shared" si="253"/>
        <v>725.55</v>
      </c>
      <c r="I678" s="60">
        <f t="shared" si="251"/>
        <v>1</v>
      </c>
      <c r="J678" s="60">
        <f t="shared" si="227"/>
        <v>1</v>
      </c>
      <c r="K678" s="36">
        <f t="shared" si="254"/>
        <v>725.55</v>
      </c>
      <c r="L678" s="24">
        <f t="shared" si="242"/>
        <v>0</v>
      </c>
      <c r="M678" s="542"/>
    </row>
    <row r="679" spans="1:78" s="6" customFormat="1" ht="18.75" customHeight="1" outlineLevel="1" x14ac:dyDescent="0.25">
      <c r="A679" s="715"/>
      <c r="B679" s="416" t="s">
        <v>23</v>
      </c>
      <c r="C679" s="416"/>
      <c r="D679" s="36">
        <f t="shared" si="252"/>
        <v>150</v>
      </c>
      <c r="E679" s="36">
        <f t="shared" si="252"/>
        <v>150</v>
      </c>
      <c r="F679" s="36">
        <f t="shared" si="252"/>
        <v>150</v>
      </c>
      <c r="G679" s="60">
        <f t="shared" si="239"/>
        <v>1</v>
      </c>
      <c r="H679" s="36">
        <f t="shared" si="253"/>
        <v>150</v>
      </c>
      <c r="I679" s="60">
        <f t="shared" si="251"/>
        <v>1</v>
      </c>
      <c r="J679" s="60">
        <f t="shared" si="227"/>
        <v>1</v>
      </c>
      <c r="K679" s="36">
        <f t="shared" si="254"/>
        <v>150</v>
      </c>
      <c r="L679" s="24">
        <f t="shared" si="242"/>
        <v>0</v>
      </c>
      <c r="M679" s="542"/>
    </row>
    <row r="680" spans="1:78" s="6" customFormat="1" ht="75" x14ac:dyDescent="0.25">
      <c r="A680" s="718" t="s">
        <v>112</v>
      </c>
      <c r="B680" s="16" t="s">
        <v>607</v>
      </c>
      <c r="C680" s="16" t="s">
        <v>212</v>
      </c>
      <c r="D680" s="19">
        <f>SUM(D681:D684)</f>
        <v>1103.6099999999999</v>
      </c>
      <c r="E680" s="19">
        <f t="shared" ref="E680:F680" si="255">SUM(E681:E684)</f>
        <v>1103.6099999999999</v>
      </c>
      <c r="F680" s="19">
        <f t="shared" si="255"/>
        <v>1103.04</v>
      </c>
      <c r="G680" s="90">
        <f t="shared" si="239"/>
        <v>0.999</v>
      </c>
      <c r="H680" s="19">
        <f>SUM(H681:H684)</f>
        <v>1103.04</v>
      </c>
      <c r="I680" s="60">
        <f t="shared" si="251"/>
        <v>0.999</v>
      </c>
      <c r="J680" s="90">
        <f t="shared" si="227"/>
        <v>1</v>
      </c>
      <c r="K680" s="19">
        <f>SUM(K681:K684)</f>
        <v>1103.04</v>
      </c>
      <c r="L680" s="24">
        <f t="shared" si="242"/>
        <v>0.56999999999999995</v>
      </c>
      <c r="M680" s="477" t="s">
        <v>1407</v>
      </c>
    </row>
    <row r="681" spans="1:78" s="6" customFormat="1" ht="39" customHeight="1" outlineLevel="1" x14ac:dyDescent="0.25">
      <c r="A681" s="718"/>
      <c r="B681" s="416" t="s">
        <v>22</v>
      </c>
      <c r="C681" s="416"/>
      <c r="D681" s="36">
        <v>0</v>
      </c>
      <c r="E681" s="18">
        <v>0</v>
      </c>
      <c r="F681" s="36"/>
      <c r="G681" s="92" t="e">
        <f t="shared" si="239"/>
        <v>#DIV/0!</v>
      </c>
      <c r="H681" s="21"/>
      <c r="I681" s="64" t="e">
        <f t="shared" si="251"/>
        <v>#DIV/0!</v>
      </c>
      <c r="J681" s="64" t="e">
        <f t="shared" si="227"/>
        <v>#DIV/0!</v>
      </c>
      <c r="K681" s="36">
        <f t="shared" si="222"/>
        <v>0</v>
      </c>
      <c r="L681" s="24">
        <f t="shared" si="242"/>
        <v>0</v>
      </c>
      <c r="M681" s="477"/>
    </row>
    <row r="682" spans="1:78" s="6" customFormat="1" ht="34.5" customHeight="1" outlineLevel="1" x14ac:dyDescent="0.25">
      <c r="A682" s="718"/>
      <c r="B682" s="416" t="s">
        <v>21</v>
      </c>
      <c r="C682" s="416"/>
      <c r="D682" s="36">
        <v>228.06</v>
      </c>
      <c r="E682" s="36">
        <v>228.06</v>
      </c>
      <c r="F682" s="36">
        <v>227.49</v>
      </c>
      <c r="G682" s="60">
        <f t="shared" si="239"/>
        <v>0.998</v>
      </c>
      <c r="H682" s="36">
        <v>227.49</v>
      </c>
      <c r="I682" s="60">
        <f t="shared" si="251"/>
        <v>0.998</v>
      </c>
      <c r="J682" s="60">
        <f t="shared" si="227"/>
        <v>1</v>
      </c>
      <c r="K682" s="36">
        <v>227.49</v>
      </c>
      <c r="L682" s="24">
        <f t="shared" si="242"/>
        <v>0.56999999999999995</v>
      </c>
      <c r="M682" s="477"/>
    </row>
    <row r="683" spans="1:78" s="6" customFormat="1" ht="36" customHeight="1" outlineLevel="1" x14ac:dyDescent="0.25">
      <c r="A683" s="718"/>
      <c r="B683" s="416" t="s">
        <v>41</v>
      </c>
      <c r="C683" s="416"/>
      <c r="D683" s="36">
        <v>725.54499999999996</v>
      </c>
      <c r="E683" s="36">
        <v>725.54499999999996</v>
      </c>
      <c r="F683" s="36">
        <v>725.55</v>
      </c>
      <c r="G683" s="60">
        <f t="shared" si="239"/>
        <v>1</v>
      </c>
      <c r="H683" s="36">
        <f t="shared" ref="H683:H684" si="256">F683</f>
        <v>725.55</v>
      </c>
      <c r="I683" s="60">
        <f t="shared" si="251"/>
        <v>1</v>
      </c>
      <c r="J683" s="60">
        <f t="shared" si="227"/>
        <v>1</v>
      </c>
      <c r="K683" s="36">
        <f t="shared" ref="K683:K684" si="257">E683</f>
        <v>725.55</v>
      </c>
      <c r="L683" s="24">
        <f t="shared" si="242"/>
        <v>0</v>
      </c>
      <c r="M683" s="477"/>
    </row>
    <row r="684" spans="1:78" s="6" customFormat="1" ht="43.5" customHeight="1" outlineLevel="1" x14ac:dyDescent="0.25">
      <c r="A684" s="718"/>
      <c r="B684" s="416" t="s">
        <v>23</v>
      </c>
      <c r="C684" s="416"/>
      <c r="D684" s="36">
        <v>150</v>
      </c>
      <c r="E684" s="36">
        <v>150</v>
      </c>
      <c r="F684" s="36">
        <v>150</v>
      </c>
      <c r="G684" s="60">
        <f t="shared" si="239"/>
        <v>1</v>
      </c>
      <c r="H684" s="36">
        <f t="shared" si="256"/>
        <v>150</v>
      </c>
      <c r="I684" s="60">
        <f t="shared" si="251"/>
        <v>1</v>
      </c>
      <c r="J684" s="60">
        <f t="shared" si="227"/>
        <v>1</v>
      </c>
      <c r="K684" s="36">
        <f t="shared" si="257"/>
        <v>150</v>
      </c>
      <c r="L684" s="24">
        <f t="shared" si="242"/>
        <v>0</v>
      </c>
      <c r="M684" s="477"/>
    </row>
    <row r="685" spans="1:78" s="5" customFormat="1" ht="106.5" customHeight="1" x14ac:dyDescent="0.25">
      <c r="A685" s="578" t="s">
        <v>34</v>
      </c>
      <c r="B685" s="31" t="s">
        <v>761</v>
      </c>
      <c r="C685" s="31" t="s">
        <v>139</v>
      </c>
      <c r="D685" s="29">
        <f>SUM(D686:D689)</f>
        <v>1009559.02</v>
      </c>
      <c r="E685" s="29">
        <f t="shared" ref="E685:F685" si="258">SUM(E686:E689)</f>
        <v>1009559.02</v>
      </c>
      <c r="F685" s="29">
        <f t="shared" si="258"/>
        <v>998720.42</v>
      </c>
      <c r="G685" s="100">
        <f t="shared" si="239"/>
        <v>0.98899999999999999</v>
      </c>
      <c r="H685" s="29">
        <f>SUM(H686:H689)</f>
        <v>998720.42</v>
      </c>
      <c r="I685" s="100">
        <f t="shared" si="251"/>
        <v>0.98899999999999999</v>
      </c>
      <c r="J685" s="100">
        <f t="shared" si="227"/>
        <v>1</v>
      </c>
      <c r="K685" s="29">
        <f>SUM(K686:K689)</f>
        <v>999412.15</v>
      </c>
      <c r="L685" s="30">
        <f t="shared" si="242"/>
        <v>10838.6</v>
      </c>
      <c r="M685" s="542"/>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c r="BP685" s="6"/>
      <c r="BQ685" s="6"/>
      <c r="BR685" s="6"/>
      <c r="BS685" s="6"/>
      <c r="BT685" s="6"/>
      <c r="BU685" s="6"/>
      <c r="BV685" s="6"/>
      <c r="BW685" s="6"/>
      <c r="BX685" s="6"/>
      <c r="BY685" s="6"/>
      <c r="BZ685" s="6"/>
    </row>
    <row r="686" spans="1:78" s="5" customFormat="1" ht="18.75" customHeight="1" outlineLevel="1" x14ac:dyDescent="0.25">
      <c r="A686" s="578"/>
      <c r="B686" s="32" t="s">
        <v>22</v>
      </c>
      <c r="C686" s="32"/>
      <c r="D686" s="30">
        <f t="shared" ref="D686:F689" si="259">D691+D721+D751+D806</f>
        <v>48.51</v>
      </c>
      <c r="E686" s="30">
        <f t="shared" si="259"/>
        <v>48.51</v>
      </c>
      <c r="F686" s="30">
        <f t="shared" si="259"/>
        <v>48.51</v>
      </c>
      <c r="G686" s="113">
        <f t="shared" si="239"/>
        <v>1</v>
      </c>
      <c r="H686" s="30">
        <f>H691+H721+H751+H806</f>
        <v>48.51</v>
      </c>
      <c r="I686" s="103">
        <f t="shared" si="251"/>
        <v>1</v>
      </c>
      <c r="J686" s="113">
        <f t="shared" si="227"/>
        <v>1</v>
      </c>
      <c r="K686" s="30">
        <f t="shared" ref="K686:K689" si="260">K691+K721+K751+K806</f>
        <v>48.51</v>
      </c>
      <c r="L686" s="30">
        <f t="shared" si="242"/>
        <v>0</v>
      </c>
      <c r="M686" s="542"/>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c r="BP686" s="6"/>
      <c r="BQ686" s="6"/>
      <c r="BR686" s="6"/>
      <c r="BS686" s="6"/>
      <c r="BT686" s="6"/>
      <c r="BU686" s="6"/>
      <c r="BV686" s="6"/>
      <c r="BW686" s="6"/>
      <c r="BX686" s="6"/>
      <c r="BY686" s="6"/>
      <c r="BZ686" s="6"/>
    </row>
    <row r="687" spans="1:78" s="5" customFormat="1" outlineLevel="1" x14ac:dyDescent="0.25">
      <c r="A687" s="578"/>
      <c r="B687" s="32" t="s">
        <v>21</v>
      </c>
      <c r="C687" s="32"/>
      <c r="D687" s="30">
        <f t="shared" si="259"/>
        <v>119835.16</v>
      </c>
      <c r="E687" s="30">
        <f t="shared" si="259"/>
        <v>119835.16</v>
      </c>
      <c r="F687" s="30">
        <f t="shared" si="259"/>
        <v>119835.06</v>
      </c>
      <c r="G687" s="103">
        <f t="shared" si="239"/>
        <v>1</v>
      </c>
      <c r="H687" s="30">
        <f>H692+H722+H752+H807</f>
        <v>119835.06</v>
      </c>
      <c r="I687" s="103">
        <f t="shared" si="251"/>
        <v>1</v>
      </c>
      <c r="J687" s="113">
        <f t="shared" si="227"/>
        <v>1</v>
      </c>
      <c r="K687" s="30">
        <f t="shared" si="260"/>
        <v>119835.06</v>
      </c>
      <c r="L687" s="30">
        <f t="shared" si="242"/>
        <v>0.1</v>
      </c>
      <c r="M687" s="542"/>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c r="BP687" s="6"/>
      <c r="BQ687" s="6"/>
      <c r="BR687" s="6"/>
      <c r="BS687" s="6"/>
      <c r="BT687" s="6"/>
      <c r="BU687" s="6"/>
      <c r="BV687" s="6"/>
      <c r="BW687" s="6"/>
      <c r="BX687" s="6"/>
      <c r="BY687" s="6"/>
      <c r="BZ687" s="6"/>
    </row>
    <row r="688" spans="1:78" s="5" customFormat="1" outlineLevel="1" x14ac:dyDescent="0.25">
      <c r="A688" s="578"/>
      <c r="B688" s="32" t="s">
        <v>41</v>
      </c>
      <c r="C688" s="32"/>
      <c r="D688" s="30">
        <f t="shared" si="259"/>
        <v>888822.8</v>
      </c>
      <c r="E688" s="30">
        <f t="shared" si="259"/>
        <v>888822.8</v>
      </c>
      <c r="F688" s="30">
        <f t="shared" si="259"/>
        <v>877984.3</v>
      </c>
      <c r="G688" s="103">
        <f t="shared" si="239"/>
        <v>0.98799999999999999</v>
      </c>
      <c r="H688" s="30">
        <f>H693+H723+H753+H808</f>
        <v>877984.3</v>
      </c>
      <c r="I688" s="103">
        <f t="shared" si="251"/>
        <v>0.98799999999999999</v>
      </c>
      <c r="J688" s="113">
        <f t="shared" si="227"/>
        <v>1</v>
      </c>
      <c r="K688" s="30">
        <f t="shared" si="260"/>
        <v>878676.03</v>
      </c>
      <c r="L688" s="30">
        <f t="shared" si="242"/>
        <v>10838.5</v>
      </c>
      <c r="M688" s="542"/>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c r="BN688" s="6"/>
      <c r="BO688" s="6"/>
      <c r="BP688" s="6"/>
      <c r="BQ688" s="6"/>
      <c r="BR688" s="6"/>
      <c r="BS688" s="6"/>
      <c r="BT688" s="6"/>
      <c r="BU688" s="6"/>
      <c r="BV688" s="6"/>
      <c r="BW688" s="6"/>
      <c r="BX688" s="6"/>
      <c r="BY688" s="6"/>
      <c r="BZ688" s="6"/>
    </row>
    <row r="689" spans="1:78" s="5" customFormat="1" outlineLevel="1" x14ac:dyDescent="0.25">
      <c r="A689" s="578"/>
      <c r="B689" s="32" t="s">
        <v>23</v>
      </c>
      <c r="C689" s="32"/>
      <c r="D689" s="30">
        <f t="shared" si="259"/>
        <v>852.55</v>
      </c>
      <c r="E689" s="30">
        <f t="shared" si="259"/>
        <v>852.55</v>
      </c>
      <c r="F689" s="30">
        <f t="shared" si="259"/>
        <v>852.55</v>
      </c>
      <c r="G689" s="103">
        <f t="shared" si="239"/>
        <v>1</v>
      </c>
      <c r="H689" s="30">
        <f>H694+H724+H754+H809</f>
        <v>852.55</v>
      </c>
      <c r="I689" s="103">
        <f t="shared" si="251"/>
        <v>1</v>
      </c>
      <c r="J689" s="113">
        <f t="shared" si="227"/>
        <v>1</v>
      </c>
      <c r="K689" s="30">
        <f t="shared" si="260"/>
        <v>852.55</v>
      </c>
      <c r="L689" s="30">
        <f t="shared" si="242"/>
        <v>0</v>
      </c>
      <c r="M689" s="542"/>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c r="BP689" s="6"/>
      <c r="BQ689" s="6"/>
      <c r="BR689" s="6"/>
      <c r="BS689" s="6"/>
      <c r="BT689" s="6"/>
      <c r="BU689" s="6"/>
      <c r="BV689" s="6"/>
      <c r="BW689" s="6"/>
      <c r="BX689" s="6"/>
      <c r="BY689" s="6"/>
      <c r="BZ689" s="6"/>
    </row>
    <row r="690" spans="1:78" s="5" customFormat="1" ht="68.25" customHeight="1" x14ac:dyDescent="0.25">
      <c r="A690" s="757" t="s">
        <v>35</v>
      </c>
      <c r="B690" s="81" t="s">
        <v>70</v>
      </c>
      <c r="C690" s="81" t="s">
        <v>142</v>
      </c>
      <c r="D690" s="54">
        <f>SUM(D691:D694)</f>
        <v>247983.77</v>
      </c>
      <c r="E690" s="54">
        <f t="shared" ref="E690:F690" si="261">SUM(E691:E694)</f>
        <v>247983.77</v>
      </c>
      <c r="F690" s="54">
        <f t="shared" si="261"/>
        <v>247292.04</v>
      </c>
      <c r="G690" s="91">
        <f t="shared" si="239"/>
        <v>0.997</v>
      </c>
      <c r="H690" s="54">
        <f>SUM(H691:H694)</f>
        <v>247292.04</v>
      </c>
      <c r="I690" s="95">
        <f t="shared" si="251"/>
        <v>0.997</v>
      </c>
      <c r="J690" s="91">
        <f t="shared" si="227"/>
        <v>1</v>
      </c>
      <c r="K690" s="55">
        <f t="shared" ref="K690:K744" si="262">E690</f>
        <v>247983.77</v>
      </c>
      <c r="L690" s="24">
        <f t="shared" si="242"/>
        <v>691.73</v>
      </c>
      <c r="M690" s="663"/>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c r="BP690" s="6"/>
      <c r="BQ690" s="6"/>
      <c r="BR690" s="6"/>
      <c r="BS690" s="6"/>
      <c r="BT690" s="6"/>
      <c r="BU690" s="6"/>
      <c r="BV690" s="6"/>
      <c r="BW690" s="6"/>
      <c r="BX690" s="6"/>
      <c r="BY690" s="6"/>
      <c r="BZ690" s="6"/>
    </row>
    <row r="691" spans="1:78" s="5" customFormat="1" ht="18.75" customHeight="1" outlineLevel="1" x14ac:dyDescent="0.25">
      <c r="A691" s="757"/>
      <c r="B691" s="416" t="s">
        <v>22</v>
      </c>
      <c r="C691" s="416"/>
      <c r="D691" s="36">
        <f>D696+D701</f>
        <v>0</v>
      </c>
      <c r="E691" s="36">
        <f>E696+E701</f>
        <v>0</v>
      </c>
      <c r="F691" s="36">
        <f>F696+F701</f>
        <v>0</v>
      </c>
      <c r="G691" s="92" t="e">
        <f t="shared" si="239"/>
        <v>#DIV/0!</v>
      </c>
      <c r="H691" s="36">
        <f>H696+H701</f>
        <v>0</v>
      </c>
      <c r="I691" s="78" t="e">
        <f t="shared" si="251"/>
        <v>#DIV/0!</v>
      </c>
      <c r="J691" s="64" t="e">
        <f t="shared" si="227"/>
        <v>#DIV/0!</v>
      </c>
      <c r="K691" s="24">
        <f t="shared" si="262"/>
        <v>0</v>
      </c>
      <c r="L691" s="24">
        <f t="shared" si="242"/>
        <v>0</v>
      </c>
      <c r="M691" s="663"/>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c r="BN691" s="6"/>
      <c r="BO691" s="6"/>
      <c r="BP691" s="6"/>
      <c r="BQ691" s="6"/>
      <c r="BR691" s="6"/>
      <c r="BS691" s="6"/>
      <c r="BT691" s="6"/>
      <c r="BU691" s="6"/>
      <c r="BV691" s="6"/>
      <c r="BW691" s="6"/>
      <c r="BX691" s="6"/>
      <c r="BY691" s="6"/>
      <c r="BZ691" s="6"/>
    </row>
    <row r="692" spans="1:78" s="5" customFormat="1" ht="18.75" customHeight="1" outlineLevel="1" x14ac:dyDescent="0.25">
      <c r="A692" s="757"/>
      <c r="B692" s="416" t="s">
        <v>21</v>
      </c>
      <c r="C692" s="416"/>
      <c r="D692" s="36">
        <f t="shared" ref="D692:F694" si="263">D697+D702</f>
        <v>2487.9</v>
      </c>
      <c r="E692" s="36">
        <f t="shared" si="263"/>
        <v>2487.9</v>
      </c>
      <c r="F692" s="36">
        <f t="shared" si="263"/>
        <v>2487.9</v>
      </c>
      <c r="G692" s="60">
        <f t="shared" si="239"/>
        <v>1</v>
      </c>
      <c r="H692" s="36">
        <f t="shared" ref="H692:H694" si="264">H697+H702</f>
        <v>2487.9</v>
      </c>
      <c r="I692" s="99">
        <f t="shared" si="251"/>
        <v>1</v>
      </c>
      <c r="J692" s="60">
        <f t="shared" si="227"/>
        <v>1</v>
      </c>
      <c r="K692" s="24">
        <f t="shared" si="262"/>
        <v>2487.9</v>
      </c>
      <c r="L692" s="24">
        <f t="shared" si="242"/>
        <v>0</v>
      </c>
      <c r="M692" s="663"/>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c r="BN692" s="6"/>
      <c r="BO692" s="6"/>
      <c r="BP692" s="6"/>
      <c r="BQ692" s="6"/>
      <c r="BR692" s="6"/>
      <c r="BS692" s="6"/>
      <c r="BT692" s="6"/>
      <c r="BU692" s="6"/>
      <c r="BV692" s="6"/>
      <c r="BW692" s="6"/>
      <c r="BX692" s="6"/>
      <c r="BY692" s="6"/>
      <c r="BZ692" s="6"/>
    </row>
    <row r="693" spans="1:78" s="5" customFormat="1" ht="17.25" customHeight="1" outlineLevel="1" x14ac:dyDescent="0.25">
      <c r="A693" s="757"/>
      <c r="B693" s="411" t="s">
        <v>41</v>
      </c>
      <c r="C693" s="416"/>
      <c r="D693" s="36">
        <f t="shared" si="263"/>
        <v>245495.87</v>
      </c>
      <c r="E693" s="36">
        <f t="shared" si="263"/>
        <v>245495.87</v>
      </c>
      <c r="F693" s="36">
        <f t="shared" si="263"/>
        <v>244804.14</v>
      </c>
      <c r="G693" s="60">
        <f t="shared" si="239"/>
        <v>0.997</v>
      </c>
      <c r="H693" s="36">
        <f t="shared" si="264"/>
        <v>244804.14</v>
      </c>
      <c r="I693" s="99">
        <f t="shared" si="251"/>
        <v>0.997</v>
      </c>
      <c r="J693" s="60">
        <f t="shared" si="227"/>
        <v>1</v>
      </c>
      <c r="K693" s="24">
        <f t="shared" si="262"/>
        <v>245495.87</v>
      </c>
      <c r="L693" s="24">
        <f t="shared" si="242"/>
        <v>691.73</v>
      </c>
      <c r="M693" s="663"/>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c r="BN693" s="6"/>
      <c r="BO693" s="6"/>
      <c r="BP693" s="6"/>
      <c r="BQ693" s="6"/>
      <c r="BR693" s="6"/>
      <c r="BS693" s="6"/>
      <c r="BT693" s="6"/>
      <c r="BU693" s="6"/>
      <c r="BV693" s="6"/>
      <c r="BW693" s="6"/>
      <c r="BX693" s="6"/>
      <c r="BY693" s="6"/>
      <c r="BZ693" s="6"/>
    </row>
    <row r="694" spans="1:78" s="5" customFormat="1" ht="17.25" customHeight="1" outlineLevel="1" x14ac:dyDescent="0.25">
      <c r="A694" s="757"/>
      <c r="B694" s="416" t="s">
        <v>23</v>
      </c>
      <c r="C694" s="416"/>
      <c r="D694" s="36">
        <f t="shared" si="263"/>
        <v>0</v>
      </c>
      <c r="E694" s="36">
        <f t="shared" si="263"/>
        <v>0</v>
      </c>
      <c r="F694" s="36">
        <f t="shared" si="263"/>
        <v>0</v>
      </c>
      <c r="G694" s="92" t="e">
        <f t="shared" si="239"/>
        <v>#DIV/0!</v>
      </c>
      <c r="H694" s="36">
        <f t="shared" si="264"/>
        <v>0</v>
      </c>
      <c r="I694" s="78" t="e">
        <f t="shared" si="251"/>
        <v>#DIV/0!</v>
      </c>
      <c r="J694" s="64" t="e">
        <f t="shared" si="227"/>
        <v>#DIV/0!</v>
      </c>
      <c r="K694" s="24">
        <f t="shared" si="262"/>
        <v>0</v>
      </c>
      <c r="L694" s="24">
        <f t="shared" si="242"/>
        <v>0</v>
      </c>
      <c r="M694" s="663"/>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c r="BP694" s="6"/>
      <c r="BQ694" s="6"/>
      <c r="BR694" s="6"/>
      <c r="BS694" s="6"/>
      <c r="BT694" s="6"/>
      <c r="BU694" s="6"/>
      <c r="BV694" s="6"/>
      <c r="BW694" s="6"/>
      <c r="BX694" s="6"/>
      <c r="BY694" s="6"/>
      <c r="BZ694" s="6"/>
    </row>
    <row r="695" spans="1:78" s="5" customFormat="1" ht="87" customHeight="1" x14ac:dyDescent="0.25">
      <c r="A695" s="725" t="s">
        <v>36</v>
      </c>
      <c r="B695" s="16" t="s">
        <v>608</v>
      </c>
      <c r="C695" s="16" t="s">
        <v>212</v>
      </c>
      <c r="D695" s="19">
        <f>SUM(D696:D699)</f>
        <v>9544.94</v>
      </c>
      <c r="E695" s="19">
        <f t="shared" ref="E695:F695" si="265">SUM(E696:E699)</f>
        <v>9544.94</v>
      </c>
      <c r="F695" s="19">
        <f t="shared" si="265"/>
        <v>9544.94</v>
      </c>
      <c r="G695" s="90">
        <f t="shared" si="239"/>
        <v>1</v>
      </c>
      <c r="H695" s="19">
        <f>SUM(H696:H699)</f>
        <v>9544.94</v>
      </c>
      <c r="I695" s="99">
        <f t="shared" si="251"/>
        <v>1</v>
      </c>
      <c r="J695" s="90">
        <f t="shared" si="227"/>
        <v>1</v>
      </c>
      <c r="K695" s="50">
        <f t="shared" si="262"/>
        <v>9544.94</v>
      </c>
      <c r="L695" s="24">
        <f t="shared" si="242"/>
        <v>0</v>
      </c>
      <c r="M695" s="516" t="s">
        <v>1182</v>
      </c>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c r="BP695" s="6"/>
      <c r="BQ695" s="6"/>
      <c r="BR695" s="6"/>
      <c r="BS695" s="6"/>
      <c r="BT695" s="6"/>
      <c r="BU695" s="6"/>
      <c r="BV695" s="6"/>
      <c r="BW695" s="6"/>
      <c r="BX695" s="6"/>
      <c r="BY695" s="6"/>
      <c r="BZ695" s="6"/>
    </row>
    <row r="696" spans="1:78" s="5" customFormat="1" ht="18.75" customHeight="1" outlineLevel="1" x14ac:dyDescent="0.25">
      <c r="A696" s="725"/>
      <c r="B696" s="416" t="s">
        <v>22</v>
      </c>
      <c r="C696" s="416"/>
      <c r="D696" s="36">
        <v>0</v>
      </c>
      <c r="E696" s="18">
        <v>0</v>
      </c>
      <c r="F696" s="24"/>
      <c r="G696" s="35"/>
      <c r="H696" s="21"/>
      <c r="I696" s="78" t="e">
        <f t="shared" si="251"/>
        <v>#DIV/0!</v>
      </c>
      <c r="J696" s="60"/>
      <c r="K696" s="24">
        <f t="shared" si="262"/>
        <v>0</v>
      </c>
      <c r="L696" s="24">
        <f t="shared" si="242"/>
        <v>0</v>
      </c>
      <c r="M696" s="51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c r="BP696" s="6"/>
      <c r="BQ696" s="6"/>
      <c r="BR696" s="6"/>
      <c r="BS696" s="6"/>
      <c r="BT696" s="6"/>
      <c r="BU696" s="6"/>
      <c r="BV696" s="6"/>
      <c r="BW696" s="6"/>
      <c r="BX696" s="6"/>
      <c r="BY696" s="6"/>
      <c r="BZ696" s="6"/>
    </row>
    <row r="697" spans="1:78" s="5" customFormat="1" ht="18.75" customHeight="1" outlineLevel="1" x14ac:dyDescent="0.25">
      <c r="A697" s="725"/>
      <c r="B697" s="416" t="s">
        <v>21</v>
      </c>
      <c r="C697" s="416"/>
      <c r="D697" s="36">
        <v>0</v>
      </c>
      <c r="E697" s="18">
        <v>0</v>
      </c>
      <c r="F697" s="24"/>
      <c r="G697" s="35"/>
      <c r="H697" s="21"/>
      <c r="I697" s="78" t="e">
        <f t="shared" si="251"/>
        <v>#DIV/0!</v>
      </c>
      <c r="J697" s="60"/>
      <c r="K697" s="24">
        <f t="shared" si="262"/>
        <v>0</v>
      </c>
      <c r="L697" s="24">
        <f t="shared" si="242"/>
        <v>0</v>
      </c>
      <c r="M697" s="51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c r="BN697" s="6"/>
      <c r="BO697" s="6"/>
      <c r="BP697" s="6"/>
      <c r="BQ697" s="6"/>
      <c r="BR697" s="6"/>
      <c r="BS697" s="6"/>
      <c r="BT697" s="6"/>
      <c r="BU697" s="6"/>
      <c r="BV697" s="6"/>
      <c r="BW697" s="6"/>
      <c r="BX697" s="6"/>
      <c r="BY697" s="6"/>
      <c r="BZ697" s="6"/>
    </row>
    <row r="698" spans="1:78" s="5" customFormat="1" ht="18.75" customHeight="1" outlineLevel="1" x14ac:dyDescent="0.25">
      <c r="A698" s="725"/>
      <c r="B698" s="411" t="s">
        <v>41</v>
      </c>
      <c r="C698" s="416"/>
      <c r="D698" s="36">
        <v>9544.94</v>
      </c>
      <c r="E698" s="36">
        <v>9544.94</v>
      </c>
      <c r="F698" s="36">
        <v>9544.94</v>
      </c>
      <c r="G698" s="60">
        <f t="shared" ref="G698:G761" si="266">F698/E698</f>
        <v>1</v>
      </c>
      <c r="H698" s="36">
        <v>9544.94</v>
      </c>
      <c r="I698" s="99">
        <f t="shared" si="251"/>
        <v>1</v>
      </c>
      <c r="J698" s="60">
        <f t="shared" ref="J698:J761" si="267">H698/F698</f>
        <v>1</v>
      </c>
      <c r="K698" s="24">
        <f t="shared" si="262"/>
        <v>9544.94</v>
      </c>
      <c r="L698" s="24">
        <f t="shared" si="242"/>
        <v>0</v>
      </c>
      <c r="M698" s="51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c r="BN698" s="6"/>
      <c r="BO698" s="6"/>
      <c r="BP698" s="6"/>
      <c r="BQ698" s="6"/>
      <c r="BR698" s="6"/>
      <c r="BS698" s="6"/>
      <c r="BT698" s="6"/>
      <c r="BU698" s="6"/>
      <c r="BV698" s="6"/>
      <c r="BW698" s="6"/>
      <c r="BX698" s="6"/>
      <c r="BY698" s="6"/>
      <c r="BZ698" s="6"/>
    </row>
    <row r="699" spans="1:78" s="5" customFormat="1" ht="18.75" customHeight="1" outlineLevel="1" x14ac:dyDescent="0.25">
      <c r="A699" s="725"/>
      <c r="B699" s="416" t="s">
        <v>23</v>
      </c>
      <c r="C699" s="416"/>
      <c r="D699" s="36">
        <v>0</v>
      </c>
      <c r="E699" s="18">
        <v>0</v>
      </c>
      <c r="F699" s="24"/>
      <c r="G699" s="35"/>
      <c r="H699" s="21"/>
      <c r="I699" s="78" t="e">
        <f t="shared" si="251"/>
        <v>#DIV/0!</v>
      </c>
      <c r="J699" s="60"/>
      <c r="K699" s="24">
        <f t="shared" si="262"/>
        <v>0</v>
      </c>
      <c r="L699" s="24">
        <f t="shared" si="242"/>
        <v>0</v>
      </c>
      <c r="M699" s="51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c r="BP699" s="6"/>
      <c r="BQ699" s="6"/>
      <c r="BR699" s="6"/>
      <c r="BS699" s="6"/>
      <c r="BT699" s="6"/>
      <c r="BU699" s="6"/>
      <c r="BV699" s="6"/>
      <c r="BW699" s="6"/>
      <c r="BX699" s="6"/>
      <c r="BY699" s="6"/>
      <c r="BZ699" s="6"/>
    </row>
    <row r="700" spans="1:78" s="5" customFormat="1" ht="85.5" customHeight="1" x14ac:dyDescent="0.25">
      <c r="A700" s="590" t="s">
        <v>95</v>
      </c>
      <c r="B700" s="16" t="s">
        <v>609</v>
      </c>
      <c r="C700" s="16" t="s">
        <v>212</v>
      </c>
      <c r="D700" s="19">
        <f>SUM(D701:D704)</f>
        <v>238438.83</v>
      </c>
      <c r="E700" s="19">
        <f t="shared" ref="E700:F700" si="268">SUM(E701:E704)</f>
        <v>238438.83</v>
      </c>
      <c r="F700" s="19">
        <f t="shared" si="268"/>
        <v>237747.1</v>
      </c>
      <c r="G700" s="90">
        <f>F700/E700</f>
        <v>0.997</v>
      </c>
      <c r="H700" s="19">
        <f>SUM(H701:H704)</f>
        <v>237747.1</v>
      </c>
      <c r="I700" s="99">
        <f t="shared" si="251"/>
        <v>0.997</v>
      </c>
      <c r="J700" s="90">
        <f t="shared" si="267"/>
        <v>1</v>
      </c>
      <c r="K700" s="50">
        <f t="shared" si="262"/>
        <v>238438.83</v>
      </c>
      <c r="L700" s="24">
        <f t="shared" si="242"/>
        <v>691.73</v>
      </c>
      <c r="M700" s="477"/>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c r="BN700" s="6"/>
      <c r="BO700" s="6"/>
      <c r="BP700" s="6"/>
      <c r="BQ700" s="6"/>
      <c r="BR700" s="6"/>
      <c r="BS700" s="6"/>
      <c r="BT700" s="6"/>
      <c r="BU700" s="6"/>
      <c r="BV700" s="6"/>
      <c r="BW700" s="6"/>
      <c r="BX700" s="6"/>
      <c r="BY700" s="6"/>
      <c r="BZ700" s="6"/>
    </row>
    <row r="701" spans="1:78" s="5" customFormat="1" ht="18.75" customHeight="1" outlineLevel="1" x14ac:dyDescent="0.25">
      <c r="A701" s="590"/>
      <c r="B701" s="416" t="s">
        <v>22</v>
      </c>
      <c r="C701" s="416"/>
      <c r="D701" s="36">
        <f>D706+D711+D716</f>
        <v>0</v>
      </c>
      <c r="E701" s="36">
        <f t="shared" ref="E701:H704" si="269">E706+E711+E716</f>
        <v>0</v>
      </c>
      <c r="F701" s="36">
        <f t="shared" si="269"/>
        <v>0</v>
      </c>
      <c r="G701" s="64" t="e">
        <f t="shared" si="266"/>
        <v>#DIV/0!</v>
      </c>
      <c r="H701" s="36">
        <f t="shared" si="269"/>
        <v>0</v>
      </c>
      <c r="I701" s="78" t="e">
        <f t="shared" si="251"/>
        <v>#DIV/0!</v>
      </c>
      <c r="J701" s="64" t="e">
        <f t="shared" si="267"/>
        <v>#DIV/0!</v>
      </c>
      <c r="K701" s="24">
        <f t="shared" si="262"/>
        <v>0</v>
      </c>
      <c r="L701" s="24">
        <f t="shared" si="242"/>
        <v>0</v>
      </c>
      <c r="M701" s="477"/>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c r="BP701" s="6"/>
      <c r="BQ701" s="6"/>
      <c r="BR701" s="6"/>
      <c r="BS701" s="6"/>
      <c r="BT701" s="6"/>
      <c r="BU701" s="6"/>
      <c r="BV701" s="6"/>
      <c r="BW701" s="6"/>
      <c r="BX701" s="6"/>
      <c r="BY701" s="6"/>
      <c r="BZ701" s="6"/>
    </row>
    <row r="702" spans="1:78" s="5" customFormat="1" outlineLevel="1" x14ac:dyDescent="0.25">
      <c r="A702" s="590"/>
      <c r="B702" s="416" t="s">
        <v>21</v>
      </c>
      <c r="C702" s="416"/>
      <c r="D702" s="36">
        <f t="shared" ref="D702:F704" si="270">D707+D712+D717</f>
        <v>2487.9</v>
      </c>
      <c r="E702" s="36">
        <f t="shared" si="270"/>
        <v>2487.9</v>
      </c>
      <c r="F702" s="36">
        <f t="shared" si="270"/>
        <v>2487.9</v>
      </c>
      <c r="G702" s="60">
        <f t="shared" si="266"/>
        <v>1</v>
      </c>
      <c r="H702" s="36">
        <f t="shared" si="269"/>
        <v>2487.9</v>
      </c>
      <c r="I702" s="99">
        <f t="shared" si="251"/>
        <v>1</v>
      </c>
      <c r="J702" s="60">
        <f t="shared" si="267"/>
        <v>1</v>
      </c>
      <c r="K702" s="24">
        <f t="shared" si="262"/>
        <v>2487.9</v>
      </c>
      <c r="L702" s="24">
        <f t="shared" si="242"/>
        <v>0</v>
      </c>
      <c r="M702" s="477"/>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c r="BN702" s="6"/>
      <c r="BO702" s="6"/>
      <c r="BP702" s="6"/>
      <c r="BQ702" s="6"/>
      <c r="BR702" s="6"/>
      <c r="BS702" s="6"/>
      <c r="BT702" s="6"/>
      <c r="BU702" s="6"/>
      <c r="BV702" s="6"/>
      <c r="BW702" s="6"/>
      <c r="BX702" s="6"/>
      <c r="BY702" s="6"/>
      <c r="BZ702" s="6"/>
    </row>
    <row r="703" spans="1:78" s="5" customFormat="1" outlineLevel="1" x14ac:dyDescent="0.25">
      <c r="A703" s="590"/>
      <c r="B703" s="411" t="s">
        <v>41</v>
      </c>
      <c r="C703" s="416"/>
      <c r="D703" s="36">
        <f t="shared" si="270"/>
        <v>235950.93</v>
      </c>
      <c r="E703" s="36">
        <f t="shared" si="270"/>
        <v>235950.93</v>
      </c>
      <c r="F703" s="36">
        <f t="shared" si="270"/>
        <v>235259.2</v>
      </c>
      <c r="G703" s="60">
        <f t="shared" si="266"/>
        <v>0.997</v>
      </c>
      <c r="H703" s="36">
        <f t="shared" si="269"/>
        <v>235259.2</v>
      </c>
      <c r="I703" s="99">
        <f t="shared" si="251"/>
        <v>0.997</v>
      </c>
      <c r="J703" s="60">
        <f t="shared" si="267"/>
        <v>1</v>
      </c>
      <c r="K703" s="24">
        <f t="shared" si="262"/>
        <v>235950.93</v>
      </c>
      <c r="L703" s="24">
        <f t="shared" si="242"/>
        <v>691.73</v>
      </c>
      <c r="M703" s="477"/>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c r="BN703" s="6"/>
      <c r="BO703" s="6"/>
      <c r="BP703" s="6"/>
      <c r="BQ703" s="6"/>
      <c r="BR703" s="6"/>
      <c r="BS703" s="6"/>
      <c r="BT703" s="6"/>
      <c r="BU703" s="6"/>
      <c r="BV703" s="6"/>
      <c r="BW703" s="6"/>
      <c r="BX703" s="6"/>
      <c r="BY703" s="6"/>
      <c r="BZ703" s="6"/>
    </row>
    <row r="704" spans="1:78" s="5" customFormat="1" outlineLevel="1" x14ac:dyDescent="0.25">
      <c r="A704" s="590"/>
      <c r="B704" s="416" t="s">
        <v>23</v>
      </c>
      <c r="C704" s="416"/>
      <c r="D704" s="36">
        <f t="shared" si="270"/>
        <v>0</v>
      </c>
      <c r="E704" s="36">
        <f t="shared" si="270"/>
        <v>0</v>
      </c>
      <c r="F704" s="36">
        <f t="shared" si="270"/>
        <v>0</v>
      </c>
      <c r="G704" s="92" t="e">
        <f t="shared" si="266"/>
        <v>#DIV/0!</v>
      </c>
      <c r="H704" s="36">
        <f t="shared" si="269"/>
        <v>0</v>
      </c>
      <c r="I704" s="78" t="e">
        <f t="shared" si="251"/>
        <v>#DIV/0!</v>
      </c>
      <c r="J704" s="64" t="e">
        <f t="shared" si="267"/>
        <v>#DIV/0!</v>
      </c>
      <c r="K704" s="24">
        <f t="shared" si="262"/>
        <v>0</v>
      </c>
      <c r="L704" s="24">
        <f t="shared" si="242"/>
        <v>0</v>
      </c>
      <c r="M704" s="477"/>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c r="BN704" s="6"/>
      <c r="BO704" s="6"/>
      <c r="BP704" s="6"/>
      <c r="BQ704" s="6"/>
      <c r="BR704" s="6"/>
      <c r="BS704" s="6"/>
      <c r="BT704" s="6"/>
      <c r="BU704" s="6"/>
      <c r="BV704" s="6"/>
      <c r="BW704" s="6"/>
      <c r="BX704" s="6"/>
      <c r="BY704" s="6"/>
      <c r="BZ704" s="6"/>
    </row>
    <row r="705" spans="1:78" s="5" customFormat="1" ht="75" x14ac:dyDescent="0.25">
      <c r="A705" s="590" t="s">
        <v>96</v>
      </c>
      <c r="B705" s="16" t="s">
        <v>71</v>
      </c>
      <c r="C705" s="16" t="s">
        <v>212</v>
      </c>
      <c r="D705" s="19">
        <f>SUM(D706:D709)</f>
        <v>224029.11</v>
      </c>
      <c r="E705" s="19">
        <f t="shared" ref="E705:F705" si="271">SUM(E706:E709)</f>
        <v>224029.11</v>
      </c>
      <c r="F705" s="19">
        <f t="shared" si="271"/>
        <v>224029.11</v>
      </c>
      <c r="G705" s="90">
        <f t="shared" si="266"/>
        <v>1</v>
      </c>
      <c r="H705" s="19">
        <f>SUM(H706:H709)</f>
        <v>224029.11</v>
      </c>
      <c r="I705" s="99">
        <f t="shared" si="251"/>
        <v>1</v>
      </c>
      <c r="J705" s="90">
        <f t="shared" si="267"/>
        <v>1</v>
      </c>
      <c r="K705" s="50">
        <f t="shared" si="262"/>
        <v>224029.11</v>
      </c>
      <c r="L705" s="24">
        <f t="shared" si="242"/>
        <v>0</v>
      </c>
      <c r="M705" s="477" t="s">
        <v>1025</v>
      </c>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c r="BP705" s="6"/>
      <c r="BQ705" s="6"/>
      <c r="BR705" s="6"/>
      <c r="BS705" s="6"/>
      <c r="BT705" s="6"/>
      <c r="BU705" s="6"/>
      <c r="BV705" s="6"/>
      <c r="BW705" s="6"/>
      <c r="BX705" s="6"/>
      <c r="BY705" s="6"/>
      <c r="BZ705" s="6"/>
    </row>
    <row r="706" spans="1:78" s="5" customFormat="1" outlineLevel="1" x14ac:dyDescent="0.25">
      <c r="A706" s="590"/>
      <c r="B706" s="416" t="s">
        <v>22</v>
      </c>
      <c r="C706" s="416"/>
      <c r="D706" s="36"/>
      <c r="E706" s="36"/>
      <c r="F706" s="24"/>
      <c r="G706" s="64" t="e">
        <f t="shared" si="266"/>
        <v>#DIV/0!</v>
      </c>
      <c r="H706" s="21"/>
      <c r="I706" s="78" t="e">
        <f t="shared" si="251"/>
        <v>#DIV/0!</v>
      </c>
      <c r="J706" s="64" t="e">
        <f t="shared" si="267"/>
        <v>#DIV/0!</v>
      </c>
      <c r="K706" s="24">
        <f t="shared" si="262"/>
        <v>0</v>
      </c>
      <c r="L706" s="24">
        <f t="shared" si="242"/>
        <v>0</v>
      </c>
      <c r="M706" s="477"/>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c r="BN706" s="6"/>
      <c r="BO706" s="6"/>
      <c r="BP706" s="6"/>
      <c r="BQ706" s="6"/>
      <c r="BR706" s="6"/>
      <c r="BS706" s="6"/>
      <c r="BT706" s="6"/>
      <c r="BU706" s="6"/>
      <c r="BV706" s="6"/>
      <c r="BW706" s="6"/>
      <c r="BX706" s="6"/>
      <c r="BY706" s="6"/>
      <c r="BZ706" s="6"/>
    </row>
    <row r="707" spans="1:78" s="5" customFormat="1" outlineLevel="1" x14ac:dyDescent="0.25">
      <c r="A707" s="590"/>
      <c r="B707" s="416" t="s">
        <v>21</v>
      </c>
      <c r="C707" s="416"/>
      <c r="D707" s="36">
        <v>2487.9</v>
      </c>
      <c r="E707" s="36">
        <v>2487.9</v>
      </c>
      <c r="F707" s="36">
        <v>2487.9</v>
      </c>
      <c r="G707" s="60">
        <f t="shared" si="266"/>
        <v>1</v>
      </c>
      <c r="H707" s="36">
        <v>2487.9</v>
      </c>
      <c r="I707" s="99">
        <f t="shared" si="251"/>
        <v>1</v>
      </c>
      <c r="J707" s="60">
        <f t="shared" si="267"/>
        <v>1</v>
      </c>
      <c r="K707" s="24">
        <f t="shared" si="262"/>
        <v>2487.9</v>
      </c>
      <c r="L707" s="24">
        <f t="shared" si="242"/>
        <v>0</v>
      </c>
      <c r="M707" s="477"/>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c r="BN707" s="6"/>
      <c r="BO707" s="6"/>
      <c r="BP707" s="6"/>
      <c r="BQ707" s="6"/>
      <c r="BR707" s="6"/>
      <c r="BS707" s="6"/>
      <c r="BT707" s="6"/>
      <c r="BU707" s="6"/>
      <c r="BV707" s="6"/>
      <c r="BW707" s="6"/>
      <c r="BX707" s="6"/>
      <c r="BY707" s="6"/>
      <c r="BZ707" s="6"/>
    </row>
    <row r="708" spans="1:78" s="5" customFormat="1" outlineLevel="1" x14ac:dyDescent="0.25">
      <c r="A708" s="590"/>
      <c r="B708" s="411" t="s">
        <v>41</v>
      </c>
      <c r="C708" s="416"/>
      <c r="D708" s="36">
        <v>221541.21</v>
      </c>
      <c r="E708" s="36">
        <v>221541.21</v>
      </c>
      <c r="F708" s="36">
        <v>221541.21</v>
      </c>
      <c r="G708" s="60">
        <f t="shared" si="266"/>
        <v>1</v>
      </c>
      <c r="H708" s="36">
        <v>221541.21</v>
      </c>
      <c r="I708" s="99">
        <f t="shared" si="251"/>
        <v>1</v>
      </c>
      <c r="J708" s="60">
        <f t="shared" si="267"/>
        <v>1</v>
      </c>
      <c r="K708" s="24">
        <f t="shared" si="262"/>
        <v>221541.21</v>
      </c>
      <c r="L708" s="24">
        <f t="shared" si="242"/>
        <v>0</v>
      </c>
      <c r="M708" s="477"/>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c r="BN708" s="6"/>
      <c r="BO708" s="6"/>
      <c r="BP708" s="6"/>
      <c r="BQ708" s="6"/>
      <c r="BR708" s="6"/>
      <c r="BS708" s="6"/>
      <c r="BT708" s="6"/>
      <c r="BU708" s="6"/>
      <c r="BV708" s="6"/>
      <c r="BW708" s="6"/>
      <c r="BX708" s="6"/>
      <c r="BY708" s="6"/>
      <c r="BZ708" s="6"/>
    </row>
    <row r="709" spans="1:78" s="5" customFormat="1" outlineLevel="1" x14ac:dyDescent="0.25">
      <c r="A709" s="590"/>
      <c r="B709" s="416" t="s">
        <v>23</v>
      </c>
      <c r="C709" s="416"/>
      <c r="D709" s="36"/>
      <c r="E709" s="18"/>
      <c r="F709" s="24"/>
      <c r="G709" s="64" t="e">
        <f t="shared" si="266"/>
        <v>#DIV/0!</v>
      </c>
      <c r="H709" s="21"/>
      <c r="I709" s="78" t="e">
        <f t="shared" si="251"/>
        <v>#DIV/0!</v>
      </c>
      <c r="J709" s="64" t="e">
        <f t="shared" si="267"/>
        <v>#DIV/0!</v>
      </c>
      <c r="K709" s="24">
        <f t="shared" si="262"/>
        <v>0</v>
      </c>
      <c r="L709" s="24">
        <f t="shared" si="242"/>
        <v>0</v>
      </c>
      <c r="M709" s="477"/>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c r="BN709" s="6"/>
      <c r="BO709" s="6"/>
      <c r="BP709" s="6"/>
      <c r="BQ709" s="6"/>
      <c r="BR709" s="6"/>
      <c r="BS709" s="6"/>
      <c r="BT709" s="6"/>
      <c r="BU709" s="6"/>
      <c r="BV709" s="6"/>
      <c r="BW709" s="6"/>
      <c r="BX709" s="6"/>
      <c r="BY709" s="6"/>
      <c r="BZ709" s="6"/>
    </row>
    <row r="710" spans="1:78" s="6" customFormat="1" ht="127.5" customHeight="1" x14ac:dyDescent="0.25">
      <c r="A710" s="721" t="s">
        <v>97</v>
      </c>
      <c r="B710" s="16" t="s">
        <v>794</v>
      </c>
      <c r="C710" s="16" t="s">
        <v>212</v>
      </c>
      <c r="D710" s="19">
        <f>SUM(D711:D714)</f>
        <v>14369.48</v>
      </c>
      <c r="E710" s="19">
        <f t="shared" ref="E710:F710" si="272">SUM(E711:E714)</f>
        <v>14369.48</v>
      </c>
      <c r="F710" s="36">
        <f t="shared" si="272"/>
        <v>13677.75</v>
      </c>
      <c r="G710" s="60">
        <f t="shared" si="266"/>
        <v>0.95199999999999996</v>
      </c>
      <c r="H710" s="36">
        <f>SUM(H711:H714)</f>
        <v>13677.75</v>
      </c>
      <c r="I710" s="60">
        <f t="shared" si="251"/>
        <v>0.95199999999999996</v>
      </c>
      <c r="J710" s="60">
        <f t="shared" si="267"/>
        <v>1</v>
      </c>
      <c r="K710" s="19">
        <f>SUM(K711:K714)</f>
        <v>13677.75</v>
      </c>
      <c r="L710" s="24">
        <f t="shared" si="242"/>
        <v>691.73</v>
      </c>
      <c r="M710" s="477" t="s">
        <v>1181</v>
      </c>
    </row>
    <row r="711" spans="1:78" s="6" customFormat="1" outlineLevel="1" x14ac:dyDescent="0.25">
      <c r="A711" s="721"/>
      <c r="B711" s="416" t="s">
        <v>22</v>
      </c>
      <c r="C711" s="416"/>
      <c r="D711" s="36"/>
      <c r="E711" s="18"/>
      <c r="F711" s="36"/>
      <c r="G711" s="92" t="e">
        <f t="shared" si="266"/>
        <v>#DIV/0!</v>
      </c>
      <c r="H711" s="36"/>
      <c r="I711" s="64" t="e">
        <f t="shared" si="251"/>
        <v>#DIV/0!</v>
      </c>
      <c r="J711" s="64" t="e">
        <f t="shared" si="267"/>
        <v>#DIV/0!</v>
      </c>
      <c r="K711" s="36">
        <f t="shared" si="262"/>
        <v>0</v>
      </c>
      <c r="L711" s="24">
        <f t="shared" si="242"/>
        <v>0</v>
      </c>
      <c r="M711" s="477"/>
    </row>
    <row r="712" spans="1:78" s="6" customFormat="1" outlineLevel="1" x14ac:dyDescent="0.25">
      <c r="A712" s="721"/>
      <c r="B712" s="416" t="s">
        <v>21</v>
      </c>
      <c r="C712" s="416"/>
      <c r="D712" s="36"/>
      <c r="E712" s="18"/>
      <c r="F712" s="36"/>
      <c r="G712" s="92" t="e">
        <f t="shared" si="266"/>
        <v>#DIV/0!</v>
      </c>
      <c r="H712" s="36"/>
      <c r="I712" s="64" t="e">
        <f t="shared" si="251"/>
        <v>#DIV/0!</v>
      </c>
      <c r="J712" s="64" t="e">
        <f t="shared" si="267"/>
        <v>#DIV/0!</v>
      </c>
      <c r="K712" s="36">
        <f t="shared" si="262"/>
        <v>0</v>
      </c>
      <c r="L712" s="24">
        <f t="shared" si="242"/>
        <v>0</v>
      </c>
      <c r="M712" s="477"/>
    </row>
    <row r="713" spans="1:78" s="6" customFormat="1" outlineLevel="1" x14ac:dyDescent="0.25">
      <c r="A713" s="721"/>
      <c r="B713" s="416" t="s">
        <v>41</v>
      </c>
      <c r="C713" s="416"/>
      <c r="D713" s="36">
        <v>14369.48</v>
      </c>
      <c r="E713" s="36">
        <v>14369.48</v>
      </c>
      <c r="F713" s="36">
        <v>13677.75</v>
      </c>
      <c r="G713" s="60">
        <f t="shared" si="266"/>
        <v>0.95199999999999996</v>
      </c>
      <c r="H713" s="36">
        <v>13677.75</v>
      </c>
      <c r="I713" s="60">
        <f t="shared" si="251"/>
        <v>0.95199999999999996</v>
      </c>
      <c r="J713" s="60">
        <f t="shared" si="267"/>
        <v>1</v>
      </c>
      <c r="K713" s="36">
        <v>13677.75</v>
      </c>
      <c r="L713" s="24">
        <f t="shared" si="242"/>
        <v>691.73</v>
      </c>
      <c r="M713" s="477"/>
    </row>
    <row r="714" spans="1:78" s="6" customFormat="1" outlineLevel="1" x14ac:dyDescent="0.25">
      <c r="A714" s="721"/>
      <c r="B714" s="416" t="s">
        <v>23</v>
      </c>
      <c r="C714" s="416"/>
      <c r="D714" s="36"/>
      <c r="E714" s="18"/>
      <c r="F714" s="36"/>
      <c r="G714" s="92" t="e">
        <f t="shared" si="266"/>
        <v>#DIV/0!</v>
      </c>
      <c r="H714" s="36"/>
      <c r="I714" s="64" t="e">
        <f t="shared" si="251"/>
        <v>#DIV/0!</v>
      </c>
      <c r="J714" s="64" t="e">
        <f t="shared" si="267"/>
        <v>#DIV/0!</v>
      </c>
      <c r="K714" s="36">
        <f t="shared" si="262"/>
        <v>0</v>
      </c>
      <c r="L714" s="24">
        <f t="shared" si="242"/>
        <v>0</v>
      </c>
      <c r="M714" s="477"/>
    </row>
    <row r="715" spans="1:78" s="6" customFormat="1" ht="111" customHeight="1" x14ac:dyDescent="0.25">
      <c r="A715" s="721" t="s">
        <v>853</v>
      </c>
      <c r="B715" s="16" t="s">
        <v>795</v>
      </c>
      <c r="C715" s="16" t="s">
        <v>212</v>
      </c>
      <c r="D715" s="19">
        <f>SUM(D716:D719)</f>
        <v>40.24</v>
      </c>
      <c r="E715" s="19">
        <f t="shared" ref="E715:F715" si="273">SUM(E716:E719)</f>
        <v>40.24</v>
      </c>
      <c r="F715" s="19">
        <f t="shared" si="273"/>
        <v>40.24</v>
      </c>
      <c r="G715" s="90">
        <f t="shared" si="266"/>
        <v>1</v>
      </c>
      <c r="H715" s="19">
        <f>SUM(H716:H719)</f>
        <v>40.24</v>
      </c>
      <c r="I715" s="90">
        <f t="shared" si="251"/>
        <v>1</v>
      </c>
      <c r="J715" s="90">
        <f t="shared" si="267"/>
        <v>1</v>
      </c>
      <c r="K715" s="19">
        <f>SUM(K716:K719)</f>
        <v>40.24</v>
      </c>
      <c r="L715" s="24">
        <f t="shared" si="242"/>
        <v>0</v>
      </c>
      <c r="M715" s="477" t="s">
        <v>1167</v>
      </c>
    </row>
    <row r="716" spans="1:78" s="6" customFormat="1" ht="18.75" customHeight="1" outlineLevel="1" x14ac:dyDescent="0.25">
      <c r="A716" s="721"/>
      <c r="B716" s="416" t="s">
        <v>22</v>
      </c>
      <c r="C716" s="416"/>
      <c r="D716" s="36"/>
      <c r="E716" s="18"/>
      <c r="F716" s="36"/>
      <c r="G716" s="92" t="e">
        <f t="shared" si="266"/>
        <v>#DIV/0!</v>
      </c>
      <c r="H716" s="21"/>
      <c r="I716" s="64" t="e">
        <f t="shared" si="251"/>
        <v>#DIV/0!</v>
      </c>
      <c r="J716" s="64" t="e">
        <f t="shared" si="267"/>
        <v>#DIV/0!</v>
      </c>
      <c r="K716" s="36">
        <f t="shared" si="262"/>
        <v>0</v>
      </c>
      <c r="L716" s="24">
        <f t="shared" si="242"/>
        <v>0</v>
      </c>
      <c r="M716" s="477"/>
    </row>
    <row r="717" spans="1:78" s="6" customFormat="1" outlineLevel="1" x14ac:dyDescent="0.25">
      <c r="A717" s="721"/>
      <c r="B717" s="416" t="s">
        <v>21</v>
      </c>
      <c r="C717" s="416"/>
      <c r="D717" s="36"/>
      <c r="E717" s="18"/>
      <c r="F717" s="36"/>
      <c r="G717" s="92" t="e">
        <f t="shared" si="266"/>
        <v>#DIV/0!</v>
      </c>
      <c r="H717" s="21"/>
      <c r="I717" s="64" t="e">
        <f t="shared" si="251"/>
        <v>#DIV/0!</v>
      </c>
      <c r="J717" s="64" t="e">
        <f t="shared" si="267"/>
        <v>#DIV/0!</v>
      </c>
      <c r="K717" s="36">
        <f t="shared" si="262"/>
        <v>0</v>
      </c>
      <c r="L717" s="24">
        <f t="shared" si="242"/>
        <v>0</v>
      </c>
      <c r="M717" s="477"/>
    </row>
    <row r="718" spans="1:78" s="6" customFormat="1" outlineLevel="1" x14ac:dyDescent="0.25">
      <c r="A718" s="721"/>
      <c r="B718" s="416" t="s">
        <v>41</v>
      </c>
      <c r="C718" s="416"/>
      <c r="D718" s="36">
        <v>40.24</v>
      </c>
      <c r="E718" s="36">
        <v>40.24</v>
      </c>
      <c r="F718" s="36">
        <v>40.24</v>
      </c>
      <c r="G718" s="60">
        <f t="shared" si="266"/>
        <v>1</v>
      </c>
      <c r="H718" s="36">
        <v>40.24</v>
      </c>
      <c r="I718" s="60">
        <f t="shared" si="251"/>
        <v>1</v>
      </c>
      <c r="J718" s="60">
        <f t="shared" si="267"/>
        <v>1</v>
      </c>
      <c r="K718" s="36">
        <v>40.24</v>
      </c>
      <c r="L718" s="24">
        <f t="shared" si="242"/>
        <v>0</v>
      </c>
      <c r="M718" s="477"/>
    </row>
    <row r="719" spans="1:78" s="6" customFormat="1" outlineLevel="1" x14ac:dyDescent="0.25">
      <c r="A719" s="721"/>
      <c r="B719" s="416" t="s">
        <v>23</v>
      </c>
      <c r="C719" s="416"/>
      <c r="D719" s="36"/>
      <c r="E719" s="18"/>
      <c r="F719" s="36"/>
      <c r="G719" s="92" t="e">
        <f t="shared" si="266"/>
        <v>#DIV/0!</v>
      </c>
      <c r="H719" s="21"/>
      <c r="I719" s="64" t="e">
        <f t="shared" si="251"/>
        <v>#DIV/0!</v>
      </c>
      <c r="J719" s="64" t="e">
        <f t="shared" si="267"/>
        <v>#DIV/0!</v>
      </c>
      <c r="K719" s="36">
        <f t="shared" si="262"/>
        <v>0</v>
      </c>
      <c r="L719" s="24">
        <f t="shared" si="242"/>
        <v>0</v>
      </c>
      <c r="M719" s="477"/>
    </row>
    <row r="720" spans="1:78" s="5" customFormat="1" ht="63" customHeight="1" x14ac:dyDescent="0.25">
      <c r="A720" s="651" t="s">
        <v>13</v>
      </c>
      <c r="B720" s="81" t="s">
        <v>72</v>
      </c>
      <c r="C720" s="81" t="s">
        <v>142</v>
      </c>
      <c r="D720" s="54">
        <f>SUM(D721:D724)</f>
        <v>537316.81000000006</v>
      </c>
      <c r="E720" s="54">
        <f t="shared" ref="E720:F720" si="274">SUM(E721:E724)</f>
        <v>537316.81000000006</v>
      </c>
      <c r="F720" s="54">
        <f t="shared" si="274"/>
        <v>528610.53</v>
      </c>
      <c r="G720" s="91">
        <f t="shared" si="266"/>
        <v>0.98399999999999999</v>
      </c>
      <c r="H720" s="54">
        <f>SUM(H721:H724)</f>
        <v>528610.53</v>
      </c>
      <c r="I720" s="95">
        <f t="shared" si="251"/>
        <v>0.98399999999999999</v>
      </c>
      <c r="J720" s="91">
        <f t="shared" si="267"/>
        <v>1</v>
      </c>
      <c r="K720" s="55">
        <f>SUM(K721:K724)</f>
        <v>528610.53</v>
      </c>
      <c r="L720" s="24">
        <f t="shared" si="242"/>
        <v>8706.2800000000007</v>
      </c>
      <c r="M720" s="542"/>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c r="BN720" s="6"/>
      <c r="BO720" s="6"/>
      <c r="BP720" s="6"/>
      <c r="BQ720" s="6"/>
      <c r="BR720" s="6"/>
      <c r="BS720" s="6"/>
      <c r="BT720" s="6"/>
      <c r="BU720" s="6"/>
      <c r="BV720" s="6"/>
      <c r="BW720" s="6"/>
      <c r="BX720" s="6"/>
      <c r="BY720" s="6"/>
      <c r="BZ720" s="6"/>
    </row>
    <row r="721" spans="1:78" s="5" customFormat="1" ht="18.75" customHeight="1" outlineLevel="1" x14ac:dyDescent="0.25">
      <c r="A721" s="651"/>
      <c r="B721" s="416" t="s">
        <v>22</v>
      </c>
      <c r="C721" s="416"/>
      <c r="D721" s="36">
        <f>D726+D731</f>
        <v>48.51</v>
      </c>
      <c r="E721" s="36">
        <f t="shared" ref="E721:F721" si="275">E726+E731</f>
        <v>48.51</v>
      </c>
      <c r="F721" s="36">
        <f t="shared" si="275"/>
        <v>48.51</v>
      </c>
      <c r="G721" s="60">
        <f t="shared" si="266"/>
        <v>1</v>
      </c>
      <c r="H721" s="36">
        <f>H726+H731</f>
        <v>48.51</v>
      </c>
      <c r="I721" s="99">
        <f t="shared" si="251"/>
        <v>1</v>
      </c>
      <c r="J721" s="60">
        <f t="shared" si="267"/>
        <v>1</v>
      </c>
      <c r="K721" s="36">
        <f t="shared" ref="K721" si="276">K726+K731</f>
        <v>48.51</v>
      </c>
      <c r="L721" s="24">
        <f t="shared" ref="L721:L784" si="277">E721-H721</f>
        <v>0</v>
      </c>
      <c r="M721" s="542"/>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c r="BN721" s="6"/>
      <c r="BO721" s="6"/>
      <c r="BP721" s="6"/>
      <c r="BQ721" s="6"/>
      <c r="BR721" s="6"/>
      <c r="BS721" s="6"/>
      <c r="BT721" s="6"/>
      <c r="BU721" s="6"/>
      <c r="BV721" s="6"/>
      <c r="BW721" s="6"/>
      <c r="BX721" s="6"/>
      <c r="BY721" s="6"/>
      <c r="BZ721" s="6"/>
    </row>
    <row r="722" spans="1:78" s="5" customFormat="1" ht="18.75" customHeight="1" outlineLevel="1" x14ac:dyDescent="0.25">
      <c r="A722" s="651"/>
      <c r="B722" s="416" t="s">
        <v>21</v>
      </c>
      <c r="C722" s="416"/>
      <c r="D722" s="36">
        <f t="shared" ref="D722:F724" si="278">D727+D732</f>
        <v>3153.39</v>
      </c>
      <c r="E722" s="36">
        <f t="shared" si="278"/>
        <v>3153.39</v>
      </c>
      <c r="F722" s="36">
        <f t="shared" si="278"/>
        <v>3153.39</v>
      </c>
      <c r="G722" s="60">
        <f t="shared" si="266"/>
        <v>1</v>
      </c>
      <c r="H722" s="36">
        <f t="shared" ref="H722:H724" si="279">H727+H732</f>
        <v>3153.39</v>
      </c>
      <c r="I722" s="99">
        <f t="shared" si="251"/>
        <v>1</v>
      </c>
      <c r="J722" s="60">
        <f t="shared" si="267"/>
        <v>1</v>
      </c>
      <c r="K722" s="36">
        <f t="shared" ref="K722" si="280">K727+K732</f>
        <v>3153.39</v>
      </c>
      <c r="L722" s="24">
        <f t="shared" si="277"/>
        <v>0</v>
      </c>
      <c r="M722" s="542"/>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c r="BN722" s="6"/>
      <c r="BO722" s="6"/>
      <c r="BP722" s="6"/>
      <c r="BQ722" s="6"/>
      <c r="BR722" s="6"/>
      <c r="BS722" s="6"/>
      <c r="BT722" s="6"/>
      <c r="BU722" s="6"/>
      <c r="BV722" s="6"/>
      <c r="BW722" s="6"/>
      <c r="BX722" s="6"/>
      <c r="BY722" s="6"/>
      <c r="BZ722" s="6"/>
    </row>
    <row r="723" spans="1:78" s="5" customFormat="1" ht="18.75" customHeight="1" outlineLevel="1" x14ac:dyDescent="0.25">
      <c r="A723" s="651"/>
      <c r="B723" s="411" t="s">
        <v>41</v>
      </c>
      <c r="C723" s="416"/>
      <c r="D723" s="36">
        <f t="shared" si="278"/>
        <v>534114.91</v>
      </c>
      <c r="E723" s="36">
        <f t="shared" si="278"/>
        <v>534114.91</v>
      </c>
      <c r="F723" s="36">
        <f t="shared" si="278"/>
        <v>525408.63</v>
      </c>
      <c r="G723" s="60">
        <f t="shared" si="266"/>
        <v>0.98399999999999999</v>
      </c>
      <c r="H723" s="36">
        <f t="shared" si="279"/>
        <v>525408.63</v>
      </c>
      <c r="I723" s="99">
        <f t="shared" si="251"/>
        <v>0.98399999999999999</v>
      </c>
      <c r="J723" s="60">
        <f t="shared" si="267"/>
        <v>1</v>
      </c>
      <c r="K723" s="36">
        <f t="shared" ref="K723" si="281">K728+K733</f>
        <v>525408.63</v>
      </c>
      <c r="L723" s="24">
        <f t="shared" si="277"/>
        <v>8706.2800000000007</v>
      </c>
      <c r="M723" s="542"/>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c r="BP723" s="6"/>
      <c r="BQ723" s="6"/>
      <c r="BR723" s="6"/>
      <c r="BS723" s="6"/>
      <c r="BT723" s="6"/>
      <c r="BU723" s="6"/>
      <c r="BV723" s="6"/>
      <c r="BW723" s="6"/>
      <c r="BX723" s="6"/>
      <c r="BY723" s="6"/>
      <c r="BZ723" s="6"/>
    </row>
    <row r="724" spans="1:78" s="5" customFormat="1" ht="18.75" customHeight="1" outlineLevel="1" x14ac:dyDescent="0.25">
      <c r="A724" s="651"/>
      <c r="B724" s="416" t="s">
        <v>23</v>
      </c>
      <c r="C724" s="416"/>
      <c r="D724" s="36">
        <f t="shared" si="278"/>
        <v>0</v>
      </c>
      <c r="E724" s="36">
        <f t="shared" si="278"/>
        <v>0</v>
      </c>
      <c r="F724" s="36">
        <f t="shared" si="278"/>
        <v>0</v>
      </c>
      <c r="G724" s="92" t="e">
        <f t="shared" si="266"/>
        <v>#DIV/0!</v>
      </c>
      <c r="H724" s="36">
        <f t="shared" si="279"/>
        <v>0</v>
      </c>
      <c r="I724" s="78" t="e">
        <f t="shared" si="251"/>
        <v>#DIV/0!</v>
      </c>
      <c r="J724" s="64" t="e">
        <f t="shared" si="267"/>
        <v>#DIV/0!</v>
      </c>
      <c r="K724" s="36">
        <f t="shared" ref="K724" si="282">K729+K734</f>
        <v>0</v>
      </c>
      <c r="L724" s="24">
        <f t="shared" si="277"/>
        <v>0</v>
      </c>
      <c r="M724" s="542"/>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c r="BP724" s="6"/>
      <c r="BQ724" s="6"/>
      <c r="BR724" s="6"/>
      <c r="BS724" s="6"/>
      <c r="BT724" s="6"/>
      <c r="BU724" s="6"/>
      <c r="BV724" s="6"/>
      <c r="BW724" s="6"/>
      <c r="BX724" s="6"/>
      <c r="BY724" s="6"/>
      <c r="BZ724" s="6"/>
    </row>
    <row r="725" spans="1:78" s="5" customFormat="1" ht="82.5" customHeight="1" x14ac:dyDescent="0.25">
      <c r="A725" s="590" t="s">
        <v>14</v>
      </c>
      <c r="B725" s="16" t="s">
        <v>610</v>
      </c>
      <c r="C725" s="16" t="s">
        <v>212</v>
      </c>
      <c r="D725" s="19">
        <f>SUM(D726:D729)</f>
        <v>8875.4</v>
      </c>
      <c r="E725" s="19">
        <f t="shared" ref="E725:F725" si="283">SUM(E726:E729)</f>
        <v>8875.4</v>
      </c>
      <c r="F725" s="123">
        <f t="shared" si="283"/>
        <v>8875.4</v>
      </c>
      <c r="G725" s="93">
        <f t="shared" si="266"/>
        <v>1</v>
      </c>
      <c r="H725" s="123">
        <f>SUM(H726:H729)</f>
        <v>8875.4</v>
      </c>
      <c r="I725" s="99">
        <f t="shared" si="251"/>
        <v>1</v>
      </c>
      <c r="J725" s="93">
        <f t="shared" si="267"/>
        <v>1</v>
      </c>
      <c r="K725" s="50">
        <f t="shared" si="262"/>
        <v>8875.4</v>
      </c>
      <c r="L725" s="24">
        <f t="shared" si="277"/>
        <v>0</v>
      </c>
      <c r="M725" s="541" t="s">
        <v>1180</v>
      </c>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c r="BP725" s="6"/>
      <c r="BQ725" s="6"/>
      <c r="BR725" s="6"/>
      <c r="BS725" s="6"/>
      <c r="BT725" s="6"/>
      <c r="BU725" s="6"/>
      <c r="BV725" s="6"/>
      <c r="BW725" s="6"/>
      <c r="BX725" s="6"/>
      <c r="BY725" s="6"/>
      <c r="BZ725" s="6"/>
    </row>
    <row r="726" spans="1:78" s="5" customFormat="1" ht="18.75" customHeight="1" outlineLevel="1" x14ac:dyDescent="0.25">
      <c r="A726" s="590"/>
      <c r="B726" s="416" t="s">
        <v>22</v>
      </c>
      <c r="C726" s="416"/>
      <c r="D726" s="36">
        <v>0</v>
      </c>
      <c r="E726" s="18">
        <v>0</v>
      </c>
      <c r="F726" s="24"/>
      <c r="G726" s="64" t="e">
        <f t="shared" si="266"/>
        <v>#DIV/0!</v>
      </c>
      <c r="H726" s="21"/>
      <c r="I726" s="78" t="e">
        <f t="shared" si="251"/>
        <v>#DIV/0!</v>
      </c>
      <c r="J726" s="64" t="e">
        <f t="shared" si="267"/>
        <v>#DIV/0!</v>
      </c>
      <c r="K726" s="24">
        <f t="shared" si="262"/>
        <v>0</v>
      </c>
      <c r="L726" s="24">
        <f t="shared" si="277"/>
        <v>0</v>
      </c>
      <c r="M726" s="541"/>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c r="BP726" s="6"/>
      <c r="BQ726" s="6"/>
      <c r="BR726" s="6"/>
      <c r="BS726" s="6"/>
      <c r="BT726" s="6"/>
      <c r="BU726" s="6"/>
      <c r="BV726" s="6"/>
      <c r="BW726" s="6"/>
      <c r="BX726" s="6"/>
      <c r="BY726" s="6"/>
      <c r="BZ726" s="6"/>
    </row>
    <row r="727" spans="1:78" s="5" customFormat="1" ht="18.75" customHeight="1" outlineLevel="1" x14ac:dyDescent="0.25">
      <c r="A727" s="590"/>
      <c r="B727" s="416" t="s">
        <v>21</v>
      </c>
      <c r="C727" s="416"/>
      <c r="D727" s="36">
        <v>0</v>
      </c>
      <c r="E727" s="18">
        <v>0</v>
      </c>
      <c r="F727" s="24"/>
      <c r="G727" s="64" t="e">
        <f t="shared" si="266"/>
        <v>#DIV/0!</v>
      </c>
      <c r="H727" s="21"/>
      <c r="I727" s="78" t="e">
        <f t="shared" si="251"/>
        <v>#DIV/0!</v>
      </c>
      <c r="J727" s="64" t="e">
        <f t="shared" si="267"/>
        <v>#DIV/0!</v>
      </c>
      <c r="K727" s="24">
        <f t="shared" si="262"/>
        <v>0</v>
      </c>
      <c r="L727" s="24">
        <f t="shared" si="277"/>
        <v>0</v>
      </c>
      <c r="M727" s="541"/>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c r="BP727" s="6"/>
      <c r="BQ727" s="6"/>
      <c r="BR727" s="6"/>
      <c r="BS727" s="6"/>
      <c r="BT727" s="6"/>
      <c r="BU727" s="6"/>
      <c r="BV727" s="6"/>
      <c r="BW727" s="6"/>
      <c r="BX727" s="6"/>
      <c r="BY727" s="6"/>
      <c r="BZ727" s="6"/>
    </row>
    <row r="728" spans="1:78" s="5" customFormat="1" ht="18.75" customHeight="1" outlineLevel="1" x14ac:dyDescent="0.25">
      <c r="A728" s="590"/>
      <c r="B728" s="411" t="s">
        <v>41</v>
      </c>
      <c r="C728" s="416"/>
      <c r="D728" s="24">
        <v>8875.4</v>
      </c>
      <c r="E728" s="24">
        <v>8875.4</v>
      </c>
      <c r="F728" s="24">
        <v>8875.4</v>
      </c>
      <c r="G728" s="60">
        <f t="shared" si="266"/>
        <v>1</v>
      </c>
      <c r="H728" s="24">
        <v>8875.4</v>
      </c>
      <c r="I728" s="99">
        <f t="shared" si="251"/>
        <v>1</v>
      </c>
      <c r="J728" s="94">
        <f t="shared" si="267"/>
        <v>1</v>
      </c>
      <c r="K728" s="24">
        <f t="shared" si="262"/>
        <v>8875.4</v>
      </c>
      <c r="L728" s="24">
        <f t="shared" si="277"/>
        <v>0</v>
      </c>
      <c r="M728" s="541"/>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c r="BP728" s="6"/>
      <c r="BQ728" s="6"/>
      <c r="BR728" s="6"/>
      <c r="BS728" s="6"/>
      <c r="BT728" s="6"/>
      <c r="BU728" s="6"/>
      <c r="BV728" s="6"/>
      <c r="BW728" s="6"/>
      <c r="BX728" s="6"/>
      <c r="BY728" s="6"/>
      <c r="BZ728" s="6"/>
    </row>
    <row r="729" spans="1:78" s="5" customFormat="1" ht="18.75" customHeight="1" outlineLevel="1" x14ac:dyDescent="0.25">
      <c r="A729" s="590"/>
      <c r="B729" s="416" t="s">
        <v>23</v>
      </c>
      <c r="C729" s="416"/>
      <c r="D729" s="36">
        <v>0</v>
      </c>
      <c r="E729" s="18">
        <v>0</v>
      </c>
      <c r="F729" s="24"/>
      <c r="G729" s="92" t="e">
        <f t="shared" si="266"/>
        <v>#DIV/0!</v>
      </c>
      <c r="H729" s="21"/>
      <c r="I729" s="78" t="e">
        <f t="shared" si="251"/>
        <v>#DIV/0!</v>
      </c>
      <c r="J729" s="64" t="e">
        <f t="shared" si="267"/>
        <v>#DIV/0!</v>
      </c>
      <c r="K729" s="24">
        <f t="shared" si="262"/>
        <v>0</v>
      </c>
      <c r="L729" s="24">
        <f t="shared" si="277"/>
        <v>0</v>
      </c>
      <c r="M729" s="541"/>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c r="BP729" s="6"/>
      <c r="BQ729" s="6"/>
      <c r="BR729" s="6"/>
      <c r="BS729" s="6"/>
      <c r="BT729" s="6"/>
      <c r="BU729" s="6"/>
      <c r="BV729" s="6"/>
      <c r="BW729" s="6"/>
      <c r="BX729" s="6"/>
      <c r="BY729" s="6"/>
      <c r="BZ729" s="6"/>
    </row>
    <row r="730" spans="1:78" s="5" customFormat="1" ht="78" customHeight="1" x14ac:dyDescent="0.25">
      <c r="A730" s="590" t="s">
        <v>109</v>
      </c>
      <c r="B730" s="16" t="s">
        <v>611</v>
      </c>
      <c r="C730" s="16" t="s">
        <v>212</v>
      </c>
      <c r="D730" s="19">
        <f>SUM(D731:D734)</f>
        <v>528441.41</v>
      </c>
      <c r="E730" s="19">
        <f t="shared" ref="E730:F730" si="284">SUM(E731:E734)</f>
        <v>528441.41</v>
      </c>
      <c r="F730" s="19">
        <f t="shared" si="284"/>
        <v>519735.13</v>
      </c>
      <c r="G730" s="90">
        <f t="shared" si="266"/>
        <v>0.98399999999999999</v>
      </c>
      <c r="H730" s="19">
        <f>SUM(H731:H734)</f>
        <v>519735.13</v>
      </c>
      <c r="I730" s="99">
        <f t="shared" si="251"/>
        <v>0.98399999999999999</v>
      </c>
      <c r="J730" s="90">
        <f t="shared" si="267"/>
        <v>1</v>
      </c>
      <c r="K730" s="24">
        <f>SUM(K731:K734)</f>
        <v>519735.13</v>
      </c>
      <c r="L730" s="24">
        <f t="shared" si="277"/>
        <v>8706.2800000000007</v>
      </c>
      <c r="M730" s="542"/>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c r="BN730" s="6"/>
      <c r="BO730" s="6"/>
      <c r="BP730" s="6"/>
      <c r="BQ730" s="6"/>
      <c r="BR730" s="6"/>
      <c r="BS730" s="6"/>
      <c r="BT730" s="6"/>
      <c r="BU730" s="6"/>
      <c r="BV730" s="6"/>
      <c r="BW730" s="6"/>
      <c r="BX730" s="6"/>
      <c r="BY730" s="6"/>
      <c r="BZ730" s="6"/>
    </row>
    <row r="731" spans="1:78" s="5" customFormat="1" ht="18.75" customHeight="1" outlineLevel="1" x14ac:dyDescent="0.25">
      <c r="A731" s="590"/>
      <c r="B731" s="416" t="s">
        <v>22</v>
      </c>
      <c r="C731" s="416"/>
      <c r="D731" s="36">
        <f>D736+D741+D746</f>
        <v>48.51</v>
      </c>
      <c r="E731" s="36">
        <f>E736+E741+E746</f>
        <v>48.51</v>
      </c>
      <c r="F731" s="36">
        <f>F736+F741+F746</f>
        <v>48.51</v>
      </c>
      <c r="G731" s="60">
        <f t="shared" si="266"/>
        <v>1</v>
      </c>
      <c r="H731" s="36">
        <f t="shared" ref="H731:K734" si="285">H736+H741+H746</f>
        <v>48.51</v>
      </c>
      <c r="I731" s="99">
        <f t="shared" si="251"/>
        <v>1</v>
      </c>
      <c r="J731" s="60">
        <f t="shared" si="267"/>
        <v>1</v>
      </c>
      <c r="K731" s="36">
        <f t="shared" si="285"/>
        <v>48.51</v>
      </c>
      <c r="L731" s="24">
        <f t="shared" si="277"/>
        <v>0</v>
      </c>
      <c r="M731" s="542"/>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c r="BN731" s="6"/>
      <c r="BO731" s="6"/>
      <c r="BP731" s="6"/>
      <c r="BQ731" s="6"/>
      <c r="BR731" s="6"/>
      <c r="BS731" s="6"/>
      <c r="BT731" s="6"/>
      <c r="BU731" s="6"/>
      <c r="BV731" s="6"/>
      <c r="BW731" s="6"/>
      <c r="BX731" s="6"/>
      <c r="BY731" s="6"/>
      <c r="BZ731" s="6"/>
    </row>
    <row r="732" spans="1:78" s="5" customFormat="1" outlineLevel="1" x14ac:dyDescent="0.25">
      <c r="A732" s="590"/>
      <c r="B732" s="416" t="s">
        <v>21</v>
      </c>
      <c r="C732" s="416"/>
      <c r="D732" s="36">
        <f t="shared" ref="D732:F734" si="286">D737+D742+D747</f>
        <v>3153.39</v>
      </c>
      <c r="E732" s="36">
        <f t="shared" si="286"/>
        <v>3153.39</v>
      </c>
      <c r="F732" s="36">
        <f t="shared" si="286"/>
        <v>3153.39</v>
      </c>
      <c r="G732" s="60">
        <f t="shared" si="266"/>
        <v>1</v>
      </c>
      <c r="H732" s="36">
        <f t="shared" si="285"/>
        <v>3153.39</v>
      </c>
      <c r="I732" s="99">
        <f t="shared" si="251"/>
        <v>1</v>
      </c>
      <c r="J732" s="60">
        <f t="shared" si="267"/>
        <v>1</v>
      </c>
      <c r="K732" s="36">
        <f t="shared" ref="K732" si="287">K737+K742+K747</f>
        <v>3153.39</v>
      </c>
      <c r="L732" s="24">
        <f t="shared" si="277"/>
        <v>0</v>
      </c>
      <c r="M732" s="542"/>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c r="BP732" s="6"/>
      <c r="BQ732" s="6"/>
      <c r="BR732" s="6"/>
      <c r="BS732" s="6"/>
      <c r="BT732" s="6"/>
      <c r="BU732" s="6"/>
      <c r="BV732" s="6"/>
      <c r="BW732" s="6"/>
      <c r="BX732" s="6"/>
      <c r="BY732" s="6"/>
      <c r="BZ732" s="6"/>
    </row>
    <row r="733" spans="1:78" s="5" customFormat="1" outlineLevel="1" x14ac:dyDescent="0.25">
      <c r="A733" s="590"/>
      <c r="B733" s="411" t="s">
        <v>41</v>
      </c>
      <c r="C733" s="416"/>
      <c r="D733" s="36">
        <f t="shared" si="286"/>
        <v>525239.51</v>
      </c>
      <c r="E733" s="36">
        <f t="shared" si="286"/>
        <v>525239.51</v>
      </c>
      <c r="F733" s="36">
        <f t="shared" si="286"/>
        <v>516533.23</v>
      </c>
      <c r="G733" s="60">
        <f t="shared" si="266"/>
        <v>0.98299999999999998</v>
      </c>
      <c r="H733" s="36">
        <f t="shared" si="285"/>
        <v>516533.23</v>
      </c>
      <c r="I733" s="99">
        <f t="shared" si="251"/>
        <v>0.98299999999999998</v>
      </c>
      <c r="J733" s="60">
        <f t="shared" si="267"/>
        <v>1</v>
      </c>
      <c r="K733" s="36">
        <f t="shared" ref="K733" si="288">K738+K743+K748</f>
        <v>516533.23</v>
      </c>
      <c r="L733" s="24">
        <f t="shared" si="277"/>
        <v>8706.2800000000007</v>
      </c>
      <c r="M733" s="542"/>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c r="BN733" s="6"/>
      <c r="BO733" s="6"/>
      <c r="BP733" s="6"/>
      <c r="BQ733" s="6"/>
      <c r="BR733" s="6"/>
      <c r="BS733" s="6"/>
      <c r="BT733" s="6"/>
      <c r="BU733" s="6"/>
      <c r="BV733" s="6"/>
      <c r="BW733" s="6"/>
      <c r="BX733" s="6"/>
      <c r="BY733" s="6"/>
      <c r="BZ733" s="6"/>
    </row>
    <row r="734" spans="1:78" s="5" customFormat="1" outlineLevel="1" x14ac:dyDescent="0.25">
      <c r="A734" s="590"/>
      <c r="B734" s="416" t="s">
        <v>23</v>
      </c>
      <c r="C734" s="416"/>
      <c r="D734" s="36">
        <f t="shared" si="286"/>
        <v>0</v>
      </c>
      <c r="E734" s="36">
        <f t="shared" si="286"/>
        <v>0</v>
      </c>
      <c r="F734" s="36">
        <f t="shared" si="286"/>
        <v>0</v>
      </c>
      <c r="G734" s="92" t="e">
        <f t="shared" si="266"/>
        <v>#DIV/0!</v>
      </c>
      <c r="H734" s="36">
        <f t="shared" si="285"/>
        <v>0</v>
      </c>
      <c r="I734" s="78" t="e">
        <f t="shared" si="251"/>
        <v>#DIV/0!</v>
      </c>
      <c r="J734" s="64" t="e">
        <f t="shared" si="267"/>
        <v>#DIV/0!</v>
      </c>
      <c r="K734" s="36">
        <f t="shared" ref="K734" si="289">K739+K744+K749</f>
        <v>0</v>
      </c>
      <c r="L734" s="24">
        <f t="shared" si="277"/>
        <v>0</v>
      </c>
      <c r="M734" s="542"/>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c r="BP734" s="6"/>
      <c r="BQ734" s="6"/>
      <c r="BR734" s="6"/>
      <c r="BS734" s="6"/>
      <c r="BT734" s="6"/>
      <c r="BU734" s="6"/>
      <c r="BV734" s="6"/>
      <c r="BW734" s="6"/>
      <c r="BX734" s="6"/>
      <c r="BY734" s="6"/>
      <c r="BZ734" s="6"/>
    </row>
    <row r="735" spans="1:78" s="5" customFormat="1" ht="82.5" customHeight="1" x14ac:dyDescent="0.25">
      <c r="A735" s="590" t="s">
        <v>110</v>
      </c>
      <c r="B735" s="16" t="s">
        <v>73</v>
      </c>
      <c r="C735" s="16" t="s">
        <v>212</v>
      </c>
      <c r="D735" s="19">
        <f>SUM(D736:D739)</f>
        <v>486325.23</v>
      </c>
      <c r="E735" s="19">
        <f t="shared" ref="E735:F735" si="290">SUM(E736:E739)</f>
        <v>486325.23</v>
      </c>
      <c r="F735" s="19">
        <f t="shared" si="290"/>
        <v>481062.92</v>
      </c>
      <c r="G735" s="90">
        <f t="shared" si="266"/>
        <v>0.98899999999999999</v>
      </c>
      <c r="H735" s="19">
        <f>SUM(H736:H739)</f>
        <v>481062.92</v>
      </c>
      <c r="I735" s="99">
        <f t="shared" si="251"/>
        <v>0.98899999999999999</v>
      </c>
      <c r="J735" s="90">
        <f>H735/F735</f>
        <v>1</v>
      </c>
      <c r="K735" s="24">
        <f>SUM(K736:K739)</f>
        <v>481062.92</v>
      </c>
      <c r="L735" s="24">
        <f t="shared" si="277"/>
        <v>5262.31</v>
      </c>
      <c r="M735" s="541" t="s">
        <v>1179</v>
      </c>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c r="BN735" s="6"/>
      <c r="BO735" s="6"/>
      <c r="BP735" s="6"/>
      <c r="BQ735" s="6"/>
      <c r="BR735" s="6"/>
      <c r="BS735" s="6"/>
      <c r="BT735" s="6"/>
      <c r="BU735" s="6"/>
      <c r="BV735" s="6"/>
      <c r="BW735" s="6"/>
      <c r="BX735" s="6"/>
      <c r="BY735" s="6"/>
      <c r="BZ735" s="6"/>
    </row>
    <row r="736" spans="1:78" s="5" customFormat="1" outlineLevel="1" x14ac:dyDescent="0.25">
      <c r="A736" s="590"/>
      <c r="B736" s="416" t="s">
        <v>22</v>
      </c>
      <c r="C736" s="416"/>
      <c r="D736" s="36"/>
      <c r="E736" s="36"/>
      <c r="F736" s="36"/>
      <c r="G736" s="64" t="e">
        <f t="shared" si="266"/>
        <v>#DIV/0!</v>
      </c>
      <c r="H736" s="36"/>
      <c r="I736" s="78" t="e">
        <f t="shared" si="251"/>
        <v>#DIV/0!</v>
      </c>
      <c r="J736" s="64" t="e">
        <f t="shared" si="267"/>
        <v>#DIV/0!</v>
      </c>
      <c r="K736" s="24">
        <f t="shared" si="262"/>
        <v>0</v>
      </c>
      <c r="L736" s="24">
        <f t="shared" si="277"/>
        <v>0</v>
      </c>
      <c r="M736" s="541"/>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c r="BN736" s="6"/>
      <c r="BO736" s="6"/>
      <c r="BP736" s="6"/>
      <c r="BQ736" s="6"/>
      <c r="BR736" s="6"/>
      <c r="BS736" s="6"/>
      <c r="BT736" s="6"/>
      <c r="BU736" s="6"/>
      <c r="BV736" s="6"/>
      <c r="BW736" s="6"/>
      <c r="BX736" s="6"/>
      <c r="BY736" s="6"/>
      <c r="BZ736" s="6"/>
    </row>
    <row r="737" spans="1:78" s="5" customFormat="1" outlineLevel="1" x14ac:dyDescent="0.25">
      <c r="A737" s="590"/>
      <c r="B737" s="416" t="s">
        <v>21</v>
      </c>
      <c r="C737" s="416"/>
      <c r="D737" s="36">
        <v>3132.6</v>
      </c>
      <c r="E737" s="418">
        <v>3132.6</v>
      </c>
      <c r="F737" s="418">
        <v>3132.6</v>
      </c>
      <c r="G737" s="60">
        <f t="shared" si="266"/>
        <v>1</v>
      </c>
      <c r="H737" s="36">
        <v>3132.6</v>
      </c>
      <c r="I737" s="99">
        <f t="shared" si="251"/>
        <v>1</v>
      </c>
      <c r="J737" s="60">
        <f t="shared" si="267"/>
        <v>1</v>
      </c>
      <c r="K737" s="24">
        <v>3132.6</v>
      </c>
      <c r="L737" s="24">
        <f t="shared" si="277"/>
        <v>0</v>
      </c>
      <c r="M737" s="541"/>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c r="BN737" s="6"/>
      <c r="BO737" s="6"/>
      <c r="BP737" s="6"/>
      <c r="BQ737" s="6"/>
      <c r="BR737" s="6"/>
      <c r="BS737" s="6"/>
      <c r="BT737" s="6"/>
      <c r="BU737" s="6"/>
      <c r="BV737" s="6"/>
      <c r="BW737" s="6"/>
      <c r="BX737" s="6"/>
      <c r="BY737" s="6"/>
      <c r="BZ737" s="6"/>
    </row>
    <row r="738" spans="1:78" s="5" customFormat="1" outlineLevel="1" x14ac:dyDescent="0.25">
      <c r="A738" s="590"/>
      <c r="B738" s="416" t="s">
        <v>41</v>
      </c>
      <c r="C738" s="416"/>
      <c r="D738" s="36">
        <v>483192.63</v>
      </c>
      <c r="E738" s="36">
        <v>483192.63</v>
      </c>
      <c r="F738" s="126">
        <v>477930.32400000002</v>
      </c>
      <c r="G738" s="60">
        <f t="shared" si="266"/>
        <v>0.98899999999999999</v>
      </c>
      <c r="H738" s="126">
        <v>477930.32400000002</v>
      </c>
      <c r="I738" s="99">
        <f t="shared" si="251"/>
        <v>0.98899999999999999</v>
      </c>
      <c r="J738" s="60">
        <f t="shared" si="267"/>
        <v>1</v>
      </c>
      <c r="K738" s="24">
        <v>477930.32</v>
      </c>
      <c r="L738" s="24">
        <f t="shared" si="277"/>
        <v>5262.31</v>
      </c>
      <c r="M738" s="541"/>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c r="BN738" s="6"/>
      <c r="BO738" s="6"/>
      <c r="BP738" s="6"/>
      <c r="BQ738" s="6"/>
      <c r="BR738" s="6"/>
      <c r="BS738" s="6"/>
      <c r="BT738" s="6"/>
      <c r="BU738" s="6"/>
      <c r="BV738" s="6"/>
      <c r="BW738" s="6"/>
      <c r="BX738" s="6"/>
      <c r="BY738" s="6"/>
      <c r="BZ738" s="6"/>
    </row>
    <row r="739" spans="1:78" s="5" customFormat="1" outlineLevel="1" x14ac:dyDescent="0.25">
      <c r="A739" s="590"/>
      <c r="B739" s="416" t="s">
        <v>23</v>
      </c>
      <c r="C739" s="416"/>
      <c r="D739" s="36"/>
      <c r="E739" s="36"/>
      <c r="F739" s="36"/>
      <c r="G739" s="64" t="e">
        <f t="shared" si="266"/>
        <v>#DIV/0!</v>
      </c>
      <c r="H739" s="36"/>
      <c r="I739" s="78" t="e">
        <f t="shared" ref="I739:I802" si="291">H739/E739</f>
        <v>#DIV/0!</v>
      </c>
      <c r="J739" s="64" t="e">
        <f t="shared" si="267"/>
        <v>#DIV/0!</v>
      </c>
      <c r="K739" s="24">
        <f t="shared" si="262"/>
        <v>0</v>
      </c>
      <c r="L739" s="24">
        <f t="shared" si="277"/>
        <v>0</v>
      </c>
      <c r="M739" s="541"/>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c r="BN739" s="6"/>
      <c r="BO739" s="6"/>
      <c r="BP739" s="6"/>
      <c r="BQ739" s="6"/>
      <c r="BR739" s="6"/>
      <c r="BS739" s="6"/>
      <c r="BT739" s="6"/>
      <c r="BU739" s="6"/>
      <c r="BV739" s="6"/>
      <c r="BW739" s="6"/>
      <c r="BX739" s="6"/>
      <c r="BY739" s="6"/>
      <c r="BZ739" s="6"/>
    </row>
    <row r="740" spans="1:78" s="6" customFormat="1" ht="129" customHeight="1" x14ac:dyDescent="0.25">
      <c r="A740" s="721" t="s">
        <v>111</v>
      </c>
      <c r="B740" s="43" t="s">
        <v>752</v>
      </c>
      <c r="C740" s="16" t="s">
        <v>212</v>
      </c>
      <c r="D740" s="19">
        <f>SUM(D741:D744)</f>
        <v>42046.879999999997</v>
      </c>
      <c r="E740" s="19">
        <f t="shared" ref="E740:F740" si="292">SUM(E741:E744)</f>
        <v>42046.879999999997</v>
      </c>
      <c r="F740" s="19">
        <f t="shared" si="292"/>
        <v>38602.910000000003</v>
      </c>
      <c r="G740" s="90">
        <f t="shared" si="266"/>
        <v>0.91800000000000004</v>
      </c>
      <c r="H740" s="19">
        <f>SUM(H741:H744)</f>
        <v>38602.910000000003</v>
      </c>
      <c r="I740" s="90">
        <f t="shared" si="291"/>
        <v>0.91800000000000004</v>
      </c>
      <c r="J740" s="90">
        <f t="shared" si="267"/>
        <v>1</v>
      </c>
      <c r="K740" s="19">
        <f>SUM(K741:K744)</f>
        <v>38602.910000000003</v>
      </c>
      <c r="L740" s="24">
        <f t="shared" si="277"/>
        <v>3443.97</v>
      </c>
      <c r="M740" s="477" t="s">
        <v>1176</v>
      </c>
    </row>
    <row r="741" spans="1:78" s="6" customFormat="1" outlineLevel="1" x14ac:dyDescent="0.25">
      <c r="A741" s="721"/>
      <c r="B741" s="416" t="s">
        <v>22</v>
      </c>
      <c r="C741" s="416"/>
      <c r="D741" s="36"/>
      <c r="E741" s="36"/>
      <c r="F741" s="36"/>
      <c r="G741" s="92" t="e">
        <f t="shared" si="266"/>
        <v>#DIV/0!</v>
      </c>
      <c r="H741" s="36"/>
      <c r="I741" s="64" t="e">
        <f t="shared" si="291"/>
        <v>#DIV/0!</v>
      </c>
      <c r="J741" s="64" t="e">
        <f t="shared" si="267"/>
        <v>#DIV/0!</v>
      </c>
      <c r="K741" s="36">
        <f t="shared" si="262"/>
        <v>0</v>
      </c>
      <c r="L741" s="24">
        <f t="shared" si="277"/>
        <v>0</v>
      </c>
      <c r="M741" s="477"/>
    </row>
    <row r="742" spans="1:78" s="6" customFormat="1" outlineLevel="1" x14ac:dyDescent="0.25">
      <c r="A742" s="721"/>
      <c r="B742" s="416" t="s">
        <v>21</v>
      </c>
      <c r="C742" s="416"/>
      <c r="D742" s="36"/>
      <c r="E742" s="36"/>
      <c r="F742" s="36"/>
      <c r="G742" s="92" t="e">
        <f t="shared" si="266"/>
        <v>#DIV/0!</v>
      </c>
      <c r="H742" s="36"/>
      <c r="I742" s="64" t="e">
        <f t="shared" si="291"/>
        <v>#DIV/0!</v>
      </c>
      <c r="J742" s="64" t="e">
        <f t="shared" si="267"/>
        <v>#DIV/0!</v>
      </c>
      <c r="K742" s="36">
        <f t="shared" si="262"/>
        <v>0</v>
      </c>
      <c r="L742" s="24">
        <f t="shared" si="277"/>
        <v>0</v>
      </c>
      <c r="M742" s="477"/>
    </row>
    <row r="743" spans="1:78" s="6" customFormat="1" outlineLevel="1" x14ac:dyDescent="0.25">
      <c r="A743" s="721"/>
      <c r="B743" s="416" t="s">
        <v>41</v>
      </c>
      <c r="C743" s="416"/>
      <c r="D743" s="36">
        <v>42046.879999999997</v>
      </c>
      <c r="E743" s="36">
        <v>42046.879999999997</v>
      </c>
      <c r="F743" s="36">
        <v>38602.910000000003</v>
      </c>
      <c r="G743" s="60">
        <f t="shared" si="266"/>
        <v>0.91800000000000004</v>
      </c>
      <c r="H743" s="36">
        <v>38602.910000000003</v>
      </c>
      <c r="I743" s="60">
        <f t="shared" si="291"/>
        <v>0.91800000000000004</v>
      </c>
      <c r="J743" s="60">
        <f t="shared" si="267"/>
        <v>1</v>
      </c>
      <c r="K743" s="36">
        <v>38602.910000000003</v>
      </c>
      <c r="L743" s="24">
        <f t="shared" si="277"/>
        <v>3443.97</v>
      </c>
      <c r="M743" s="477"/>
    </row>
    <row r="744" spans="1:78" s="6" customFormat="1" outlineLevel="1" x14ac:dyDescent="0.25">
      <c r="A744" s="721"/>
      <c r="B744" s="416" t="s">
        <v>23</v>
      </c>
      <c r="C744" s="416"/>
      <c r="D744" s="36"/>
      <c r="E744" s="36"/>
      <c r="F744" s="36"/>
      <c r="G744" s="92" t="e">
        <f t="shared" si="266"/>
        <v>#DIV/0!</v>
      </c>
      <c r="H744" s="36"/>
      <c r="I744" s="64" t="e">
        <f t="shared" si="291"/>
        <v>#DIV/0!</v>
      </c>
      <c r="J744" s="64" t="e">
        <f t="shared" si="267"/>
        <v>#DIV/0!</v>
      </c>
      <c r="K744" s="36">
        <f t="shared" si="262"/>
        <v>0</v>
      </c>
      <c r="L744" s="24">
        <f t="shared" si="277"/>
        <v>0</v>
      </c>
      <c r="M744" s="477"/>
    </row>
    <row r="745" spans="1:78" s="5" customFormat="1" ht="108.75" customHeight="1" x14ac:dyDescent="0.25">
      <c r="A745" s="652" t="s">
        <v>866</v>
      </c>
      <c r="B745" s="16" t="s">
        <v>879</v>
      </c>
      <c r="C745" s="16" t="s">
        <v>212</v>
      </c>
      <c r="D745" s="19">
        <f>SUM(D746:D749)</f>
        <v>69.3</v>
      </c>
      <c r="E745" s="19">
        <f>SUM(E746:E749)</f>
        <v>69.3</v>
      </c>
      <c r="F745" s="19">
        <f>SUM(F746:F749)</f>
        <v>69.3</v>
      </c>
      <c r="G745" s="104">
        <f t="shared" si="266"/>
        <v>1</v>
      </c>
      <c r="H745" s="19">
        <f>SUM(H746:H749)</f>
        <v>69.3</v>
      </c>
      <c r="I745" s="104">
        <f t="shared" si="291"/>
        <v>1</v>
      </c>
      <c r="J745" s="104">
        <f t="shared" si="267"/>
        <v>1</v>
      </c>
      <c r="K745" s="50">
        <f>SUM(K746:K749)</f>
        <v>69.3</v>
      </c>
      <c r="L745" s="24">
        <f t="shared" si="277"/>
        <v>0</v>
      </c>
      <c r="M745" s="477" t="s">
        <v>1175</v>
      </c>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c r="BR745" s="6"/>
      <c r="BS745" s="6"/>
      <c r="BT745" s="6"/>
      <c r="BU745" s="6"/>
      <c r="BV745" s="6"/>
      <c r="BW745" s="6"/>
      <c r="BX745" s="6"/>
      <c r="BY745" s="6"/>
      <c r="BZ745" s="6"/>
    </row>
    <row r="746" spans="1:78" s="5" customFormat="1" outlineLevel="1" x14ac:dyDescent="0.25">
      <c r="A746" s="653"/>
      <c r="B746" s="416" t="s">
        <v>22</v>
      </c>
      <c r="C746" s="416"/>
      <c r="D746" s="36">
        <v>48.51</v>
      </c>
      <c r="E746" s="36">
        <v>48.51</v>
      </c>
      <c r="F746" s="36">
        <v>48.51</v>
      </c>
      <c r="G746" s="99">
        <f t="shared" si="266"/>
        <v>1</v>
      </c>
      <c r="H746" s="36">
        <v>48.51</v>
      </c>
      <c r="I746" s="99">
        <f t="shared" si="291"/>
        <v>1</v>
      </c>
      <c r="J746" s="99">
        <f t="shared" si="267"/>
        <v>1</v>
      </c>
      <c r="K746" s="24">
        <f>E746</f>
        <v>48.51</v>
      </c>
      <c r="L746" s="24">
        <f t="shared" si="277"/>
        <v>0</v>
      </c>
      <c r="M746" s="477"/>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c r="BP746" s="6"/>
      <c r="BQ746" s="6"/>
      <c r="BR746" s="6"/>
      <c r="BS746" s="6"/>
      <c r="BT746" s="6"/>
      <c r="BU746" s="6"/>
      <c r="BV746" s="6"/>
      <c r="BW746" s="6"/>
      <c r="BX746" s="6"/>
      <c r="BY746" s="6"/>
      <c r="BZ746" s="6"/>
    </row>
    <row r="747" spans="1:78" s="5" customFormat="1" outlineLevel="1" x14ac:dyDescent="0.25">
      <c r="A747" s="653"/>
      <c r="B747" s="416" t="s">
        <v>21</v>
      </c>
      <c r="C747" s="416"/>
      <c r="D747" s="36">
        <v>20.79</v>
      </c>
      <c r="E747" s="36">
        <v>20.79</v>
      </c>
      <c r="F747" s="36">
        <v>20.79</v>
      </c>
      <c r="G747" s="99">
        <f t="shared" si="266"/>
        <v>1</v>
      </c>
      <c r="H747" s="36">
        <v>20.79</v>
      </c>
      <c r="I747" s="99">
        <f t="shared" si="291"/>
        <v>1</v>
      </c>
      <c r="J747" s="99">
        <f t="shared" si="267"/>
        <v>1</v>
      </c>
      <c r="K747" s="24">
        <f t="shared" ref="K747:K779" si="293">E747</f>
        <v>20.79</v>
      </c>
      <c r="L747" s="24">
        <f t="shared" si="277"/>
        <v>0</v>
      </c>
      <c r="M747" s="477"/>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c r="BP747" s="6"/>
      <c r="BQ747" s="6"/>
      <c r="BR747" s="6"/>
      <c r="BS747" s="6"/>
      <c r="BT747" s="6"/>
      <c r="BU747" s="6"/>
      <c r="BV747" s="6"/>
      <c r="BW747" s="6"/>
      <c r="BX747" s="6"/>
      <c r="BY747" s="6"/>
      <c r="BZ747" s="6"/>
    </row>
    <row r="748" spans="1:78" s="5" customFormat="1" outlineLevel="1" x14ac:dyDescent="0.25">
      <c r="A748" s="653"/>
      <c r="B748" s="416" t="s">
        <v>41</v>
      </c>
      <c r="C748" s="416"/>
      <c r="D748" s="36"/>
      <c r="E748" s="36"/>
      <c r="F748" s="36"/>
      <c r="G748" s="92"/>
      <c r="H748" s="36"/>
      <c r="I748" s="78" t="e">
        <f t="shared" si="291"/>
        <v>#DIV/0!</v>
      </c>
      <c r="J748" s="78" t="e">
        <f t="shared" si="267"/>
        <v>#DIV/0!</v>
      </c>
      <c r="K748" s="24">
        <f t="shared" si="293"/>
        <v>0</v>
      </c>
      <c r="L748" s="24">
        <f t="shared" si="277"/>
        <v>0</v>
      </c>
      <c r="M748" s="477"/>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c r="BP748" s="6"/>
      <c r="BQ748" s="6"/>
      <c r="BR748" s="6"/>
      <c r="BS748" s="6"/>
      <c r="BT748" s="6"/>
      <c r="BU748" s="6"/>
      <c r="BV748" s="6"/>
      <c r="BW748" s="6"/>
      <c r="BX748" s="6"/>
      <c r="BY748" s="6"/>
      <c r="BZ748" s="6"/>
    </row>
    <row r="749" spans="1:78" s="5" customFormat="1" outlineLevel="1" x14ac:dyDescent="0.25">
      <c r="A749" s="654"/>
      <c r="B749" s="416" t="s">
        <v>23</v>
      </c>
      <c r="C749" s="416"/>
      <c r="D749" s="36"/>
      <c r="E749" s="36"/>
      <c r="F749" s="36"/>
      <c r="G749" s="92"/>
      <c r="H749" s="36"/>
      <c r="I749" s="78" t="e">
        <f t="shared" si="291"/>
        <v>#DIV/0!</v>
      </c>
      <c r="J749" s="78" t="e">
        <f t="shared" si="267"/>
        <v>#DIV/0!</v>
      </c>
      <c r="K749" s="24">
        <f t="shared" si="293"/>
        <v>0</v>
      </c>
      <c r="L749" s="24">
        <f t="shared" si="277"/>
        <v>0</v>
      </c>
      <c r="M749" s="477"/>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c r="BP749" s="6"/>
      <c r="BQ749" s="6"/>
      <c r="BR749" s="6"/>
      <c r="BS749" s="6"/>
      <c r="BT749" s="6"/>
      <c r="BU749" s="6"/>
      <c r="BV749" s="6"/>
      <c r="BW749" s="6"/>
      <c r="BX749" s="6"/>
      <c r="BY749" s="6"/>
      <c r="BZ749" s="6"/>
    </row>
    <row r="750" spans="1:78" s="5" customFormat="1" ht="39" x14ac:dyDescent="0.25">
      <c r="A750" s="651" t="s">
        <v>4</v>
      </c>
      <c r="B750" s="121" t="s">
        <v>74</v>
      </c>
      <c r="C750" s="81" t="s">
        <v>142</v>
      </c>
      <c r="D750" s="54">
        <f>SUM(D751:D754)</f>
        <v>219536.15</v>
      </c>
      <c r="E750" s="54">
        <f>SUM(E751:E754)</f>
        <v>219536.15</v>
      </c>
      <c r="F750" s="54">
        <f>SUM(F751:F754)</f>
        <v>218095.56</v>
      </c>
      <c r="G750" s="128">
        <f t="shared" si="266"/>
        <v>0.99339999999999995</v>
      </c>
      <c r="H750" s="54">
        <f>SUM(H751:H754)</f>
        <v>218095.56</v>
      </c>
      <c r="I750" s="95">
        <f t="shared" si="291"/>
        <v>0.99299999999999999</v>
      </c>
      <c r="J750" s="91">
        <f t="shared" si="267"/>
        <v>1</v>
      </c>
      <c r="K750" s="55">
        <f>SUM(K751:K754)</f>
        <v>218095.56</v>
      </c>
      <c r="L750" s="24">
        <f t="shared" si="277"/>
        <v>1440.59</v>
      </c>
      <c r="M750" s="542"/>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c r="BR750" s="6"/>
      <c r="BS750" s="6"/>
      <c r="BT750" s="6"/>
      <c r="BU750" s="6"/>
      <c r="BV750" s="6"/>
      <c r="BW750" s="6"/>
      <c r="BX750" s="6"/>
      <c r="BY750" s="6"/>
      <c r="BZ750" s="6"/>
    </row>
    <row r="751" spans="1:78" s="5" customFormat="1" ht="18.75" customHeight="1" outlineLevel="1" x14ac:dyDescent="0.25">
      <c r="A751" s="651"/>
      <c r="B751" s="416" t="s">
        <v>22</v>
      </c>
      <c r="C751" s="416"/>
      <c r="D751" s="36">
        <f t="shared" ref="D751:F754" si="294">D756+D781</f>
        <v>0</v>
      </c>
      <c r="E751" s="36">
        <f t="shared" si="294"/>
        <v>0</v>
      </c>
      <c r="F751" s="36">
        <f t="shared" si="294"/>
        <v>0</v>
      </c>
      <c r="G751" s="64" t="e">
        <f t="shared" si="266"/>
        <v>#DIV/0!</v>
      </c>
      <c r="H751" s="36">
        <f>H756+H781</f>
        <v>0</v>
      </c>
      <c r="I751" s="78" t="e">
        <f t="shared" si="291"/>
        <v>#DIV/0!</v>
      </c>
      <c r="J751" s="64" t="e">
        <f t="shared" si="267"/>
        <v>#DIV/0!</v>
      </c>
      <c r="K751" s="24">
        <f>E751-L751</f>
        <v>0</v>
      </c>
      <c r="L751" s="24">
        <f t="shared" si="277"/>
        <v>0</v>
      </c>
      <c r="M751" s="542"/>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c r="BP751" s="6"/>
      <c r="BQ751" s="6"/>
      <c r="BR751" s="6"/>
      <c r="BS751" s="6"/>
      <c r="BT751" s="6"/>
      <c r="BU751" s="6"/>
      <c r="BV751" s="6"/>
      <c r="BW751" s="6"/>
      <c r="BX751" s="6"/>
      <c r="BY751" s="6"/>
      <c r="BZ751" s="6"/>
    </row>
    <row r="752" spans="1:78" s="5" customFormat="1" ht="18.75" customHeight="1" outlineLevel="1" x14ac:dyDescent="0.25">
      <c r="A752" s="651"/>
      <c r="B752" s="416" t="s">
        <v>21</v>
      </c>
      <c r="C752" s="416"/>
      <c r="D752" s="36">
        <f t="shared" si="294"/>
        <v>112415</v>
      </c>
      <c r="E752" s="36">
        <f t="shared" si="294"/>
        <v>112415</v>
      </c>
      <c r="F752" s="36">
        <f t="shared" si="294"/>
        <v>112414.9</v>
      </c>
      <c r="G752" s="60">
        <f t="shared" si="266"/>
        <v>1</v>
      </c>
      <c r="H752" s="36">
        <f>H757+H782</f>
        <v>112414.9</v>
      </c>
      <c r="I752" s="99">
        <f t="shared" si="291"/>
        <v>1</v>
      </c>
      <c r="J752" s="60">
        <f t="shared" si="267"/>
        <v>1</v>
      </c>
      <c r="K752" s="24">
        <f t="shared" ref="K752:K754" si="295">E752-L752</f>
        <v>112414.9</v>
      </c>
      <c r="L752" s="24">
        <f t="shared" si="277"/>
        <v>0.1</v>
      </c>
      <c r="M752" s="542"/>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c r="BP752" s="6"/>
      <c r="BQ752" s="6"/>
      <c r="BR752" s="6"/>
      <c r="BS752" s="6"/>
      <c r="BT752" s="6"/>
      <c r="BU752" s="6"/>
      <c r="BV752" s="6"/>
      <c r="BW752" s="6"/>
      <c r="BX752" s="6"/>
      <c r="BY752" s="6"/>
      <c r="BZ752" s="6"/>
    </row>
    <row r="753" spans="1:78" s="5" customFormat="1" ht="18.75" customHeight="1" outlineLevel="1" x14ac:dyDescent="0.25">
      <c r="A753" s="651"/>
      <c r="B753" s="416" t="s">
        <v>41</v>
      </c>
      <c r="C753" s="416"/>
      <c r="D753" s="36">
        <f t="shared" si="294"/>
        <v>107121.15</v>
      </c>
      <c r="E753" s="36">
        <f t="shared" si="294"/>
        <v>107121.15</v>
      </c>
      <c r="F753" s="36">
        <f t="shared" si="294"/>
        <v>105680.66</v>
      </c>
      <c r="G753" s="60">
        <f t="shared" si="266"/>
        <v>0.98699999999999999</v>
      </c>
      <c r="H753" s="36">
        <f>H758+H783</f>
        <v>105680.66</v>
      </c>
      <c r="I753" s="99">
        <f t="shared" si="291"/>
        <v>0.98699999999999999</v>
      </c>
      <c r="J753" s="60">
        <f t="shared" si="267"/>
        <v>1</v>
      </c>
      <c r="K753" s="24">
        <f t="shared" si="295"/>
        <v>105680.66</v>
      </c>
      <c r="L753" s="24">
        <f t="shared" si="277"/>
        <v>1440.49</v>
      </c>
      <c r="M753" s="542"/>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c r="BP753" s="6"/>
      <c r="BQ753" s="6"/>
      <c r="BR753" s="6"/>
      <c r="BS753" s="6"/>
      <c r="BT753" s="6"/>
      <c r="BU753" s="6"/>
      <c r="BV753" s="6"/>
      <c r="BW753" s="6"/>
      <c r="BX753" s="6"/>
      <c r="BY753" s="6"/>
      <c r="BZ753" s="6"/>
    </row>
    <row r="754" spans="1:78" s="5" customFormat="1" ht="18.75" customHeight="1" outlineLevel="1" x14ac:dyDescent="0.25">
      <c r="A754" s="651"/>
      <c r="B754" s="416" t="s">
        <v>23</v>
      </c>
      <c r="C754" s="416"/>
      <c r="D754" s="36">
        <f t="shared" si="294"/>
        <v>0</v>
      </c>
      <c r="E754" s="36">
        <f t="shared" si="294"/>
        <v>0</v>
      </c>
      <c r="F754" s="36">
        <f t="shared" si="294"/>
        <v>0</v>
      </c>
      <c r="G754" s="92" t="e">
        <f t="shared" si="266"/>
        <v>#DIV/0!</v>
      </c>
      <c r="H754" s="36">
        <f>H759+H784</f>
        <v>0</v>
      </c>
      <c r="I754" s="78" t="e">
        <f t="shared" si="291"/>
        <v>#DIV/0!</v>
      </c>
      <c r="J754" s="64" t="e">
        <f t="shared" si="267"/>
        <v>#DIV/0!</v>
      </c>
      <c r="K754" s="24">
        <f t="shared" si="295"/>
        <v>0</v>
      </c>
      <c r="L754" s="24">
        <f t="shared" si="277"/>
        <v>0</v>
      </c>
      <c r="M754" s="542"/>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c r="BN754" s="6"/>
      <c r="BO754" s="6"/>
      <c r="BP754" s="6"/>
      <c r="BQ754" s="6"/>
      <c r="BR754" s="6"/>
      <c r="BS754" s="6"/>
      <c r="BT754" s="6"/>
      <c r="BU754" s="6"/>
      <c r="BV754" s="6"/>
      <c r="BW754" s="6"/>
      <c r="BX754" s="6"/>
      <c r="BY754" s="6"/>
      <c r="BZ754" s="6"/>
    </row>
    <row r="755" spans="1:78" s="5" customFormat="1" ht="72.75" customHeight="1" x14ac:dyDescent="0.25">
      <c r="A755" s="590" t="s">
        <v>5</v>
      </c>
      <c r="B755" s="49" t="s">
        <v>612</v>
      </c>
      <c r="C755" s="16" t="s">
        <v>212</v>
      </c>
      <c r="D755" s="19">
        <f>SUM(D756:D759)</f>
        <v>9825.7099999999991</v>
      </c>
      <c r="E755" s="19">
        <f t="shared" ref="E755:F755" si="296">SUM(E756:E759)</f>
        <v>9825.7099999999991</v>
      </c>
      <c r="F755" s="19">
        <f t="shared" si="296"/>
        <v>8385.24</v>
      </c>
      <c r="G755" s="90">
        <f t="shared" si="266"/>
        <v>0.85299999999999998</v>
      </c>
      <c r="H755" s="19">
        <f>SUM(H756:H759)</f>
        <v>8385.24</v>
      </c>
      <c r="I755" s="104">
        <f t="shared" si="291"/>
        <v>0.85299999999999998</v>
      </c>
      <c r="J755" s="90">
        <f t="shared" si="267"/>
        <v>1</v>
      </c>
      <c r="K755" s="50">
        <f t="shared" si="293"/>
        <v>9825.7099999999991</v>
      </c>
      <c r="L755" s="24">
        <f t="shared" si="277"/>
        <v>1440.47</v>
      </c>
      <c r="M755" s="542"/>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c r="BN755" s="6"/>
      <c r="BO755" s="6"/>
      <c r="BP755" s="6"/>
      <c r="BQ755" s="6"/>
      <c r="BR755" s="6"/>
      <c r="BS755" s="6"/>
      <c r="BT755" s="6"/>
      <c r="BU755" s="6"/>
      <c r="BV755" s="6"/>
      <c r="BW755" s="6"/>
      <c r="BX755" s="6"/>
      <c r="BY755" s="6"/>
      <c r="BZ755" s="6"/>
    </row>
    <row r="756" spans="1:78" s="5" customFormat="1" ht="18.75" customHeight="1" outlineLevel="1" x14ac:dyDescent="0.25">
      <c r="A756" s="590"/>
      <c r="B756" s="411" t="s">
        <v>22</v>
      </c>
      <c r="C756" s="416"/>
      <c r="D756" s="36">
        <f>D761+D766+D771+D776</f>
        <v>0</v>
      </c>
      <c r="E756" s="36">
        <f>E761+E766+E771+E776</f>
        <v>0</v>
      </c>
      <c r="F756" s="36">
        <f t="shared" ref="F756:H759" si="297">F761+F766+F771+F776</f>
        <v>0</v>
      </c>
      <c r="G756" s="92" t="e">
        <f t="shared" si="266"/>
        <v>#DIV/0!</v>
      </c>
      <c r="H756" s="36">
        <f t="shared" si="297"/>
        <v>0</v>
      </c>
      <c r="I756" s="78" t="e">
        <f t="shared" si="291"/>
        <v>#DIV/0!</v>
      </c>
      <c r="J756" s="64" t="e">
        <f t="shared" si="267"/>
        <v>#DIV/0!</v>
      </c>
      <c r="K756" s="24">
        <f t="shared" si="293"/>
        <v>0</v>
      </c>
      <c r="L756" s="24">
        <f t="shared" si="277"/>
        <v>0</v>
      </c>
      <c r="M756" s="542"/>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c r="BN756" s="6"/>
      <c r="BO756" s="6"/>
      <c r="BP756" s="6"/>
      <c r="BQ756" s="6"/>
      <c r="BR756" s="6"/>
      <c r="BS756" s="6"/>
      <c r="BT756" s="6"/>
      <c r="BU756" s="6"/>
      <c r="BV756" s="6"/>
      <c r="BW756" s="6"/>
      <c r="BX756" s="6"/>
      <c r="BY756" s="6"/>
      <c r="BZ756" s="6"/>
    </row>
    <row r="757" spans="1:78" s="5" customFormat="1" ht="18.75" customHeight="1" outlineLevel="1" x14ac:dyDescent="0.25">
      <c r="A757" s="590"/>
      <c r="B757" s="411" t="s">
        <v>21</v>
      </c>
      <c r="C757" s="416"/>
      <c r="D757" s="36">
        <f t="shared" ref="D757:F759" si="298">D762+D767+D772+D777</f>
        <v>0</v>
      </c>
      <c r="E757" s="36">
        <f t="shared" si="298"/>
        <v>0</v>
      </c>
      <c r="F757" s="36">
        <f t="shared" si="297"/>
        <v>0</v>
      </c>
      <c r="G757" s="92" t="e">
        <f t="shared" si="266"/>
        <v>#DIV/0!</v>
      </c>
      <c r="H757" s="36">
        <f t="shared" si="297"/>
        <v>0</v>
      </c>
      <c r="I757" s="78" t="e">
        <f t="shared" si="291"/>
        <v>#DIV/0!</v>
      </c>
      <c r="J757" s="64" t="e">
        <f t="shared" si="267"/>
        <v>#DIV/0!</v>
      </c>
      <c r="K757" s="24">
        <f t="shared" si="293"/>
        <v>0</v>
      </c>
      <c r="L757" s="24">
        <f t="shared" si="277"/>
        <v>0</v>
      </c>
      <c r="M757" s="542"/>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c r="BP757" s="6"/>
      <c r="BQ757" s="6"/>
      <c r="BR757" s="6"/>
      <c r="BS757" s="6"/>
      <c r="BT757" s="6"/>
      <c r="BU757" s="6"/>
      <c r="BV757" s="6"/>
      <c r="BW757" s="6"/>
      <c r="BX757" s="6"/>
      <c r="BY757" s="6"/>
      <c r="BZ757" s="6"/>
    </row>
    <row r="758" spans="1:78" s="5" customFormat="1" ht="18.75" customHeight="1" outlineLevel="1" x14ac:dyDescent="0.25">
      <c r="A758" s="590"/>
      <c r="B758" s="411" t="s">
        <v>41</v>
      </c>
      <c r="C758" s="416"/>
      <c r="D758" s="36">
        <f t="shared" si="298"/>
        <v>9825.7099999999991</v>
      </c>
      <c r="E758" s="36">
        <f t="shared" si="298"/>
        <v>9825.7099999999991</v>
      </c>
      <c r="F758" s="36">
        <f t="shared" si="298"/>
        <v>8385.24</v>
      </c>
      <c r="G758" s="60">
        <f t="shared" si="266"/>
        <v>0.85299999999999998</v>
      </c>
      <c r="H758" s="36">
        <f t="shared" si="297"/>
        <v>8385.24</v>
      </c>
      <c r="I758" s="99">
        <f t="shared" si="291"/>
        <v>0.85299999999999998</v>
      </c>
      <c r="J758" s="60">
        <f t="shared" si="267"/>
        <v>1</v>
      </c>
      <c r="K758" s="24">
        <f t="shared" si="293"/>
        <v>9825.7099999999991</v>
      </c>
      <c r="L758" s="24">
        <f t="shared" si="277"/>
        <v>1440.47</v>
      </c>
      <c r="M758" s="542"/>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c r="BN758" s="6"/>
      <c r="BO758" s="6"/>
      <c r="BP758" s="6"/>
      <c r="BQ758" s="6"/>
      <c r="BR758" s="6"/>
      <c r="BS758" s="6"/>
      <c r="BT758" s="6"/>
      <c r="BU758" s="6"/>
      <c r="BV758" s="6"/>
      <c r="BW758" s="6"/>
      <c r="BX758" s="6"/>
      <c r="BY758" s="6"/>
      <c r="BZ758" s="6"/>
    </row>
    <row r="759" spans="1:78" s="5" customFormat="1" ht="18.75" customHeight="1" outlineLevel="1" x14ac:dyDescent="0.25">
      <c r="A759" s="590"/>
      <c r="B759" s="411" t="s">
        <v>23</v>
      </c>
      <c r="C759" s="416"/>
      <c r="D759" s="36">
        <f t="shared" si="298"/>
        <v>0</v>
      </c>
      <c r="E759" s="36">
        <f t="shared" si="298"/>
        <v>0</v>
      </c>
      <c r="F759" s="36"/>
      <c r="G759" s="92" t="e">
        <f t="shared" si="266"/>
        <v>#DIV/0!</v>
      </c>
      <c r="H759" s="36">
        <f t="shared" si="297"/>
        <v>0</v>
      </c>
      <c r="I759" s="78" t="e">
        <f t="shared" si="291"/>
        <v>#DIV/0!</v>
      </c>
      <c r="J759" s="64" t="e">
        <f t="shared" si="267"/>
        <v>#DIV/0!</v>
      </c>
      <c r="K759" s="24">
        <f t="shared" si="293"/>
        <v>0</v>
      </c>
      <c r="L759" s="24">
        <f t="shared" si="277"/>
        <v>0</v>
      </c>
      <c r="M759" s="542"/>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c r="BP759" s="6"/>
      <c r="BQ759" s="6"/>
      <c r="BR759" s="6"/>
      <c r="BS759" s="6"/>
      <c r="BT759" s="6"/>
      <c r="BU759" s="6"/>
      <c r="BV759" s="6"/>
      <c r="BW759" s="6"/>
      <c r="BX759" s="6"/>
      <c r="BY759" s="6"/>
      <c r="BZ759" s="6"/>
    </row>
    <row r="760" spans="1:78" s="5" customFormat="1" ht="37.5" x14ac:dyDescent="0.25">
      <c r="A760" s="590" t="s">
        <v>667</v>
      </c>
      <c r="B760" s="22" t="s">
        <v>75</v>
      </c>
      <c r="C760" s="16" t="s">
        <v>731</v>
      </c>
      <c r="D760" s="19">
        <f>SUM(D761:D764)</f>
        <v>5771.72</v>
      </c>
      <c r="E760" s="19">
        <f t="shared" ref="E760:F760" si="299">SUM(E761:E764)</f>
        <v>5771.72</v>
      </c>
      <c r="F760" s="36">
        <f t="shared" si="299"/>
        <v>4734.43</v>
      </c>
      <c r="G760" s="60">
        <f t="shared" si="266"/>
        <v>0.82</v>
      </c>
      <c r="H760" s="36">
        <f>SUM(H761:H764)</f>
        <v>4734.43</v>
      </c>
      <c r="I760" s="99">
        <f t="shared" si="291"/>
        <v>0.82</v>
      </c>
      <c r="J760" s="60">
        <f t="shared" si="267"/>
        <v>1</v>
      </c>
      <c r="K760" s="24">
        <f>SUM(K761:K764)</f>
        <v>4734.43</v>
      </c>
      <c r="L760" s="24">
        <f t="shared" si="277"/>
        <v>1037.29</v>
      </c>
      <c r="M760" s="477" t="s">
        <v>1178</v>
      </c>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c r="BN760" s="6"/>
      <c r="BO760" s="6"/>
      <c r="BP760" s="6"/>
      <c r="BQ760" s="6"/>
      <c r="BR760" s="6"/>
      <c r="BS760" s="6"/>
      <c r="BT760" s="6"/>
      <c r="BU760" s="6"/>
      <c r="BV760" s="6"/>
      <c r="BW760" s="6"/>
      <c r="BX760" s="6"/>
      <c r="BY760" s="6"/>
      <c r="BZ760" s="6"/>
    </row>
    <row r="761" spans="1:78" s="5" customFormat="1" outlineLevel="1" x14ac:dyDescent="0.25">
      <c r="A761" s="590"/>
      <c r="B761" s="416" t="s">
        <v>22</v>
      </c>
      <c r="C761" s="416"/>
      <c r="D761" s="36"/>
      <c r="E761" s="36"/>
      <c r="F761" s="36"/>
      <c r="G761" s="92" t="e">
        <f t="shared" si="266"/>
        <v>#DIV/0!</v>
      </c>
      <c r="H761" s="36"/>
      <c r="I761" s="78" t="e">
        <f t="shared" si="291"/>
        <v>#DIV/0!</v>
      </c>
      <c r="J761" s="64" t="e">
        <f t="shared" si="267"/>
        <v>#DIV/0!</v>
      </c>
      <c r="K761" s="24">
        <f t="shared" si="293"/>
        <v>0</v>
      </c>
      <c r="L761" s="24">
        <f t="shared" si="277"/>
        <v>0</v>
      </c>
      <c r="M761" s="477"/>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c r="BN761" s="6"/>
      <c r="BO761" s="6"/>
      <c r="BP761" s="6"/>
      <c r="BQ761" s="6"/>
      <c r="BR761" s="6"/>
      <c r="BS761" s="6"/>
      <c r="BT761" s="6"/>
      <c r="BU761" s="6"/>
      <c r="BV761" s="6"/>
      <c r="BW761" s="6"/>
      <c r="BX761" s="6"/>
      <c r="BY761" s="6"/>
      <c r="BZ761" s="6"/>
    </row>
    <row r="762" spans="1:78" s="5" customFormat="1" outlineLevel="1" x14ac:dyDescent="0.25">
      <c r="A762" s="590"/>
      <c r="B762" s="416" t="s">
        <v>21</v>
      </c>
      <c r="C762" s="416"/>
      <c r="D762" s="36"/>
      <c r="E762" s="36"/>
      <c r="F762" s="36"/>
      <c r="G762" s="92" t="e">
        <f t="shared" ref="G762:G825" si="300">F762/E762</f>
        <v>#DIV/0!</v>
      </c>
      <c r="H762" s="36"/>
      <c r="I762" s="78" t="e">
        <f t="shared" si="291"/>
        <v>#DIV/0!</v>
      </c>
      <c r="J762" s="64" t="e">
        <f t="shared" ref="J762:J825" si="301">H762/F762</f>
        <v>#DIV/0!</v>
      </c>
      <c r="K762" s="24">
        <f t="shared" si="293"/>
        <v>0</v>
      </c>
      <c r="L762" s="24">
        <f t="shared" si="277"/>
        <v>0</v>
      </c>
      <c r="M762" s="477"/>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c r="BP762" s="6"/>
      <c r="BQ762" s="6"/>
      <c r="BR762" s="6"/>
      <c r="BS762" s="6"/>
      <c r="BT762" s="6"/>
      <c r="BU762" s="6"/>
      <c r="BV762" s="6"/>
      <c r="BW762" s="6"/>
      <c r="BX762" s="6"/>
      <c r="BY762" s="6"/>
      <c r="BZ762" s="6"/>
    </row>
    <row r="763" spans="1:78" s="5" customFormat="1" outlineLevel="1" x14ac:dyDescent="0.25">
      <c r="A763" s="590"/>
      <c r="B763" s="416" t="s">
        <v>41</v>
      </c>
      <c r="C763" s="416"/>
      <c r="D763" s="36">
        <v>5771.72</v>
      </c>
      <c r="E763" s="36">
        <v>5771.72</v>
      </c>
      <c r="F763" s="36">
        <v>4734.43</v>
      </c>
      <c r="G763" s="60">
        <f t="shared" si="300"/>
        <v>0.82</v>
      </c>
      <c r="H763" s="36">
        <v>4734.43</v>
      </c>
      <c r="I763" s="99">
        <f t="shared" si="291"/>
        <v>0.82</v>
      </c>
      <c r="J763" s="60">
        <f t="shared" si="301"/>
        <v>1</v>
      </c>
      <c r="K763" s="24">
        <v>4734.43</v>
      </c>
      <c r="L763" s="24">
        <f t="shared" si="277"/>
        <v>1037.29</v>
      </c>
      <c r="M763" s="477"/>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c r="BN763" s="6"/>
      <c r="BO763" s="6"/>
      <c r="BP763" s="6"/>
      <c r="BQ763" s="6"/>
      <c r="BR763" s="6"/>
      <c r="BS763" s="6"/>
      <c r="BT763" s="6"/>
      <c r="BU763" s="6"/>
      <c r="BV763" s="6"/>
      <c r="BW763" s="6"/>
      <c r="BX763" s="6"/>
      <c r="BY763" s="6"/>
      <c r="BZ763" s="6"/>
    </row>
    <row r="764" spans="1:78" s="5" customFormat="1" outlineLevel="1" x14ac:dyDescent="0.25">
      <c r="A764" s="590"/>
      <c r="B764" s="416" t="s">
        <v>23</v>
      </c>
      <c r="C764" s="416"/>
      <c r="D764" s="36"/>
      <c r="E764" s="36"/>
      <c r="F764" s="36"/>
      <c r="G764" s="92" t="e">
        <f t="shared" si="300"/>
        <v>#DIV/0!</v>
      </c>
      <c r="H764" s="36"/>
      <c r="I764" s="78" t="e">
        <f t="shared" si="291"/>
        <v>#DIV/0!</v>
      </c>
      <c r="J764" s="64" t="e">
        <f t="shared" si="301"/>
        <v>#DIV/0!</v>
      </c>
      <c r="K764" s="24">
        <f t="shared" si="293"/>
        <v>0</v>
      </c>
      <c r="L764" s="24">
        <f t="shared" si="277"/>
        <v>0</v>
      </c>
      <c r="M764" s="477"/>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c r="BN764" s="6"/>
      <c r="BO764" s="6"/>
      <c r="BP764" s="6"/>
      <c r="BQ764" s="6"/>
      <c r="BR764" s="6"/>
      <c r="BS764" s="6"/>
      <c r="BT764" s="6"/>
      <c r="BU764" s="6"/>
      <c r="BV764" s="6"/>
      <c r="BW764" s="6"/>
      <c r="BX764" s="6"/>
      <c r="BY764" s="6"/>
      <c r="BZ764" s="6"/>
    </row>
    <row r="765" spans="1:78" s="5" customFormat="1" ht="81" customHeight="1" outlineLevel="1" x14ac:dyDescent="0.25">
      <c r="A765" s="590" t="s">
        <v>668</v>
      </c>
      <c r="B765" s="22" t="s">
        <v>76</v>
      </c>
      <c r="C765" s="16" t="s">
        <v>731</v>
      </c>
      <c r="D765" s="19">
        <f>SUM(D766:D769)</f>
        <v>667.98</v>
      </c>
      <c r="E765" s="19">
        <f t="shared" ref="E765:F765" si="302">SUM(E766:E769)</f>
        <v>667.98</v>
      </c>
      <c r="F765" s="36">
        <f t="shared" si="302"/>
        <v>667.74</v>
      </c>
      <c r="G765" s="60">
        <f t="shared" si="300"/>
        <v>1</v>
      </c>
      <c r="H765" s="36">
        <f>SUM(H766:H769)</f>
        <v>667.74</v>
      </c>
      <c r="I765" s="99">
        <f t="shared" si="291"/>
        <v>1</v>
      </c>
      <c r="J765" s="60">
        <f t="shared" si="301"/>
        <v>1</v>
      </c>
      <c r="K765" s="24">
        <f>SUM(K766:K769)</f>
        <v>667.74</v>
      </c>
      <c r="L765" s="24">
        <f t="shared" si="277"/>
        <v>0.24</v>
      </c>
      <c r="M765" s="603" t="s">
        <v>1146</v>
      </c>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c r="BN765" s="6"/>
      <c r="BO765" s="6"/>
      <c r="BP765" s="6"/>
      <c r="BQ765" s="6"/>
      <c r="BR765" s="6"/>
      <c r="BS765" s="6"/>
      <c r="BT765" s="6"/>
      <c r="BU765" s="6"/>
      <c r="BV765" s="6"/>
      <c r="BW765" s="6"/>
      <c r="BX765" s="6"/>
      <c r="BY765" s="6"/>
      <c r="BZ765" s="6"/>
    </row>
    <row r="766" spans="1:78" s="5" customFormat="1" outlineLevel="2" x14ac:dyDescent="0.25">
      <c r="A766" s="590"/>
      <c r="B766" s="416" t="s">
        <v>22</v>
      </c>
      <c r="C766" s="416"/>
      <c r="D766" s="36"/>
      <c r="E766" s="36"/>
      <c r="F766" s="36"/>
      <c r="G766" s="92" t="e">
        <f t="shared" si="300"/>
        <v>#DIV/0!</v>
      </c>
      <c r="H766" s="36"/>
      <c r="I766" s="78" t="e">
        <f t="shared" si="291"/>
        <v>#DIV/0!</v>
      </c>
      <c r="J766" s="64" t="e">
        <f t="shared" si="301"/>
        <v>#DIV/0!</v>
      </c>
      <c r="K766" s="24">
        <f t="shared" si="293"/>
        <v>0</v>
      </c>
      <c r="L766" s="24">
        <f t="shared" si="277"/>
        <v>0</v>
      </c>
      <c r="M766" s="603"/>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c r="BN766" s="6"/>
      <c r="BO766" s="6"/>
      <c r="BP766" s="6"/>
      <c r="BQ766" s="6"/>
      <c r="BR766" s="6"/>
      <c r="BS766" s="6"/>
      <c r="BT766" s="6"/>
      <c r="BU766" s="6"/>
      <c r="BV766" s="6"/>
      <c r="BW766" s="6"/>
      <c r="BX766" s="6"/>
      <c r="BY766" s="6"/>
      <c r="BZ766" s="6"/>
    </row>
    <row r="767" spans="1:78" s="5" customFormat="1" outlineLevel="2" x14ac:dyDescent="0.25">
      <c r="A767" s="590"/>
      <c r="B767" s="416" t="s">
        <v>21</v>
      </c>
      <c r="C767" s="416"/>
      <c r="D767" s="36"/>
      <c r="E767" s="36"/>
      <c r="F767" s="36"/>
      <c r="G767" s="92" t="e">
        <f t="shared" si="300"/>
        <v>#DIV/0!</v>
      </c>
      <c r="H767" s="36"/>
      <c r="I767" s="78" t="e">
        <f t="shared" si="291"/>
        <v>#DIV/0!</v>
      </c>
      <c r="J767" s="64" t="e">
        <f t="shared" si="301"/>
        <v>#DIV/0!</v>
      </c>
      <c r="K767" s="24">
        <f t="shared" si="293"/>
        <v>0</v>
      </c>
      <c r="L767" s="24">
        <f t="shared" si="277"/>
        <v>0</v>
      </c>
      <c r="M767" s="603"/>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c r="BP767" s="6"/>
      <c r="BQ767" s="6"/>
      <c r="BR767" s="6"/>
      <c r="BS767" s="6"/>
      <c r="BT767" s="6"/>
      <c r="BU767" s="6"/>
      <c r="BV767" s="6"/>
      <c r="BW767" s="6"/>
      <c r="BX767" s="6"/>
      <c r="BY767" s="6"/>
      <c r="BZ767" s="6"/>
    </row>
    <row r="768" spans="1:78" s="5" customFormat="1" outlineLevel="2" x14ac:dyDescent="0.25">
      <c r="A768" s="590"/>
      <c r="B768" s="416" t="s">
        <v>41</v>
      </c>
      <c r="C768" s="416"/>
      <c r="D768" s="36">
        <v>667.98</v>
      </c>
      <c r="E768" s="36">
        <v>667.98</v>
      </c>
      <c r="F768" s="36">
        <v>667.74</v>
      </c>
      <c r="G768" s="60">
        <f t="shared" si="300"/>
        <v>1</v>
      </c>
      <c r="H768" s="36">
        <v>667.74</v>
      </c>
      <c r="I768" s="99">
        <f t="shared" si="291"/>
        <v>1</v>
      </c>
      <c r="J768" s="60">
        <f t="shared" si="301"/>
        <v>1</v>
      </c>
      <c r="K768" s="36">
        <v>667.74</v>
      </c>
      <c r="L768" s="24">
        <f t="shared" si="277"/>
        <v>0.24</v>
      </c>
      <c r="M768" s="603"/>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c r="BP768" s="6"/>
      <c r="BQ768" s="6"/>
      <c r="BR768" s="6"/>
      <c r="BS768" s="6"/>
      <c r="BT768" s="6"/>
      <c r="BU768" s="6"/>
      <c r="BV768" s="6"/>
      <c r="BW768" s="6"/>
      <c r="BX768" s="6"/>
      <c r="BY768" s="6"/>
      <c r="BZ768" s="6"/>
    </row>
    <row r="769" spans="1:78" s="5" customFormat="1" outlineLevel="2" x14ac:dyDescent="0.25">
      <c r="A769" s="590"/>
      <c r="B769" s="416" t="s">
        <v>23</v>
      </c>
      <c r="C769" s="416"/>
      <c r="D769" s="36"/>
      <c r="E769" s="36"/>
      <c r="F769" s="36"/>
      <c r="G769" s="92" t="e">
        <f t="shared" si="300"/>
        <v>#DIV/0!</v>
      </c>
      <c r="H769" s="36"/>
      <c r="I769" s="78" t="e">
        <f t="shared" si="291"/>
        <v>#DIV/0!</v>
      </c>
      <c r="J769" s="64" t="e">
        <f t="shared" si="301"/>
        <v>#DIV/0!</v>
      </c>
      <c r="K769" s="24">
        <f t="shared" si="293"/>
        <v>0</v>
      </c>
      <c r="L769" s="24">
        <f t="shared" si="277"/>
        <v>0</v>
      </c>
      <c r="M769" s="603"/>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c r="BN769" s="6"/>
      <c r="BO769" s="6"/>
      <c r="BP769" s="6"/>
      <c r="BQ769" s="6"/>
      <c r="BR769" s="6"/>
      <c r="BS769" s="6"/>
      <c r="BT769" s="6"/>
      <c r="BU769" s="6"/>
      <c r="BV769" s="6"/>
      <c r="BW769" s="6"/>
      <c r="BX769" s="6"/>
      <c r="BY769" s="6"/>
      <c r="BZ769" s="6"/>
    </row>
    <row r="770" spans="1:78" s="5" customFormat="1" ht="62.25" customHeight="1" outlineLevel="1" x14ac:dyDescent="0.25">
      <c r="A770" s="590" t="s">
        <v>690</v>
      </c>
      <c r="B770" s="43" t="s">
        <v>692</v>
      </c>
      <c r="C770" s="16" t="s">
        <v>731</v>
      </c>
      <c r="D770" s="19">
        <f>SUM(D771:D774)</f>
        <v>2186.87</v>
      </c>
      <c r="E770" s="19">
        <f t="shared" ref="E770:F770" si="303">SUM(E771:E774)</f>
        <v>2186.87</v>
      </c>
      <c r="F770" s="19">
        <f t="shared" si="303"/>
        <v>1926.63</v>
      </c>
      <c r="G770" s="60">
        <f t="shared" si="300"/>
        <v>0.88100000000000001</v>
      </c>
      <c r="H770" s="36">
        <f>SUM(H771:H774)</f>
        <v>1926.63</v>
      </c>
      <c r="I770" s="99">
        <f t="shared" si="291"/>
        <v>0.88100000000000001</v>
      </c>
      <c r="J770" s="60">
        <f t="shared" si="301"/>
        <v>1</v>
      </c>
      <c r="K770" s="24">
        <f>SUM(K771:K774)</f>
        <v>1926.63</v>
      </c>
      <c r="L770" s="24">
        <f t="shared" si="277"/>
        <v>260.24</v>
      </c>
      <c r="M770" s="659" t="s">
        <v>1177</v>
      </c>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c r="BN770" s="6"/>
      <c r="BO770" s="6"/>
      <c r="BP770" s="6"/>
      <c r="BQ770" s="6"/>
      <c r="BR770" s="6"/>
      <c r="BS770" s="6"/>
      <c r="BT770" s="6"/>
      <c r="BU770" s="6"/>
      <c r="BV770" s="6"/>
      <c r="BW770" s="6"/>
      <c r="BX770" s="6"/>
      <c r="BY770" s="6"/>
      <c r="BZ770" s="6"/>
    </row>
    <row r="771" spans="1:78" s="5" customFormat="1" outlineLevel="2" x14ac:dyDescent="0.25">
      <c r="A771" s="590"/>
      <c r="B771" s="416" t="s">
        <v>22</v>
      </c>
      <c r="C771" s="416"/>
      <c r="D771" s="36"/>
      <c r="E771" s="36"/>
      <c r="F771" s="36"/>
      <c r="G771" s="64" t="e">
        <f t="shared" si="300"/>
        <v>#DIV/0!</v>
      </c>
      <c r="H771" s="36"/>
      <c r="I771" s="78" t="e">
        <f t="shared" si="291"/>
        <v>#DIV/0!</v>
      </c>
      <c r="J771" s="64" t="e">
        <f t="shared" si="301"/>
        <v>#DIV/0!</v>
      </c>
      <c r="K771" s="24">
        <f t="shared" si="293"/>
        <v>0</v>
      </c>
      <c r="L771" s="24">
        <f t="shared" si="277"/>
        <v>0</v>
      </c>
      <c r="M771" s="660"/>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c r="BN771" s="6"/>
      <c r="BO771" s="6"/>
      <c r="BP771" s="6"/>
      <c r="BQ771" s="6"/>
      <c r="BR771" s="6"/>
      <c r="BS771" s="6"/>
      <c r="BT771" s="6"/>
      <c r="BU771" s="6"/>
      <c r="BV771" s="6"/>
      <c r="BW771" s="6"/>
      <c r="BX771" s="6"/>
      <c r="BY771" s="6"/>
      <c r="BZ771" s="6"/>
    </row>
    <row r="772" spans="1:78" s="12" customFormat="1" outlineLevel="2" x14ac:dyDescent="0.25">
      <c r="A772" s="590"/>
      <c r="B772" s="416" t="s">
        <v>21</v>
      </c>
      <c r="C772" s="416"/>
      <c r="D772" s="36"/>
      <c r="E772" s="36"/>
      <c r="F772" s="36"/>
      <c r="G772" s="64" t="e">
        <f t="shared" si="300"/>
        <v>#DIV/0!</v>
      </c>
      <c r="H772" s="36"/>
      <c r="I772" s="78" t="e">
        <f t="shared" si="291"/>
        <v>#DIV/0!</v>
      </c>
      <c r="J772" s="64" t="e">
        <f t="shared" si="301"/>
        <v>#DIV/0!</v>
      </c>
      <c r="K772" s="24">
        <f t="shared" si="293"/>
        <v>0</v>
      </c>
      <c r="L772" s="24">
        <f t="shared" si="277"/>
        <v>0</v>
      </c>
      <c r="M772" s="660"/>
    </row>
    <row r="773" spans="1:78" s="13" customFormat="1" outlineLevel="2" x14ac:dyDescent="0.25">
      <c r="A773" s="590"/>
      <c r="B773" s="416" t="s">
        <v>41</v>
      </c>
      <c r="C773" s="416"/>
      <c r="D773" s="36">
        <v>2186.87</v>
      </c>
      <c r="E773" s="36">
        <v>2186.87</v>
      </c>
      <c r="F773" s="36">
        <v>1926.63</v>
      </c>
      <c r="G773" s="60">
        <f t="shared" si="300"/>
        <v>0.88100000000000001</v>
      </c>
      <c r="H773" s="36">
        <v>1926.63</v>
      </c>
      <c r="I773" s="99">
        <f t="shared" si="291"/>
        <v>0.88100000000000001</v>
      </c>
      <c r="J773" s="60">
        <f t="shared" si="301"/>
        <v>1</v>
      </c>
      <c r="K773" s="36">
        <v>1926.63</v>
      </c>
      <c r="L773" s="24">
        <f t="shared" si="277"/>
        <v>260.24</v>
      </c>
      <c r="M773" s="660"/>
    </row>
    <row r="774" spans="1:78" s="13" customFormat="1" outlineLevel="2" x14ac:dyDescent="0.25">
      <c r="A774" s="590"/>
      <c r="B774" s="416" t="s">
        <v>23</v>
      </c>
      <c r="C774" s="416"/>
      <c r="D774" s="36"/>
      <c r="E774" s="36"/>
      <c r="F774" s="36"/>
      <c r="G774" s="64" t="e">
        <f t="shared" si="300"/>
        <v>#DIV/0!</v>
      </c>
      <c r="H774" s="36"/>
      <c r="I774" s="78" t="e">
        <f t="shared" si="291"/>
        <v>#DIV/0!</v>
      </c>
      <c r="J774" s="64" t="e">
        <f t="shared" si="301"/>
        <v>#DIV/0!</v>
      </c>
      <c r="K774" s="24">
        <f t="shared" si="293"/>
        <v>0</v>
      </c>
      <c r="L774" s="24">
        <f t="shared" si="277"/>
        <v>0</v>
      </c>
      <c r="M774" s="660"/>
    </row>
    <row r="775" spans="1:78" s="13" customFormat="1" ht="102" customHeight="1" outlineLevel="2" x14ac:dyDescent="0.25">
      <c r="A775" s="590" t="s">
        <v>691</v>
      </c>
      <c r="B775" s="43" t="s">
        <v>693</v>
      </c>
      <c r="C775" s="16" t="s">
        <v>731</v>
      </c>
      <c r="D775" s="19">
        <f>SUM(D776:D779)</f>
        <v>1199.1400000000001</v>
      </c>
      <c r="E775" s="19">
        <f t="shared" ref="E775:F775" si="304">SUM(E776:E779)</f>
        <v>1199.1400000000001</v>
      </c>
      <c r="F775" s="19">
        <f t="shared" si="304"/>
        <v>1056.44</v>
      </c>
      <c r="G775" s="60">
        <f t="shared" si="300"/>
        <v>0.88100000000000001</v>
      </c>
      <c r="H775" s="36">
        <f>SUM(H776:H779)</f>
        <v>1056.44</v>
      </c>
      <c r="I775" s="99">
        <f t="shared" si="291"/>
        <v>0.88100000000000001</v>
      </c>
      <c r="J775" s="60">
        <f t="shared" si="301"/>
        <v>1</v>
      </c>
      <c r="K775" s="24">
        <f>SUM(K776:K779)</f>
        <v>1056.44</v>
      </c>
      <c r="L775" s="24">
        <f t="shared" si="277"/>
        <v>142.69999999999999</v>
      </c>
      <c r="M775" s="660"/>
    </row>
    <row r="776" spans="1:78" s="13" customFormat="1" outlineLevel="2" x14ac:dyDescent="0.25">
      <c r="A776" s="590"/>
      <c r="B776" s="416" t="s">
        <v>22</v>
      </c>
      <c r="C776" s="416"/>
      <c r="D776" s="36"/>
      <c r="E776" s="36"/>
      <c r="F776" s="36"/>
      <c r="G776" s="92" t="e">
        <f t="shared" si="300"/>
        <v>#DIV/0!</v>
      </c>
      <c r="H776" s="36"/>
      <c r="I776" s="78" t="e">
        <f t="shared" si="291"/>
        <v>#DIV/0!</v>
      </c>
      <c r="J776" s="64" t="e">
        <f t="shared" si="301"/>
        <v>#DIV/0!</v>
      </c>
      <c r="K776" s="24">
        <f t="shared" si="293"/>
        <v>0</v>
      </c>
      <c r="L776" s="24">
        <f t="shared" si="277"/>
        <v>0</v>
      </c>
      <c r="M776" s="660"/>
    </row>
    <row r="777" spans="1:78" s="13" customFormat="1" outlineLevel="2" x14ac:dyDescent="0.25">
      <c r="A777" s="590"/>
      <c r="B777" s="416" t="s">
        <v>21</v>
      </c>
      <c r="C777" s="416"/>
      <c r="D777" s="36"/>
      <c r="E777" s="36"/>
      <c r="F777" s="36"/>
      <c r="G777" s="92" t="e">
        <f t="shared" si="300"/>
        <v>#DIV/0!</v>
      </c>
      <c r="H777" s="36"/>
      <c r="I777" s="78" t="e">
        <f t="shared" si="291"/>
        <v>#DIV/0!</v>
      </c>
      <c r="J777" s="64" t="e">
        <f t="shared" si="301"/>
        <v>#DIV/0!</v>
      </c>
      <c r="K777" s="24">
        <f t="shared" si="293"/>
        <v>0</v>
      </c>
      <c r="L777" s="24">
        <f t="shared" si="277"/>
        <v>0</v>
      </c>
      <c r="M777" s="660"/>
    </row>
    <row r="778" spans="1:78" s="13" customFormat="1" outlineLevel="2" x14ac:dyDescent="0.25">
      <c r="A778" s="590"/>
      <c r="B778" s="416" t="s">
        <v>41</v>
      </c>
      <c r="C778" s="416"/>
      <c r="D778" s="36">
        <v>1199.1400000000001</v>
      </c>
      <c r="E778" s="36">
        <v>1199.1400000000001</v>
      </c>
      <c r="F778" s="36">
        <v>1056.44</v>
      </c>
      <c r="G778" s="60">
        <f t="shared" si="300"/>
        <v>0.88100000000000001</v>
      </c>
      <c r="H778" s="36">
        <v>1056.44</v>
      </c>
      <c r="I778" s="99">
        <f t="shared" si="291"/>
        <v>0.88100000000000001</v>
      </c>
      <c r="J778" s="60">
        <f t="shared" si="301"/>
        <v>1</v>
      </c>
      <c r="K778" s="36">
        <v>1056.44</v>
      </c>
      <c r="L778" s="24">
        <f t="shared" si="277"/>
        <v>142.69999999999999</v>
      </c>
      <c r="M778" s="660"/>
    </row>
    <row r="779" spans="1:78" s="13" customFormat="1" outlineLevel="2" x14ac:dyDescent="0.25">
      <c r="A779" s="590"/>
      <c r="B779" s="416" t="s">
        <v>23</v>
      </c>
      <c r="C779" s="416"/>
      <c r="D779" s="36"/>
      <c r="E779" s="36"/>
      <c r="F779" s="36"/>
      <c r="G779" s="92"/>
      <c r="H779" s="36"/>
      <c r="I779" s="78" t="e">
        <f t="shared" si="291"/>
        <v>#DIV/0!</v>
      </c>
      <c r="J779" s="64" t="e">
        <f t="shared" si="301"/>
        <v>#DIV/0!</v>
      </c>
      <c r="K779" s="24">
        <f t="shared" si="293"/>
        <v>0</v>
      </c>
      <c r="L779" s="24">
        <f t="shared" si="277"/>
        <v>0</v>
      </c>
      <c r="M779" s="661"/>
    </row>
    <row r="780" spans="1:78" s="4" customFormat="1" ht="100.5" customHeight="1" outlineLevel="2" x14ac:dyDescent="0.25">
      <c r="A780" s="758" t="s">
        <v>6</v>
      </c>
      <c r="B780" s="22" t="s">
        <v>227</v>
      </c>
      <c r="C780" s="16" t="s">
        <v>212</v>
      </c>
      <c r="D780" s="19">
        <f>SUM(D781:D784)</f>
        <v>209710.44</v>
      </c>
      <c r="E780" s="19">
        <f>SUM(E781:E784)</f>
        <v>209710.44</v>
      </c>
      <c r="F780" s="19">
        <f>SUM(F781:F784)</f>
        <v>209710.32</v>
      </c>
      <c r="G780" s="90">
        <f t="shared" si="300"/>
        <v>1</v>
      </c>
      <c r="H780" s="19">
        <f>SUM(H781:H784)</f>
        <v>209710.32</v>
      </c>
      <c r="I780" s="90">
        <f t="shared" si="291"/>
        <v>1</v>
      </c>
      <c r="J780" s="307">
        <f t="shared" si="301"/>
        <v>1</v>
      </c>
      <c r="K780" s="19">
        <f>SUM(K781:K784)</f>
        <v>209710.32</v>
      </c>
      <c r="L780" s="24">
        <f t="shared" si="277"/>
        <v>0.12</v>
      </c>
      <c r="M780" s="542"/>
    </row>
    <row r="781" spans="1:78" s="4" customFormat="1" outlineLevel="2" x14ac:dyDescent="0.25">
      <c r="A781" s="758"/>
      <c r="B781" s="416" t="s">
        <v>22</v>
      </c>
      <c r="C781" s="416"/>
      <c r="D781" s="36">
        <f>D786+D791+D796+D801</f>
        <v>0</v>
      </c>
      <c r="E781" s="36">
        <f>E786+E791+E796+E801</f>
        <v>0</v>
      </c>
      <c r="F781" s="36">
        <f>F786+F791+F796+F801</f>
        <v>0</v>
      </c>
      <c r="G781" s="60"/>
      <c r="H781" s="36">
        <f>H786+H791+H796+H801</f>
        <v>0</v>
      </c>
      <c r="I781" s="60"/>
      <c r="J781" s="308"/>
      <c r="K781" s="36"/>
      <c r="L781" s="24">
        <f t="shared" si="277"/>
        <v>0</v>
      </c>
      <c r="M781" s="542"/>
    </row>
    <row r="782" spans="1:78" s="4" customFormat="1" outlineLevel="2" x14ac:dyDescent="0.25">
      <c r="A782" s="758"/>
      <c r="B782" s="416" t="s">
        <v>21</v>
      </c>
      <c r="C782" s="416"/>
      <c r="D782" s="36">
        <f t="shared" ref="D782:F784" si="305">D787+D792+D797+D802</f>
        <v>112415</v>
      </c>
      <c r="E782" s="36">
        <f t="shared" si="305"/>
        <v>112415</v>
      </c>
      <c r="F782" s="36">
        <f t="shared" si="305"/>
        <v>112414.9</v>
      </c>
      <c r="G782" s="60">
        <f t="shared" si="300"/>
        <v>1</v>
      </c>
      <c r="H782" s="36">
        <f t="shared" ref="H782:H784" si="306">H787+H792+H797+H802</f>
        <v>112414.9</v>
      </c>
      <c r="I782" s="60">
        <f t="shared" si="291"/>
        <v>1</v>
      </c>
      <c r="J782" s="308">
        <f t="shared" si="301"/>
        <v>1</v>
      </c>
      <c r="K782" s="36">
        <f t="shared" ref="K782:K783" si="307">K787+K792+K797+K802</f>
        <v>112414.9</v>
      </c>
      <c r="L782" s="24">
        <f t="shared" si="277"/>
        <v>0.1</v>
      </c>
      <c r="M782" s="542"/>
    </row>
    <row r="783" spans="1:78" s="4" customFormat="1" outlineLevel="2" x14ac:dyDescent="0.25">
      <c r="A783" s="758"/>
      <c r="B783" s="416" t="s">
        <v>41</v>
      </c>
      <c r="C783" s="416"/>
      <c r="D783" s="36">
        <f t="shared" si="305"/>
        <v>97295.44</v>
      </c>
      <c r="E783" s="36">
        <f t="shared" si="305"/>
        <v>97295.44</v>
      </c>
      <c r="F783" s="36">
        <f t="shared" si="305"/>
        <v>97295.42</v>
      </c>
      <c r="G783" s="60">
        <f t="shared" si="300"/>
        <v>1</v>
      </c>
      <c r="H783" s="36">
        <f t="shared" si="306"/>
        <v>97295.42</v>
      </c>
      <c r="I783" s="60">
        <f t="shared" si="291"/>
        <v>1</v>
      </c>
      <c r="J783" s="308">
        <f t="shared" si="301"/>
        <v>1</v>
      </c>
      <c r="K783" s="36">
        <f t="shared" si="307"/>
        <v>97295.42</v>
      </c>
      <c r="L783" s="24">
        <f t="shared" si="277"/>
        <v>0.02</v>
      </c>
      <c r="M783" s="542"/>
    </row>
    <row r="784" spans="1:78" s="4" customFormat="1" outlineLevel="2" x14ac:dyDescent="0.25">
      <c r="A784" s="758"/>
      <c r="B784" s="416" t="s">
        <v>23</v>
      </c>
      <c r="C784" s="416"/>
      <c r="D784" s="36">
        <f t="shared" si="305"/>
        <v>0</v>
      </c>
      <c r="E784" s="36">
        <f t="shared" si="305"/>
        <v>0</v>
      </c>
      <c r="F784" s="36">
        <f t="shared" si="305"/>
        <v>0</v>
      </c>
      <c r="G784" s="60"/>
      <c r="H784" s="36">
        <f t="shared" si="306"/>
        <v>0</v>
      </c>
      <c r="I784" s="60"/>
      <c r="J784" s="308"/>
      <c r="K784" s="36"/>
      <c r="L784" s="24">
        <f t="shared" si="277"/>
        <v>0</v>
      </c>
      <c r="M784" s="542"/>
    </row>
    <row r="785" spans="1:13" s="4" customFormat="1" ht="121.5" customHeight="1" outlineLevel="1" x14ac:dyDescent="0.25">
      <c r="A785" s="721" t="s">
        <v>98</v>
      </c>
      <c r="B785" s="22" t="s">
        <v>890</v>
      </c>
      <c r="C785" s="16" t="s">
        <v>731</v>
      </c>
      <c r="D785" s="19">
        <f>SUM(D786:D789)</f>
        <v>6016.66</v>
      </c>
      <c r="E785" s="19">
        <f>SUM(E786:E789)</f>
        <v>6016.66</v>
      </c>
      <c r="F785" s="19">
        <f>SUM(F786:F789)</f>
        <v>6016.56</v>
      </c>
      <c r="G785" s="90">
        <f t="shared" si="300"/>
        <v>1</v>
      </c>
      <c r="H785" s="19">
        <f>SUM(H786:H789)</f>
        <v>6016.56</v>
      </c>
      <c r="I785" s="60">
        <f t="shared" si="291"/>
        <v>1</v>
      </c>
      <c r="J785" s="90">
        <f t="shared" si="301"/>
        <v>1</v>
      </c>
      <c r="K785" s="19">
        <f>SUM(K786:K789)</f>
        <v>6016.56</v>
      </c>
      <c r="L785" s="24">
        <f t="shared" ref="L785:L848" si="308">E785-H785</f>
        <v>0.1</v>
      </c>
      <c r="M785" s="541" t="s">
        <v>1252</v>
      </c>
    </row>
    <row r="786" spans="1:13" s="4" customFormat="1" outlineLevel="2" x14ac:dyDescent="0.25">
      <c r="A786" s="721"/>
      <c r="B786" s="416" t="s">
        <v>22</v>
      </c>
      <c r="C786" s="416"/>
      <c r="D786" s="36"/>
      <c r="E786" s="36"/>
      <c r="F786" s="36"/>
      <c r="G786" s="92" t="e">
        <f t="shared" si="300"/>
        <v>#DIV/0!</v>
      </c>
      <c r="H786" s="21"/>
      <c r="I786" s="64" t="e">
        <f t="shared" si="291"/>
        <v>#DIV/0!</v>
      </c>
      <c r="J786" s="64" t="e">
        <f t="shared" si="301"/>
        <v>#DIV/0!</v>
      </c>
      <c r="K786" s="36"/>
      <c r="L786" s="24">
        <f t="shared" si="308"/>
        <v>0</v>
      </c>
      <c r="M786" s="541"/>
    </row>
    <row r="787" spans="1:13" s="7" customFormat="1" outlineLevel="2" x14ac:dyDescent="0.25">
      <c r="A787" s="721"/>
      <c r="B787" s="416" t="s">
        <v>21</v>
      </c>
      <c r="C787" s="416"/>
      <c r="D787" s="36">
        <v>5415</v>
      </c>
      <c r="E787" s="36">
        <v>5415</v>
      </c>
      <c r="F787" s="36">
        <v>5414.9</v>
      </c>
      <c r="G787" s="60">
        <f t="shared" si="300"/>
        <v>1</v>
      </c>
      <c r="H787" s="36">
        <v>5414.9</v>
      </c>
      <c r="I787" s="60">
        <f t="shared" si="291"/>
        <v>1</v>
      </c>
      <c r="J787" s="60">
        <f t="shared" si="301"/>
        <v>1</v>
      </c>
      <c r="K787" s="36">
        <v>5414.9</v>
      </c>
      <c r="L787" s="24">
        <f t="shared" si="308"/>
        <v>0.1</v>
      </c>
      <c r="M787" s="541"/>
    </row>
    <row r="788" spans="1:13" s="4" customFormat="1" outlineLevel="2" x14ac:dyDescent="0.25">
      <c r="A788" s="721"/>
      <c r="B788" s="416" t="s">
        <v>41</v>
      </c>
      <c r="C788" s="416"/>
      <c r="D788" s="36">
        <v>601.66</v>
      </c>
      <c r="E788" s="36">
        <v>601.66</v>
      </c>
      <c r="F788" s="402">
        <v>601.66</v>
      </c>
      <c r="G788" s="403">
        <f t="shared" si="300"/>
        <v>1</v>
      </c>
      <c r="H788" s="402">
        <v>601.66</v>
      </c>
      <c r="I788" s="60">
        <f t="shared" si="291"/>
        <v>1</v>
      </c>
      <c r="J788" s="60">
        <f t="shared" si="301"/>
        <v>1</v>
      </c>
      <c r="K788" s="36">
        <v>601.66</v>
      </c>
      <c r="L788" s="24">
        <f t="shared" si="308"/>
        <v>0</v>
      </c>
      <c r="M788" s="541"/>
    </row>
    <row r="789" spans="1:13" s="4" customFormat="1" outlineLevel="2" x14ac:dyDescent="0.25">
      <c r="A789" s="721"/>
      <c r="B789" s="416" t="s">
        <v>23</v>
      </c>
      <c r="C789" s="416"/>
      <c r="D789" s="36"/>
      <c r="E789" s="36"/>
      <c r="F789" s="36"/>
      <c r="G789" s="92" t="e">
        <f t="shared" si="300"/>
        <v>#DIV/0!</v>
      </c>
      <c r="H789" s="36"/>
      <c r="I789" s="64" t="e">
        <f t="shared" si="291"/>
        <v>#DIV/0!</v>
      </c>
      <c r="J789" s="64" t="e">
        <f t="shared" si="301"/>
        <v>#DIV/0!</v>
      </c>
      <c r="K789" s="36"/>
      <c r="L789" s="24">
        <f t="shared" si="308"/>
        <v>0</v>
      </c>
      <c r="M789" s="541"/>
    </row>
    <row r="790" spans="1:13" s="4" customFormat="1" ht="63" customHeight="1" outlineLevel="1" collapsed="1" x14ac:dyDescent="0.25">
      <c r="A790" s="721" t="s">
        <v>99</v>
      </c>
      <c r="B790" s="22" t="s">
        <v>228</v>
      </c>
      <c r="C790" s="16" t="s">
        <v>731</v>
      </c>
      <c r="D790" s="19">
        <f>SUM(D791:D794)</f>
        <v>785</v>
      </c>
      <c r="E790" s="19">
        <f t="shared" ref="E790:F790" si="309">SUM(E791:E794)</f>
        <v>785</v>
      </c>
      <c r="F790" s="19">
        <f t="shared" si="309"/>
        <v>785</v>
      </c>
      <c r="G790" s="90">
        <f t="shared" si="300"/>
        <v>1</v>
      </c>
      <c r="H790" s="19">
        <f>SUM(H791:H794)</f>
        <v>785</v>
      </c>
      <c r="I790" s="90">
        <f t="shared" si="291"/>
        <v>1</v>
      </c>
      <c r="J790" s="90">
        <f t="shared" si="301"/>
        <v>1</v>
      </c>
      <c r="K790" s="19">
        <f>SUM(K791:K794)</f>
        <v>785</v>
      </c>
      <c r="L790" s="24">
        <f t="shared" si="308"/>
        <v>0</v>
      </c>
      <c r="M790" s="477" t="s">
        <v>1253</v>
      </c>
    </row>
    <row r="791" spans="1:13" s="4" customFormat="1" outlineLevel="1" x14ac:dyDescent="0.25">
      <c r="A791" s="721"/>
      <c r="B791" s="416" t="s">
        <v>22</v>
      </c>
      <c r="C791" s="416"/>
      <c r="D791" s="36"/>
      <c r="E791" s="36"/>
      <c r="F791" s="36"/>
      <c r="G791" s="92" t="e">
        <f t="shared" si="300"/>
        <v>#DIV/0!</v>
      </c>
      <c r="H791" s="21"/>
      <c r="I791" s="64" t="e">
        <f t="shared" si="291"/>
        <v>#DIV/0!</v>
      </c>
      <c r="J791" s="64" t="e">
        <f t="shared" si="301"/>
        <v>#DIV/0!</v>
      </c>
      <c r="K791" s="36">
        <f t="shared" ref="K791:K814" si="310">E791</f>
        <v>0</v>
      </c>
      <c r="L791" s="24">
        <f t="shared" si="308"/>
        <v>0</v>
      </c>
      <c r="M791" s="477"/>
    </row>
    <row r="792" spans="1:13" s="4" customFormat="1" outlineLevel="1" x14ac:dyDescent="0.25">
      <c r="A792" s="721"/>
      <c r="B792" s="416" t="s">
        <v>21</v>
      </c>
      <c r="C792" s="416"/>
      <c r="D792" s="36"/>
      <c r="E792" s="36"/>
      <c r="F792" s="36"/>
      <c r="G792" s="92" t="e">
        <f t="shared" si="300"/>
        <v>#DIV/0!</v>
      </c>
      <c r="H792" s="21"/>
      <c r="I792" s="64" t="e">
        <f t="shared" si="291"/>
        <v>#DIV/0!</v>
      </c>
      <c r="J792" s="64" t="e">
        <f t="shared" si="301"/>
        <v>#DIV/0!</v>
      </c>
      <c r="K792" s="36">
        <f t="shared" si="310"/>
        <v>0</v>
      </c>
      <c r="L792" s="24">
        <f t="shared" si="308"/>
        <v>0</v>
      </c>
      <c r="M792" s="477"/>
    </row>
    <row r="793" spans="1:13" s="4" customFormat="1" outlineLevel="1" x14ac:dyDescent="0.25">
      <c r="A793" s="721"/>
      <c r="B793" s="416" t="s">
        <v>41</v>
      </c>
      <c r="C793" s="416"/>
      <c r="D793" s="36">
        <v>785</v>
      </c>
      <c r="E793" s="36">
        <v>785</v>
      </c>
      <c r="F793" s="36">
        <v>785</v>
      </c>
      <c r="G793" s="60">
        <f t="shared" si="300"/>
        <v>1</v>
      </c>
      <c r="H793" s="36">
        <v>785</v>
      </c>
      <c r="I793" s="60">
        <f t="shared" si="291"/>
        <v>1</v>
      </c>
      <c r="J793" s="60">
        <f t="shared" si="301"/>
        <v>1</v>
      </c>
      <c r="K793" s="36">
        <v>785</v>
      </c>
      <c r="L793" s="24">
        <f t="shared" si="308"/>
        <v>0</v>
      </c>
      <c r="M793" s="477"/>
    </row>
    <row r="794" spans="1:13" s="4" customFormat="1" x14ac:dyDescent="0.25">
      <c r="A794" s="721"/>
      <c r="B794" s="416" t="s">
        <v>23</v>
      </c>
      <c r="C794" s="416"/>
      <c r="D794" s="36"/>
      <c r="E794" s="36"/>
      <c r="F794" s="36"/>
      <c r="G794" s="92" t="e">
        <f t="shared" si="300"/>
        <v>#DIV/0!</v>
      </c>
      <c r="H794" s="36"/>
      <c r="I794" s="64" t="e">
        <f t="shared" si="291"/>
        <v>#DIV/0!</v>
      </c>
      <c r="J794" s="64" t="e">
        <f t="shared" si="301"/>
        <v>#DIV/0!</v>
      </c>
      <c r="K794" s="36">
        <f t="shared" si="310"/>
        <v>0</v>
      </c>
      <c r="L794" s="24">
        <f t="shared" si="308"/>
        <v>0</v>
      </c>
      <c r="M794" s="477"/>
    </row>
    <row r="795" spans="1:13" s="221" customFormat="1" ht="85.5" customHeight="1" outlineLevel="2" x14ac:dyDescent="0.25">
      <c r="A795" s="590" t="s">
        <v>100</v>
      </c>
      <c r="B795" s="49" t="s">
        <v>823</v>
      </c>
      <c r="C795" s="34" t="s">
        <v>731</v>
      </c>
      <c r="D795" s="50">
        <f>SUM(D796:D799)</f>
        <v>84019.78</v>
      </c>
      <c r="E795" s="50">
        <f t="shared" ref="E795:F795" si="311">SUM(E796:E799)</f>
        <v>84019.78</v>
      </c>
      <c r="F795" s="50">
        <f t="shared" si="311"/>
        <v>84019.76</v>
      </c>
      <c r="G795" s="104">
        <f t="shared" si="300"/>
        <v>1</v>
      </c>
      <c r="H795" s="50">
        <f>SUM(H796:H799)</f>
        <v>84019.76</v>
      </c>
      <c r="I795" s="99">
        <f t="shared" si="291"/>
        <v>1</v>
      </c>
      <c r="J795" s="104">
        <f t="shared" si="301"/>
        <v>1</v>
      </c>
      <c r="K795" s="50">
        <f t="shared" si="310"/>
        <v>84019.78</v>
      </c>
      <c r="L795" s="24">
        <f t="shared" si="308"/>
        <v>0.02</v>
      </c>
      <c r="M795" s="515" t="s">
        <v>1408</v>
      </c>
    </row>
    <row r="796" spans="1:13" s="221" customFormat="1" outlineLevel="2" x14ac:dyDescent="0.25">
      <c r="A796" s="590"/>
      <c r="B796" s="411" t="s">
        <v>22</v>
      </c>
      <c r="C796" s="411"/>
      <c r="D796" s="24"/>
      <c r="E796" s="24"/>
      <c r="F796" s="24"/>
      <c r="G796" s="97" t="e">
        <f t="shared" si="300"/>
        <v>#DIV/0!</v>
      </c>
      <c r="H796" s="33"/>
      <c r="I796" s="78" t="e">
        <f t="shared" si="291"/>
        <v>#DIV/0!</v>
      </c>
      <c r="J796" s="78" t="e">
        <f t="shared" si="301"/>
        <v>#DIV/0!</v>
      </c>
      <c r="K796" s="24">
        <f t="shared" si="310"/>
        <v>0</v>
      </c>
      <c r="L796" s="24">
        <f t="shared" si="308"/>
        <v>0</v>
      </c>
      <c r="M796" s="515"/>
    </row>
    <row r="797" spans="1:13" s="221" customFormat="1" outlineLevel="2" x14ac:dyDescent="0.25">
      <c r="A797" s="590"/>
      <c r="B797" s="411" t="s">
        <v>21</v>
      </c>
      <c r="C797" s="411"/>
      <c r="D797" s="24"/>
      <c r="E797" s="24"/>
      <c r="F797" s="24"/>
      <c r="G797" s="97" t="e">
        <f t="shared" si="300"/>
        <v>#DIV/0!</v>
      </c>
      <c r="H797" s="33"/>
      <c r="I797" s="78" t="e">
        <f t="shared" si="291"/>
        <v>#DIV/0!</v>
      </c>
      <c r="J797" s="78" t="e">
        <f t="shared" si="301"/>
        <v>#DIV/0!</v>
      </c>
      <c r="K797" s="24">
        <f t="shared" si="310"/>
        <v>0</v>
      </c>
      <c r="L797" s="24">
        <f t="shared" si="308"/>
        <v>0</v>
      </c>
      <c r="M797" s="515"/>
    </row>
    <row r="798" spans="1:13" s="221" customFormat="1" outlineLevel="2" x14ac:dyDescent="0.25">
      <c r="A798" s="590"/>
      <c r="B798" s="411" t="s">
        <v>41</v>
      </c>
      <c r="C798" s="411"/>
      <c r="D798" s="24">
        <v>84019.78</v>
      </c>
      <c r="E798" s="24">
        <v>84019.78</v>
      </c>
      <c r="F798" s="24">
        <v>84019.76</v>
      </c>
      <c r="G798" s="99">
        <f t="shared" si="300"/>
        <v>1</v>
      </c>
      <c r="H798" s="24">
        <v>84019.76</v>
      </c>
      <c r="I798" s="99">
        <f t="shared" si="291"/>
        <v>1</v>
      </c>
      <c r="J798" s="99">
        <f t="shared" si="301"/>
        <v>1</v>
      </c>
      <c r="K798" s="24">
        <v>84019.76</v>
      </c>
      <c r="L798" s="24">
        <f t="shared" si="308"/>
        <v>0.02</v>
      </c>
      <c r="M798" s="515"/>
    </row>
    <row r="799" spans="1:13" s="221" customFormat="1" outlineLevel="1" x14ac:dyDescent="0.25">
      <c r="A799" s="590"/>
      <c r="B799" s="411" t="s">
        <v>23</v>
      </c>
      <c r="C799" s="411"/>
      <c r="D799" s="24"/>
      <c r="E799" s="24"/>
      <c r="F799" s="24"/>
      <c r="G799" s="97" t="e">
        <f t="shared" si="300"/>
        <v>#DIV/0!</v>
      </c>
      <c r="H799" s="24"/>
      <c r="I799" s="78" t="e">
        <f t="shared" si="291"/>
        <v>#DIV/0!</v>
      </c>
      <c r="J799" s="78" t="e">
        <f t="shared" si="301"/>
        <v>#DIV/0!</v>
      </c>
      <c r="K799" s="24">
        <f t="shared" ref="K799" si="312">E799</f>
        <v>0</v>
      </c>
      <c r="L799" s="24">
        <f t="shared" si="308"/>
        <v>0</v>
      </c>
      <c r="M799" s="515"/>
    </row>
    <row r="800" spans="1:13" s="221" customFormat="1" ht="92.25" customHeight="1" outlineLevel="2" x14ac:dyDescent="0.25">
      <c r="A800" s="590" t="s">
        <v>101</v>
      </c>
      <c r="B800" s="49" t="s">
        <v>77</v>
      </c>
      <c r="C800" s="34" t="s">
        <v>731</v>
      </c>
      <c r="D800" s="50">
        <f>SUM(D801:D804)</f>
        <v>118889</v>
      </c>
      <c r="E800" s="50">
        <f t="shared" ref="E800:F800" si="313">SUM(E801:E804)</f>
        <v>118889</v>
      </c>
      <c r="F800" s="50">
        <f t="shared" si="313"/>
        <v>118889</v>
      </c>
      <c r="G800" s="104">
        <f t="shared" si="300"/>
        <v>1</v>
      </c>
      <c r="H800" s="50">
        <f>SUM(H801:H804)</f>
        <v>118889</v>
      </c>
      <c r="I800" s="104">
        <f t="shared" si="291"/>
        <v>1</v>
      </c>
      <c r="J800" s="104">
        <f t="shared" si="301"/>
        <v>1</v>
      </c>
      <c r="K800" s="50">
        <f t="shared" si="310"/>
        <v>118889</v>
      </c>
      <c r="L800" s="24">
        <f t="shared" si="308"/>
        <v>0</v>
      </c>
      <c r="M800" s="515" t="s">
        <v>1251</v>
      </c>
    </row>
    <row r="801" spans="1:13" s="221" customFormat="1" outlineLevel="2" x14ac:dyDescent="0.25">
      <c r="A801" s="590"/>
      <c r="B801" s="411" t="s">
        <v>22</v>
      </c>
      <c r="C801" s="411"/>
      <c r="D801" s="24"/>
      <c r="E801" s="24"/>
      <c r="F801" s="24"/>
      <c r="G801" s="97" t="e">
        <f t="shared" si="300"/>
        <v>#DIV/0!</v>
      </c>
      <c r="H801" s="33"/>
      <c r="I801" s="78" t="e">
        <f t="shared" si="291"/>
        <v>#DIV/0!</v>
      </c>
      <c r="J801" s="78" t="e">
        <f t="shared" si="301"/>
        <v>#DIV/0!</v>
      </c>
      <c r="K801" s="24">
        <f t="shared" si="310"/>
        <v>0</v>
      </c>
      <c r="L801" s="24">
        <f t="shared" si="308"/>
        <v>0</v>
      </c>
      <c r="M801" s="515"/>
    </row>
    <row r="802" spans="1:13" s="221" customFormat="1" outlineLevel="2" x14ac:dyDescent="0.25">
      <c r="A802" s="590"/>
      <c r="B802" s="411" t="s">
        <v>21</v>
      </c>
      <c r="C802" s="411"/>
      <c r="D802" s="24">
        <v>107000</v>
      </c>
      <c r="E802" s="24">
        <v>107000</v>
      </c>
      <c r="F802" s="24">
        <v>107000</v>
      </c>
      <c r="G802" s="99">
        <f t="shared" si="300"/>
        <v>1</v>
      </c>
      <c r="H802" s="24">
        <v>107000</v>
      </c>
      <c r="I802" s="99">
        <f t="shared" si="291"/>
        <v>1</v>
      </c>
      <c r="J802" s="99">
        <f t="shared" si="301"/>
        <v>1</v>
      </c>
      <c r="K802" s="24">
        <f t="shared" si="310"/>
        <v>107000</v>
      </c>
      <c r="L802" s="24">
        <f t="shared" si="308"/>
        <v>0</v>
      </c>
      <c r="M802" s="515"/>
    </row>
    <row r="803" spans="1:13" s="221" customFormat="1" outlineLevel="2" x14ac:dyDescent="0.25">
      <c r="A803" s="590"/>
      <c r="B803" s="411" t="s">
        <v>41</v>
      </c>
      <c r="C803" s="411"/>
      <c r="D803" s="24">
        <v>11889</v>
      </c>
      <c r="E803" s="24">
        <v>11889</v>
      </c>
      <c r="F803" s="24">
        <v>11889</v>
      </c>
      <c r="G803" s="99">
        <f t="shared" si="300"/>
        <v>1</v>
      </c>
      <c r="H803" s="24">
        <v>11889</v>
      </c>
      <c r="I803" s="99">
        <f t="shared" ref="I803:I866" si="314">H803/E803</f>
        <v>1</v>
      </c>
      <c r="J803" s="99">
        <f t="shared" si="301"/>
        <v>1</v>
      </c>
      <c r="K803" s="24">
        <f t="shared" si="310"/>
        <v>11889</v>
      </c>
      <c r="L803" s="24">
        <f t="shared" si="308"/>
        <v>0</v>
      </c>
      <c r="M803" s="515"/>
    </row>
    <row r="804" spans="1:13" s="221" customFormat="1" x14ac:dyDescent="0.25">
      <c r="A804" s="590"/>
      <c r="B804" s="411" t="s">
        <v>23</v>
      </c>
      <c r="C804" s="411"/>
      <c r="D804" s="24"/>
      <c r="E804" s="24"/>
      <c r="F804" s="24"/>
      <c r="G804" s="97" t="e">
        <f t="shared" si="300"/>
        <v>#DIV/0!</v>
      </c>
      <c r="H804" s="24"/>
      <c r="I804" s="78" t="e">
        <f t="shared" si="314"/>
        <v>#DIV/0!</v>
      </c>
      <c r="J804" s="78" t="e">
        <f t="shared" si="301"/>
        <v>#DIV/0!</v>
      </c>
      <c r="K804" s="24">
        <f t="shared" si="310"/>
        <v>0</v>
      </c>
      <c r="L804" s="24">
        <f t="shared" si="308"/>
        <v>0</v>
      </c>
      <c r="M804" s="515"/>
    </row>
    <row r="805" spans="1:13" s="4" customFormat="1" ht="78" customHeight="1" x14ac:dyDescent="0.25">
      <c r="A805" s="715" t="s">
        <v>7</v>
      </c>
      <c r="B805" s="81" t="s">
        <v>78</v>
      </c>
      <c r="C805" s="81" t="s">
        <v>142</v>
      </c>
      <c r="D805" s="54">
        <f>SUM(D806:D809)</f>
        <v>4722.29</v>
      </c>
      <c r="E805" s="54">
        <f t="shared" ref="E805:F805" si="315">SUM(E806:E809)</f>
        <v>4722.29</v>
      </c>
      <c r="F805" s="54">
        <f t="shared" si="315"/>
        <v>4722.29</v>
      </c>
      <c r="G805" s="91">
        <f t="shared" si="300"/>
        <v>1</v>
      </c>
      <c r="H805" s="54">
        <f>SUM(H806:H809)</f>
        <v>4722.29</v>
      </c>
      <c r="I805" s="95">
        <f t="shared" si="314"/>
        <v>1</v>
      </c>
      <c r="J805" s="91">
        <f t="shared" si="301"/>
        <v>1</v>
      </c>
      <c r="K805" s="55">
        <f t="shared" si="310"/>
        <v>4722.29</v>
      </c>
      <c r="L805" s="24">
        <f t="shared" si="308"/>
        <v>0</v>
      </c>
      <c r="M805" s="542"/>
    </row>
    <row r="806" spans="1:13" s="4" customFormat="1" ht="18.75" customHeight="1" x14ac:dyDescent="0.25">
      <c r="A806" s="715"/>
      <c r="B806" s="416" t="s">
        <v>22</v>
      </c>
      <c r="C806" s="416"/>
      <c r="D806" s="36">
        <f>D811</f>
        <v>0</v>
      </c>
      <c r="E806" s="36">
        <f>E811</f>
        <v>0</v>
      </c>
      <c r="F806" s="36">
        <f>F811</f>
        <v>0</v>
      </c>
      <c r="G806" s="64" t="e">
        <f t="shared" si="300"/>
        <v>#DIV/0!</v>
      </c>
      <c r="H806" s="36">
        <f t="shared" ref="H806:H809" si="316">H811</f>
        <v>0</v>
      </c>
      <c r="I806" s="78" t="e">
        <f t="shared" si="314"/>
        <v>#DIV/0!</v>
      </c>
      <c r="J806" s="64" t="e">
        <f t="shared" si="301"/>
        <v>#DIV/0!</v>
      </c>
      <c r="K806" s="24">
        <f t="shared" si="310"/>
        <v>0</v>
      </c>
      <c r="L806" s="24">
        <f t="shared" si="308"/>
        <v>0</v>
      </c>
      <c r="M806" s="542"/>
    </row>
    <row r="807" spans="1:13" s="4" customFormat="1" ht="18.75" customHeight="1" x14ac:dyDescent="0.25">
      <c r="A807" s="715"/>
      <c r="B807" s="416" t="s">
        <v>21</v>
      </c>
      <c r="C807" s="416"/>
      <c r="D807" s="36">
        <f t="shared" ref="D807:F809" si="317">D812</f>
        <v>1778.87</v>
      </c>
      <c r="E807" s="36">
        <f t="shared" si="317"/>
        <v>1778.87</v>
      </c>
      <c r="F807" s="36">
        <f t="shared" si="317"/>
        <v>1778.87</v>
      </c>
      <c r="G807" s="60">
        <f t="shared" si="300"/>
        <v>1</v>
      </c>
      <c r="H807" s="36">
        <f t="shared" si="316"/>
        <v>1778.87</v>
      </c>
      <c r="I807" s="99">
        <f t="shared" si="314"/>
        <v>1</v>
      </c>
      <c r="J807" s="60">
        <f t="shared" si="301"/>
        <v>1</v>
      </c>
      <c r="K807" s="24">
        <f t="shared" si="310"/>
        <v>1778.87</v>
      </c>
      <c r="L807" s="24">
        <f t="shared" si="308"/>
        <v>0</v>
      </c>
      <c r="M807" s="542"/>
    </row>
    <row r="808" spans="1:13" s="4" customFormat="1" ht="18.75" customHeight="1" x14ac:dyDescent="0.25">
      <c r="A808" s="715"/>
      <c r="B808" s="416" t="s">
        <v>41</v>
      </c>
      <c r="C808" s="416"/>
      <c r="D808" s="36">
        <f t="shared" si="317"/>
        <v>2090.87</v>
      </c>
      <c r="E808" s="36">
        <f t="shared" si="317"/>
        <v>2090.87</v>
      </c>
      <c r="F808" s="36">
        <f t="shared" si="317"/>
        <v>2090.87</v>
      </c>
      <c r="G808" s="60">
        <f t="shared" si="300"/>
        <v>1</v>
      </c>
      <c r="H808" s="36">
        <f t="shared" si="316"/>
        <v>2090.87</v>
      </c>
      <c r="I808" s="99">
        <f t="shared" si="314"/>
        <v>1</v>
      </c>
      <c r="J808" s="60">
        <f t="shared" si="301"/>
        <v>1</v>
      </c>
      <c r="K808" s="24">
        <f t="shared" si="310"/>
        <v>2090.87</v>
      </c>
      <c r="L808" s="24">
        <f t="shared" si="308"/>
        <v>0</v>
      </c>
      <c r="M808" s="542"/>
    </row>
    <row r="809" spans="1:13" s="4" customFormat="1" ht="18.75" customHeight="1" x14ac:dyDescent="0.25">
      <c r="A809" s="715"/>
      <c r="B809" s="416" t="s">
        <v>23</v>
      </c>
      <c r="C809" s="416"/>
      <c r="D809" s="36">
        <f>D814</f>
        <v>852.55</v>
      </c>
      <c r="E809" s="36">
        <f>E814</f>
        <v>852.55</v>
      </c>
      <c r="F809" s="36">
        <f t="shared" si="317"/>
        <v>852.55</v>
      </c>
      <c r="G809" s="60">
        <f t="shared" si="300"/>
        <v>1</v>
      </c>
      <c r="H809" s="36">
        <f t="shared" si="316"/>
        <v>852.55</v>
      </c>
      <c r="I809" s="99">
        <f t="shared" si="314"/>
        <v>1</v>
      </c>
      <c r="J809" s="60">
        <f t="shared" si="301"/>
        <v>1</v>
      </c>
      <c r="K809" s="24">
        <f t="shared" si="310"/>
        <v>852.55</v>
      </c>
      <c r="L809" s="24">
        <f t="shared" si="308"/>
        <v>0</v>
      </c>
      <c r="M809" s="542"/>
    </row>
    <row r="810" spans="1:13" s="4" customFormat="1" ht="124.5" customHeight="1" x14ac:dyDescent="0.25">
      <c r="A810" s="721" t="s">
        <v>8</v>
      </c>
      <c r="B810" s="22" t="s">
        <v>79</v>
      </c>
      <c r="C810" s="16" t="s">
        <v>212</v>
      </c>
      <c r="D810" s="19">
        <f>SUM(D811:D814)</f>
        <v>4722.29</v>
      </c>
      <c r="E810" s="19">
        <f>SUM(E811:E814)</f>
        <v>4722.29</v>
      </c>
      <c r="F810" s="19">
        <f>SUM(F811:F814)</f>
        <v>4722.29</v>
      </c>
      <c r="G810" s="90">
        <f t="shared" si="300"/>
        <v>1</v>
      </c>
      <c r="H810" s="19">
        <f>SUM(H811:H814)</f>
        <v>4722.29</v>
      </c>
      <c r="I810" s="99">
        <f t="shared" si="314"/>
        <v>1</v>
      </c>
      <c r="J810" s="90">
        <f t="shared" si="301"/>
        <v>1</v>
      </c>
      <c r="K810" s="50">
        <f t="shared" si="310"/>
        <v>4722.29</v>
      </c>
      <c r="L810" s="24">
        <f t="shared" si="308"/>
        <v>0</v>
      </c>
      <c r="M810" s="541" t="s">
        <v>1174</v>
      </c>
    </row>
    <row r="811" spans="1:13" s="4" customFormat="1" ht="18.75" customHeight="1" x14ac:dyDescent="0.25">
      <c r="A811" s="721"/>
      <c r="B811" s="416" t="s">
        <v>22</v>
      </c>
      <c r="C811" s="416"/>
      <c r="D811" s="36">
        <v>0</v>
      </c>
      <c r="E811" s="36">
        <v>0</v>
      </c>
      <c r="F811" s="36"/>
      <c r="G811" s="64" t="e">
        <f t="shared" si="300"/>
        <v>#DIV/0!</v>
      </c>
      <c r="H811" s="36"/>
      <c r="I811" s="78" t="e">
        <f t="shared" si="314"/>
        <v>#DIV/0!</v>
      </c>
      <c r="J811" s="64" t="e">
        <f t="shared" si="301"/>
        <v>#DIV/0!</v>
      </c>
      <c r="K811" s="24">
        <f t="shared" si="310"/>
        <v>0</v>
      </c>
      <c r="L811" s="24">
        <f t="shared" si="308"/>
        <v>0</v>
      </c>
      <c r="M811" s="541"/>
    </row>
    <row r="812" spans="1:13" s="4" customFormat="1" ht="18.75" customHeight="1" x14ac:dyDescent="0.25">
      <c r="A812" s="721"/>
      <c r="B812" s="416" t="s">
        <v>21</v>
      </c>
      <c r="C812" s="416"/>
      <c r="D812" s="36">
        <v>1778.87</v>
      </c>
      <c r="E812" s="36">
        <v>1778.87</v>
      </c>
      <c r="F812" s="36">
        <v>1778.87</v>
      </c>
      <c r="G812" s="60">
        <f t="shared" si="300"/>
        <v>1</v>
      </c>
      <c r="H812" s="36">
        <v>1778.87</v>
      </c>
      <c r="I812" s="99">
        <f t="shared" si="314"/>
        <v>1</v>
      </c>
      <c r="J812" s="60">
        <f t="shared" si="301"/>
        <v>1</v>
      </c>
      <c r="K812" s="24">
        <f t="shared" si="310"/>
        <v>1778.87</v>
      </c>
      <c r="L812" s="24">
        <f t="shared" si="308"/>
        <v>0</v>
      </c>
      <c r="M812" s="541"/>
    </row>
    <row r="813" spans="1:13" s="4" customFormat="1" ht="18.75" customHeight="1" x14ac:dyDescent="0.25">
      <c r="A813" s="721"/>
      <c r="B813" s="416" t="s">
        <v>41</v>
      </c>
      <c r="C813" s="416"/>
      <c r="D813" s="36">
        <v>2090.87</v>
      </c>
      <c r="E813" s="36">
        <v>2090.87</v>
      </c>
      <c r="F813" s="36">
        <v>2090.87</v>
      </c>
      <c r="G813" s="60">
        <f t="shared" si="300"/>
        <v>1</v>
      </c>
      <c r="H813" s="36">
        <v>2090.87</v>
      </c>
      <c r="I813" s="99">
        <f t="shared" si="314"/>
        <v>1</v>
      </c>
      <c r="J813" s="60">
        <f t="shared" si="301"/>
        <v>1</v>
      </c>
      <c r="K813" s="24">
        <f t="shared" si="310"/>
        <v>2090.87</v>
      </c>
      <c r="L813" s="24">
        <f t="shared" si="308"/>
        <v>0</v>
      </c>
      <c r="M813" s="541"/>
    </row>
    <row r="814" spans="1:13" s="4" customFormat="1" ht="18.75" customHeight="1" x14ac:dyDescent="0.25">
      <c r="A814" s="721"/>
      <c r="B814" s="416" t="s">
        <v>23</v>
      </c>
      <c r="C814" s="416"/>
      <c r="D814" s="36">
        <v>852.55</v>
      </c>
      <c r="E814" s="36">
        <v>852.55</v>
      </c>
      <c r="F814" s="36">
        <v>852.55</v>
      </c>
      <c r="G814" s="60">
        <f t="shared" si="300"/>
        <v>1</v>
      </c>
      <c r="H814" s="36">
        <v>852.55</v>
      </c>
      <c r="I814" s="99">
        <f t="shared" si="314"/>
        <v>1</v>
      </c>
      <c r="J814" s="60">
        <f t="shared" si="301"/>
        <v>1</v>
      </c>
      <c r="K814" s="24">
        <f t="shared" si="310"/>
        <v>852.55</v>
      </c>
      <c r="L814" s="24">
        <f t="shared" si="308"/>
        <v>0</v>
      </c>
      <c r="M814" s="541"/>
    </row>
    <row r="815" spans="1:13" s="4" customFormat="1" ht="105.75" customHeight="1" x14ac:dyDescent="0.25">
      <c r="A815" s="578" t="s">
        <v>37</v>
      </c>
      <c r="B815" s="31" t="s">
        <v>762</v>
      </c>
      <c r="C815" s="31" t="s">
        <v>139</v>
      </c>
      <c r="D815" s="29">
        <f>SUM(D816:D819)</f>
        <v>279957.39</v>
      </c>
      <c r="E815" s="29">
        <f>SUM(E816:E819)</f>
        <v>280469.12</v>
      </c>
      <c r="F815" s="29">
        <f>SUM(F816:F819)</f>
        <v>279666.21000000002</v>
      </c>
      <c r="G815" s="100">
        <f t="shared" si="300"/>
        <v>0.997</v>
      </c>
      <c r="H815" s="29">
        <f>SUM(H816:H819)</f>
        <v>279268.21000000002</v>
      </c>
      <c r="I815" s="100">
        <f t="shared" si="314"/>
        <v>0.996</v>
      </c>
      <c r="J815" s="100">
        <f t="shared" si="301"/>
        <v>0.999</v>
      </c>
      <c r="K815" s="29">
        <f>SUM(K816:K819)</f>
        <v>279268.21000000002</v>
      </c>
      <c r="L815" s="30">
        <f t="shared" si="308"/>
        <v>1200.9100000000001</v>
      </c>
      <c r="M815" s="542"/>
    </row>
    <row r="816" spans="1:13" s="4" customFormat="1" ht="19.5" customHeight="1" x14ac:dyDescent="0.25">
      <c r="A816" s="578"/>
      <c r="B816" s="32" t="s">
        <v>22</v>
      </c>
      <c r="C816" s="32"/>
      <c r="D816" s="29">
        <f t="shared" ref="D816:F819" si="318">D821+D846+D871</f>
        <v>0</v>
      </c>
      <c r="E816" s="29">
        <f t="shared" si="318"/>
        <v>0</v>
      </c>
      <c r="F816" s="29">
        <f t="shared" si="318"/>
        <v>0</v>
      </c>
      <c r="G816" s="101" t="e">
        <f t="shared" si="300"/>
        <v>#DIV/0!</v>
      </c>
      <c r="H816" s="29">
        <f>H821+H846+H871</f>
        <v>0</v>
      </c>
      <c r="I816" s="102" t="e">
        <f t="shared" si="314"/>
        <v>#DIV/0!</v>
      </c>
      <c r="J816" s="102" t="e">
        <f t="shared" si="301"/>
        <v>#DIV/0!</v>
      </c>
      <c r="K816" s="30">
        <f t="shared" ref="K816:K819" si="319">K821+K846+K871</f>
        <v>0</v>
      </c>
      <c r="L816" s="30">
        <f t="shared" si="308"/>
        <v>0</v>
      </c>
      <c r="M816" s="542"/>
    </row>
    <row r="817" spans="1:13" s="4" customFormat="1" ht="19.5" customHeight="1" x14ac:dyDescent="0.25">
      <c r="A817" s="578"/>
      <c r="B817" s="32" t="s">
        <v>21</v>
      </c>
      <c r="C817" s="32"/>
      <c r="D817" s="30">
        <f t="shared" si="318"/>
        <v>8858.2099999999991</v>
      </c>
      <c r="E817" s="30">
        <f t="shared" si="318"/>
        <v>9369.94</v>
      </c>
      <c r="F817" s="30">
        <f t="shared" si="318"/>
        <v>9369.94</v>
      </c>
      <c r="G817" s="103">
        <f t="shared" si="300"/>
        <v>1</v>
      </c>
      <c r="H817" s="30">
        <f>H822+H847+H872</f>
        <v>8971.94</v>
      </c>
      <c r="I817" s="103">
        <f t="shared" si="314"/>
        <v>0.95799999999999996</v>
      </c>
      <c r="J817" s="103">
        <f t="shared" si="301"/>
        <v>0.95799999999999996</v>
      </c>
      <c r="K817" s="30">
        <f t="shared" si="319"/>
        <v>8971.94</v>
      </c>
      <c r="L817" s="30">
        <f t="shared" si="308"/>
        <v>398</v>
      </c>
      <c r="M817" s="542"/>
    </row>
    <row r="818" spans="1:13" s="4" customFormat="1" ht="19.5" customHeight="1" x14ac:dyDescent="0.25">
      <c r="A818" s="578"/>
      <c r="B818" s="32" t="s">
        <v>41</v>
      </c>
      <c r="C818" s="32"/>
      <c r="D818" s="30">
        <f t="shared" si="318"/>
        <v>270574.18</v>
      </c>
      <c r="E818" s="30">
        <f t="shared" si="318"/>
        <v>270574.18</v>
      </c>
      <c r="F818" s="30">
        <f t="shared" si="318"/>
        <v>269771.27</v>
      </c>
      <c r="G818" s="103">
        <f t="shared" si="300"/>
        <v>0.997</v>
      </c>
      <c r="H818" s="30">
        <f>H823+H848+H873</f>
        <v>269771.27</v>
      </c>
      <c r="I818" s="103">
        <f t="shared" si="314"/>
        <v>0.997</v>
      </c>
      <c r="J818" s="103">
        <f t="shared" si="301"/>
        <v>1</v>
      </c>
      <c r="K818" s="30">
        <f t="shared" si="319"/>
        <v>269771.27</v>
      </c>
      <c r="L818" s="30">
        <f t="shared" si="308"/>
        <v>802.91</v>
      </c>
      <c r="M818" s="542"/>
    </row>
    <row r="819" spans="1:13" s="4" customFormat="1" ht="19.5" customHeight="1" x14ac:dyDescent="0.25">
      <c r="A819" s="578"/>
      <c r="B819" s="32" t="s">
        <v>23</v>
      </c>
      <c r="C819" s="32"/>
      <c r="D819" s="30">
        <f t="shared" si="318"/>
        <v>525</v>
      </c>
      <c r="E819" s="30">
        <f t="shared" si="318"/>
        <v>525</v>
      </c>
      <c r="F819" s="30">
        <f t="shared" si="318"/>
        <v>525</v>
      </c>
      <c r="G819" s="103">
        <f t="shared" si="300"/>
        <v>1</v>
      </c>
      <c r="H819" s="30">
        <f>H824+H849+H874</f>
        <v>525</v>
      </c>
      <c r="I819" s="103">
        <f t="shared" si="314"/>
        <v>1</v>
      </c>
      <c r="J819" s="103">
        <f t="shared" si="301"/>
        <v>1</v>
      </c>
      <c r="K819" s="30">
        <f t="shared" si="319"/>
        <v>525</v>
      </c>
      <c r="L819" s="30">
        <f t="shared" si="308"/>
        <v>0</v>
      </c>
      <c r="M819" s="542"/>
    </row>
    <row r="820" spans="1:13" s="4" customFormat="1" ht="72" customHeight="1" x14ac:dyDescent="0.25">
      <c r="A820" s="757" t="s">
        <v>38</v>
      </c>
      <c r="B820" s="81" t="s">
        <v>684</v>
      </c>
      <c r="C820" s="81" t="s">
        <v>142</v>
      </c>
      <c r="D820" s="54">
        <f>SUM(D821:D824)</f>
        <v>259296.28</v>
      </c>
      <c r="E820" s="54">
        <f t="shared" ref="E820:F820" si="320">SUM(E821:E824)</f>
        <v>259808.01</v>
      </c>
      <c r="F820" s="54">
        <f t="shared" si="320"/>
        <v>259005.1</v>
      </c>
      <c r="G820" s="91">
        <f t="shared" si="300"/>
        <v>0.997</v>
      </c>
      <c r="H820" s="54">
        <f>SUM(H821:H824)</f>
        <v>258607.1</v>
      </c>
      <c r="I820" s="95">
        <f t="shared" si="314"/>
        <v>0.995</v>
      </c>
      <c r="J820" s="91">
        <f t="shared" si="301"/>
        <v>0.998</v>
      </c>
      <c r="K820" s="55">
        <f>SUM(K821:K824)</f>
        <v>258607.1</v>
      </c>
      <c r="L820" s="24">
        <f t="shared" si="308"/>
        <v>1200.9100000000001</v>
      </c>
      <c r="M820" s="663"/>
    </row>
    <row r="821" spans="1:13" s="4" customFormat="1" ht="18.75" customHeight="1" x14ac:dyDescent="0.25">
      <c r="A821" s="757"/>
      <c r="B821" s="416" t="s">
        <v>22</v>
      </c>
      <c r="C821" s="416"/>
      <c r="D821" s="36">
        <f>D826+D831+D836+D841</f>
        <v>0</v>
      </c>
      <c r="E821" s="36">
        <f t="shared" ref="E821:F821" si="321">E826+E831+E836+E841</f>
        <v>0</v>
      </c>
      <c r="F821" s="36">
        <f t="shared" si="321"/>
        <v>0</v>
      </c>
      <c r="G821" s="64" t="e">
        <f t="shared" si="300"/>
        <v>#DIV/0!</v>
      </c>
      <c r="H821" s="36">
        <f t="shared" ref="H821:K824" si="322">H826+H831+H836+H841</f>
        <v>0</v>
      </c>
      <c r="I821" s="78" t="e">
        <f t="shared" si="314"/>
        <v>#DIV/0!</v>
      </c>
      <c r="J821" s="64" t="e">
        <f t="shared" si="301"/>
        <v>#DIV/0!</v>
      </c>
      <c r="K821" s="36">
        <f t="shared" si="322"/>
        <v>0</v>
      </c>
      <c r="L821" s="24">
        <f t="shared" si="308"/>
        <v>0</v>
      </c>
      <c r="M821" s="663"/>
    </row>
    <row r="822" spans="1:13" s="4" customFormat="1" ht="18.75" customHeight="1" x14ac:dyDescent="0.25">
      <c r="A822" s="757"/>
      <c r="B822" s="416" t="s">
        <v>21</v>
      </c>
      <c r="C822" s="416"/>
      <c r="D822" s="36">
        <f t="shared" ref="D822:F824" si="323">D827+D832+D837+D842</f>
        <v>230</v>
      </c>
      <c r="E822" s="36">
        <f t="shared" si="323"/>
        <v>741.73</v>
      </c>
      <c r="F822" s="36">
        <f t="shared" si="323"/>
        <v>741.73</v>
      </c>
      <c r="G822" s="60">
        <f t="shared" si="300"/>
        <v>1</v>
      </c>
      <c r="H822" s="36">
        <f t="shared" si="322"/>
        <v>343.73</v>
      </c>
      <c r="I822" s="99">
        <f t="shared" si="314"/>
        <v>0.46300000000000002</v>
      </c>
      <c r="J822" s="60">
        <f t="shared" si="301"/>
        <v>0.46300000000000002</v>
      </c>
      <c r="K822" s="36">
        <f t="shared" si="322"/>
        <v>343.73</v>
      </c>
      <c r="L822" s="24">
        <f t="shared" si="308"/>
        <v>398</v>
      </c>
      <c r="M822" s="663"/>
    </row>
    <row r="823" spans="1:13" s="4" customFormat="1" ht="18.75" customHeight="1" x14ac:dyDescent="0.25">
      <c r="A823" s="757"/>
      <c r="B823" s="416" t="s">
        <v>41</v>
      </c>
      <c r="C823" s="416"/>
      <c r="D823" s="36">
        <f t="shared" si="323"/>
        <v>259066.28</v>
      </c>
      <c r="E823" s="36">
        <f t="shared" si="323"/>
        <v>259066.28</v>
      </c>
      <c r="F823" s="36">
        <f t="shared" si="323"/>
        <v>258263.37</v>
      </c>
      <c r="G823" s="60">
        <f t="shared" si="300"/>
        <v>0.997</v>
      </c>
      <c r="H823" s="36">
        <f t="shared" si="322"/>
        <v>258263.37</v>
      </c>
      <c r="I823" s="99">
        <f t="shared" si="314"/>
        <v>0.997</v>
      </c>
      <c r="J823" s="60">
        <f t="shared" si="301"/>
        <v>1</v>
      </c>
      <c r="K823" s="36">
        <f t="shared" si="322"/>
        <v>258263.37</v>
      </c>
      <c r="L823" s="24">
        <f t="shared" si="308"/>
        <v>802.91</v>
      </c>
      <c r="M823" s="663"/>
    </row>
    <row r="824" spans="1:13" s="4" customFormat="1" ht="18.75" customHeight="1" x14ac:dyDescent="0.25">
      <c r="A824" s="757"/>
      <c r="B824" s="416" t="s">
        <v>23</v>
      </c>
      <c r="C824" s="416"/>
      <c r="D824" s="36">
        <f t="shared" si="323"/>
        <v>0</v>
      </c>
      <c r="E824" s="36">
        <f t="shared" si="323"/>
        <v>0</v>
      </c>
      <c r="F824" s="36">
        <f t="shared" si="323"/>
        <v>0</v>
      </c>
      <c r="G824" s="64" t="e">
        <f t="shared" si="300"/>
        <v>#DIV/0!</v>
      </c>
      <c r="H824" s="36">
        <f t="shared" si="322"/>
        <v>0</v>
      </c>
      <c r="I824" s="78" t="e">
        <f t="shared" si="314"/>
        <v>#DIV/0!</v>
      </c>
      <c r="J824" s="64" t="e">
        <f t="shared" si="301"/>
        <v>#DIV/0!</v>
      </c>
      <c r="K824" s="36">
        <f t="shared" si="322"/>
        <v>0</v>
      </c>
      <c r="L824" s="24">
        <f t="shared" si="308"/>
        <v>0</v>
      </c>
      <c r="M824" s="663"/>
    </row>
    <row r="825" spans="1:13" s="4" customFormat="1" ht="112.5" customHeight="1" x14ac:dyDescent="0.25">
      <c r="A825" s="725" t="s">
        <v>18</v>
      </c>
      <c r="B825" s="16" t="s">
        <v>613</v>
      </c>
      <c r="C825" s="16" t="s">
        <v>212</v>
      </c>
      <c r="D825" s="19">
        <f>SUM(D826:D829)</f>
        <v>247846.53</v>
      </c>
      <c r="E825" s="19">
        <f t="shared" ref="E825:F825" si="324">SUM(E826:E829)</f>
        <v>248244.53</v>
      </c>
      <c r="F825" s="19">
        <f t="shared" si="324"/>
        <v>248019.81</v>
      </c>
      <c r="G825" s="90">
        <f t="shared" si="300"/>
        <v>0.999</v>
      </c>
      <c r="H825" s="19">
        <f>SUM(H826:H829)</f>
        <v>247621.81</v>
      </c>
      <c r="I825" s="104">
        <f t="shared" si="314"/>
        <v>0.997</v>
      </c>
      <c r="J825" s="90">
        <f t="shared" si="301"/>
        <v>0.998</v>
      </c>
      <c r="K825" s="50">
        <f>SUM(K826:K829)</f>
        <v>247621.81</v>
      </c>
      <c r="L825" s="24">
        <f t="shared" si="308"/>
        <v>622.72</v>
      </c>
      <c r="M825" s="553" t="s">
        <v>1409</v>
      </c>
    </row>
    <row r="826" spans="1:13" s="4" customFormat="1" ht="31.5" customHeight="1" x14ac:dyDescent="0.25">
      <c r="A826" s="725"/>
      <c r="B826" s="416" t="s">
        <v>22</v>
      </c>
      <c r="C826" s="416"/>
      <c r="D826" s="36">
        <f>D871</f>
        <v>0</v>
      </c>
      <c r="E826" s="36">
        <v>0</v>
      </c>
      <c r="F826" s="36"/>
      <c r="G826" s="64" t="e">
        <f t="shared" ref="G826:G889" si="325">F826/E826</f>
        <v>#DIV/0!</v>
      </c>
      <c r="H826" s="21"/>
      <c r="I826" s="78" t="e">
        <f t="shared" si="314"/>
        <v>#DIV/0!</v>
      </c>
      <c r="J826" s="64" t="e">
        <f t="shared" ref="J826:J889" si="326">H826/F826</f>
        <v>#DIV/0!</v>
      </c>
      <c r="K826" s="24">
        <f t="shared" ref="K826:K829" si="327">E826</f>
        <v>0</v>
      </c>
      <c r="L826" s="24">
        <f t="shared" si="308"/>
        <v>0</v>
      </c>
      <c r="M826" s="553"/>
    </row>
    <row r="827" spans="1:13" s="4" customFormat="1" ht="31.5" customHeight="1" x14ac:dyDescent="0.25">
      <c r="A827" s="725"/>
      <c r="B827" s="416" t="s">
        <v>21</v>
      </c>
      <c r="C827" s="416"/>
      <c r="D827" s="36">
        <v>230</v>
      </c>
      <c r="E827" s="36">
        <v>628</v>
      </c>
      <c r="F827" s="36">
        <v>628</v>
      </c>
      <c r="G827" s="60">
        <f t="shared" si="325"/>
        <v>1</v>
      </c>
      <c r="H827" s="36">
        <v>230</v>
      </c>
      <c r="I827" s="99">
        <f t="shared" si="314"/>
        <v>0.36599999999999999</v>
      </c>
      <c r="J827" s="60">
        <f t="shared" si="326"/>
        <v>0.36599999999999999</v>
      </c>
      <c r="K827" s="36">
        <v>230</v>
      </c>
      <c r="L827" s="24">
        <f t="shared" si="308"/>
        <v>398</v>
      </c>
      <c r="M827" s="553"/>
    </row>
    <row r="828" spans="1:13" s="4" customFormat="1" ht="36" customHeight="1" x14ac:dyDescent="0.25">
      <c r="A828" s="725"/>
      <c r="B828" s="416" t="s">
        <v>41</v>
      </c>
      <c r="C828" s="416"/>
      <c r="D828" s="36">
        <v>247616.53</v>
      </c>
      <c r="E828" s="36">
        <v>247616.53</v>
      </c>
      <c r="F828" s="36">
        <v>247391.81</v>
      </c>
      <c r="G828" s="60">
        <f t="shared" si="325"/>
        <v>0.999</v>
      </c>
      <c r="H828" s="36">
        <v>247391.81</v>
      </c>
      <c r="I828" s="99">
        <f t="shared" si="314"/>
        <v>0.999</v>
      </c>
      <c r="J828" s="60">
        <f t="shared" si="326"/>
        <v>1</v>
      </c>
      <c r="K828" s="24">
        <v>247391.81</v>
      </c>
      <c r="L828" s="24">
        <f t="shared" si="308"/>
        <v>224.72</v>
      </c>
      <c r="M828" s="553"/>
    </row>
    <row r="829" spans="1:13" s="4" customFormat="1" ht="33" customHeight="1" x14ac:dyDescent="0.25">
      <c r="A829" s="725"/>
      <c r="B829" s="416" t="s">
        <v>23</v>
      </c>
      <c r="C829" s="416"/>
      <c r="D829" s="36">
        <v>0</v>
      </c>
      <c r="E829" s="36">
        <v>0</v>
      </c>
      <c r="F829" s="36"/>
      <c r="G829" s="92" t="e">
        <f t="shared" si="325"/>
        <v>#DIV/0!</v>
      </c>
      <c r="H829" s="21"/>
      <c r="I829" s="78" t="e">
        <f t="shared" si="314"/>
        <v>#DIV/0!</v>
      </c>
      <c r="J829" s="64" t="e">
        <f t="shared" si="326"/>
        <v>#DIV/0!</v>
      </c>
      <c r="K829" s="24">
        <f t="shared" si="327"/>
        <v>0</v>
      </c>
      <c r="L829" s="24">
        <f t="shared" si="308"/>
        <v>0</v>
      </c>
      <c r="M829" s="553"/>
    </row>
    <row r="830" spans="1:13" s="4" customFormat="1" ht="84.75" customHeight="1" x14ac:dyDescent="0.25">
      <c r="A830" s="590" t="s">
        <v>229</v>
      </c>
      <c r="B830" s="16" t="s">
        <v>854</v>
      </c>
      <c r="C830" s="16" t="s">
        <v>212</v>
      </c>
      <c r="D830" s="125">
        <f>SUM(D831:D834)</f>
        <v>0</v>
      </c>
      <c r="E830" s="19">
        <f>SUM(E831:E834)</f>
        <v>113.73</v>
      </c>
      <c r="F830" s="19">
        <f>SUM(F831:F834)</f>
        <v>113.73</v>
      </c>
      <c r="G830" s="90">
        <f t="shared" si="325"/>
        <v>1</v>
      </c>
      <c r="H830" s="19">
        <f>SUM(H831:H834)</f>
        <v>113.73</v>
      </c>
      <c r="I830" s="104">
        <f t="shared" si="314"/>
        <v>1</v>
      </c>
      <c r="J830" s="90">
        <f t="shared" si="326"/>
        <v>1</v>
      </c>
      <c r="K830" s="50">
        <f>SUM(K831:K834)</f>
        <v>113.73</v>
      </c>
      <c r="L830" s="24">
        <f t="shared" si="308"/>
        <v>0</v>
      </c>
      <c r="M830" s="541" t="s">
        <v>1173</v>
      </c>
    </row>
    <row r="831" spans="1:13" s="4" customFormat="1" ht="24.75" customHeight="1" x14ac:dyDescent="0.25">
      <c r="A831" s="590"/>
      <c r="B831" s="416" t="s">
        <v>22</v>
      </c>
      <c r="C831" s="416"/>
      <c r="D831" s="126">
        <f>D846</f>
        <v>0</v>
      </c>
      <c r="E831" s="126">
        <v>0</v>
      </c>
      <c r="F831" s="36"/>
      <c r="G831" s="92" t="e">
        <f t="shared" si="325"/>
        <v>#DIV/0!</v>
      </c>
      <c r="H831" s="21"/>
      <c r="I831" s="78" t="e">
        <f t="shared" si="314"/>
        <v>#DIV/0!</v>
      </c>
      <c r="J831" s="64" t="e">
        <f t="shared" si="326"/>
        <v>#DIV/0!</v>
      </c>
      <c r="K831" s="24"/>
      <c r="L831" s="24">
        <f t="shared" si="308"/>
        <v>0</v>
      </c>
      <c r="M831" s="541"/>
    </row>
    <row r="832" spans="1:13" s="4" customFormat="1" ht="35.25" customHeight="1" x14ac:dyDescent="0.25">
      <c r="A832" s="590"/>
      <c r="B832" s="416" t="s">
        <v>21</v>
      </c>
      <c r="C832" s="416"/>
      <c r="D832" s="126">
        <v>0</v>
      </c>
      <c r="E832" s="36">
        <v>113.73</v>
      </c>
      <c r="F832" s="36">
        <v>113.73</v>
      </c>
      <c r="G832" s="60">
        <f t="shared" si="325"/>
        <v>1</v>
      </c>
      <c r="H832" s="36">
        <v>113.73</v>
      </c>
      <c r="I832" s="99">
        <f t="shared" si="314"/>
        <v>1</v>
      </c>
      <c r="J832" s="60">
        <f t="shared" si="326"/>
        <v>1</v>
      </c>
      <c r="K832" s="24">
        <v>113.73</v>
      </c>
      <c r="L832" s="24">
        <f t="shared" si="308"/>
        <v>0</v>
      </c>
      <c r="M832" s="541"/>
    </row>
    <row r="833" spans="1:13" s="4" customFormat="1" ht="31.5" customHeight="1" x14ac:dyDescent="0.25">
      <c r="A833" s="590"/>
      <c r="B833" s="416" t="s">
        <v>41</v>
      </c>
      <c r="C833" s="416"/>
      <c r="D833" s="126"/>
      <c r="E833" s="126"/>
      <c r="F833" s="36"/>
      <c r="G833" s="92" t="e">
        <f t="shared" si="325"/>
        <v>#DIV/0!</v>
      </c>
      <c r="H833" s="21"/>
      <c r="I833" s="78" t="e">
        <f t="shared" si="314"/>
        <v>#DIV/0!</v>
      </c>
      <c r="J833" s="64" t="e">
        <f t="shared" si="326"/>
        <v>#DIV/0!</v>
      </c>
      <c r="K833" s="24"/>
      <c r="L833" s="24">
        <f t="shared" si="308"/>
        <v>0</v>
      </c>
      <c r="M833" s="541"/>
    </row>
    <row r="834" spans="1:13" s="4" customFormat="1" ht="29.25" customHeight="1" x14ac:dyDescent="0.25">
      <c r="A834" s="590"/>
      <c r="B834" s="416" t="s">
        <v>23</v>
      </c>
      <c r="C834" s="416"/>
      <c r="D834" s="126">
        <v>0</v>
      </c>
      <c r="E834" s="126">
        <v>0</v>
      </c>
      <c r="F834" s="36"/>
      <c r="G834" s="92" t="e">
        <f t="shared" si="325"/>
        <v>#DIV/0!</v>
      </c>
      <c r="H834" s="21"/>
      <c r="I834" s="78" t="e">
        <f t="shared" si="314"/>
        <v>#DIV/0!</v>
      </c>
      <c r="J834" s="64" t="e">
        <f t="shared" si="326"/>
        <v>#DIV/0!</v>
      </c>
      <c r="K834" s="24"/>
      <c r="L834" s="24">
        <f t="shared" si="308"/>
        <v>0</v>
      </c>
      <c r="M834" s="541"/>
    </row>
    <row r="835" spans="1:13" s="4" customFormat="1" ht="48" customHeight="1" x14ac:dyDescent="0.25">
      <c r="A835" s="721" t="s">
        <v>855</v>
      </c>
      <c r="B835" s="16" t="s">
        <v>685</v>
      </c>
      <c r="C835" s="16" t="s">
        <v>212</v>
      </c>
      <c r="D835" s="50">
        <f>SUM(D836:D839)</f>
        <v>11387.81</v>
      </c>
      <c r="E835" s="50">
        <f t="shared" ref="E835:F835" si="328">SUM(E836:E839)</f>
        <v>11387.81</v>
      </c>
      <c r="F835" s="50">
        <f t="shared" si="328"/>
        <v>10856.07</v>
      </c>
      <c r="G835" s="104">
        <f t="shared" si="325"/>
        <v>0.95299999999999996</v>
      </c>
      <c r="H835" s="50">
        <f t="shared" ref="H835" si="329">SUM(H836:H839)</f>
        <v>10856.07</v>
      </c>
      <c r="I835" s="104">
        <f t="shared" si="314"/>
        <v>0.95299999999999996</v>
      </c>
      <c r="J835" s="104">
        <f t="shared" si="326"/>
        <v>1</v>
      </c>
      <c r="K835" s="50">
        <f>SUM(K836:K839)</f>
        <v>10856.07</v>
      </c>
      <c r="L835" s="24">
        <f t="shared" si="308"/>
        <v>531.74</v>
      </c>
      <c r="M835" s="515" t="s">
        <v>1172</v>
      </c>
    </row>
    <row r="836" spans="1:13" s="4" customFormat="1" x14ac:dyDescent="0.25">
      <c r="A836" s="721"/>
      <c r="B836" s="416" t="s">
        <v>22</v>
      </c>
      <c r="C836" s="416"/>
      <c r="D836" s="24"/>
      <c r="E836" s="24"/>
      <c r="F836" s="24"/>
      <c r="G836" s="78" t="e">
        <f t="shared" si="325"/>
        <v>#DIV/0!</v>
      </c>
      <c r="H836" s="33"/>
      <c r="I836" s="78" t="e">
        <f t="shared" si="314"/>
        <v>#DIV/0!</v>
      </c>
      <c r="J836" s="78" t="e">
        <f t="shared" si="326"/>
        <v>#DIV/0!</v>
      </c>
      <c r="K836" s="24">
        <f t="shared" ref="K836:K839" si="330">E836</f>
        <v>0</v>
      </c>
      <c r="L836" s="24">
        <f t="shared" si="308"/>
        <v>0</v>
      </c>
      <c r="M836" s="515"/>
    </row>
    <row r="837" spans="1:13" s="4" customFormat="1" x14ac:dyDescent="0.25">
      <c r="A837" s="721"/>
      <c r="B837" s="416" t="s">
        <v>21</v>
      </c>
      <c r="C837" s="416"/>
      <c r="D837" s="24"/>
      <c r="E837" s="24"/>
      <c r="F837" s="24"/>
      <c r="G837" s="78" t="e">
        <f t="shared" si="325"/>
        <v>#DIV/0!</v>
      </c>
      <c r="H837" s="33"/>
      <c r="I837" s="78" t="e">
        <f t="shared" si="314"/>
        <v>#DIV/0!</v>
      </c>
      <c r="J837" s="78" t="e">
        <f t="shared" si="326"/>
        <v>#DIV/0!</v>
      </c>
      <c r="K837" s="24">
        <f t="shared" si="330"/>
        <v>0</v>
      </c>
      <c r="L837" s="24">
        <f t="shared" si="308"/>
        <v>0</v>
      </c>
      <c r="M837" s="515"/>
    </row>
    <row r="838" spans="1:13" s="4" customFormat="1" x14ac:dyDescent="0.25">
      <c r="A838" s="721"/>
      <c r="B838" s="416" t="s">
        <v>41</v>
      </c>
      <c r="C838" s="416"/>
      <c r="D838" s="24">
        <v>11387.81</v>
      </c>
      <c r="E838" s="24">
        <v>11387.81</v>
      </c>
      <c r="F838" s="24">
        <v>10856.07</v>
      </c>
      <c r="G838" s="99">
        <f t="shared" si="325"/>
        <v>0.95299999999999996</v>
      </c>
      <c r="H838" s="24">
        <v>10856.07</v>
      </c>
      <c r="I838" s="99">
        <f t="shared" si="314"/>
        <v>0.95299999999999996</v>
      </c>
      <c r="J838" s="99">
        <f t="shared" si="326"/>
        <v>1</v>
      </c>
      <c r="K838" s="24">
        <v>10856.07</v>
      </c>
      <c r="L838" s="24">
        <f t="shared" si="308"/>
        <v>531.74</v>
      </c>
      <c r="M838" s="515"/>
    </row>
    <row r="839" spans="1:13" s="4" customFormat="1" x14ac:dyDescent="0.25">
      <c r="A839" s="721"/>
      <c r="B839" s="416" t="s">
        <v>23</v>
      </c>
      <c r="C839" s="416"/>
      <c r="D839" s="24"/>
      <c r="E839" s="24"/>
      <c r="F839" s="24"/>
      <c r="G839" s="78" t="e">
        <f t="shared" si="325"/>
        <v>#DIV/0!</v>
      </c>
      <c r="H839" s="33"/>
      <c r="I839" s="78" t="e">
        <f t="shared" si="314"/>
        <v>#DIV/0!</v>
      </c>
      <c r="J839" s="78" t="e">
        <f t="shared" si="326"/>
        <v>#DIV/0!</v>
      </c>
      <c r="K839" s="24">
        <f t="shared" si="330"/>
        <v>0</v>
      </c>
      <c r="L839" s="24">
        <f t="shared" si="308"/>
        <v>0</v>
      </c>
      <c r="M839" s="515"/>
    </row>
    <row r="840" spans="1:13" s="4" customFormat="1" ht="81" customHeight="1" x14ac:dyDescent="0.25">
      <c r="A840" s="721" t="s">
        <v>877</v>
      </c>
      <c r="B840" s="16" t="s">
        <v>923</v>
      </c>
      <c r="C840" s="16" t="s">
        <v>212</v>
      </c>
      <c r="D840" s="50">
        <f>SUM(D841:D844)</f>
        <v>61.94</v>
      </c>
      <c r="E840" s="50">
        <f t="shared" ref="E840:F840" si="331">SUM(E841:E844)</f>
        <v>61.94</v>
      </c>
      <c r="F840" s="50">
        <f t="shared" si="331"/>
        <v>15.49</v>
      </c>
      <c r="G840" s="104">
        <f t="shared" si="325"/>
        <v>0.25</v>
      </c>
      <c r="H840" s="50">
        <f>SUM(H841:H844)</f>
        <v>15.49</v>
      </c>
      <c r="I840" s="104">
        <f t="shared" si="314"/>
        <v>0.25</v>
      </c>
      <c r="J840" s="104">
        <f t="shared" si="326"/>
        <v>1</v>
      </c>
      <c r="K840" s="50">
        <f>SUM(K841:K844)</f>
        <v>15.49</v>
      </c>
      <c r="L840" s="24">
        <f t="shared" si="308"/>
        <v>46.45</v>
      </c>
      <c r="M840" s="515" t="s">
        <v>1147</v>
      </c>
    </row>
    <row r="841" spans="1:13" s="4" customFormat="1" ht="25.5" customHeight="1" x14ac:dyDescent="0.25">
      <c r="A841" s="721"/>
      <c r="B841" s="416" t="s">
        <v>22</v>
      </c>
      <c r="C841" s="416"/>
      <c r="D841" s="24"/>
      <c r="E841" s="24"/>
      <c r="F841" s="24"/>
      <c r="G841" s="78" t="e">
        <f t="shared" si="325"/>
        <v>#DIV/0!</v>
      </c>
      <c r="H841" s="33"/>
      <c r="I841" s="78" t="e">
        <f t="shared" si="314"/>
        <v>#DIV/0!</v>
      </c>
      <c r="J841" s="78" t="e">
        <f t="shared" si="326"/>
        <v>#DIV/0!</v>
      </c>
      <c r="K841" s="24"/>
      <c r="L841" s="24">
        <f t="shared" si="308"/>
        <v>0</v>
      </c>
      <c r="M841" s="515"/>
    </row>
    <row r="842" spans="1:13" s="4" customFormat="1" ht="25.5" customHeight="1" x14ac:dyDescent="0.25">
      <c r="A842" s="721"/>
      <c r="B842" s="416" t="s">
        <v>21</v>
      </c>
      <c r="C842" s="416"/>
      <c r="D842" s="24"/>
      <c r="E842" s="24"/>
      <c r="F842" s="24"/>
      <c r="G842" s="78" t="e">
        <f t="shared" si="325"/>
        <v>#DIV/0!</v>
      </c>
      <c r="H842" s="33"/>
      <c r="I842" s="78" t="e">
        <f t="shared" si="314"/>
        <v>#DIV/0!</v>
      </c>
      <c r="J842" s="78" t="e">
        <f t="shared" si="326"/>
        <v>#DIV/0!</v>
      </c>
      <c r="K842" s="24"/>
      <c r="L842" s="24">
        <f t="shared" si="308"/>
        <v>0</v>
      </c>
      <c r="M842" s="515"/>
    </row>
    <row r="843" spans="1:13" s="4" customFormat="1" ht="24" customHeight="1" x14ac:dyDescent="0.25">
      <c r="A843" s="721"/>
      <c r="B843" s="416" t="s">
        <v>41</v>
      </c>
      <c r="C843" s="416"/>
      <c r="D843" s="24">
        <v>61.94</v>
      </c>
      <c r="E843" s="24">
        <v>61.94</v>
      </c>
      <c r="F843" s="24">
        <v>15.49</v>
      </c>
      <c r="G843" s="99">
        <f t="shared" si="325"/>
        <v>0.25</v>
      </c>
      <c r="H843" s="24">
        <v>15.49</v>
      </c>
      <c r="I843" s="99">
        <f t="shared" si="314"/>
        <v>0.25</v>
      </c>
      <c r="J843" s="99">
        <f t="shared" si="326"/>
        <v>1</v>
      </c>
      <c r="K843" s="24">
        <v>15.49</v>
      </c>
      <c r="L843" s="24">
        <f t="shared" si="308"/>
        <v>46.45</v>
      </c>
      <c r="M843" s="515"/>
    </row>
    <row r="844" spans="1:13" s="4" customFormat="1" ht="27.75" customHeight="1" x14ac:dyDescent="0.25">
      <c r="A844" s="721"/>
      <c r="B844" s="416" t="s">
        <v>23</v>
      </c>
      <c r="C844" s="416"/>
      <c r="D844" s="24"/>
      <c r="E844" s="24"/>
      <c r="F844" s="24"/>
      <c r="G844" s="78" t="e">
        <f t="shared" si="325"/>
        <v>#DIV/0!</v>
      </c>
      <c r="H844" s="33"/>
      <c r="I844" s="78" t="e">
        <f t="shared" si="314"/>
        <v>#DIV/0!</v>
      </c>
      <c r="J844" s="78" t="e">
        <f t="shared" si="326"/>
        <v>#DIV/0!</v>
      </c>
      <c r="K844" s="24"/>
      <c r="L844" s="24">
        <f t="shared" si="308"/>
        <v>0</v>
      </c>
      <c r="M844" s="515"/>
    </row>
    <row r="845" spans="1:13" s="4" customFormat="1" ht="39" x14ac:dyDescent="0.25">
      <c r="A845" s="715" t="s">
        <v>39</v>
      </c>
      <c r="B845" s="81" t="s">
        <v>686</v>
      </c>
      <c r="C845" s="81" t="s">
        <v>142</v>
      </c>
      <c r="D845" s="54">
        <f>SUM(D846:D849)</f>
        <v>17851.52</v>
      </c>
      <c r="E845" s="54">
        <f>SUM(E846:E849)</f>
        <v>17851.52</v>
      </c>
      <c r="F845" s="54">
        <f>SUM(F846:F849)</f>
        <v>17851.52</v>
      </c>
      <c r="G845" s="128">
        <f t="shared" si="325"/>
        <v>1</v>
      </c>
      <c r="H845" s="54">
        <f>SUM(H846:H849)</f>
        <v>17851.52</v>
      </c>
      <c r="I845" s="91">
        <f t="shared" si="314"/>
        <v>1</v>
      </c>
      <c r="J845" s="91">
        <f t="shared" si="326"/>
        <v>1</v>
      </c>
      <c r="K845" s="54">
        <f>SUM(K846:K849)</f>
        <v>17851.52</v>
      </c>
      <c r="L845" s="24">
        <f t="shared" si="308"/>
        <v>0</v>
      </c>
      <c r="M845" s="542"/>
    </row>
    <row r="846" spans="1:13" s="4" customFormat="1" ht="18.75" customHeight="1" x14ac:dyDescent="0.25">
      <c r="A846" s="715"/>
      <c r="B846" s="416" t="s">
        <v>22</v>
      </c>
      <c r="C846" s="16"/>
      <c r="D846" s="36">
        <f>D851+D856+D861+D866</f>
        <v>0</v>
      </c>
      <c r="E846" s="36">
        <f t="shared" ref="D846:H849" si="332">E851+E856+E861+E866</f>
        <v>0</v>
      </c>
      <c r="F846" s="36">
        <f t="shared" si="332"/>
        <v>0</v>
      </c>
      <c r="G846" s="64" t="e">
        <f t="shared" si="325"/>
        <v>#DIV/0!</v>
      </c>
      <c r="H846" s="36">
        <f>H851+H856+H861+H866</f>
        <v>0</v>
      </c>
      <c r="I846" s="64" t="e">
        <f t="shared" si="314"/>
        <v>#DIV/0!</v>
      </c>
      <c r="J846" s="64" t="e">
        <f t="shared" si="326"/>
        <v>#DIV/0!</v>
      </c>
      <c r="K846" s="36">
        <f t="shared" ref="K846:K849" si="333">K851+K856+K861+K866</f>
        <v>0</v>
      </c>
      <c r="L846" s="24">
        <f t="shared" si="308"/>
        <v>0</v>
      </c>
      <c r="M846" s="542"/>
    </row>
    <row r="847" spans="1:13" s="4" customFormat="1" ht="18.75" customHeight="1" x14ac:dyDescent="0.25">
      <c r="A847" s="715"/>
      <c r="B847" s="416" t="s">
        <v>21</v>
      </c>
      <c r="C847" s="16"/>
      <c r="D847" s="36">
        <f>D852+D857+D862+D867</f>
        <v>7830</v>
      </c>
      <c r="E847" s="36">
        <f t="shared" si="332"/>
        <v>7830</v>
      </c>
      <c r="F847" s="36">
        <f t="shared" si="332"/>
        <v>7830</v>
      </c>
      <c r="G847" s="60">
        <f t="shared" si="325"/>
        <v>1</v>
      </c>
      <c r="H847" s="36">
        <f>H852+H857+H862+H867</f>
        <v>7830</v>
      </c>
      <c r="I847" s="60">
        <f t="shared" si="314"/>
        <v>1</v>
      </c>
      <c r="J847" s="60">
        <f t="shared" si="326"/>
        <v>1</v>
      </c>
      <c r="K847" s="36">
        <f t="shared" si="333"/>
        <v>7830</v>
      </c>
      <c r="L847" s="24">
        <f t="shared" si="308"/>
        <v>0</v>
      </c>
      <c r="M847" s="542"/>
    </row>
    <row r="848" spans="1:13" s="4" customFormat="1" ht="18.75" customHeight="1" x14ac:dyDescent="0.25">
      <c r="A848" s="715"/>
      <c r="B848" s="416" t="s">
        <v>41</v>
      </c>
      <c r="C848" s="16"/>
      <c r="D848" s="36">
        <f t="shared" si="332"/>
        <v>10021.52</v>
      </c>
      <c r="E848" s="36">
        <f t="shared" si="332"/>
        <v>10021.52</v>
      </c>
      <c r="F848" s="36">
        <f t="shared" si="332"/>
        <v>10021.52</v>
      </c>
      <c r="G848" s="60">
        <f t="shared" si="325"/>
        <v>1</v>
      </c>
      <c r="H848" s="36">
        <f>H853+H858+H863+H868</f>
        <v>10021.52</v>
      </c>
      <c r="I848" s="60">
        <f t="shared" si="314"/>
        <v>1</v>
      </c>
      <c r="J848" s="60">
        <f t="shared" si="326"/>
        <v>1</v>
      </c>
      <c r="K848" s="36">
        <f t="shared" si="333"/>
        <v>10021.52</v>
      </c>
      <c r="L848" s="24">
        <f t="shared" si="308"/>
        <v>0</v>
      </c>
      <c r="M848" s="542"/>
    </row>
    <row r="849" spans="1:13" s="4" customFormat="1" ht="18.75" customHeight="1" x14ac:dyDescent="0.25">
      <c r="A849" s="715"/>
      <c r="B849" s="416" t="s">
        <v>23</v>
      </c>
      <c r="C849" s="16"/>
      <c r="D849" s="36">
        <f>D854+D859+D864+D869</f>
        <v>0</v>
      </c>
      <c r="E849" s="36">
        <f>E854+E859+E864+E869</f>
        <v>0</v>
      </c>
      <c r="F849" s="36">
        <f t="shared" si="332"/>
        <v>0</v>
      </c>
      <c r="G849" s="64" t="e">
        <f t="shared" si="325"/>
        <v>#DIV/0!</v>
      </c>
      <c r="H849" s="36">
        <f t="shared" si="332"/>
        <v>0</v>
      </c>
      <c r="I849" s="64" t="e">
        <f t="shared" si="314"/>
        <v>#DIV/0!</v>
      </c>
      <c r="J849" s="64" t="e">
        <f t="shared" si="326"/>
        <v>#DIV/0!</v>
      </c>
      <c r="K849" s="36">
        <f t="shared" si="333"/>
        <v>0</v>
      </c>
      <c r="L849" s="24">
        <f t="shared" ref="L849:L912" si="334">E849-H849</f>
        <v>0</v>
      </c>
      <c r="M849" s="542"/>
    </row>
    <row r="850" spans="1:13" s="4" customFormat="1" ht="147" customHeight="1" x14ac:dyDescent="0.25">
      <c r="A850" s="721" t="s">
        <v>55</v>
      </c>
      <c r="B850" s="16" t="s">
        <v>230</v>
      </c>
      <c r="C850" s="16" t="s">
        <v>731</v>
      </c>
      <c r="D850" s="19">
        <f>SUM(D851:D854)</f>
        <v>8700</v>
      </c>
      <c r="E850" s="19">
        <f>SUM(E851:E854)</f>
        <v>8700</v>
      </c>
      <c r="F850" s="19">
        <f>SUM(F851:F854)</f>
        <v>8700</v>
      </c>
      <c r="G850" s="93">
        <f t="shared" si="325"/>
        <v>1</v>
      </c>
      <c r="H850" s="19">
        <f>SUM(H851:H854)</f>
        <v>8700</v>
      </c>
      <c r="I850" s="90">
        <f t="shared" si="314"/>
        <v>1</v>
      </c>
      <c r="J850" s="93">
        <f t="shared" si="326"/>
        <v>1</v>
      </c>
      <c r="K850" s="19">
        <f>SUM(K851:K854)</f>
        <v>8700</v>
      </c>
      <c r="L850" s="24">
        <f t="shared" si="334"/>
        <v>0</v>
      </c>
      <c r="M850" s="541" t="s">
        <v>1228</v>
      </c>
    </row>
    <row r="851" spans="1:13" s="4" customFormat="1" x14ac:dyDescent="0.25">
      <c r="A851" s="721"/>
      <c r="B851" s="416" t="s">
        <v>22</v>
      </c>
      <c r="C851" s="416"/>
      <c r="D851" s="36"/>
      <c r="E851" s="36"/>
      <c r="F851" s="36"/>
      <c r="G851" s="92" t="e">
        <f t="shared" si="325"/>
        <v>#DIV/0!</v>
      </c>
      <c r="H851" s="21"/>
      <c r="I851" s="64" t="e">
        <f t="shared" si="314"/>
        <v>#DIV/0!</v>
      </c>
      <c r="J851" s="64" t="e">
        <f t="shared" si="326"/>
        <v>#DIV/0!</v>
      </c>
      <c r="K851" s="36"/>
      <c r="L851" s="24">
        <f t="shared" si="334"/>
        <v>0</v>
      </c>
      <c r="M851" s="541"/>
    </row>
    <row r="852" spans="1:13" s="4" customFormat="1" x14ac:dyDescent="0.25">
      <c r="A852" s="721"/>
      <c r="B852" s="416" t="s">
        <v>21</v>
      </c>
      <c r="C852" s="416"/>
      <c r="D852" s="36">
        <v>7830</v>
      </c>
      <c r="E852" s="36">
        <v>7830</v>
      </c>
      <c r="F852" s="36">
        <v>7830</v>
      </c>
      <c r="G852" s="60">
        <f t="shared" si="325"/>
        <v>1</v>
      </c>
      <c r="H852" s="36">
        <v>7830</v>
      </c>
      <c r="I852" s="60">
        <f t="shared" si="314"/>
        <v>1</v>
      </c>
      <c r="J852" s="60">
        <f t="shared" si="326"/>
        <v>1</v>
      </c>
      <c r="K852" s="36">
        <v>7830</v>
      </c>
      <c r="L852" s="24">
        <f t="shared" si="334"/>
        <v>0</v>
      </c>
      <c r="M852" s="541"/>
    </row>
    <row r="853" spans="1:13" s="4" customFormat="1" x14ac:dyDescent="0.25">
      <c r="A853" s="721"/>
      <c r="B853" s="416" t="s">
        <v>41</v>
      </c>
      <c r="C853" s="416"/>
      <c r="D853" s="36">
        <v>870</v>
      </c>
      <c r="E853" s="36">
        <v>870</v>
      </c>
      <c r="F853" s="36">
        <v>870</v>
      </c>
      <c r="G853" s="94">
        <f t="shared" si="325"/>
        <v>1</v>
      </c>
      <c r="H853" s="36">
        <v>870</v>
      </c>
      <c r="I853" s="60">
        <f t="shared" si="314"/>
        <v>1</v>
      </c>
      <c r="J853" s="94">
        <f t="shared" si="326"/>
        <v>1</v>
      </c>
      <c r="K853" s="36">
        <v>870</v>
      </c>
      <c r="L853" s="24">
        <f t="shared" si="334"/>
        <v>0</v>
      </c>
      <c r="M853" s="541"/>
    </row>
    <row r="854" spans="1:13" s="4" customFormat="1" x14ac:dyDescent="0.25">
      <c r="A854" s="721"/>
      <c r="B854" s="416" t="s">
        <v>23</v>
      </c>
      <c r="C854" s="416"/>
      <c r="D854" s="36"/>
      <c r="E854" s="36"/>
      <c r="F854" s="36"/>
      <c r="G854" s="92" t="e">
        <f t="shared" si="325"/>
        <v>#DIV/0!</v>
      </c>
      <c r="H854" s="21"/>
      <c r="I854" s="64" t="e">
        <f t="shared" si="314"/>
        <v>#DIV/0!</v>
      </c>
      <c r="J854" s="64" t="e">
        <f t="shared" si="326"/>
        <v>#DIV/0!</v>
      </c>
      <c r="K854" s="36"/>
      <c r="L854" s="24">
        <f t="shared" si="334"/>
        <v>0</v>
      </c>
      <c r="M854" s="541"/>
    </row>
    <row r="855" spans="1:13" s="4" customFormat="1" ht="66.75" customHeight="1" x14ac:dyDescent="0.25">
      <c r="A855" s="721" t="s">
        <v>231</v>
      </c>
      <c r="B855" s="16" t="s">
        <v>824</v>
      </c>
      <c r="C855" s="16" t="s">
        <v>731</v>
      </c>
      <c r="D855" s="19">
        <f>SUM(D856:D859)</f>
        <v>81.88</v>
      </c>
      <c r="E855" s="19">
        <f t="shared" ref="E855:F855" si="335">SUM(E856:E859)</f>
        <v>81.88</v>
      </c>
      <c r="F855" s="19">
        <f t="shared" si="335"/>
        <v>81.88</v>
      </c>
      <c r="G855" s="90">
        <f t="shared" si="325"/>
        <v>1</v>
      </c>
      <c r="H855" s="19">
        <f t="shared" ref="H855" si="336">SUM(H856:H859)</f>
        <v>81.88</v>
      </c>
      <c r="I855" s="90">
        <f t="shared" si="314"/>
        <v>1</v>
      </c>
      <c r="J855" s="90">
        <f t="shared" si="326"/>
        <v>1</v>
      </c>
      <c r="K855" s="19">
        <f>SUM(K856:K859)</f>
        <v>81.88</v>
      </c>
      <c r="L855" s="24">
        <f t="shared" si="334"/>
        <v>0</v>
      </c>
      <c r="M855" s="477" t="s">
        <v>1091</v>
      </c>
    </row>
    <row r="856" spans="1:13" s="4" customFormat="1" x14ac:dyDescent="0.25">
      <c r="A856" s="721"/>
      <c r="B856" s="416" t="s">
        <v>22</v>
      </c>
      <c r="C856" s="416"/>
      <c r="D856" s="36"/>
      <c r="E856" s="36"/>
      <c r="F856" s="36"/>
      <c r="G856" s="92" t="e">
        <f t="shared" si="325"/>
        <v>#DIV/0!</v>
      </c>
      <c r="H856" s="21"/>
      <c r="I856" s="64" t="e">
        <f t="shared" si="314"/>
        <v>#DIV/0!</v>
      </c>
      <c r="J856" s="64" t="e">
        <f t="shared" si="326"/>
        <v>#DIV/0!</v>
      </c>
      <c r="K856" s="36">
        <f t="shared" ref="K856:K889" si="337">E856</f>
        <v>0</v>
      </c>
      <c r="L856" s="24">
        <f t="shared" si="334"/>
        <v>0</v>
      </c>
      <c r="M856" s="477"/>
    </row>
    <row r="857" spans="1:13" s="4" customFormat="1" x14ac:dyDescent="0.25">
      <c r="A857" s="721"/>
      <c r="B857" s="416" t="s">
        <v>21</v>
      </c>
      <c r="C857" s="416"/>
      <c r="D857" s="36"/>
      <c r="E857" s="36"/>
      <c r="F857" s="36"/>
      <c r="G857" s="92" t="e">
        <f t="shared" si="325"/>
        <v>#DIV/0!</v>
      </c>
      <c r="H857" s="21"/>
      <c r="I857" s="64" t="e">
        <f t="shared" si="314"/>
        <v>#DIV/0!</v>
      </c>
      <c r="J857" s="64" t="e">
        <f t="shared" si="326"/>
        <v>#DIV/0!</v>
      </c>
      <c r="K857" s="36">
        <f t="shared" si="337"/>
        <v>0</v>
      </c>
      <c r="L857" s="24">
        <f t="shared" si="334"/>
        <v>0</v>
      </c>
      <c r="M857" s="477"/>
    </row>
    <row r="858" spans="1:13" s="4" customFormat="1" x14ac:dyDescent="0.25">
      <c r="A858" s="721"/>
      <c r="B858" s="416" t="s">
        <v>41</v>
      </c>
      <c r="C858" s="416"/>
      <c r="D858" s="36">
        <v>81.88</v>
      </c>
      <c r="E858" s="36">
        <v>81.88</v>
      </c>
      <c r="F858" s="36">
        <v>81.88</v>
      </c>
      <c r="G858" s="60">
        <f t="shared" si="325"/>
        <v>1</v>
      </c>
      <c r="H858" s="36">
        <v>81.88</v>
      </c>
      <c r="I858" s="60">
        <f t="shared" si="314"/>
        <v>1</v>
      </c>
      <c r="J858" s="60">
        <f t="shared" si="326"/>
        <v>1</v>
      </c>
      <c r="K858" s="36">
        <v>81.88</v>
      </c>
      <c r="L858" s="24">
        <f t="shared" si="334"/>
        <v>0</v>
      </c>
      <c r="M858" s="477"/>
    </row>
    <row r="859" spans="1:13" s="4" customFormat="1" x14ac:dyDescent="0.25">
      <c r="A859" s="721"/>
      <c r="B859" s="416" t="s">
        <v>23</v>
      </c>
      <c r="C859" s="416"/>
      <c r="D859" s="36"/>
      <c r="E859" s="36"/>
      <c r="F859" s="36"/>
      <c r="G859" s="92" t="e">
        <f t="shared" si="325"/>
        <v>#DIV/0!</v>
      </c>
      <c r="H859" s="21"/>
      <c r="I859" s="64" t="e">
        <f t="shared" si="314"/>
        <v>#DIV/0!</v>
      </c>
      <c r="J859" s="64" t="e">
        <f t="shared" si="326"/>
        <v>#DIV/0!</v>
      </c>
      <c r="K859" s="36">
        <f t="shared" si="337"/>
        <v>0</v>
      </c>
      <c r="L859" s="24">
        <f t="shared" si="334"/>
        <v>0</v>
      </c>
      <c r="M859" s="477"/>
    </row>
    <row r="860" spans="1:13" s="4" customFormat="1" ht="80.25" customHeight="1" x14ac:dyDescent="0.25">
      <c r="A860" s="721" t="s">
        <v>232</v>
      </c>
      <c r="B860" s="16" t="s">
        <v>682</v>
      </c>
      <c r="C860" s="16" t="s">
        <v>731</v>
      </c>
      <c r="D860" s="19">
        <f>SUM(D861:D864)</f>
        <v>6896.75</v>
      </c>
      <c r="E860" s="19">
        <f t="shared" ref="E860:F860" si="338">SUM(E861:E864)</f>
        <v>6896.75</v>
      </c>
      <c r="F860" s="36">
        <f t="shared" si="338"/>
        <v>6896.75</v>
      </c>
      <c r="G860" s="60">
        <f t="shared" si="325"/>
        <v>1</v>
      </c>
      <c r="H860" s="36">
        <f t="shared" ref="H860" si="339">SUM(H861:H864)</f>
        <v>6896.75</v>
      </c>
      <c r="I860" s="60">
        <f t="shared" si="314"/>
        <v>1</v>
      </c>
      <c r="J860" s="60">
        <f t="shared" si="326"/>
        <v>1</v>
      </c>
      <c r="K860" s="19">
        <f t="shared" si="337"/>
        <v>6896.75</v>
      </c>
      <c r="L860" s="24">
        <f t="shared" si="334"/>
        <v>0</v>
      </c>
      <c r="M860" s="477" t="s">
        <v>1410</v>
      </c>
    </row>
    <row r="861" spans="1:13" s="4" customFormat="1" ht="32.25" customHeight="1" x14ac:dyDescent="0.25">
      <c r="A861" s="721"/>
      <c r="B861" s="416" t="s">
        <v>22</v>
      </c>
      <c r="C861" s="416"/>
      <c r="D861" s="36"/>
      <c r="E861" s="36"/>
      <c r="F861" s="36"/>
      <c r="G861" s="92" t="e">
        <f t="shared" si="325"/>
        <v>#DIV/0!</v>
      </c>
      <c r="H861" s="21"/>
      <c r="I861" s="64" t="e">
        <f t="shared" si="314"/>
        <v>#DIV/0!</v>
      </c>
      <c r="J861" s="64" t="e">
        <f t="shared" si="326"/>
        <v>#DIV/0!</v>
      </c>
      <c r="K861" s="36">
        <f t="shared" si="337"/>
        <v>0</v>
      </c>
      <c r="L861" s="24">
        <f t="shared" si="334"/>
        <v>0</v>
      </c>
      <c r="M861" s="477"/>
    </row>
    <row r="862" spans="1:13" s="4" customFormat="1" ht="32.25" customHeight="1" x14ac:dyDescent="0.25">
      <c r="A862" s="721"/>
      <c r="B862" s="416" t="s">
        <v>21</v>
      </c>
      <c r="C862" s="416"/>
      <c r="D862" s="36"/>
      <c r="E862" s="36"/>
      <c r="F862" s="36"/>
      <c r="G862" s="92" t="e">
        <f t="shared" si="325"/>
        <v>#DIV/0!</v>
      </c>
      <c r="H862" s="21"/>
      <c r="I862" s="64" t="e">
        <f t="shared" si="314"/>
        <v>#DIV/0!</v>
      </c>
      <c r="J862" s="64" t="e">
        <f t="shared" si="326"/>
        <v>#DIV/0!</v>
      </c>
      <c r="K862" s="36">
        <f t="shared" si="337"/>
        <v>0</v>
      </c>
      <c r="L862" s="24">
        <f t="shared" si="334"/>
        <v>0</v>
      </c>
      <c r="M862" s="477"/>
    </row>
    <row r="863" spans="1:13" s="4" customFormat="1" ht="27.75" customHeight="1" x14ac:dyDescent="0.25">
      <c r="A863" s="721"/>
      <c r="B863" s="416" t="s">
        <v>41</v>
      </c>
      <c r="C863" s="416"/>
      <c r="D863" s="36">
        <f>6896.75</f>
        <v>6896.75</v>
      </c>
      <c r="E863" s="36">
        <f>6896.75</f>
        <v>6896.75</v>
      </c>
      <c r="F863" s="36">
        <f>6896.75</f>
        <v>6896.75</v>
      </c>
      <c r="G863" s="60">
        <f t="shared" si="325"/>
        <v>1</v>
      </c>
      <c r="H863" s="36">
        <f>6896.75</f>
        <v>6896.75</v>
      </c>
      <c r="I863" s="60">
        <f t="shared" si="314"/>
        <v>1</v>
      </c>
      <c r="J863" s="60">
        <f t="shared" si="326"/>
        <v>1</v>
      </c>
      <c r="K863" s="36">
        <f t="shared" si="337"/>
        <v>6896.75</v>
      </c>
      <c r="L863" s="24">
        <f t="shared" si="334"/>
        <v>0</v>
      </c>
      <c r="M863" s="477"/>
    </row>
    <row r="864" spans="1:13" s="4" customFormat="1" ht="29.25" customHeight="1" x14ac:dyDescent="0.25">
      <c r="A864" s="721"/>
      <c r="B864" s="416" t="s">
        <v>23</v>
      </c>
      <c r="C864" s="416"/>
      <c r="D864" s="36"/>
      <c r="E864" s="36"/>
      <c r="F864" s="36"/>
      <c r="G864" s="92" t="e">
        <f t="shared" si="325"/>
        <v>#DIV/0!</v>
      </c>
      <c r="H864" s="21"/>
      <c r="I864" s="64" t="e">
        <f t="shared" si="314"/>
        <v>#DIV/0!</v>
      </c>
      <c r="J864" s="64" t="e">
        <f t="shared" si="326"/>
        <v>#DIV/0!</v>
      </c>
      <c r="K864" s="36">
        <f t="shared" si="337"/>
        <v>0</v>
      </c>
      <c r="L864" s="24">
        <f t="shared" si="334"/>
        <v>0</v>
      </c>
      <c r="M864" s="477"/>
    </row>
    <row r="865" spans="1:13" s="4" customFormat="1" ht="75" customHeight="1" x14ac:dyDescent="0.25">
      <c r="A865" s="621" t="s">
        <v>233</v>
      </c>
      <c r="B865" s="16" t="s">
        <v>234</v>
      </c>
      <c r="C865" s="16" t="s">
        <v>731</v>
      </c>
      <c r="D865" s="19">
        <f>SUM(D866:D869)</f>
        <v>2172.89</v>
      </c>
      <c r="E865" s="19">
        <f t="shared" ref="E865:F865" si="340">SUM(E866:E869)</f>
        <v>2172.89</v>
      </c>
      <c r="F865" s="19">
        <f t="shared" si="340"/>
        <v>2172.89</v>
      </c>
      <c r="G865" s="90">
        <f t="shared" si="325"/>
        <v>1</v>
      </c>
      <c r="H865" s="19">
        <f t="shared" ref="H865" si="341">SUM(H866:H869)</f>
        <v>2172.89</v>
      </c>
      <c r="I865" s="60">
        <f t="shared" si="314"/>
        <v>1</v>
      </c>
      <c r="J865" s="90">
        <f t="shared" si="326"/>
        <v>1</v>
      </c>
      <c r="K865" s="19">
        <f>SUM(K866:K869)</f>
        <v>2172.89</v>
      </c>
      <c r="L865" s="24">
        <f t="shared" si="334"/>
        <v>0</v>
      </c>
      <c r="M865" s="477" t="s">
        <v>1229</v>
      </c>
    </row>
    <row r="866" spans="1:13" s="4" customFormat="1" x14ac:dyDescent="0.25">
      <c r="A866" s="622"/>
      <c r="B866" s="416" t="s">
        <v>22</v>
      </c>
      <c r="C866" s="416"/>
      <c r="D866" s="36"/>
      <c r="E866" s="36"/>
      <c r="F866" s="36"/>
      <c r="G866" s="64" t="e">
        <f t="shared" si="325"/>
        <v>#DIV/0!</v>
      </c>
      <c r="H866" s="21"/>
      <c r="I866" s="64" t="e">
        <f t="shared" si="314"/>
        <v>#DIV/0!</v>
      </c>
      <c r="J866" s="64" t="e">
        <f t="shared" si="326"/>
        <v>#DIV/0!</v>
      </c>
      <c r="K866" s="36">
        <f t="shared" si="337"/>
        <v>0</v>
      </c>
      <c r="L866" s="24">
        <f t="shared" si="334"/>
        <v>0</v>
      </c>
      <c r="M866" s="477"/>
    </row>
    <row r="867" spans="1:13" s="4" customFormat="1" x14ac:dyDescent="0.25">
      <c r="A867" s="622"/>
      <c r="B867" s="416" t="s">
        <v>21</v>
      </c>
      <c r="C867" s="416"/>
      <c r="D867" s="36"/>
      <c r="E867" s="36"/>
      <c r="F867" s="36"/>
      <c r="G867" s="64" t="e">
        <f t="shared" si="325"/>
        <v>#DIV/0!</v>
      </c>
      <c r="H867" s="21"/>
      <c r="I867" s="64" t="e">
        <f t="shared" ref="I867:I889" si="342">H867/E867</f>
        <v>#DIV/0!</v>
      </c>
      <c r="J867" s="64" t="e">
        <f t="shared" si="326"/>
        <v>#DIV/0!</v>
      </c>
      <c r="K867" s="36">
        <f t="shared" si="337"/>
        <v>0</v>
      </c>
      <c r="L867" s="24">
        <f t="shared" si="334"/>
        <v>0</v>
      </c>
      <c r="M867" s="477"/>
    </row>
    <row r="868" spans="1:13" s="4" customFormat="1" x14ac:dyDescent="0.25">
      <c r="A868" s="622"/>
      <c r="B868" s="416" t="s">
        <v>41</v>
      </c>
      <c r="C868" s="416"/>
      <c r="D868" s="36">
        <v>2172.89</v>
      </c>
      <c r="E868" s="36">
        <v>2172.89</v>
      </c>
      <c r="F868" s="36">
        <v>2172.89</v>
      </c>
      <c r="G868" s="60">
        <f t="shared" si="325"/>
        <v>1</v>
      </c>
      <c r="H868" s="36">
        <v>2172.89</v>
      </c>
      <c r="I868" s="60">
        <f t="shared" si="342"/>
        <v>1</v>
      </c>
      <c r="J868" s="60">
        <f t="shared" si="326"/>
        <v>1</v>
      </c>
      <c r="K868" s="36">
        <v>2172.89</v>
      </c>
      <c r="L868" s="24">
        <f t="shared" si="334"/>
        <v>0</v>
      </c>
      <c r="M868" s="477"/>
    </row>
    <row r="869" spans="1:13" s="4" customFormat="1" x14ac:dyDescent="0.25">
      <c r="A869" s="623"/>
      <c r="B869" s="416" t="s">
        <v>23</v>
      </c>
      <c r="C869" s="416"/>
      <c r="D869" s="36"/>
      <c r="E869" s="36"/>
      <c r="F869" s="36"/>
      <c r="G869" s="92" t="e">
        <f t="shared" si="325"/>
        <v>#DIV/0!</v>
      </c>
      <c r="H869" s="21"/>
      <c r="I869" s="64" t="e">
        <f t="shared" si="342"/>
        <v>#DIV/0!</v>
      </c>
      <c r="J869" s="64" t="e">
        <f t="shared" si="326"/>
        <v>#DIV/0!</v>
      </c>
      <c r="K869" s="36">
        <f t="shared" si="337"/>
        <v>0</v>
      </c>
      <c r="L869" s="24">
        <f t="shared" si="334"/>
        <v>0</v>
      </c>
      <c r="M869" s="477"/>
    </row>
    <row r="870" spans="1:13" s="4" customFormat="1" ht="79.5" customHeight="1" x14ac:dyDescent="0.25">
      <c r="A870" s="651" t="s">
        <v>235</v>
      </c>
      <c r="B870" s="81" t="s">
        <v>687</v>
      </c>
      <c r="C870" s="81" t="s">
        <v>142</v>
      </c>
      <c r="D870" s="54">
        <f>SUM(D871:D874)</f>
        <v>2809.59</v>
      </c>
      <c r="E870" s="54">
        <f t="shared" ref="E870:F870" si="343">SUM(E871:E874)</f>
        <v>2809.59</v>
      </c>
      <c r="F870" s="54">
        <f t="shared" si="343"/>
        <v>2809.59</v>
      </c>
      <c r="G870" s="91">
        <f t="shared" si="325"/>
        <v>1</v>
      </c>
      <c r="H870" s="54">
        <f>SUM(H871:H874)</f>
        <v>2809.59</v>
      </c>
      <c r="I870" s="95">
        <f t="shared" si="342"/>
        <v>1</v>
      </c>
      <c r="J870" s="108">
        <f t="shared" si="326"/>
        <v>1</v>
      </c>
      <c r="K870" s="55">
        <f t="shared" si="337"/>
        <v>2809.59</v>
      </c>
      <c r="L870" s="24">
        <f t="shared" si="334"/>
        <v>0</v>
      </c>
      <c r="M870" s="584"/>
    </row>
    <row r="871" spans="1:13" s="4" customFormat="1" ht="18.75" customHeight="1" x14ac:dyDescent="0.25">
      <c r="A871" s="651"/>
      <c r="B871" s="416" t="s">
        <v>22</v>
      </c>
      <c r="C871" s="416"/>
      <c r="D871" s="36">
        <f>D876</f>
        <v>0</v>
      </c>
      <c r="E871" s="36">
        <f>E876</f>
        <v>0</v>
      </c>
      <c r="F871" s="36">
        <f>F876</f>
        <v>0</v>
      </c>
      <c r="G871" s="64" t="e">
        <f t="shared" si="325"/>
        <v>#DIV/0!</v>
      </c>
      <c r="H871" s="36">
        <f t="shared" ref="H871:H874" si="344">H876</f>
        <v>0</v>
      </c>
      <c r="I871" s="78" t="e">
        <f t="shared" si="342"/>
        <v>#DIV/0!</v>
      </c>
      <c r="J871" s="64" t="e">
        <f t="shared" si="326"/>
        <v>#DIV/0!</v>
      </c>
      <c r="K871" s="24">
        <f t="shared" si="337"/>
        <v>0</v>
      </c>
      <c r="L871" s="24">
        <f t="shared" si="334"/>
        <v>0</v>
      </c>
      <c r="M871" s="584"/>
    </row>
    <row r="872" spans="1:13" s="4" customFormat="1" ht="18.75" customHeight="1" x14ac:dyDescent="0.25">
      <c r="A872" s="651"/>
      <c r="B872" s="416" t="s">
        <v>21</v>
      </c>
      <c r="C872" s="416"/>
      <c r="D872" s="36">
        <f t="shared" ref="D872:F874" si="345">D877</f>
        <v>798.21</v>
      </c>
      <c r="E872" s="36">
        <f t="shared" si="345"/>
        <v>798.21</v>
      </c>
      <c r="F872" s="36">
        <f t="shared" si="345"/>
        <v>798.21</v>
      </c>
      <c r="G872" s="60">
        <f t="shared" si="325"/>
        <v>1</v>
      </c>
      <c r="H872" s="36">
        <f t="shared" si="344"/>
        <v>798.21</v>
      </c>
      <c r="I872" s="99">
        <f t="shared" si="342"/>
        <v>1</v>
      </c>
      <c r="J872" s="94">
        <f t="shared" si="326"/>
        <v>1</v>
      </c>
      <c r="K872" s="24">
        <f t="shared" si="337"/>
        <v>798.21</v>
      </c>
      <c r="L872" s="24">
        <f t="shared" si="334"/>
        <v>0</v>
      </c>
      <c r="M872" s="584"/>
    </row>
    <row r="873" spans="1:13" s="4" customFormat="1" ht="18.75" customHeight="1" x14ac:dyDescent="0.25">
      <c r="A873" s="651"/>
      <c r="B873" s="416" t="s">
        <v>41</v>
      </c>
      <c r="C873" s="416"/>
      <c r="D873" s="36">
        <f t="shared" si="345"/>
        <v>1486.38</v>
      </c>
      <c r="E873" s="36">
        <f t="shared" si="345"/>
        <v>1486.38</v>
      </c>
      <c r="F873" s="36">
        <f t="shared" si="345"/>
        <v>1486.38</v>
      </c>
      <c r="G873" s="60">
        <f t="shared" si="325"/>
        <v>1</v>
      </c>
      <c r="H873" s="36">
        <f t="shared" si="344"/>
        <v>1486.38</v>
      </c>
      <c r="I873" s="99">
        <f t="shared" si="342"/>
        <v>1</v>
      </c>
      <c r="J873" s="94">
        <f t="shared" si="326"/>
        <v>1</v>
      </c>
      <c r="K873" s="24">
        <f t="shared" si="337"/>
        <v>1486.38</v>
      </c>
      <c r="L873" s="24">
        <f t="shared" si="334"/>
        <v>0</v>
      </c>
      <c r="M873" s="584"/>
    </row>
    <row r="874" spans="1:13" s="4" customFormat="1" ht="18.75" customHeight="1" x14ac:dyDescent="0.25">
      <c r="A874" s="651"/>
      <c r="B874" s="416" t="s">
        <v>23</v>
      </c>
      <c r="C874" s="416"/>
      <c r="D874" s="36">
        <f t="shared" si="345"/>
        <v>525</v>
      </c>
      <c r="E874" s="36">
        <f t="shared" si="345"/>
        <v>525</v>
      </c>
      <c r="F874" s="36">
        <f t="shared" si="345"/>
        <v>525</v>
      </c>
      <c r="G874" s="60">
        <f t="shared" si="325"/>
        <v>1</v>
      </c>
      <c r="H874" s="36">
        <f t="shared" si="344"/>
        <v>525</v>
      </c>
      <c r="I874" s="99">
        <f t="shared" si="342"/>
        <v>1</v>
      </c>
      <c r="J874" s="60">
        <f t="shared" si="326"/>
        <v>1</v>
      </c>
      <c r="K874" s="24">
        <f t="shared" si="337"/>
        <v>525</v>
      </c>
      <c r="L874" s="24">
        <f t="shared" si="334"/>
        <v>0</v>
      </c>
      <c r="M874" s="584"/>
    </row>
    <row r="875" spans="1:13" s="4" customFormat="1" ht="85.5" customHeight="1" x14ac:dyDescent="0.25">
      <c r="A875" s="590" t="s">
        <v>236</v>
      </c>
      <c r="B875" s="16" t="s">
        <v>614</v>
      </c>
      <c r="C875" s="16" t="s">
        <v>212</v>
      </c>
      <c r="D875" s="19">
        <f>SUM(D876:D879)</f>
        <v>2809.59</v>
      </c>
      <c r="E875" s="19">
        <f t="shared" ref="E875:F875" si="346">SUM(E876:E879)</f>
        <v>2809.59</v>
      </c>
      <c r="F875" s="36">
        <f t="shared" si="346"/>
        <v>2809.59</v>
      </c>
      <c r="G875" s="60">
        <f t="shared" si="325"/>
        <v>1</v>
      </c>
      <c r="H875" s="36">
        <f>SUM(H876:H879)</f>
        <v>2809.59</v>
      </c>
      <c r="I875" s="99">
        <f t="shared" si="342"/>
        <v>1</v>
      </c>
      <c r="J875" s="60">
        <f t="shared" si="326"/>
        <v>1</v>
      </c>
      <c r="K875" s="50">
        <f t="shared" si="337"/>
        <v>2809.59</v>
      </c>
      <c r="L875" s="24">
        <f t="shared" si="334"/>
        <v>0</v>
      </c>
      <c r="M875" s="477" t="s">
        <v>1171</v>
      </c>
    </row>
    <row r="876" spans="1:13" s="4" customFormat="1" ht="18.75" customHeight="1" x14ac:dyDescent="0.25">
      <c r="A876" s="590"/>
      <c r="B876" s="416" t="s">
        <v>22</v>
      </c>
      <c r="C876" s="416"/>
      <c r="D876" s="36">
        <v>0</v>
      </c>
      <c r="E876" s="18">
        <v>0</v>
      </c>
      <c r="F876" s="36"/>
      <c r="G876" s="64" t="e">
        <f t="shared" si="325"/>
        <v>#DIV/0!</v>
      </c>
      <c r="H876" s="21"/>
      <c r="I876" s="78" t="e">
        <f t="shared" si="342"/>
        <v>#DIV/0!</v>
      </c>
      <c r="J876" s="64" t="e">
        <f t="shared" si="326"/>
        <v>#DIV/0!</v>
      </c>
      <c r="K876" s="24">
        <f t="shared" si="337"/>
        <v>0</v>
      </c>
      <c r="L876" s="24">
        <f t="shared" si="334"/>
        <v>0</v>
      </c>
      <c r="M876" s="477"/>
    </row>
    <row r="877" spans="1:13" s="4" customFormat="1" x14ac:dyDescent="0.25">
      <c r="A877" s="590"/>
      <c r="B877" s="416" t="s">
        <v>21</v>
      </c>
      <c r="C877" s="416"/>
      <c r="D877" s="36">
        <v>798.21</v>
      </c>
      <c r="E877" s="36">
        <v>798.21</v>
      </c>
      <c r="F877" s="36">
        <v>798.21</v>
      </c>
      <c r="G877" s="60">
        <f t="shared" si="325"/>
        <v>1</v>
      </c>
      <c r="H877" s="36">
        <f>F877</f>
        <v>798.21</v>
      </c>
      <c r="I877" s="99">
        <f t="shared" si="342"/>
        <v>1</v>
      </c>
      <c r="J877" s="60">
        <f t="shared" si="326"/>
        <v>1</v>
      </c>
      <c r="K877" s="24">
        <f t="shared" si="337"/>
        <v>798.21</v>
      </c>
      <c r="L877" s="24">
        <f t="shared" si="334"/>
        <v>0</v>
      </c>
      <c r="M877" s="477"/>
    </row>
    <row r="878" spans="1:13" s="4" customFormat="1" x14ac:dyDescent="0.25">
      <c r="A878" s="590"/>
      <c r="B878" s="416" t="s">
        <v>41</v>
      </c>
      <c r="C878" s="416"/>
      <c r="D878" s="36">
        <v>1486.38</v>
      </c>
      <c r="E878" s="36">
        <v>1486.38</v>
      </c>
      <c r="F878" s="36">
        <v>1486.38</v>
      </c>
      <c r="G878" s="60">
        <f t="shared" si="325"/>
        <v>1</v>
      </c>
      <c r="H878" s="36">
        <f t="shared" ref="H878:H879" si="347">F878</f>
        <v>1486.38</v>
      </c>
      <c r="I878" s="99">
        <f t="shared" si="342"/>
        <v>1</v>
      </c>
      <c r="J878" s="60">
        <f t="shared" si="326"/>
        <v>1</v>
      </c>
      <c r="K878" s="24">
        <f t="shared" si="337"/>
        <v>1486.38</v>
      </c>
      <c r="L878" s="24">
        <f t="shared" si="334"/>
        <v>0</v>
      </c>
      <c r="M878" s="477"/>
    </row>
    <row r="879" spans="1:13" s="4" customFormat="1" x14ac:dyDescent="0.25">
      <c r="A879" s="590"/>
      <c r="B879" s="416" t="s">
        <v>23</v>
      </c>
      <c r="C879" s="416"/>
      <c r="D879" s="36">
        <v>525</v>
      </c>
      <c r="E879" s="36">
        <v>525</v>
      </c>
      <c r="F879" s="36">
        <v>525</v>
      </c>
      <c r="G879" s="60">
        <f t="shared" si="325"/>
        <v>1</v>
      </c>
      <c r="H879" s="36">
        <f t="shared" si="347"/>
        <v>525</v>
      </c>
      <c r="I879" s="99">
        <f t="shared" si="342"/>
        <v>1</v>
      </c>
      <c r="J879" s="60">
        <f t="shared" si="326"/>
        <v>1</v>
      </c>
      <c r="K879" s="24">
        <f t="shared" si="337"/>
        <v>525</v>
      </c>
      <c r="L879" s="24">
        <f t="shared" si="334"/>
        <v>0</v>
      </c>
      <c r="M879" s="477"/>
    </row>
    <row r="880" spans="1:13" s="4" customFormat="1" ht="82.5" customHeight="1" x14ac:dyDescent="0.25">
      <c r="A880" s="578" t="s">
        <v>40</v>
      </c>
      <c r="B880" s="31" t="s">
        <v>763</v>
      </c>
      <c r="C880" s="31" t="s">
        <v>139</v>
      </c>
      <c r="D880" s="29">
        <f>SUM(D881:D884)</f>
        <v>101840.36</v>
      </c>
      <c r="E880" s="29">
        <f t="shared" ref="E880:F880" si="348">SUM(E881:E884)</f>
        <v>101840.36</v>
      </c>
      <c r="F880" s="29">
        <f t="shared" si="348"/>
        <v>92370.7</v>
      </c>
      <c r="G880" s="100">
        <f t="shared" si="325"/>
        <v>0.90700000000000003</v>
      </c>
      <c r="H880" s="29">
        <f>SUM(H881:H884)</f>
        <v>92370.7</v>
      </c>
      <c r="I880" s="100">
        <f t="shared" si="342"/>
        <v>0.90700000000000003</v>
      </c>
      <c r="J880" s="100">
        <f t="shared" si="326"/>
        <v>1</v>
      </c>
      <c r="K880" s="29">
        <f>SUM(K881:K884)</f>
        <v>92370.7</v>
      </c>
      <c r="L880" s="30">
        <f t="shared" si="334"/>
        <v>9469.66</v>
      </c>
      <c r="M880" s="542"/>
    </row>
    <row r="881" spans="1:13" s="4" customFormat="1" x14ac:dyDescent="0.25">
      <c r="A881" s="578"/>
      <c r="B881" s="32" t="s">
        <v>22</v>
      </c>
      <c r="C881" s="32"/>
      <c r="D881" s="30">
        <f>D886</f>
        <v>0</v>
      </c>
      <c r="E881" s="30">
        <f>E886</f>
        <v>0</v>
      </c>
      <c r="F881" s="30">
        <f>F886</f>
        <v>0</v>
      </c>
      <c r="G881" s="102" t="e">
        <f t="shared" si="325"/>
        <v>#DIV/0!</v>
      </c>
      <c r="H881" s="30">
        <f>H886</f>
        <v>0</v>
      </c>
      <c r="I881" s="102" t="e">
        <f t="shared" si="342"/>
        <v>#DIV/0!</v>
      </c>
      <c r="J881" s="102" t="e">
        <f t="shared" si="326"/>
        <v>#DIV/0!</v>
      </c>
      <c r="K881" s="30">
        <f t="shared" si="337"/>
        <v>0</v>
      </c>
      <c r="L881" s="30">
        <f t="shared" si="334"/>
        <v>0</v>
      </c>
      <c r="M881" s="542"/>
    </row>
    <row r="882" spans="1:13" s="4" customFormat="1" x14ac:dyDescent="0.25">
      <c r="A882" s="578"/>
      <c r="B882" s="32" t="s">
        <v>21</v>
      </c>
      <c r="C882" s="32"/>
      <c r="D882" s="30">
        <f t="shared" ref="D882:F884" si="349">D887</f>
        <v>0</v>
      </c>
      <c r="E882" s="30">
        <f t="shared" si="349"/>
        <v>0</v>
      </c>
      <c r="F882" s="30">
        <f t="shared" si="349"/>
        <v>0</v>
      </c>
      <c r="G882" s="102" t="e">
        <f t="shared" si="325"/>
        <v>#DIV/0!</v>
      </c>
      <c r="H882" s="30">
        <f t="shared" ref="H882:H884" si="350">H887</f>
        <v>0</v>
      </c>
      <c r="I882" s="102" t="e">
        <f t="shared" si="342"/>
        <v>#DIV/0!</v>
      </c>
      <c r="J882" s="102" t="e">
        <f t="shared" si="326"/>
        <v>#DIV/0!</v>
      </c>
      <c r="K882" s="30">
        <f t="shared" si="337"/>
        <v>0</v>
      </c>
      <c r="L882" s="30">
        <f t="shared" si="334"/>
        <v>0</v>
      </c>
      <c r="M882" s="542"/>
    </row>
    <row r="883" spans="1:13" s="4" customFormat="1" x14ac:dyDescent="0.25">
      <c r="A883" s="578"/>
      <c r="B883" s="32" t="s">
        <v>41</v>
      </c>
      <c r="C883" s="32"/>
      <c r="D883" s="30">
        <f t="shared" si="349"/>
        <v>101840.36</v>
      </c>
      <c r="E883" s="30">
        <f t="shared" si="349"/>
        <v>101840.36</v>
      </c>
      <c r="F883" s="30">
        <f t="shared" si="349"/>
        <v>92370.7</v>
      </c>
      <c r="G883" s="103">
        <f t="shared" si="325"/>
        <v>0.90700000000000003</v>
      </c>
      <c r="H883" s="30">
        <f t="shared" si="350"/>
        <v>92370.7</v>
      </c>
      <c r="I883" s="103">
        <f t="shared" si="342"/>
        <v>0.90700000000000003</v>
      </c>
      <c r="J883" s="103">
        <f>H883/F883</f>
        <v>1</v>
      </c>
      <c r="K883" s="30">
        <f>K888</f>
        <v>92370.7</v>
      </c>
      <c r="L883" s="30">
        <f t="shared" si="334"/>
        <v>9469.66</v>
      </c>
      <c r="M883" s="542"/>
    </row>
    <row r="884" spans="1:13" s="4" customFormat="1" x14ac:dyDescent="0.25">
      <c r="A884" s="578"/>
      <c r="B884" s="32" t="s">
        <v>23</v>
      </c>
      <c r="C884" s="32"/>
      <c r="D884" s="30">
        <f t="shared" si="349"/>
        <v>0</v>
      </c>
      <c r="E884" s="30">
        <f t="shared" si="349"/>
        <v>0</v>
      </c>
      <c r="F884" s="30">
        <f t="shared" si="349"/>
        <v>0</v>
      </c>
      <c r="G884" s="102" t="e">
        <f t="shared" si="325"/>
        <v>#DIV/0!</v>
      </c>
      <c r="H884" s="30">
        <f t="shared" si="350"/>
        <v>0</v>
      </c>
      <c r="I884" s="102" t="e">
        <f t="shared" si="342"/>
        <v>#DIV/0!</v>
      </c>
      <c r="J884" s="102" t="e">
        <f t="shared" si="326"/>
        <v>#DIV/0!</v>
      </c>
      <c r="K884" s="30">
        <f t="shared" si="337"/>
        <v>0</v>
      </c>
      <c r="L884" s="30">
        <f t="shared" si="334"/>
        <v>0</v>
      </c>
      <c r="M884" s="542"/>
    </row>
    <row r="885" spans="1:13" s="4" customFormat="1" ht="54" customHeight="1" x14ac:dyDescent="0.25">
      <c r="A885" s="721" t="s">
        <v>1</v>
      </c>
      <c r="B885" s="16" t="s">
        <v>615</v>
      </c>
      <c r="C885" s="16" t="s">
        <v>212</v>
      </c>
      <c r="D885" s="19">
        <f>SUM(D886:D889)</f>
        <v>101840.36</v>
      </c>
      <c r="E885" s="19">
        <f t="shared" ref="E885:F885" si="351">SUM(E886:E889)</f>
        <v>101840.36</v>
      </c>
      <c r="F885" s="19">
        <f t="shared" si="351"/>
        <v>92370.7</v>
      </c>
      <c r="G885" s="90">
        <f t="shared" si="325"/>
        <v>0.90700000000000003</v>
      </c>
      <c r="H885" s="19">
        <f>SUM(H886:H889)</f>
        <v>92370.7</v>
      </c>
      <c r="I885" s="99">
        <f t="shared" si="342"/>
        <v>0.90700000000000003</v>
      </c>
      <c r="J885" s="90">
        <f t="shared" si="326"/>
        <v>1</v>
      </c>
      <c r="K885" s="50">
        <f>SUM(K886:K889)</f>
        <v>92370.7</v>
      </c>
      <c r="L885" s="24">
        <f t="shared" si="334"/>
        <v>9469.66</v>
      </c>
      <c r="M885" s="477" t="s">
        <v>1170</v>
      </c>
    </row>
    <row r="886" spans="1:13" s="4" customFormat="1" ht="20.25" customHeight="1" x14ac:dyDescent="0.25">
      <c r="A886" s="721"/>
      <c r="B886" s="416" t="s">
        <v>22</v>
      </c>
      <c r="C886" s="416"/>
      <c r="D886" s="36">
        <v>0</v>
      </c>
      <c r="E886" s="18">
        <v>0</v>
      </c>
      <c r="F886" s="36"/>
      <c r="G886" s="64" t="e">
        <f t="shared" si="325"/>
        <v>#DIV/0!</v>
      </c>
      <c r="H886" s="36"/>
      <c r="I886" s="78" t="e">
        <f t="shared" si="342"/>
        <v>#DIV/0!</v>
      </c>
      <c r="J886" s="64" t="e">
        <f t="shared" si="326"/>
        <v>#DIV/0!</v>
      </c>
      <c r="K886" s="24">
        <f t="shared" si="337"/>
        <v>0</v>
      </c>
      <c r="L886" s="24">
        <f t="shared" si="334"/>
        <v>0</v>
      </c>
      <c r="M886" s="477"/>
    </row>
    <row r="887" spans="1:13" s="4" customFormat="1" x14ac:dyDescent="0.25">
      <c r="A887" s="721"/>
      <c r="B887" s="416" t="s">
        <v>21</v>
      </c>
      <c r="C887" s="416"/>
      <c r="D887" s="36">
        <v>0</v>
      </c>
      <c r="E887" s="18">
        <v>0</v>
      </c>
      <c r="F887" s="36"/>
      <c r="G887" s="64" t="e">
        <f t="shared" si="325"/>
        <v>#DIV/0!</v>
      </c>
      <c r="H887" s="36"/>
      <c r="I887" s="78" t="e">
        <f t="shared" si="342"/>
        <v>#DIV/0!</v>
      </c>
      <c r="J887" s="64" t="e">
        <f t="shared" si="326"/>
        <v>#DIV/0!</v>
      </c>
      <c r="K887" s="24">
        <f t="shared" si="337"/>
        <v>0</v>
      </c>
      <c r="L887" s="24">
        <f t="shared" si="334"/>
        <v>0</v>
      </c>
      <c r="M887" s="477"/>
    </row>
    <row r="888" spans="1:13" s="4" customFormat="1" x14ac:dyDescent="0.25">
      <c r="A888" s="721"/>
      <c r="B888" s="416" t="s">
        <v>41</v>
      </c>
      <c r="C888" s="416"/>
      <c r="D888" s="36">
        <v>101840.36</v>
      </c>
      <c r="E888" s="36">
        <v>101840.36</v>
      </c>
      <c r="F888" s="36">
        <v>92370.7</v>
      </c>
      <c r="G888" s="60">
        <f t="shared" si="325"/>
        <v>0.90700000000000003</v>
      </c>
      <c r="H888" s="36">
        <f>F888</f>
        <v>92370.7</v>
      </c>
      <c r="I888" s="99">
        <f t="shared" si="342"/>
        <v>0.90700000000000003</v>
      </c>
      <c r="J888" s="60">
        <f t="shared" si="326"/>
        <v>1</v>
      </c>
      <c r="K888" s="24">
        <v>92370.7</v>
      </c>
      <c r="L888" s="24">
        <f t="shared" si="334"/>
        <v>9469.66</v>
      </c>
      <c r="M888" s="477"/>
    </row>
    <row r="889" spans="1:13" s="4" customFormat="1" x14ac:dyDescent="0.25">
      <c r="A889" s="721"/>
      <c r="B889" s="416" t="s">
        <v>23</v>
      </c>
      <c r="C889" s="416"/>
      <c r="D889" s="36">
        <v>0</v>
      </c>
      <c r="E889" s="18">
        <v>0</v>
      </c>
      <c r="F889" s="36"/>
      <c r="G889" s="92" t="e">
        <f t="shared" si="325"/>
        <v>#DIV/0!</v>
      </c>
      <c r="H889" s="36"/>
      <c r="I889" s="78" t="e">
        <f t="shared" si="342"/>
        <v>#DIV/0!</v>
      </c>
      <c r="J889" s="64" t="e">
        <f t="shared" si="326"/>
        <v>#DIV/0!</v>
      </c>
      <c r="K889" s="24">
        <f t="shared" si="337"/>
        <v>0</v>
      </c>
      <c r="L889" s="24">
        <f t="shared" si="334"/>
        <v>0</v>
      </c>
      <c r="M889" s="477"/>
    </row>
    <row r="890" spans="1:13" s="45" customFormat="1" ht="65.25" customHeight="1" x14ac:dyDescent="0.25">
      <c r="A890" s="763" t="s">
        <v>42</v>
      </c>
      <c r="B890" s="31" t="s">
        <v>861</v>
      </c>
      <c r="C890" s="31" t="s">
        <v>139</v>
      </c>
      <c r="D890" s="29">
        <f>SUM(D891:D894)</f>
        <v>206299.43</v>
      </c>
      <c r="E890" s="29">
        <f t="shared" ref="E890:F890" si="352">SUM(E891:E894)</f>
        <v>193986.86</v>
      </c>
      <c r="F890" s="29">
        <f t="shared" si="352"/>
        <v>155711.69</v>
      </c>
      <c r="G890" s="100">
        <f t="shared" ref="G890:G897" si="353">F890/E890</f>
        <v>0.80300000000000005</v>
      </c>
      <c r="H890" s="29">
        <f>SUM(H891:H894)</f>
        <v>154632.24</v>
      </c>
      <c r="I890" s="100">
        <f t="shared" ref="I890:I953" si="354">H890/E890</f>
        <v>0.79700000000000004</v>
      </c>
      <c r="J890" s="100">
        <f t="shared" ref="J890:J894" si="355">H890/F890</f>
        <v>0.99299999999999999</v>
      </c>
      <c r="K890" s="29">
        <f>SUM(K892:K893)</f>
        <v>164689.62</v>
      </c>
      <c r="L890" s="30">
        <f t="shared" si="334"/>
        <v>39354.620000000003</v>
      </c>
      <c r="M890" s="729"/>
    </row>
    <row r="891" spans="1:13" s="44" customFormat="1" x14ac:dyDescent="0.25">
      <c r="A891" s="763"/>
      <c r="B891" s="32" t="s">
        <v>22</v>
      </c>
      <c r="C891" s="32"/>
      <c r="D891" s="30">
        <f t="shared" ref="D891:F894" si="356">D896+D1016</f>
        <v>0</v>
      </c>
      <c r="E891" s="30">
        <f t="shared" si="356"/>
        <v>0</v>
      </c>
      <c r="F891" s="30">
        <f t="shared" si="356"/>
        <v>0</v>
      </c>
      <c r="G891" s="101" t="e">
        <f t="shared" si="353"/>
        <v>#DIV/0!</v>
      </c>
      <c r="H891" s="30">
        <f>H896+H1016</f>
        <v>0</v>
      </c>
      <c r="I891" s="102" t="e">
        <f t="shared" si="354"/>
        <v>#DIV/0!</v>
      </c>
      <c r="J891" s="102" t="e">
        <f t="shared" si="355"/>
        <v>#DIV/0!</v>
      </c>
      <c r="K891" s="30">
        <f t="shared" ref="K891:K893" si="357">K896+K1016</f>
        <v>0</v>
      </c>
      <c r="L891" s="30">
        <f t="shared" si="334"/>
        <v>0</v>
      </c>
      <c r="M891" s="729"/>
    </row>
    <row r="892" spans="1:13" s="44" customFormat="1" x14ac:dyDescent="0.25">
      <c r="A892" s="763"/>
      <c r="B892" s="32" t="s">
        <v>21</v>
      </c>
      <c r="C892" s="32"/>
      <c r="D892" s="30">
        <f t="shared" si="356"/>
        <v>149667</v>
      </c>
      <c r="E892" s="30">
        <f t="shared" si="356"/>
        <v>137353.75</v>
      </c>
      <c r="F892" s="30">
        <f t="shared" si="356"/>
        <v>136995.44</v>
      </c>
      <c r="G892" s="103">
        <f t="shared" si="353"/>
        <v>0.997</v>
      </c>
      <c r="H892" s="30">
        <f>H897+H1017</f>
        <v>135915.99</v>
      </c>
      <c r="I892" s="103">
        <f t="shared" si="354"/>
        <v>0.99</v>
      </c>
      <c r="J892" s="103">
        <f t="shared" si="355"/>
        <v>0.99199999999999999</v>
      </c>
      <c r="K892" s="30">
        <f t="shared" si="357"/>
        <v>136111.39000000001</v>
      </c>
      <c r="L892" s="30">
        <f t="shared" si="334"/>
        <v>1437.76</v>
      </c>
      <c r="M892" s="729"/>
    </row>
    <row r="893" spans="1:13" s="44" customFormat="1" ht="14.25" customHeight="1" x14ac:dyDescent="0.25">
      <c r="A893" s="763"/>
      <c r="B893" s="32" t="s">
        <v>41</v>
      </c>
      <c r="C893" s="32"/>
      <c r="D893" s="30">
        <f t="shared" si="356"/>
        <v>56632.43</v>
      </c>
      <c r="E893" s="30">
        <f t="shared" si="356"/>
        <v>56633.11</v>
      </c>
      <c r="F893" s="30">
        <f t="shared" si="356"/>
        <v>18716.25</v>
      </c>
      <c r="G893" s="103">
        <f t="shared" si="353"/>
        <v>0.33</v>
      </c>
      <c r="H893" s="30">
        <f>H898+H1018</f>
        <v>18716.25</v>
      </c>
      <c r="I893" s="103">
        <f t="shared" si="354"/>
        <v>0.33</v>
      </c>
      <c r="J893" s="103">
        <f t="shared" si="355"/>
        <v>1</v>
      </c>
      <c r="K893" s="30">
        <f t="shared" si="357"/>
        <v>28578.23</v>
      </c>
      <c r="L893" s="30">
        <f t="shared" si="334"/>
        <v>37916.86</v>
      </c>
      <c r="M893" s="729"/>
    </row>
    <row r="894" spans="1:13" s="44" customFormat="1" x14ac:dyDescent="0.25">
      <c r="A894" s="763"/>
      <c r="B894" s="32" t="s">
        <v>23</v>
      </c>
      <c r="C894" s="32"/>
      <c r="D894" s="30">
        <f t="shared" si="356"/>
        <v>0</v>
      </c>
      <c r="E894" s="30">
        <f t="shared" si="356"/>
        <v>0</v>
      </c>
      <c r="F894" s="30">
        <f t="shared" si="356"/>
        <v>0</v>
      </c>
      <c r="G894" s="101" t="e">
        <f t="shared" si="353"/>
        <v>#DIV/0!</v>
      </c>
      <c r="H894" s="30">
        <f>H899+H1019</f>
        <v>0</v>
      </c>
      <c r="I894" s="102" t="e">
        <f t="shared" si="354"/>
        <v>#DIV/0!</v>
      </c>
      <c r="J894" s="102" t="e">
        <f t="shared" si="355"/>
        <v>#DIV/0!</v>
      </c>
      <c r="K894" s="30"/>
      <c r="L894" s="30">
        <f t="shared" si="334"/>
        <v>0</v>
      </c>
      <c r="M894" s="729"/>
    </row>
    <row r="895" spans="1:13" s="44" customFormat="1" ht="60.75" customHeight="1" x14ac:dyDescent="0.25">
      <c r="A895" s="767" t="s">
        <v>267</v>
      </c>
      <c r="B895" s="155" t="s">
        <v>268</v>
      </c>
      <c r="C895" s="145" t="s">
        <v>430</v>
      </c>
      <c r="D895" s="55">
        <f>SUM(D896:D899)</f>
        <v>166443.18</v>
      </c>
      <c r="E895" s="55">
        <f t="shared" ref="E895:F895" si="358">SUM(E896:E899)</f>
        <v>154130.60999999999</v>
      </c>
      <c r="F895" s="55">
        <f t="shared" si="358"/>
        <v>116217.15</v>
      </c>
      <c r="G895" s="95">
        <f t="shared" si="353"/>
        <v>0.754</v>
      </c>
      <c r="H895" s="55">
        <f>H900+H915+H950+H960+H1010</f>
        <v>116217.15</v>
      </c>
      <c r="I895" s="95">
        <f t="shared" si="354"/>
        <v>0.754</v>
      </c>
      <c r="J895" s="95">
        <f>H895/F895</f>
        <v>1</v>
      </c>
      <c r="K895" s="55">
        <f>SUM(K896:K899)</f>
        <v>124843.83</v>
      </c>
      <c r="L895" s="24">
        <f t="shared" si="334"/>
        <v>37913.46</v>
      </c>
      <c r="M895" s="762"/>
    </row>
    <row r="896" spans="1:13" s="44" customFormat="1" ht="18.75" customHeight="1" x14ac:dyDescent="0.25">
      <c r="A896" s="767"/>
      <c r="B896" s="146" t="s">
        <v>22</v>
      </c>
      <c r="C896" s="146"/>
      <c r="D896" s="24">
        <f t="shared" ref="D896:F898" si="359">D901+D916+D951+D961+D1011</f>
        <v>0</v>
      </c>
      <c r="E896" s="24">
        <f t="shared" si="359"/>
        <v>0</v>
      </c>
      <c r="F896" s="24">
        <f t="shared" si="359"/>
        <v>0</v>
      </c>
      <c r="G896" s="78" t="e">
        <f t="shared" si="353"/>
        <v>#DIV/0!</v>
      </c>
      <c r="H896" s="24">
        <f>H901+H916+H951+H961+H1011</f>
        <v>0</v>
      </c>
      <c r="I896" s="78" t="e">
        <f t="shared" si="354"/>
        <v>#DIV/0!</v>
      </c>
      <c r="J896" s="78" t="e">
        <f>H896/F896</f>
        <v>#DIV/0!</v>
      </c>
      <c r="K896" s="24">
        <f>K901+K916+K951+K961+K1011</f>
        <v>0</v>
      </c>
      <c r="L896" s="24">
        <f t="shared" si="334"/>
        <v>0</v>
      </c>
      <c r="M896" s="762"/>
    </row>
    <row r="897" spans="1:13" s="44" customFormat="1" ht="18.75" customHeight="1" x14ac:dyDescent="0.25">
      <c r="A897" s="767"/>
      <c r="B897" s="146" t="s">
        <v>21</v>
      </c>
      <c r="C897" s="146"/>
      <c r="D897" s="24">
        <f t="shared" si="359"/>
        <v>109897</v>
      </c>
      <c r="E897" s="24">
        <f t="shared" si="359"/>
        <v>97583.75</v>
      </c>
      <c r="F897" s="24">
        <f t="shared" si="359"/>
        <v>97583.63</v>
      </c>
      <c r="G897" s="99">
        <f t="shared" si="353"/>
        <v>1</v>
      </c>
      <c r="H897" s="24">
        <f>H902+H917+H952+H962+H1012</f>
        <v>97583.63</v>
      </c>
      <c r="I897" s="99">
        <f t="shared" si="354"/>
        <v>1</v>
      </c>
      <c r="J897" s="99">
        <f>H897/F897</f>
        <v>1</v>
      </c>
      <c r="K897" s="24">
        <f>K902+K917+K952+K962+K1012</f>
        <v>96351.85</v>
      </c>
      <c r="L897" s="24">
        <f t="shared" si="334"/>
        <v>0.12</v>
      </c>
      <c r="M897" s="762"/>
    </row>
    <row r="898" spans="1:13" s="44" customFormat="1" ht="18.75" customHeight="1" x14ac:dyDescent="0.25">
      <c r="A898" s="767"/>
      <c r="B898" s="146" t="s">
        <v>41</v>
      </c>
      <c r="C898" s="146"/>
      <c r="D898" s="24">
        <f t="shared" si="359"/>
        <v>56546.18</v>
      </c>
      <c r="E898" s="24">
        <f t="shared" si="359"/>
        <v>56546.86</v>
      </c>
      <c r="F898" s="24">
        <f t="shared" si="359"/>
        <v>18633.52</v>
      </c>
      <c r="G898" s="99">
        <f>F898/E898</f>
        <v>0.33</v>
      </c>
      <c r="H898" s="24">
        <f>H903+H918+H953+H963+H1013</f>
        <v>18633.52</v>
      </c>
      <c r="I898" s="99">
        <f t="shared" si="354"/>
        <v>0.33</v>
      </c>
      <c r="J898" s="99">
        <f>H898/F898</f>
        <v>1</v>
      </c>
      <c r="K898" s="24">
        <f>K903+K918+K953+K963+K1013</f>
        <v>28491.98</v>
      </c>
      <c r="L898" s="24">
        <f t="shared" si="334"/>
        <v>37913.339999999997</v>
      </c>
      <c r="M898" s="762"/>
    </row>
    <row r="899" spans="1:13" s="44" customFormat="1" ht="18.75" customHeight="1" x14ac:dyDescent="0.25">
      <c r="A899" s="767"/>
      <c r="B899" s="146" t="s">
        <v>23</v>
      </c>
      <c r="C899" s="146"/>
      <c r="D899" s="24"/>
      <c r="E899" s="24">
        <f>E904+E919+E954+E964+E1014</f>
        <v>0</v>
      </c>
      <c r="F899" s="24">
        <f>F904+F919+F954+F964+F1014</f>
        <v>0</v>
      </c>
      <c r="G899" s="99"/>
      <c r="H899" s="24">
        <f>H904+H919+H954+H964+H1014</f>
        <v>0</v>
      </c>
      <c r="I899" s="78" t="e">
        <f t="shared" si="354"/>
        <v>#DIV/0!</v>
      </c>
      <c r="J899" s="78"/>
      <c r="K899" s="24">
        <f>K904+K919+K954+K964+K1014</f>
        <v>0</v>
      </c>
      <c r="L899" s="24">
        <f t="shared" si="334"/>
        <v>0</v>
      </c>
      <c r="M899" s="762"/>
    </row>
    <row r="900" spans="1:13" s="6" customFormat="1" ht="72.75" customHeight="1" x14ac:dyDescent="0.25">
      <c r="A900" s="590" t="s">
        <v>269</v>
      </c>
      <c r="B900" s="149" t="s">
        <v>1029</v>
      </c>
      <c r="C900" s="147" t="s">
        <v>431</v>
      </c>
      <c r="D900" s="50">
        <f>SUM(D901:D904)</f>
        <v>56.92</v>
      </c>
      <c r="E900" s="50">
        <f>SUM(E901:E904)</f>
        <v>56.92</v>
      </c>
      <c r="F900" s="50">
        <f>SUM(F901:F904)</f>
        <v>56.9</v>
      </c>
      <c r="G900" s="104">
        <f>F900/E900</f>
        <v>1</v>
      </c>
      <c r="H900" s="50">
        <f>SUM(H901:H904)</f>
        <v>56.9</v>
      </c>
      <c r="I900" s="99">
        <f t="shared" si="354"/>
        <v>1</v>
      </c>
      <c r="J900" s="104">
        <f>H900/F900</f>
        <v>1</v>
      </c>
      <c r="K900" s="50">
        <f t="shared" ref="K900:K944" si="360">E900</f>
        <v>56.92</v>
      </c>
      <c r="L900" s="24">
        <f t="shared" si="334"/>
        <v>0.02</v>
      </c>
      <c r="M900" s="487"/>
    </row>
    <row r="901" spans="1:13" s="4" customFormat="1" ht="18.75" customHeight="1" x14ac:dyDescent="0.25">
      <c r="A901" s="590"/>
      <c r="B901" s="148" t="s">
        <v>22</v>
      </c>
      <c r="C901" s="190"/>
      <c r="D901" s="24"/>
      <c r="E901" s="24"/>
      <c r="F901" s="24"/>
      <c r="G901" s="99"/>
      <c r="H901" s="24"/>
      <c r="I901" s="78" t="e">
        <f t="shared" si="354"/>
        <v>#DIV/0!</v>
      </c>
      <c r="J901" s="78"/>
      <c r="K901" s="24">
        <f t="shared" si="360"/>
        <v>0</v>
      </c>
      <c r="L901" s="24">
        <f t="shared" si="334"/>
        <v>0</v>
      </c>
      <c r="M901" s="487"/>
    </row>
    <row r="902" spans="1:13" s="4" customFormat="1" ht="18.75" customHeight="1" x14ac:dyDescent="0.25">
      <c r="A902" s="590"/>
      <c r="B902" s="148" t="s">
        <v>21</v>
      </c>
      <c r="C902" s="148"/>
      <c r="D902" s="24"/>
      <c r="E902" s="24"/>
      <c r="F902" s="24"/>
      <c r="G902" s="99"/>
      <c r="H902" s="24"/>
      <c r="I902" s="78" t="e">
        <f t="shared" si="354"/>
        <v>#DIV/0!</v>
      </c>
      <c r="J902" s="78"/>
      <c r="K902" s="24">
        <f t="shared" si="360"/>
        <v>0</v>
      </c>
      <c r="L902" s="24">
        <f t="shared" si="334"/>
        <v>0</v>
      </c>
      <c r="M902" s="487"/>
    </row>
    <row r="903" spans="1:13" s="4" customFormat="1" ht="18.75" customHeight="1" x14ac:dyDescent="0.25">
      <c r="A903" s="590"/>
      <c r="B903" s="148" t="s">
        <v>41</v>
      </c>
      <c r="C903" s="148"/>
      <c r="D903" s="24">
        <f>D908+D913</f>
        <v>56.92</v>
      </c>
      <c r="E903" s="24">
        <f>E908+E913</f>
        <v>56.92</v>
      </c>
      <c r="F903" s="24">
        <f>F908+F913</f>
        <v>56.9</v>
      </c>
      <c r="G903" s="99">
        <f>F903/E903</f>
        <v>1</v>
      </c>
      <c r="H903" s="24">
        <f>H908+H913</f>
        <v>56.9</v>
      </c>
      <c r="I903" s="99">
        <f t="shared" si="354"/>
        <v>1</v>
      </c>
      <c r="J903" s="99">
        <f>H903/F903</f>
        <v>1</v>
      </c>
      <c r="K903" s="24">
        <f t="shared" si="360"/>
        <v>56.92</v>
      </c>
      <c r="L903" s="24">
        <f t="shared" si="334"/>
        <v>0.02</v>
      </c>
      <c r="M903" s="487"/>
    </row>
    <row r="904" spans="1:13" s="4" customFormat="1" ht="18.75" customHeight="1" x14ac:dyDescent="0.25">
      <c r="A904" s="590"/>
      <c r="B904" s="148" t="s">
        <v>23</v>
      </c>
      <c r="C904" s="148"/>
      <c r="D904" s="24"/>
      <c r="E904" s="24"/>
      <c r="F904" s="24"/>
      <c r="G904" s="99"/>
      <c r="H904" s="24"/>
      <c r="I904" s="78" t="e">
        <f t="shared" si="354"/>
        <v>#DIV/0!</v>
      </c>
      <c r="J904" s="78"/>
      <c r="K904" s="24">
        <f t="shared" si="360"/>
        <v>0</v>
      </c>
      <c r="L904" s="24">
        <f t="shared" si="334"/>
        <v>0</v>
      </c>
      <c r="M904" s="487"/>
    </row>
    <row r="905" spans="1:13" s="51" customFormat="1" ht="60" customHeight="1" x14ac:dyDescent="0.25">
      <c r="A905" s="590" t="s">
        <v>777</v>
      </c>
      <c r="B905" s="149" t="s">
        <v>784</v>
      </c>
      <c r="C905" s="147" t="s">
        <v>431</v>
      </c>
      <c r="D905" s="50">
        <f>SUM(D906:D909)</f>
        <v>56.92</v>
      </c>
      <c r="E905" s="50">
        <f>SUM(E906:E909)</f>
        <v>56.92</v>
      </c>
      <c r="F905" s="50">
        <f>SUM(F906:F909)</f>
        <v>56.9</v>
      </c>
      <c r="G905" s="104">
        <f>F905/E905</f>
        <v>1</v>
      </c>
      <c r="H905" s="50">
        <f>SUM(H906:H909)</f>
        <v>56.9</v>
      </c>
      <c r="I905" s="99">
        <f t="shared" si="354"/>
        <v>1</v>
      </c>
      <c r="J905" s="104">
        <f>H905/F905</f>
        <v>1</v>
      </c>
      <c r="K905" s="24">
        <f t="shared" si="360"/>
        <v>56.92</v>
      </c>
      <c r="L905" s="24">
        <f t="shared" si="334"/>
        <v>0.02</v>
      </c>
      <c r="M905" s="487" t="s">
        <v>1363</v>
      </c>
    </row>
    <row r="906" spans="1:13" s="4" customFormat="1" x14ac:dyDescent="0.25">
      <c r="A906" s="590"/>
      <c r="B906" s="148" t="s">
        <v>22</v>
      </c>
      <c r="C906" s="148"/>
      <c r="D906" s="24"/>
      <c r="E906" s="24"/>
      <c r="F906" s="24"/>
      <c r="G906" s="99"/>
      <c r="H906" s="24"/>
      <c r="I906" s="78" t="e">
        <f t="shared" si="354"/>
        <v>#DIV/0!</v>
      </c>
      <c r="J906" s="78"/>
      <c r="K906" s="24">
        <f t="shared" si="360"/>
        <v>0</v>
      </c>
      <c r="L906" s="24">
        <f t="shared" si="334"/>
        <v>0</v>
      </c>
      <c r="M906" s="487"/>
    </row>
    <row r="907" spans="1:13" s="4" customFormat="1" x14ac:dyDescent="0.25">
      <c r="A907" s="590"/>
      <c r="B907" s="148" t="s">
        <v>21</v>
      </c>
      <c r="C907" s="148"/>
      <c r="D907" s="24"/>
      <c r="E907" s="24"/>
      <c r="F907" s="24"/>
      <c r="G907" s="99"/>
      <c r="H907" s="24"/>
      <c r="I907" s="78" t="e">
        <f t="shared" si="354"/>
        <v>#DIV/0!</v>
      </c>
      <c r="J907" s="78"/>
      <c r="K907" s="24">
        <f t="shared" si="360"/>
        <v>0</v>
      </c>
      <c r="L907" s="24">
        <f t="shared" si="334"/>
        <v>0</v>
      </c>
      <c r="M907" s="487"/>
    </row>
    <row r="908" spans="1:13" s="4" customFormat="1" x14ac:dyDescent="0.25">
      <c r="A908" s="590"/>
      <c r="B908" s="148" t="s">
        <v>41</v>
      </c>
      <c r="C908" s="148"/>
      <c r="D908" s="24">
        <v>56.92</v>
      </c>
      <c r="E908" s="24">
        <v>56.92</v>
      </c>
      <c r="F908" s="24">
        <v>56.9</v>
      </c>
      <c r="G908" s="99">
        <f>F908/E908</f>
        <v>1</v>
      </c>
      <c r="H908" s="24">
        <v>56.9</v>
      </c>
      <c r="I908" s="99">
        <f t="shared" si="354"/>
        <v>1</v>
      </c>
      <c r="J908" s="99">
        <f>H908/F908</f>
        <v>1</v>
      </c>
      <c r="K908" s="24">
        <f t="shared" si="360"/>
        <v>56.92</v>
      </c>
      <c r="L908" s="24">
        <f t="shared" si="334"/>
        <v>0.02</v>
      </c>
      <c r="M908" s="487"/>
    </row>
    <row r="909" spans="1:13" s="4" customFormat="1" x14ac:dyDescent="0.25">
      <c r="A909" s="590"/>
      <c r="B909" s="148" t="s">
        <v>23</v>
      </c>
      <c r="C909" s="148"/>
      <c r="D909" s="24"/>
      <c r="E909" s="24"/>
      <c r="F909" s="24"/>
      <c r="G909" s="99"/>
      <c r="H909" s="24"/>
      <c r="I909" s="78" t="e">
        <f t="shared" si="354"/>
        <v>#DIV/0!</v>
      </c>
      <c r="J909" s="78"/>
      <c r="K909" s="24">
        <f t="shared" si="360"/>
        <v>0</v>
      </c>
      <c r="L909" s="24">
        <f t="shared" si="334"/>
        <v>0</v>
      </c>
      <c r="M909" s="487"/>
    </row>
    <row r="910" spans="1:13" s="51" customFormat="1" ht="60" customHeight="1" x14ac:dyDescent="0.25">
      <c r="A910" s="590" t="s">
        <v>1016</v>
      </c>
      <c r="B910" s="149" t="s">
        <v>1030</v>
      </c>
      <c r="C910" s="147" t="s">
        <v>431</v>
      </c>
      <c r="D910" s="50">
        <f>SUM(D911:D914)</f>
        <v>0</v>
      </c>
      <c r="E910" s="50">
        <f>SUM(E911:E914)</f>
        <v>0</v>
      </c>
      <c r="F910" s="50">
        <f>SUM(F911:F914)</f>
        <v>0</v>
      </c>
      <c r="G910" s="98" t="e">
        <f>F910/E910</f>
        <v>#DIV/0!</v>
      </c>
      <c r="H910" s="50">
        <f>SUM(H911:H914)</f>
        <v>0</v>
      </c>
      <c r="I910" s="78" t="e">
        <f t="shared" si="354"/>
        <v>#DIV/0!</v>
      </c>
      <c r="J910" s="98" t="e">
        <f>H910/F910</f>
        <v>#DIV/0!</v>
      </c>
      <c r="K910" s="33">
        <f t="shared" si="360"/>
        <v>0</v>
      </c>
      <c r="L910" s="24">
        <f t="shared" si="334"/>
        <v>0</v>
      </c>
      <c r="M910" s="487"/>
    </row>
    <row r="911" spans="1:13" s="4" customFormat="1" x14ac:dyDescent="0.25">
      <c r="A911" s="590"/>
      <c r="B911" s="148" t="s">
        <v>22</v>
      </c>
      <c r="C911" s="148"/>
      <c r="D911" s="24"/>
      <c r="E911" s="24"/>
      <c r="F911" s="24"/>
      <c r="G911" s="99"/>
      <c r="H911" s="24"/>
      <c r="I911" s="78" t="e">
        <f t="shared" si="354"/>
        <v>#DIV/0!</v>
      </c>
      <c r="J911" s="78"/>
      <c r="K911" s="33">
        <f t="shared" si="360"/>
        <v>0</v>
      </c>
      <c r="L911" s="24">
        <f t="shared" si="334"/>
        <v>0</v>
      </c>
      <c r="M911" s="487"/>
    </row>
    <row r="912" spans="1:13" s="4" customFormat="1" x14ac:dyDescent="0.25">
      <c r="A912" s="590"/>
      <c r="B912" s="148" t="s">
        <v>21</v>
      </c>
      <c r="C912" s="148"/>
      <c r="D912" s="24"/>
      <c r="E912" s="24"/>
      <c r="F912" s="24"/>
      <c r="G912" s="99"/>
      <c r="H912" s="24"/>
      <c r="I912" s="78" t="e">
        <f t="shared" si="354"/>
        <v>#DIV/0!</v>
      </c>
      <c r="J912" s="78"/>
      <c r="K912" s="33">
        <f t="shared" si="360"/>
        <v>0</v>
      </c>
      <c r="L912" s="24">
        <f t="shared" si="334"/>
        <v>0</v>
      </c>
      <c r="M912" s="487"/>
    </row>
    <row r="913" spans="1:13" s="4" customFormat="1" x14ac:dyDescent="0.25">
      <c r="A913" s="590"/>
      <c r="B913" s="148" t="s">
        <v>41</v>
      </c>
      <c r="C913" s="148"/>
      <c r="D913" s="24">
        <v>0</v>
      </c>
      <c r="E913" s="24">
        <v>0</v>
      </c>
      <c r="F913" s="24"/>
      <c r="G913" s="99">
        <v>0</v>
      </c>
      <c r="H913" s="24"/>
      <c r="I913" s="78">
        <v>0</v>
      </c>
      <c r="J913" s="78" t="e">
        <f>H913/F913</f>
        <v>#DIV/0!</v>
      </c>
      <c r="K913" s="33">
        <f t="shared" si="360"/>
        <v>0</v>
      </c>
      <c r="L913" s="24">
        <f t="shared" ref="L913:L976" si="361">E913-H913</f>
        <v>0</v>
      </c>
      <c r="M913" s="487"/>
    </row>
    <row r="914" spans="1:13" s="4" customFormat="1" x14ac:dyDescent="0.25">
      <c r="A914" s="590"/>
      <c r="B914" s="148" t="s">
        <v>23</v>
      </c>
      <c r="C914" s="148"/>
      <c r="D914" s="24"/>
      <c r="E914" s="24"/>
      <c r="F914" s="24"/>
      <c r="G914" s="99"/>
      <c r="H914" s="24"/>
      <c r="I914" s="78" t="e">
        <f t="shared" si="354"/>
        <v>#DIV/0!</v>
      </c>
      <c r="J914" s="78"/>
      <c r="K914" s="33">
        <f t="shared" si="360"/>
        <v>0</v>
      </c>
      <c r="L914" s="24">
        <f t="shared" si="361"/>
        <v>0</v>
      </c>
      <c r="M914" s="487"/>
    </row>
    <row r="915" spans="1:13" s="51" customFormat="1" ht="74.25" customHeight="1" x14ac:dyDescent="0.25">
      <c r="A915" s="590" t="s">
        <v>270</v>
      </c>
      <c r="B915" s="149" t="s">
        <v>432</v>
      </c>
      <c r="C915" s="147" t="s">
        <v>431</v>
      </c>
      <c r="D915" s="50">
        <f>SUM(D916:D919)</f>
        <v>80179.539999999994</v>
      </c>
      <c r="E915" s="50">
        <f>SUM(E916:E919)</f>
        <v>80179.539999999994</v>
      </c>
      <c r="F915" s="50">
        <f>SUM(F916:F919)</f>
        <v>70256.850000000006</v>
      </c>
      <c r="G915" s="104">
        <f>F915/E915</f>
        <v>0.876</v>
      </c>
      <c r="H915" s="50">
        <f>SUM(H916:H919)</f>
        <v>70256.850000000006</v>
      </c>
      <c r="I915" s="99">
        <f t="shared" si="354"/>
        <v>0.876</v>
      </c>
      <c r="J915" s="104">
        <f>H915/F915</f>
        <v>1</v>
      </c>
      <c r="K915" s="50">
        <f>SUM(K916:K919)</f>
        <v>80179.42</v>
      </c>
      <c r="L915" s="24">
        <f t="shared" si="361"/>
        <v>9922.69</v>
      </c>
      <c r="M915" s="487"/>
    </row>
    <row r="916" spans="1:13" s="4" customFormat="1" x14ac:dyDescent="0.25">
      <c r="A916" s="590"/>
      <c r="B916" s="148" t="s">
        <v>22</v>
      </c>
      <c r="C916" s="148"/>
      <c r="D916" s="24">
        <f>D921+D926+D931+D936+D941+D946</f>
        <v>0</v>
      </c>
      <c r="E916" s="24">
        <f t="shared" ref="E916:H919" si="362">E921+E926+E931+E936+E941+E946</f>
        <v>0</v>
      </c>
      <c r="F916" s="24">
        <f t="shared" si="362"/>
        <v>0</v>
      </c>
      <c r="G916" s="78" t="e">
        <f>F916/E916</f>
        <v>#DIV/0!</v>
      </c>
      <c r="H916" s="24">
        <f t="shared" si="362"/>
        <v>0</v>
      </c>
      <c r="I916" s="78" t="e">
        <f t="shared" si="354"/>
        <v>#DIV/0!</v>
      </c>
      <c r="J916" s="78"/>
      <c r="K916" s="24">
        <f>K921+K926+K931+K936+K941+K946</f>
        <v>0</v>
      </c>
      <c r="L916" s="24">
        <f t="shared" si="361"/>
        <v>0</v>
      </c>
      <c r="M916" s="487"/>
    </row>
    <row r="917" spans="1:13" s="4" customFormat="1" x14ac:dyDescent="0.25">
      <c r="A917" s="590"/>
      <c r="B917" s="148" t="s">
        <v>21</v>
      </c>
      <c r="C917" s="148"/>
      <c r="D917" s="24">
        <f>D922+D927+D932+D937+D942+D947</f>
        <v>55608</v>
      </c>
      <c r="E917" s="24">
        <f>E922+E927+E932+E937+E942+E947</f>
        <v>55608</v>
      </c>
      <c r="F917" s="24">
        <f t="shared" si="362"/>
        <v>55607.88</v>
      </c>
      <c r="G917" s="99">
        <f>F917/E917</f>
        <v>1</v>
      </c>
      <c r="H917" s="24">
        <f t="shared" si="362"/>
        <v>55607.88</v>
      </c>
      <c r="I917" s="99">
        <f t="shared" si="354"/>
        <v>1</v>
      </c>
      <c r="J917" s="99">
        <f>H917/F917</f>
        <v>1</v>
      </c>
      <c r="K917" s="24">
        <f t="shared" ref="K917:K919" si="363">K922+K927+K932+K937+K942+K947</f>
        <v>55607.88</v>
      </c>
      <c r="L917" s="24">
        <f t="shared" si="361"/>
        <v>0.12</v>
      </c>
      <c r="M917" s="487"/>
    </row>
    <row r="918" spans="1:13" s="4" customFormat="1" x14ac:dyDescent="0.25">
      <c r="A918" s="590"/>
      <c r="B918" s="148" t="s">
        <v>41</v>
      </c>
      <c r="C918" s="148"/>
      <c r="D918" s="24">
        <f>D923+D928+D933+D938+D943+D948</f>
        <v>24571.54</v>
      </c>
      <c r="E918" s="24">
        <f>E923+E928+E933+E938+E943+E948</f>
        <v>24571.54</v>
      </c>
      <c r="F918" s="24">
        <f t="shared" si="362"/>
        <v>14648.97</v>
      </c>
      <c r="G918" s="99">
        <f>F918/E918</f>
        <v>0.59599999999999997</v>
      </c>
      <c r="H918" s="24">
        <f t="shared" si="362"/>
        <v>14648.97</v>
      </c>
      <c r="I918" s="99">
        <f t="shared" si="354"/>
        <v>0.59599999999999997</v>
      </c>
      <c r="J918" s="99">
        <f>H918/F918</f>
        <v>1</v>
      </c>
      <c r="K918" s="24">
        <f t="shared" si="363"/>
        <v>24571.54</v>
      </c>
      <c r="L918" s="24">
        <f t="shared" si="361"/>
        <v>9922.57</v>
      </c>
      <c r="M918" s="487"/>
    </row>
    <row r="919" spans="1:13" s="4" customFormat="1" x14ac:dyDescent="0.25">
      <c r="A919" s="590"/>
      <c r="B919" s="148" t="s">
        <v>23</v>
      </c>
      <c r="C919" s="148"/>
      <c r="D919" s="24"/>
      <c r="E919" s="24"/>
      <c r="F919" s="24">
        <f t="shared" si="362"/>
        <v>0</v>
      </c>
      <c r="G919" s="99"/>
      <c r="H919" s="24">
        <f t="shared" si="362"/>
        <v>0</v>
      </c>
      <c r="I919" s="78" t="e">
        <f t="shared" si="354"/>
        <v>#DIV/0!</v>
      </c>
      <c r="J919" s="78"/>
      <c r="K919" s="24">
        <f t="shared" si="363"/>
        <v>0</v>
      </c>
      <c r="L919" s="24">
        <f t="shared" si="361"/>
        <v>0</v>
      </c>
      <c r="M919" s="487"/>
    </row>
    <row r="920" spans="1:13" s="51" customFormat="1" ht="48" customHeight="1" x14ac:dyDescent="0.25">
      <c r="A920" s="590" t="s">
        <v>778</v>
      </c>
      <c r="B920" s="149" t="s">
        <v>784</v>
      </c>
      <c r="C920" s="147" t="s">
        <v>431</v>
      </c>
      <c r="D920" s="50">
        <f>SUM(D921:D924)</f>
        <v>6476.39</v>
      </c>
      <c r="E920" s="50">
        <f>SUM(E921:E924)</f>
        <v>6476.39</v>
      </c>
      <c r="F920" s="50">
        <f>SUM(F921:F924)</f>
        <v>6200.05</v>
      </c>
      <c r="G920" s="104">
        <f>F920/E920</f>
        <v>0.95699999999999996</v>
      </c>
      <c r="H920" s="50">
        <f>SUM(H921:H924)</f>
        <v>6200.05</v>
      </c>
      <c r="I920" s="99">
        <f t="shared" si="354"/>
        <v>0.95699999999999996</v>
      </c>
      <c r="J920" s="104">
        <f>H920/F920</f>
        <v>1</v>
      </c>
      <c r="K920" s="24">
        <f t="shared" si="360"/>
        <v>6476.39</v>
      </c>
      <c r="L920" s="24">
        <f t="shared" si="361"/>
        <v>276.33999999999997</v>
      </c>
      <c r="M920" s="487" t="s">
        <v>1364</v>
      </c>
    </row>
    <row r="921" spans="1:13" s="4" customFormat="1" x14ac:dyDescent="0.25">
      <c r="A921" s="590"/>
      <c r="B921" s="148" t="s">
        <v>22</v>
      </c>
      <c r="C921" s="148"/>
      <c r="D921" s="24"/>
      <c r="E921" s="24"/>
      <c r="F921" s="24"/>
      <c r="G921" s="99"/>
      <c r="H921" s="24"/>
      <c r="I921" s="78" t="e">
        <f t="shared" si="354"/>
        <v>#DIV/0!</v>
      </c>
      <c r="J921" s="99"/>
      <c r="K921" s="24">
        <f t="shared" si="360"/>
        <v>0</v>
      </c>
      <c r="L921" s="24">
        <f t="shared" si="361"/>
        <v>0</v>
      </c>
      <c r="M921" s="487"/>
    </row>
    <row r="922" spans="1:13" s="4" customFormat="1" x14ac:dyDescent="0.25">
      <c r="A922" s="590"/>
      <c r="B922" s="148" t="s">
        <v>21</v>
      </c>
      <c r="C922" s="148"/>
      <c r="D922" s="24"/>
      <c r="E922" s="24"/>
      <c r="F922" s="24">
        <f>H922</f>
        <v>0</v>
      </c>
      <c r="G922" s="78" t="e">
        <f>F922/E922</f>
        <v>#DIV/0!</v>
      </c>
      <c r="H922" s="24">
        <v>0</v>
      </c>
      <c r="I922" s="78" t="e">
        <f t="shared" si="354"/>
        <v>#DIV/0!</v>
      </c>
      <c r="J922" s="78" t="e">
        <f>H922/F922</f>
        <v>#DIV/0!</v>
      </c>
      <c r="K922" s="24">
        <f t="shared" si="360"/>
        <v>0</v>
      </c>
      <c r="L922" s="24">
        <f t="shared" si="361"/>
        <v>0</v>
      </c>
      <c r="M922" s="487"/>
    </row>
    <row r="923" spans="1:13" s="4" customFormat="1" x14ac:dyDescent="0.25">
      <c r="A923" s="590"/>
      <c r="B923" s="148" t="s">
        <v>41</v>
      </c>
      <c r="C923" s="148"/>
      <c r="D923" s="24">
        <v>6476.39</v>
      </c>
      <c r="E923" s="24">
        <v>6476.39</v>
      </c>
      <c r="F923" s="24">
        <v>6200.05</v>
      </c>
      <c r="G923" s="99">
        <f>F923/E923</f>
        <v>0.95699999999999996</v>
      </c>
      <c r="H923" s="24">
        <v>6200.05</v>
      </c>
      <c r="I923" s="99">
        <f t="shared" si="354"/>
        <v>0.95699999999999996</v>
      </c>
      <c r="J923" s="99">
        <f>H923/F923</f>
        <v>1</v>
      </c>
      <c r="K923" s="24">
        <f t="shared" si="360"/>
        <v>6476.39</v>
      </c>
      <c r="L923" s="24">
        <f t="shared" si="361"/>
        <v>276.33999999999997</v>
      </c>
      <c r="M923" s="487"/>
    </row>
    <row r="924" spans="1:13" s="4" customFormat="1" ht="39" customHeight="1" x14ac:dyDescent="0.25">
      <c r="A924" s="590"/>
      <c r="B924" s="148" t="s">
        <v>23</v>
      </c>
      <c r="C924" s="148"/>
      <c r="D924" s="24"/>
      <c r="E924" s="24"/>
      <c r="F924" s="24"/>
      <c r="G924" s="99"/>
      <c r="H924" s="24"/>
      <c r="I924" s="78" t="e">
        <f t="shared" si="354"/>
        <v>#DIV/0!</v>
      </c>
      <c r="J924" s="78"/>
      <c r="K924" s="24">
        <f t="shared" si="360"/>
        <v>0</v>
      </c>
      <c r="L924" s="24">
        <f t="shared" si="361"/>
        <v>0</v>
      </c>
      <c r="M924" s="487"/>
    </row>
    <row r="925" spans="1:13" s="51" customFormat="1" ht="63.75" customHeight="1" x14ac:dyDescent="0.25">
      <c r="A925" s="590" t="s">
        <v>779</v>
      </c>
      <c r="B925" s="149" t="s">
        <v>785</v>
      </c>
      <c r="C925" s="147" t="s">
        <v>431</v>
      </c>
      <c r="D925" s="50">
        <f>SUM(D926:D929)</f>
        <v>2596.11</v>
      </c>
      <c r="E925" s="50">
        <f>SUM(E926:E929)</f>
        <v>2596.11</v>
      </c>
      <c r="F925" s="50">
        <f>SUM(F926:F929)</f>
        <v>0</v>
      </c>
      <c r="G925" s="104">
        <f>F925/E925</f>
        <v>0</v>
      </c>
      <c r="H925" s="50">
        <f>SUM(H926:H929)</f>
        <v>0</v>
      </c>
      <c r="I925" s="99">
        <f t="shared" si="354"/>
        <v>0</v>
      </c>
      <c r="J925" s="98" t="e">
        <f>H925/F925</f>
        <v>#DIV/0!</v>
      </c>
      <c r="K925" s="24">
        <f t="shared" si="360"/>
        <v>2596.11</v>
      </c>
      <c r="L925" s="24">
        <f t="shared" si="361"/>
        <v>2596.11</v>
      </c>
      <c r="M925" s="487" t="s">
        <v>1133</v>
      </c>
    </row>
    <row r="926" spans="1:13" s="4" customFormat="1" x14ac:dyDescent="0.25">
      <c r="A926" s="590"/>
      <c r="B926" s="148" t="s">
        <v>22</v>
      </c>
      <c r="C926" s="148"/>
      <c r="D926" s="24"/>
      <c r="E926" s="24"/>
      <c r="F926" s="24"/>
      <c r="G926" s="99"/>
      <c r="H926" s="24"/>
      <c r="I926" s="78" t="e">
        <f t="shared" si="354"/>
        <v>#DIV/0!</v>
      </c>
      <c r="J926" s="78"/>
      <c r="K926" s="24">
        <f t="shared" si="360"/>
        <v>0</v>
      </c>
      <c r="L926" s="24">
        <f t="shared" si="361"/>
        <v>0</v>
      </c>
      <c r="M926" s="487"/>
    </row>
    <row r="927" spans="1:13" s="4" customFormat="1" x14ac:dyDescent="0.25">
      <c r="A927" s="590"/>
      <c r="B927" s="148" t="s">
        <v>21</v>
      </c>
      <c r="C927" s="148"/>
      <c r="D927" s="24"/>
      <c r="E927" s="24"/>
      <c r="F927" s="24">
        <f>H927</f>
        <v>0</v>
      </c>
      <c r="G927" s="78" t="e">
        <f>F927/E927</f>
        <v>#DIV/0!</v>
      </c>
      <c r="H927" s="24">
        <v>0</v>
      </c>
      <c r="I927" s="78" t="e">
        <f t="shared" si="354"/>
        <v>#DIV/0!</v>
      </c>
      <c r="J927" s="78" t="e">
        <f>H927/F927</f>
        <v>#DIV/0!</v>
      </c>
      <c r="K927" s="24">
        <f t="shared" si="360"/>
        <v>0</v>
      </c>
      <c r="L927" s="24">
        <f t="shared" si="361"/>
        <v>0</v>
      </c>
      <c r="M927" s="487"/>
    </row>
    <row r="928" spans="1:13" s="4" customFormat="1" x14ac:dyDescent="0.25">
      <c r="A928" s="590"/>
      <c r="B928" s="148" t="s">
        <v>41</v>
      </c>
      <c r="C928" s="148"/>
      <c r="D928" s="24">
        <v>2596.11</v>
      </c>
      <c r="E928" s="24">
        <v>2596.11</v>
      </c>
      <c r="F928" s="24">
        <f>H928</f>
        <v>0</v>
      </c>
      <c r="G928" s="99">
        <f>F928/E928</f>
        <v>0</v>
      </c>
      <c r="H928" s="24">
        <v>0</v>
      </c>
      <c r="I928" s="99">
        <f t="shared" si="354"/>
        <v>0</v>
      </c>
      <c r="J928" s="78" t="e">
        <f>H928/F928</f>
        <v>#DIV/0!</v>
      </c>
      <c r="K928" s="24">
        <f t="shared" si="360"/>
        <v>2596.11</v>
      </c>
      <c r="L928" s="24">
        <f t="shared" si="361"/>
        <v>2596.11</v>
      </c>
      <c r="M928" s="487"/>
    </row>
    <row r="929" spans="1:13" s="4" customFormat="1" x14ac:dyDescent="0.25">
      <c r="A929" s="590"/>
      <c r="B929" s="148" t="s">
        <v>23</v>
      </c>
      <c r="C929" s="148"/>
      <c r="D929" s="24"/>
      <c r="E929" s="24"/>
      <c r="F929" s="24"/>
      <c r="G929" s="99"/>
      <c r="H929" s="24"/>
      <c r="I929" s="78" t="e">
        <f t="shared" si="354"/>
        <v>#DIV/0!</v>
      </c>
      <c r="J929" s="78"/>
      <c r="K929" s="24">
        <f t="shared" si="360"/>
        <v>0</v>
      </c>
      <c r="L929" s="24">
        <f t="shared" si="361"/>
        <v>0</v>
      </c>
      <c r="M929" s="487"/>
    </row>
    <row r="930" spans="1:13" s="51" customFormat="1" ht="57.75" customHeight="1" x14ac:dyDescent="0.25">
      <c r="A930" s="590" t="s">
        <v>780</v>
      </c>
      <c r="B930" s="149" t="s">
        <v>786</v>
      </c>
      <c r="C930" s="147" t="s">
        <v>431</v>
      </c>
      <c r="D930" s="50">
        <f>SUM(D931:D934)</f>
        <v>2166</v>
      </c>
      <c r="E930" s="50">
        <f>SUM(E931:E934)</f>
        <v>2166</v>
      </c>
      <c r="F930" s="50">
        <f>SUM(F931:F934)</f>
        <v>0</v>
      </c>
      <c r="G930" s="104">
        <f>F930/E930</f>
        <v>0</v>
      </c>
      <c r="H930" s="50">
        <f>SUM(H931:H934)</f>
        <v>0</v>
      </c>
      <c r="I930" s="99">
        <f t="shared" si="354"/>
        <v>0</v>
      </c>
      <c r="J930" s="98" t="e">
        <f>H930/F930</f>
        <v>#DIV/0!</v>
      </c>
      <c r="K930" s="24">
        <f t="shared" si="360"/>
        <v>2166</v>
      </c>
      <c r="L930" s="24">
        <f t="shared" si="361"/>
        <v>2166</v>
      </c>
      <c r="M930" s="487" t="s">
        <v>1134</v>
      </c>
    </row>
    <row r="931" spans="1:13" s="4" customFormat="1" x14ac:dyDescent="0.25">
      <c r="A931" s="590"/>
      <c r="B931" s="148" t="s">
        <v>22</v>
      </c>
      <c r="C931" s="148"/>
      <c r="D931" s="24"/>
      <c r="E931" s="24"/>
      <c r="F931" s="24"/>
      <c r="G931" s="99"/>
      <c r="H931" s="24"/>
      <c r="I931" s="78" t="e">
        <f t="shared" si="354"/>
        <v>#DIV/0!</v>
      </c>
      <c r="J931" s="78"/>
      <c r="K931" s="24">
        <f t="shared" si="360"/>
        <v>0</v>
      </c>
      <c r="L931" s="24">
        <f t="shared" si="361"/>
        <v>0</v>
      </c>
      <c r="M931" s="487"/>
    </row>
    <row r="932" spans="1:13" s="4" customFormat="1" x14ac:dyDescent="0.25">
      <c r="A932" s="590"/>
      <c r="B932" s="148" t="s">
        <v>21</v>
      </c>
      <c r="C932" s="148"/>
      <c r="D932" s="24"/>
      <c r="E932" s="24"/>
      <c r="F932" s="24">
        <f>H932</f>
        <v>0</v>
      </c>
      <c r="G932" s="78" t="e">
        <f>F932/E932</f>
        <v>#DIV/0!</v>
      </c>
      <c r="H932" s="24">
        <v>0</v>
      </c>
      <c r="I932" s="78" t="e">
        <f t="shared" si="354"/>
        <v>#DIV/0!</v>
      </c>
      <c r="J932" s="78" t="e">
        <f>H932/F932</f>
        <v>#DIV/0!</v>
      </c>
      <c r="K932" s="24">
        <f t="shared" si="360"/>
        <v>0</v>
      </c>
      <c r="L932" s="24">
        <f t="shared" si="361"/>
        <v>0</v>
      </c>
      <c r="M932" s="487"/>
    </row>
    <row r="933" spans="1:13" s="4" customFormat="1" x14ac:dyDescent="0.25">
      <c r="A933" s="590"/>
      <c r="B933" s="148" t="s">
        <v>41</v>
      </c>
      <c r="C933" s="148"/>
      <c r="D933" s="24">
        <v>2166</v>
      </c>
      <c r="E933" s="24">
        <v>2166</v>
      </c>
      <c r="F933" s="24">
        <f>H933</f>
        <v>0</v>
      </c>
      <c r="G933" s="99">
        <f>F933/E933</f>
        <v>0</v>
      </c>
      <c r="H933" s="24">
        <v>0</v>
      </c>
      <c r="I933" s="99">
        <f t="shared" si="354"/>
        <v>0</v>
      </c>
      <c r="J933" s="78" t="e">
        <f>H933/F933</f>
        <v>#DIV/0!</v>
      </c>
      <c r="K933" s="24">
        <f t="shared" si="360"/>
        <v>2166</v>
      </c>
      <c r="L933" s="24">
        <f t="shared" si="361"/>
        <v>2166</v>
      </c>
      <c r="M933" s="487"/>
    </row>
    <row r="934" spans="1:13" s="4" customFormat="1" x14ac:dyDescent="0.25">
      <c r="A934" s="590"/>
      <c r="B934" s="148" t="s">
        <v>23</v>
      </c>
      <c r="C934" s="148"/>
      <c r="D934" s="24"/>
      <c r="E934" s="24"/>
      <c r="F934" s="24"/>
      <c r="G934" s="99"/>
      <c r="H934" s="24"/>
      <c r="I934" s="78" t="e">
        <f t="shared" si="354"/>
        <v>#DIV/0!</v>
      </c>
      <c r="J934" s="78"/>
      <c r="K934" s="24">
        <f t="shared" si="360"/>
        <v>0</v>
      </c>
      <c r="L934" s="24">
        <f t="shared" si="361"/>
        <v>0</v>
      </c>
      <c r="M934" s="487"/>
    </row>
    <row r="935" spans="1:13" s="51" customFormat="1" ht="37.5" x14ac:dyDescent="0.25">
      <c r="A935" s="590" t="s">
        <v>781</v>
      </c>
      <c r="B935" s="149" t="s">
        <v>787</v>
      </c>
      <c r="C935" s="147" t="s">
        <v>431</v>
      </c>
      <c r="D935" s="50">
        <f>SUM(D936:D939)</f>
        <v>4808.67</v>
      </c>
      <c r="E935" s="50">
        <f>SUM(E936:E939)</f>
        <v>4808.67</v>
      </c>
      <c r="F935" s="50">
        <f>SUM(F936:F939)</f>
        <v>0</v>
      </c>
      <c r="G935" s="104">
        <f>F935/E935</f>
        <v>0</v>
      </c>
      <c r="H935" s="50">
        <f>SUM(H936:H939)</f>
        <v>0</v>
      </c>
      <c r="I935" s="99">
        <f t="shared" si="354"/>
        <v>0</v>
      </c>
      <c r="J935" s="98" t="e">
        <f>H935/F935</f>
        <v>#DIV/0!</v>
      </c>
      <c r="K935" s="24">
        <f t="shared" si="360"/>
        <v>4808.67</v>
      </c>
      <c r="L935" s="24">
        <f t="shared" si="361"/>
        <v>4808.67</v>
      </c>
      <c r="M935" s="487" t="s">
        <v>1135</v>
      </c>
    </row>
    <row r="936" spans="1:13" s="4" customFormat="1" x14ac:dyDescent="0.25">
      <c r="A936" s="590"/>
      <c r="B936" s="148" t="s">
        <v>22</v>
      </c>
      <c r="C936" s="148"/>
      <c r="D936" s="24"/>
      <c r="E936" s="24"/>
      <c r="F936" s="24"/>
      <c r="G936" s="99"/>
      <c r="H936" s="24"/>
      <c r="I936" s="78" t="e">
        <f t="shared" si="354"/>
        <v>#DIV/0!</v>
      </c>
      <c r="J936" s="78"/>
      <c r="K936" s="24">
        <f t="shared" si="360"/>
        <v>0</v>
      </c>
      <c r="L936" s="24">
        <f t="shared" si="361"/>
        <v>0</v>
      </c>
      <c r="M936" s="487"/>
    </row>
    <row r="937" spans="1:13" s="4" customFormat="1" x14ac:dyDescent="0.25">
      <c r="A937" s="590"/>
      <c r="B937" s="148" t="s">
        <v>21</v>
      </c>
      <c r="C937" s="148"/>
      <c r="D937" s="24"/>
      <c r="E937" s="24"/>
      <c r="F937" s="24">
        <f>H937</f>
        <v>0</v>
      </c>
      <c r="G937" s="78" t="e">
        <f>F937/E937</f>
        <v>#DIV/0!</v>
      </c>
      <c r="H937" s="24">
        <v>0</v>
      </c>
      <c r="I937" s="78" t="e">
        <f t="shared" si="354"/>
        <v>#DIV/0!</v>
      </c>
      <c r="J937" s="78" t="e">
        <f>H937/F937</f>
        <v>#DIV/0!</v>
      </c>
      <c r="K937" s="24">
        <f t="shared" si="360"/>
        <v>0</v>
      </c>
      <c r="L937" s="24">
        <f t="shared" si="361"/>
        <v>0</v>
      </c>
      <c r="M937" s="487"/>
    </row>
    <row r="938" spans="1:13" s="4" customFormat="1" x14ac:dyDescent="0.25">
      <c r="A938" s="590"/>
      <c r="B938" s="148" t="s">
        <v>41</v>
      </c>
      <c r="C938" s="148"/>
      <c r="D938" s="24">
        <v>4808.67</v>
      </c>
      <c r="E938" s="24">
        <v>4808.67</v>
      </c>
      <c r="F938" s="24">
        <f>H938</f>
        <v>0</v>
      </c>
      <c r="G938" s="99">
        <f>F938/E938</f>
        <v>0</v>
      </c>
      <c r="H938" s="24">
        <v>0</v>
      </c>
      <c r="I938" s="99">
        <f t="shared" si="354"/>
        <v>0</v>
      </c>
      <c r="J938" s="78" t="e">
        <f>H938/F938</f>
        <v>#DIV/0!</v>
      </c>
      <c r="K938" s="24">
        <f t="shared" si="360"/>
        <v>4808.67</v>
      </c>
      <c r="L938" s="24">
        <f t="shared" si="361"/>
        <v>4808.67</v>
      </c>
      <c r="M938" s="487"/>
    </row>
    <row r="939" spans="1:13" s="4" customFormat="1" x14ac:dyDescent="0.25">
      <c r="A939" s="590"/>
      <c r="B939" s="148" t="s">
        <v>23</v>
      </c>
      <c r="C939" s="148"/>
      <c r="D939" s="24"/>
      <c r="E939" s="24"/>
      <c r="F939" s="24"/>
      <c r="G939" s="99"/>
      <c r="H939" s="24"/>
      <c r="I939" s="78" t="e">
        <f t="shared" si="354"/>
        <v>#DIV/0!</v>
      </c>
      <c r="J939" s="78"/>
      <c r="K939" s="24">
        <f t="shared" si="360"/>
        <v>0</v>
      </c>
      <c r="L939" s="24">
        <f t="shared" si="361"/>
        <v>0</v>
      </c>
      <c r="M939" s="487"/>
    </row>
    <row r="940" spans="1:13" s="51" customFormat="1" ht="44.25" customHeight="1" x14ac:dyDescent="0.25">
      <c r="A940" s="590" t="s">
        <v>782</v>
      </c>
      <c r="B940" s="149" t="s">
        <v>788</v>
      </c>
      <c r="C940" s="147" t="s">
        <v>431</v>
      </c>
      <c r="D940" s="50">
        <f>SUM(D941:D944)</f>
        <v>2345.7199999999998</v>
      </c>
      <c r="E940" s="50">
        <f>SUM(E941:E944)</f>
        <v>2345.7199999999998</v>
      </c>
      <c r="F940" s="50">
        <f>SUM(F941:F944)</f>
        <v>2270.27</v>
      </c>
      <c r="G940" s="104">
        <f>F940/E940</f>
        <v>0.96799999999999997</v>
      </c>
      <c r="H940" s="50">
        <f>SUM(H941:H944)</f>
        <v>2270.27</v>
      </c>
      <c r="I940" s="99">
        <f t="shared" si="354"/>
        <v>0.96799999999999997</v>
      </c>
      <c r="J940" s="104">
        <f>H940/F940</f>
        <v>1</v>
      </c>
      <c r="K940" s="24">
        <f t="shared" si="360"/>
        <v>2345.7199999999998</v>
      </c>
      <c r="L940" s="24">
        <f t="shared" si="361"/>
        <v>75.45</v>
      </c>
      <c r="M940" s="487" t="s">
        <v>1365</v>
      </c>
    </row>
    <row r="941" spans="1:13" s="4" customFormat="1" x14ac:dyDescent="0.25">
      <c r="A941" s="590"/>
      <c r="B941" s="148" t="s">
        <v>22</v>
      </c>
      <c r="C941" s="148"/>
      <c r="D941" s="24"/>
      <c r="E941" s="24"/>
      <c r="F941" s="24"/>
      <c r="G941" s="99"/>
      <c r="H941" s="24"/>
      <c r="I941" s="78" t="e">
        <f t="shared" si="354"/>
        <v>#DIV/0!</v>
      </c>
      <c r="J941" s="78"/>
      <c r="K941" s="24">
        <f t="shared" si="360"/>
        <v>0</v>
      </c>
      <c r="L941" s="24">
        <f t="shared" si="361"/>
        <v>0</v>
      </c>
      <c r="M941" s="487"/>
    </row>
    <row r="942" spans="1:13" s="4" customFormat="1" x14ac:dyDescent="0.25">
      <c r="A942" s="590"/>
      <c r="B942" s="148" t="s">
        <v>21</v>
      </c>
      <c r="C942" s="148"/>
      <c r="D942" s="24"/>
      <c r="E942" s="24"/>
      <c r="F942" s="24">
        <f>H942</f>
        <v>0</v>
      </c>
      <c r="G942" s="78" t="e">
        <f>F942/E942</f>
        <v>#DIV/0!</v>
      </c>
      <c r="H942" s="24">
        <v>0</v>
      </c>
      <c r="I942" s="78" t="e">
        <f t="shared" si="354"/>
        <v>#DIV/0!</v>
      </c>
      <c r="J942" s="78" t="e">
        <f>H942/F942</f>
        <v>#DIV/0!</v>
      </c>
      <c r="K942" s="24">
        <f t="shared" si="360"/>
        <v>0</v>
      </c>
      <c r="L942" s="24">
        <f t="shared" si="361"/>
        <v>0</v>
      </c>
      <c r="M942" s="487"/>
    </row>
    <row r="943" spans="1:13" s="4" customFormat="1" x14ac:dyDescent="0.25">
      <c r="A943" s="590"/>
      <c r="B943" s="148" t="s">
        <v>41</v>
      </c>
      <c r="C943" s="148"/>
      <c r="D943" s="24">
        <v>2345.7199999999998</v>
      </c>
      <c r="E943" s="24">
        <v>2345.7199999999998</v>
      </c>
      <c r="F943" s="24">
        <v>2270.27</v>
      </c>
      <c r="G943" s="99">
        <f>F943/E943</f>
        <v>0.96799999999999997</v>
      </c>
      <c r="H943" s="24">
        <v>2270.27</v>
      </c>
      <c r="I943" s="99">
        <f t="shared" si="354"/>
        <v>0.96799999999999997</v>
      </c>
      <c r="J943" s="99">
        <f>H943/F943</f>
        <v>1</v>
      </c>
      <c r="K943" s="24">
        <f t="shared" si="360"/>
        <v>2345.7199999999998</v>
      </c>
      <c r="L943" s="24">
        <f t="shared" si="361"/>
        <v>75.45</v>
      </c>
      <c r="M943" s="487"/>
    </row>
    <row r="944" spans="1:13" s="4" customFormat="1" x14ac:dyDescent="0.25">
      <c r="A944" s="590"/>
      <c r="B944" s="148" t="s">
        <v>23</v>
      </c>
      <c r="C944" s="148"/>
      <c r="D944" s="24"/>
      <c r="E944" s="24"/>
      <c r="F944" s="24"/>
      <c r="G944" s="99"/>
      <c r="H944" s="24"/>
      <c r="I944" s="78" t="e">
        <f t="shared" si="354"/>
        <v>#DIV/0!</v>
      </c>
      <c r="J944" s="78"/>
      <c r="K944" s="24">
        <f t="shared" si="360"/>
        <v>0</v>
      </c>
      <c r="L944" s="24">
        <f t="shared" si="361"/>
        <v>0</v>
      </c>
      <c r="M944" s="487"/>
    </row>
    <row r="945" spans="1:13" s="51" customFormat="1" ht="35.25" customHeight="1" x14ac:dyDescent="0.25">
      <c r="A945" s="590" t="s">
        <v>783</v>
      </c>
      <c r="B945" s="149" t="s">
        <v>789</v>
      </c>
      <c r="C945" s="147" t="s">
        <v>431</v>
      </c>
      <c r="D945" s="50">
        <f>SUM(D946:D949)</f>
        <v>61786.65</v>
      </c>
      <c r="E945" s="50">
        <f>SUM(E946:E949)</f>
        <v>61786.65</v>
      </c>
      <c r="F945" s="50">
        <f>SUM(F946:F949)</f>
        <v>61786.53</v>
      </c>
      <c r="G945" s="104">
        <f>F945/E945</f>
        <v>1</v>
      </c>
      <c r="H945" s="50">
        <f>SUM(H946:H949)</f>
        <v>61786.53</v>
      </c>
      <c r="I945" s="99">
        <f t="shared" si="354"/>
        <v>1</v>
      </c>
      <c r="J945" s="104">
        <f>H945/F945</f>
        <v>1</v>
      </c>
      <c r="K945" s="50">
        <f>SUM(K946:K949)</f>
        <v>61786.53</v>
      </c>
      <c r="L945" s="24">
        <f t="shared" si="361"/>
        <v>0.12</v>
      </c>
      <c r="M945" s="487" t="s">
        <v>1366</v>
      </c>
    </row>
    <row r="946" spans="1:13" s="4" customFormat="1" x14ac:dyDescent="0.25">
      <c r="A946" s="590"/>
      <c r="B946" s="148" t="s">
        <v>22</v>
      </c>
      <c r="C946" s="148"/>
      <c r="D946" s="24"/>
      <c r="E946" s="24"/>
      <c r="F946" s="24"/>
      <c r="G946" s="99"/>
      <c r="H946" s="24"/>
      <c r="I946" s="78" t="e">
        <f t="shared" si="354"/>
        <v>#DIV/0!</v>
      </c>
      <c r="J946" s="78"/>
      <c r="K946" s="24">
        <f>E946</f>
        <v>0</v>
      </c>
      <c r="L946" s="24">
        <f t="shared" si="361"/>
        <v>0</v>
      </c>
      <c r="M946" s="487"/>
    </row>
    <row r="947" spans="1:13" s="4" customFormat="1" x14ac:dyDescent="0.25">
      <c r="A947" s="590"/>
      <c r="B947" s="148" t="s">
        <v>21</v>
      </c>
      <c r="C947" s="148"/>
      <c r="D947" s="24">
        <v>55608</v>
      </c>
      <c r="E947" s="24">
        <v>55608</v>
      </c>
      <c r="F947" s="24">
        <v>55607.88</v>
      </c>
      <c r="G947" s="99">
        <f>F947/E947</f>
        <v>1</v>
      </c>
      <c r="H947" s="24">
        <v>55607.88</v>
      </c>
      <c r="I947" s="99">
        <f t="shared" si="354"/>
        <v>1</v>
      </c>
      <c r="J947" s="99">
        <f>H947/F947</f>
        <v>1</v>
      </c>
      <c r="K947" s="24">
        <v>55607.88</v>
      </c>
      <c r="L947" s="24">
        <f t="shared" si="361"/>
        <v>0.12</v>
      </c>
      <c r="M947" s="487"/>
    </row>
    <row r="948" spans="1:13" s="4" customFormat="1" x14ac:dyDescent="0.25">
      <c r="A948" s="590"/>
      <c r="B948" s="148" t="s">
        <v>41</v>
      </c>
      <c r="C948" s="148"/>
      <c r="D948" s="24">
        <v>6178.65</v>
      </c>
      <c r="E948" s="24">
        <v>6178.65</v>
      </c>
      <c r="F948" s="24">
        <v>6178.65</v>
      </c>
      <c r="G948" s="99">
        <f>F948/E948</f>
        <v>1</v>
      </c>
      <c r="H948" s="24">
        <v>6178.65</v>
      </c>
      <c r="I948" s="99">
        <f t="shared" si="354"/>
        <v>1</v>
      </c>
      <c r="J948" s="99">
        <f>H948/F948</f>
        <v>1</v>
      </c>
      <c r="K948" s="24">
        <v>6178.65</v>
      </c>
      <c r="L948" s="24">
        <f t="shared" si="361"/>
        <v>0</v>
      </c>
      <c r="M948" s="487"/>
    </row>
    <row r="949" spans="1:13" s="4" customFormat="1" x14ac:dyDescent="0.25">
      <c r="A949" s="590"/>
      <c r="B949" s="148" t="s">
        <v>23</v>
      </c>
      <c r="C949" s="148"/>
      <c r="D949" s="24"/>
      <c r="E949" s="24"/>
      <c r="F949" s="24"/>
      <c r="G949" s="99"/>
      <c r="H949" s="24"/>
      <c r="I949" s="78" t="e">
        <f t="shared" si="354"/>
        <v>#DIV/0!</v>
      </c>
      <c r="J949" s="78"/>
      <c r="K949" s="24">
        <f t="shared" ref="K949:K1021" si="364">E949</f>
        <v>0</v>
      </c>
      <c r="L949" s="24">
        <f t="shared" si="361"/>
        <v>0</v>
      </c>
      <c r="M949" s="487"/>
    </row>
    <row r="950" spans="1:13" s="51" customFormat="1" ht="73.5" customHeight="1" x14ac:dyDescent="0.25">
      <c r="A950" s="590" t="s">
        <v>271</v>
      </c>
      <c r="B950" s="149" t="s">
        <v>433</v>
      </c>
      <c r="C950" s="147" t="s">
        <v>431</v>
      </c>
      <c r="D950" s="50">
        <f>SUM(D951:D954)</f>
        <v>1009.03</v>
      </c>
      <c r="E950" s="50">
        <f>SUM(E951:E954)</f>
        <v>1009.03</v>
      </c>
      <c r="F950" s="50">
        <f>SUM(F951:F954)</f>
        <v>1009.02</v>
      </c>
      <c r="G950" s="104">
        <f>F950/E950</f>
        <v>1</v>
      </c>
      <c r="H950" s="50">
        <f>SUM(H951:H954)</f>
        <v>1009.02</v>
      </c>
      <c r="I950" s="99">
        <f t="shared" si="354"/>
        <v>1</v>
      </c>
      <c r="J950" s="104">
        <f>H950/F950</f>
        <v>1</v>
      </c>
      <c r="K950" s="24">
        <f t="shared" si="364"/>
        <v>1009.03</v>
      </c>
      <c r="L950" s="24">
        <f t="shared" si="361"/>
        <v>0.01</v>
      </c>
      <c r="M950" s="487"/>
    </row>
    <row r="951" spans="1:13" s="4" customFormat="1" ht="38.25" customHeight="1" x14ac:dyDescent="0.25">
      <c r="A951" s="590"/>
      <c r="B951" s="148" t="s">
        <v>22</v>
      </c>
      <c r="C951" s="148"/>
      <c r="D951" s="24">
        <f t="shared" ref="D951:E954" si="365">D956</f>
        <v>0</v>
      </c>
      <c r="E951" s="24">
        <f t="shared" si="365"/>
        <v>0</v>
      </c>
      <c r="F951" s="24"/>
      <c r="G951" s="99"/>
      <c r="H951" s="24"/>
      <c r="I951" s="78" t="e">
        <f t="shared" si="354"/>
        <v>#DIV/0!</v>
      </c>
      <c r="J951" s="78"/>
      <c r="K951" s="24">
        <f t="shared" si="364"/>
        <v>0</v>
      </c>
      <c r="L951" s="24">
        <f t="shared" si="361"/>
        <v>0</v>
      </c>
      <c r="M951" s="487"/>
    </row>
    <row r="952" spans="1:13" s="4" customFormat="1" ht="23.25" customHeight="1" x14ac:dyDescent="0.25">
      <c r="A952" s="590"/>
      <c r="B952" s="148" t="s">
        <v>21</v>
      </c>
      <c r="C952" s="148"/>
      <c r="D952" s="24">
        <f t="shared" si="365"/>
        <v>0</v>
      </c>
      <c r="E952" s="24">
        <f t="shared" si="365"/>
        <v>0</v>
      </c>
      <c r="F952" s="24"/>
      <c r="G952" s="99"/>
      <c r="H952" s="24"/>
      <c r="I952" s="78" t="e">
        <f t="shared" si="354"/>
        <v>#DIV/0!</v>
      </c>
      <c r="J952" s="78"/>
      <c r="K952" s="24">
        <f t="shared" si="364"/>
        <v>0</v>
      </c>
      <c r="L952" s="24">
        <f t="shared" si="361"/>
        <v>0</v>
      </c>
      <c r="M952" s="487"/>
    </row>
    <row r="953" spans="1:13" s="4" customFormat="1" ht="31.5" customHeight="1" x14ac:dyDescent="0.25">
      <c r="A953" s="590"/>
      <c r="B953" s="148" t="s">
        <v>41</v>
      </c>
      <c r="C953" s="148"/>
      <c r="D953" s="24">
        <f>D958</f>
        <v>1009.03</v>
      </c>
      <c r="E953" s="24">
        <f>E958</f>
        <v>1009.03</v>
      </c>
      <c r="F953" s="24">
        <v>1009.02</v>
      </c>
      <c r="G953" s="99">
        <f>F953/E953</f>
        <v>1</v>
      </c>
      <c r="H953" s="24">
        <v>1009.02</v>
      </c>
      <c r="I953" s="99">
        <f t="shared" si="354"/>
        <v>1</v>
      </c>
      <c r="J953" s="99">
        <f>H953/F953</f>
        <v>1</v>
      </c>
      <c r="K953" s="24">
        <f t="shared" ref="K953" si="366">K958</f>
        <v>1009.03</v>
      </c>
      <c r="L953" s="24">
        <f t="shared" si="361"/>
        <v>0.01</v>
      </c>
      <c r="M953" s="487"/>
    </row>
    <row r="954" spans="1:13" s="4" customFormat="1" ht="33.75" customHeight="1" x14ac:dyDescent="0.25">
      <c r="A954" s="590"/>
      <c r="B954" s="148" t="s">
        <v>23</v>
      </c>
      <c r="C954" s="148"/>
      <c r="D954" s="24">
        <f t="shared" si="365"/>
        <v>0</v>
      </c>
      <c r="E954" s="24">
        <f t="shared" si="365"/>
        <v>0</v>
      </c>
      <c r="F954" s="24"/>
      <c r="G954" s="99"/>
      <c r="H954" s="24"/>
      <c r="I954" s="78" t="e">
        <f t="shared" ref="I954:I1022" si="367">H954/E954</f>
        <v>#DIV/0!</v>
      </c>
      <c r="J954" s="78"/>
      <c r="K954" s="24">
        <f t="shared" si="364"/>
        <v>0</v>
      </c>
      <c r="L954" s="24">
        <f t="shared" si="361"/>
        <v>0</v>
      </c>
      <c r="M954" s="487"/>
    </row>
    <row r="955" spans="1:13" s="51" customFormat="1" ht="37.5" x14ac:dyDescent="0.25">
      <c r="A955" s="590" t="s">
        <v>790</v>
      </c>
      <c r="B955" s="149" t="s">
        <v>1038</v>
      </c>
      <c r="C955" s="147" t="s">
        <v>431</v>
      </c>
      <c r="D955" s="50">
        <v>1009.03</v>
      </c>
      <c r="E955" s="50">
        <v>1009.03</v>
      </c>
      <c r="F955" s="50">
        <v>1009.02</v>
      </c>
      <c r="G955" s="104">
        <v>1</v>
      </c>
      <c r="H955" s="50">
        <v>1009.02</v>
      </c>
      <c r="I955" s="99">
        <v>1</v>
      </c>
      <c r="J955" s="104">
        <v>1</v>
      </c>
      <c r="K955" s="24">
        <v>1009.03</v>
      </c>
      <c r="L955" s="24">
        <f t="shared" si="361"/>
        <v>0.01</v>
      </c>
      <c r="M955" s="487" t="s">
        <v>1367</v>
      </c>
    </row>
    <row r="956" spans="1:13" s="4" customFormat="1" x14ac:dyDescent="0.25">
      <c r="A956" s="590"/>
      <c r="B956" s="148" t="s">
        <v>22</v>
      </c>
      <c r="C956" s="148"/>
      <c r="D956" s="24">
        <v>0</v>
      </c>
      <c r="E956" s="24">
        <v>0</v>
      </c>
      <c r="F956" s="24"/>
      <c r="G956" s="99"/>
      <c r="H956" s="24"/>
      <c r="I956" s="78" t="e">
        <v>#DIV/0!</v>
      </c>
      <c r="J956" s="78"/>
      <c r="K956" s="24">
        <v>0</v>
      </c>
      <c r="L956" s="24">
        <f t="shared" si="361"/>
        <v>0</v>
      </c>
      <c r="M956" s="487"/>
    </row>
    <row r="957" spans="1:13" s="4" customFormat="1" x14ac:dyDescent="0.25">
      <c r="A957" s="590"/>
      <c r="B957" s="148" t="s">
        <v>21</v>
      </c>
      <c r="C957" s="148"/>
      <c r="D957" s="24">
        <v>0</v>
      </c>
      <c r="E957" s="24">
        <v>0</v>
      </c>
      <c r="F957" s="24"/>
      <c r="G957" s="99"/>
      <c r="H957" s="24"/>
      <c r="I957" s="78" t="e">
        <v>#DIV/0!</v>
      </c>
      <c r="J957" s="78"/>
      <c r="K957" s="24">
        <v>0</v>
      </c>
      <c r="L957" s="24">
        <f t="shared" si="361"/>
        <v>0</v>
      </c>
      <c r="M957" s="487"/>
    </row>
    <row r="958" spans="1:13" s="4" customFormat="1" x14ac:dyDescent="0.25">
      <c r="A958" s="590"/>
      <c r="B958" s="148" t="s">
        <v>41</v>
      </c>
      <c r="C958" s="148"/>
      <c r="D958" s="24">
        <v>1009.03</v>
      </c>
      <c r="E958" s="24">
        <v>1009.03</v>
      </c>
      <c r="F958" s="24">
        <v>1009.02</v>
      </c>
      <c r="G958" s="99">
        <v>1</v>
      </c>
      <c r="H958" s="24">
        <v>1009.02</v>
      </c>
      <c r="I958" s="99">
        <v>1</v>
      </c>
      <c r="J958" s="99">
        <v>1</v>
      </c>
      <c r="K958" s="24">
        <v>1009.03</v>
      </c>
      <c r="L958" s="24">
        <f t="shared" si="361"/>
        <v>0.01</v>
      </c>
      <c r="M958" s="487"/>
    </row>
    <row r="959" spans="1:13" s="4" customFormat="1" ht="33.75" customHeight="1" x14ac:dyDescent="0.25">
      <c r="A959" s="590"/>
      <c r="B959" s="148" t="s">
        <v>23</v>
      </c>
      <c r="C959" s="148"/>
      <c r="D959" s="24"/>
      <c r="E959" s="24"/>
      <c r="F959" s="24"/>
      <c r="G959" s="99"/>
      <c r="H959" s="24"/>
      <c r="I959" s="78" t="e">
        <f t="shared" si="367"/>
        <v>#DIV/0!</v>
      </c>
      <c r="J959" s="78"/>
      <c r="K959" s="24">
        <f t="shared" si="364"/>
        <v>0</v>
      </c>
      <c r="L959" s="24">
        <f t="shared" si="361"/>
        <v>0</v>
      </c>
      <c r="M959" s="487"/>
    </row>
    <row r="960" spans="1:13" s="51" customFormat="1" ht="78.75" customHeight="1" x14ac:dyDescent="0.25">
      <c r="A960" s="590" t="s">
        <v>272</v>
      </c>
      <c r="B960" s="149" t="s">
        <v>273</v>
      </c>
      <c r="C960" s="147" t="s">
        <v>431</v>
      </c>
      <c r="D960" s="50">
        <f>SUM(D961:D964)</f>
        <v>84241.05</v>
      </c>
      <c r="E960" s="50">
        <f>SUM(E961:E964)</f>
        <v>71928.479999999996</v>
      </c>
      <c r="F960" s="50">
        <f>SUM(F961:F964)</f>
        <v>44185</v>
      </c>
      <c r="G960" s="104">
        <f>F960/E960</f>
        <v>0.61399999999999999</v>
      </c>
      <c r="H960" s="50">
        <f>SUM(H961:H964)</f>
        <v>44185</v>
      </c>
      <c r="I960" s="99">
        <f t="shared" si="367"/>
        <v>0.61399999999999999</v>
      </c>
      <c r="J960" s="104">
        <f>H960/F960</f>
        <v>1</v>
      </c>
      <c r="K960" s="24">
        <f>SUM(K961:K964)</f>
        <v>42889.07</v>
      </c>
      <c r="L960" s="24">
        <f t="shared" si="361"/>
        <v>27743.48</v>
      </c>
      <c r="M960" s="487"/>
    </row>
    <row r="961" spans="1:13" s="4" customFormat="1" x14ac:dyDescent="0.25">
      <c r="A961" s="590"/>
      <c r="B961" s="148" t="s">
        <v>22</v>
      </c>
      <c r="C961" s="148"/>
      <c r="D961" s="24">
        <f t="shared" ref="D961:K964" si="368">D966+D971</f>
        <v>0</v>
      </c>
      <c r="E961" s="24">
        <f t="shared" si="368"/>
        <v>0</v>
      </c>
      <c r="F961" s="24">
        <f t="shared" si="368"/>
        <v>0</v>
      </c>
      <c r="G961" s="78" t="e">
        <f>F961/E961</f>
        <v>#DIV/0!</v>
      </c>
      <c r="H961" s="33">
        <f t="shared" si="368"/>
        <v>0</v>
      </c>
      <c r="I961" s="78" t="e">
        <f t="shared" si="367"/>
        <v>#DIV/0!</v>
      </c>
      <c r="J961" s="78" t="e">
        <f>H961/F961</f>
        <v>#DIV/0!</v>
      </c>
      <c r="K961" s="24">
        <f t="shared" si="368"/>
        <v>0</v>
      </c>
      <c r="L961" s="24">
        <f t="shared" si="361"/>
        <v>0</v>
      </c>
      <c r="M961" s="487"/>
    </row>
    <row r="962" spans="1:13" s="4" customFormat="1" x14ac:dyDescent="0.25">
      <c r="A962" s="590"/>
      <c r="B962" s="148" t="s">
        <v>21</v>
      </c>
      <c r="C962" s="148"/>
      <c r="D962" s="24">
        <f>D967+D972+D977+D987+D992+D997+D982+D1002+D1007</f>
        <v>54289</v>
      </c>
      <c r="E962" s="24">
        <f>E967+E972+E977+E987+E992+E997+E982+E1002+E1007</f>
        <v>41975.75</v>
      </c>
      <c r="F962" s="24">
        <f>F967+F972+F977+F987+F992+F997+F982+F1002+F1007</f>
        <v>41975.75</v>
      </c>
      <c r="G962" s="99">
        <f>F962/E962</f>
        <v>1</v>
      </c>
      <c r="H962" s="24">
        <f>H967+H972+H977+H987+H992+H997+H982+H1002+H1007</f>
        <v>41975.75</v>
      </c>
      <c r="I962" s="99">
        <f t="shared" si="367"/>
        <v>1</v>
      </c>
      <c r="J962" s="99">
        <f>H962/F962</f>
        <v>1</v>
      </c>
      <c r="K962" s="24">
        <f>K967+K972+K977+K987+K992+K997+K982</f>
        <v>40743.97</v>
      </c>
      <c r="L962" s="24">
        <f t="shared" si="361"/>
        <v>0</v>
      </c>
      <c r="M962" s="487"/>
    </row>
    <row r="963" spans="1:13" s="4" customFormat="1" x14ac:dyDescent="0.25">
      <c r="A963" s="590"/>
      <c r="B963" s="148" t="s">
        <v>41</v>
      </c>
      <c r="C963" s="148"/>
      <c r="D963" s="24">
        <f>D968+D973+D978+D988+D993+D998+D983+D1003+D1008</f>
        <v>29952.05</v>
      </c>
      <c r="E963" s="24">
        <f>E968+E973+E978+E988+E993+E998+E983+E1003+E1008</f>
        <v>29952.73</v>
      </c>
      <c r="F963" s="24">
        <f>F968+F973+F978+F988+F993+F998+F983+F1003</f>
        <v>2209.25</v>
      </c>
      <c r="G963" s="99">
        <f>F963/E963</f>
        <v>7.3999999999999996E-2</v>
      </c>
      <c r="H963" s="24">
        <f>H968+H973+H978+H988+H993+H998+H983+H1003</f>
        <v>2209.25</v>
      </c>
      <c r="I963" s="99">
        <f t="shared" si="367"/>
        <v>7.3999999999999996E-2</v>
      </c>
      <c r="J963" s="99">
        <f>H963/F963</f>
        <v>1</v>
      </c>
      <c r="K963" s="24">
        <f>K968+K973+K978+K988+K993+K998+K983</f>
        <v>2145.1</v>
      </c>
      <c r="L963" s="24">
        <f t="shared" si="361"/>
        <v>27743.48</v>
      </c>
      <c r="M963" s="487"/>
    </row>
    <row r="964" spans="1:13" s="4" customFormat="1" x14ac:dyDescent="0.25">
      <c r="A964" s="590"/>
      <c r="B964" s="148" t="s">
        <v>23</v>
      </c>
      <c r="C964" s="148"/>
      <c r="D964" s="24">
        <f t="shared" si="368"/>
        <v>0</v>
      </c>
      <c r="E964" s="24">
        <f t="shared" si="368"/>
        <v>0</v>
      </c>
      <c r="F964" s="24"/>
      <c r="G964" s="99"/>
      <c r="H964" s="24"/>
      <c r="I964" s="78" t="e">
        <f t="shared" si="367"/>
        <v>#DIV/0!</v>
      </c>
      <c r="J964" s="78"/>
      <c r="K964" s="24">
        <f t="shared" si="364"/>
        <v>0</v>
      </c>
      <c r="L964" s="24">
        <f t="shared" si="361"/>
        <v>0</v>
      </c>
      <c r="M964" s="487"/>
    </row>
    <row r="965" spans="1:13" s="51" customFormat="1" ht="78.75" customHeight="1" x14ac:dyDescent="0.25">
      <c r="A965" s="590" t="s">
        <v>792</v>
      </c>
      <c r="B965" s="149" t="s">
        <v>791</v>
      </c>
      <c r="C965" s="147" t="s">
        <v>431</v>
      </c>
      <c r="D965" s="50">
        <f>SUM(D966:D969)</f>
        <v>0</v>
      </c>
      <c r="E965" s="50">
        <f>SUM(E966:E969)</f>
        <v>0</v>
      </c>
      <c r="F965" s="50">
        <f>SUM(F966:F969)</f>
        <v>0</v>
      </c>
      <c r="G965" s="98" t="e">
        <f>F965/E965</f>
        <v>#DIV/0!</v>
      </c>
      <c r="H965" s="50">
        <f>SUM(H966:H969)</f>
        <v>0</v>
      </c>
      <c r="I965" s="78" t="e">
        <f t="shared" si="367"/>
        <v>#DIV/0!</v>
      </c>
      <c r="J965" s="98" t="e">
        <f>H965/F965</f>
        <v>#DIV/0!</v>
      </c>
      <c r="K965" s="24">
        <f t="shared" si="364"/>
        <v>0</v>
      </c>
      <c r="L965" s="24">
        <f t="shared" si="361"/>
        <v>0</v>
      </c>
      <c r="M965" s="487"/>
    </row>
    <row r="966" spans="1:13" s="4" customFormat="1" x14ac:dyDescent="0.25">
      <c r="A966" s="590"/>
      <c r="B966" s="148" t="s">
        <v>22</v>
      </c>
      <c r="C966" s="148"/>
      <c r="D966" s="24"/>
      <c r="E966" s="24"/>
      <c r="F966" s="24"/>
      <c r="G966" s="99"/>
      <c r="H966" s="24"/>
      <c r="I966" s="78" t="e">
        <f t="shared" si="367"/>
        <v>#DIV/0!</v>
      </c>
      <c r="J966" s="78"/>
      <c r="K966" s="24">
        <f t="shared" si="364"/>
        <v>0</v>
      </c>
      <c r="L966" s="24">
        <f t="shared" si="361"/>
        <v>0</v>
      </c>
      <c r="M966" s="487"/>
    </row>
    <row r="967" spans="1:13" s="4" customFormat="1" x14ac:dyDescent="0.25">
      <c r="A967" s="590"/>
      <c r="B967" s="148" t="s">
        <v>21</v>
      </c>
      <c r="C967" s="148"/>
      <c r="D967" s="24"/>
      <c r="E967" s="24"/>
      <c r="F967" s="24">
        <f>H967</f>
        <v>0</v>
      </c>
      <c r="G967" s="78" t="e">
        <f>F967/E967</f>
        <v>#DIV/0!</v>
      </c>
      <c r="H967" s="24">
        <v>0</v>
      </c>
      <c r="I967" s="78" t="e">
        <f t="shared" si="367"/>
        <v>#DIV/0!</v>
      </c>
      <c r="J967" s="78" t="e">
        <f>H967/F967</f>
        <v>#DIV/0!</v>
      </c>
      <c r="K967" s="24">
        <f t="shared" si="364"/>
        <v>0</v>
      </c>
      <c r="L967" s="24">
        <f t="shared" si="361"/>
        <v>0</v>
      </c>
      <c r="M967" s="487"/>
    </row>
    <row r="968" spans="1:13" s="4" customFormat="1" x14ac:dyDescent="0.25">
      <c r="A968" s="590"/>
      <c r="B968" s="148" t="s">
        <v>41</v>
      </c>
      <c r="C968" s="148"/>
      <c r="D968" s="24">
        <v>0</v>
      </c>
      <c r="E968" s="24">
        <v>0</v>
      </c>
      <c r="F968" s="24">
        <f>H968</f>
        <v>0</v>
      </c>
      <c r="G968" s="78" t="e">
        <f>F968/E968</f>
        <v>#DIV/0!</v>
      </c>
      <c r="H968" s="24">
        <v>0</v>
      </c>
      <c r="I968" s="78" t="e">
        <f t="shared" si="367"/>
        <v>#DIV/0!</v>
      </c>
      <c r="J968" s="78" t="e">
        <f>H968/F968</f>
        <v>#DIV/0!</v>
      </c>
      <c r="K968" s="24">
        <f t="shared" si="364"/>
        <v>0</v>
      </c>
      <c r="L968" s="24">
        <f t="shared" si="361"/>
        <v>0</v>
      </c>
      <c r="M968" s="487"/>
    </row>
    <row r="969" spans="1:13" s="4" customFormat="1" x14ac:dyDescent="0.25">
      <c r="A969" s="590"/>
      <c r="B969" s="148" t="s">
        <v>23</v>
      </c>
      <c r="C969" s="148"/>
      <c r="D969" s="24"/>
      <c r="E969" s="24"/>
      <c r="F969" s="24"/>
      <c r="G969" s="99"/>
      <c r="H969" s="24"/>
      <c r="I969" s="78" t="e">
        <f t="shared" si="367"/>
        <v>#DIV/0!</v>
      </c>
      <c r="J969" s="78"/>
      <c r="K969" s="24">
        <f t="shared" si="364"/>
        <v>0</v>
      </c>
      <c r="L969" s="24">
        <f t="shared" si="361"/>
        <v>0</v>
      </c>
      <c r="M969" s="487"/>
    </row>
    <row r="970" spans="1:13" s="51" customFormat="1" ht="69.75" customHeight="1" x14ac:dyDescent="0.25">
      <c r="A970" s="590" t="s">
        <v>793</v>
      </c>
      <c r="B970" s="149" t="s">
        <v>930</v>
      </c>
      <c r="C970" s="147" t="s">
        <v>431</v>
      </c>
      <c r="D970" s="50">
        <f>SUM(D971:D974)</f>
        <v>2993.47</v>
      </c>
      <c r="E970" s="50">
        <f>SUM(E971:E974)</f>
        <v>2993.47</v>
      </c>
      <c r="F970" s="50">
        <f>SUM(F971:F974)</f>
        <v>2993.47</v>
      </c>
      <c r="G970" s="104">
        <f>F970/E970</f>
        <v>1</v>
      </c>
      <c r="H970" s="50">
        <f>SUM(H971:H974)</f>
        <v>2993.47</v>
      </c>
      <c r="I970" s="99">
        <f t="shared" si="367"/>
        <v>1</v>
      </c>
      <c r="J970" s="104">
        <f>H970/F970</f>
        <v>1</v>
      </c>
      <c r="K970" s="24">
        <f>SUM(K971:K974)</f>
        <v>2993.47</v>
      </c>
      <c r="L970" s="24">
        <f t="shared" si="361"/>
        <v>0</v>
      </c>
      <c r="M970" s="487" t="s">
        <v>1368</v>
      </c>
    </row>
    <row r="971" spans="1:13" s="4" customFormat="1" x14ac:dyDescent="0.25">
      <c r="A971" s="590"/>
      <c r="B971" s="148" t="s">
        <v>22</v>
      </c>
      <c r="C971" s="148"/>
      <c r="D971" s="24"/>
      <c r="E971" s="24"/>
      <c r="F971" s="24"/>
      <c r="G971" s="99"/>
      <c r="H971" s="24"/>
      <c r="I971" s="78" t="e">
        <f t="shared" si="367"/>
        <v>#DIV/0!</v>
      </c>
      <c r="J971" s="78"/>
      <c r="K971" s="24">
        <f t="shared" si="364"/>
        <v>0</v>
      </c>
      <c r="L971" s="24">
        <f t="shared" si="361"/>
        <v>0</v>
      </c>
      <c r="M971" s="487"/>
    </row>
    <row r="972" spans="1:13" s="4" customFormat="1" x14ac:dyDescent="0.25">
      <c r="A972" s="590"/>
      <c r="B972" s="148" t="s">
        <v>21</v>
      </c>
      <c r="C972" s="148"/>
      <c r="D972" s="24">
        <v>2843.8</v>
      </c>
      <c r="E972" s="24">
        <v>2843.8</v>
      </c>
      <c r="F972" s="24">
        <v>2843.8</v>
      </c>
      <c r="G972" s="99">
        <f>F972/E972</f>
        <v>1</v>
      </c>
      <c r="H972" s="24">
        <v>2843.8</v>
      </c>
      <c r="I972" s="99">
        <f t="shared" si="367"/>
        <v>1</v>
      </c>
      <c r="J972" s="99">
        <f>H972/F972</f>
        <v>1</v>
      </c>
      <c r="K972" s="24">
        <v>2843.8</v>
      </c>
      <c r="L972" s="24">
        <f t="shared" si="361"/>
        <v>0</v>
      </c>
      <c r="M972" s="487"/>
    </row>
    <row r="973" spans="1:13" s="4" customFormat="1" x14ac:dyDescent="0.25">
      <c r="A973" s="590"/>
      <c r="B973" s="148" t="s">
        <v>41</v>
      </c>
      <c r="C973" s="148"/>
      <c r="D973" s="24">
        <v>149.66999999999999</v>
      </c>
      <c r="E973" s="24">
        <v>149.66999999999999</v>
      </c>
      <c r="F973" s="24">
        <v>149.66999999999999</v>
      </c>
      <c r="G973" s="99">
        <f>F973/E973</f>
        <v>1</v>
      </c>
      <c r="H973" s="24">
        <f>F973</f>
        <v>149.66999999999999</v>
      </c>
      <c r="I973" s="99">
        <f t="shared" si="367"/>
        <v>1</v>
      </c>
      <c r="J973" s="99">
        <f>H973/F973</f>
        <v>1</v>
      </c>
      <c r="K973" s="24">
        <v>149.66999999999999</v>
      </c>
      <c r="L973" s="24">
        <f t="shared" si="361"/>
        <v>0</v>
      </c>
      <c r="M973" s="487"/>
    </row>
    <row r="974" spans="1:13" s="4" customFormat="1" x14ac:dyDescent="0.25">
      <c r="A974" s="590"/>
      <c r="B974" s="148" t="s">
        <v>23</v>
      </c>
      <c r="C974" s="148"/>
      <c r="D974" s="24"/>
      <c r="E974" s="24"/>
      <c r="F974" s="24"/>
      <c r="G974" s="99"/>
      <c r="H974" s="24"/>
      <c r="I974" s="78" t="e">
        <f t="shared" si="367"/>
        <v>#DIV/0!</v>
      </c>
      <c r="J974" s="78"/>
      <c r="K974" s="24">
        <f t="shared" si="364"/>
        <v>0</v>
      </c>
      <c r="L974" s="24">
        <f t="shared" si="361"/>
        <v>0</v>
      </c>
      <c r="M974" s="487"/>
    </row>
    <row r="975" spans="1:13" s="51" customFormat="1" ht="93" customHeight="1" x14ac:dyDescent="0.25">
      <c r="A975" s="590"/>
      <c r="B975" s="149" t="s">
        <v>1017</v>
      </c>
      <c r="C975" s="147" t="s">
        <v>431</v>
      </c>
      <c r="D975" s="50">
        <f>SUM(D976:D979)</f>
        <v>9068.73</v>
      </c>
      <c r="E975" s="50">
        <f>SUM(E976:E979)</f>
        <v>9068.73</v>
      </c>
      <c r="F975" s="50">
        <f>SUM(F976:F979)</f>
        <v>9068.73</v>
      </c>
      <c r="G975" s="104">
        <f>F975/E975</f>
        <v>1</v>
      </c>
      <c r="H975" s="50">
        <f>SUM(H976:H979)</f>
        <v>9068.73</v>
      </c>
      <c r="I975" s="99">
        <f t="shared" si="367"/>
        <v>1</v>
      </c>
      <c r="J975" s="104">
        <f>H975/F975</f>
        <v>1</v>
      </c>
      <c r="K975" s="24">
        <f t="shared" si="364"/>
        <v>9068.73</v>
      </c>
      <c r="L975" s="24">
        <f t="shared" si="361"/>
        <v>0</v>
      </c>
      <c r="M975" s="487" t="s">
        <v>1303</v>
      </c>
    </row>
    <row r="976" spans="1:13" s="4" customFormat="1" ht="28.5" customHeight="1" x14ac:dyDescent="0.25">
      <c r="A976" s="590"/>
      <c r="B976" s="148" t="s">
        <v>22</v>
      </c>
      <c r="C976" s="148"/>
      <c r="D976" s="24"/>
      <c r="E976" s="24"/>
      <c r="F976" s="24"/>
      <c r="G976" s="99"/>
      <c r="H976" s="24"/>
      <c r="I976" s="78" t="e">
        <f t="shared" si="367"/>
        <v>#DIV/0!</v>
      </c>
      <c r="J976" s="78"/>
      <c r="K976" s="24">
        <f t="shared" si="364"/>
        <v>0</v>
      </c>
      <c r="L976" s="24">
        <f t="shared" si="361"/>
        <v>0</v>
      </c>
      <c r="M976" s="487"/>
    </row>
    <row r="977" spans="1:13" s="4" customFormat="1" ht="27" customHeight="1" x14ac:dyDescent="0.25">
      <c r="A977" s="590"/>
      <c r="B977" s="148" t="s">
        <v>21</v>
      </c>
      <c r="C977" s="148"/>
      <c r="D977" s="24">
        <v>8615.2900000000009</v>
      </c>
      <c r="E977" s="24">
        <v>8615.2900000000009</v>
      </c>
      <c r="F977" s="24">
        <v>8615.2900000000009</v>
      </c>
      <c r="G977" s="99">
        <f>F977/E977</f>
        <v>1</v>
      </c>
      <c r="H977" s="24">
        <v>8615.2900000000009</v>
      </c>
      <c r="I977" s="99">
        <f t="shared" si="367"/>
        <v>1</v>
      </c>
      <c r="J977" s="99">
        <f>H977/F977</f>
        <v>1</v>
      </c>
      <c r="K977" s="24">
        <f t="shared" si="364"/>
        <v>8615.2900000000009</v>
      </c>
      <c r="L977" s="24">
        <f t="shared" ref="L977:L1040" si="369">E977-H977</f>
        <v>0</v>
      </c>
      <c r="M977" s="487"/>
    </row>
    <row r="978" spans="1:13" s="4" customFormat="1" ht="28.5" customHeight="1" x14ac:dyDescent="0.25">
      <c r="A978" s="590"/>
      <c r="B978" s="148" t="s">
        <v>41</v>
      </c>
      <c r="C978" s="148"/>
      <c r="D978" s="24">
        <v>453.44</v>
      </c>
      <c r="E978" s="24">
        <v>453.44</v>
      </c>
      <c r="F978" s="24">
        <v>453.44</v>
      </c>
      <c r="G978" s="99">
        <f>F978/E978</f>
        <v>1</v>
      </c>
      <c r="H978" s="24">
        <v>453.44</v>
      </c>
      <c r="I978" s="99">
        <f t="shared" si="367"/>
        <v>1</v>
      </c>
      <c r="J978" s="99">
        <f>H978/F978</f>
        <v>1</v>
      </c>
      <c r="K978" s="24">
        <f t="shared" si="364"/>
        <v>453.44</v>
      </c>
      <c r="L978" s="24">
        <f t="shared" si="369"/>
        <v>0</v>
      </c>
      <c r="M978" s="487"/>
    </row>
    <row r="979" spans="1:13" s="4" customFormat="1" ht="24" customHeight="1" x14ac:dyDescent="0.25">
      <c r="A979" s="590"/>
      <c r="B979" s="148" t="s">
        <v>23</v>
      </c>
      <c r="C979" s="148"/>
      <c r="D979" s="24"/>
      <c r="E979" s="24"/>
      <c r="F979" s="24"/>
      <c r="G979" s="99"/>
      <c r="H979" s="24"/>
      <c r="I979" s="78" t="e">
        <f t="shared" si="367"/>
        <v>#DIV/0!</v>
      </c>
      <c r="J979" s="78" t="e">
        <f t="shared" ref="J979" si="370">H979/F979</f>
        <v>#DIV/0!</v>
      </c>
      <c r="K979" s="24">
        <f t="shared" si="364"/>
        <v>0</v>
      </c>
      <c r="L979" s="24">
        <f t="shared" si="369"/>
        <v>0</v>
      </c>
      <c r="M979" s="487"/>
    </row>
    <row r="980" spans="1:13" s="51" customFormat="1" ht="59.25" customHeight="1" x14ac:dyDescent="0.25">
      <c r="A980" s="590"/>
      <c r="B980" s="149" t="s">
        <v>1018</v>
      </c>
      <c r="C980" s="147" t="s">
        <v>431</v>
      </c>
      <c r="D980" s="50">
        <f>SUM(D981:D984)</f>
        <v>7200</v>
      </c>
      <c r="E980" s="50">
        <f>SUM(E981:E984)</f>
        <v>7200</v>
      </c>
      <c r="F980" s="50">
        <f>SUM(F981:F984)</f>
        <v>7200</v>
      </c>
      <c r="G980" s="104">
        <f>F980/E980</f>
        <v>1</v>
      </c>
      <c r="H980" s="50">
        <f>SUM(H981:H984)</f>
        <v>7200</v>
      </c>
      <c r="I980" s="99">
        <f t="shared" si="367"/>
        <v>1</v>
      </c>
      <c r="J980" s="104">
        <f>H980/F980</f>
        <v>1</v>
      </c>
      <c r="K980" s="24">
        <f t="shared" si="364"/>
        <v>7200</v>
      </c>
      <c r="L980" s="24">
        <f t="shared" si="369"/>
        <v>0</v>
      </c>
      <c r="M980" s="487" t="s">
        <v>1302</v>
      </c>
    </row>
    <row r="981" spans="1:13" s="4" customFormat="1" ht="28.5" customHeight="1" x14ac:dyDescent="0.25">
      <c r="A981" s="590"/>
      <c r="B981" s="148" t="s">
        <v>22</v>
      </c>
      <c r="C981" s="148"/>
      <c r="D981" s="24"/>
      <c r="E981" s="24"/>
      <c r="F981" s="24"/>
      <c r="G981" s="99"/>
      <c r="H981" s="24"/>
      <c r="I981" s="78" t="e">
        <f t="shared" si="367"/>
        <v>#DIV/0!</v>
      </c>
      <c r="J981" s="78"/>
      <c r="K981" s="24">
        <f t="shared" si="364"/>
        <v>0</v>
      </c>
      <c r="L981" s="24">
        <f t="shared" si="369"/>
        <v>0</v>
      </c>
      <c r="M981" s="487"/>
    </row>
    <row r="982" spans="1:13" s="4" customFormat="1" ht="27" customHeight="1" x14ac:dyDescent="0.25">
      <c r="A982" s="590"/>
      <c r="B982" s="148" t="s">
        <v>21</v>
      </c>
      <c r="C982" s="148"/>
      <c r="D982" s="24">
        <v>6840</v>
      </c>
      <c r="E982" s="24">
        <v>6840</v>
      </c>
      <c r="F982" s="24">
        <v>6840</v>
      </c>
      <c r="G982" s="99">
        <f>F982/E982</f>
        <v>1</v>
      </c>
      <c r="H982" s="24">
        <v>6840</v>
      </c>
      <c r="I982" s="99">
        <f t="shared" si="367"/>
        <v>1</v>
      </c>
      <c r="J982" s="99">
        <f>H982/F982</f>
        <v>1</v>
      </c>
      <c r="K982" s="24">
        <f t="shared" si="364"/>
        <v>6840</v>
      </c>
      <c r="L982" s="24">
        <f t="shared" si="369"/>
        <v>0</v>
      </c>
      <c r="M982" s="487"/>
    </row>
    <row r="983" spans="1:13" s="4" customFormat="1" ht="28.5" customHeight="1" x14ac:dyDescent="0.25">
      <c r="A983" s="590"/>
      <c r="B983" s="148" t="s">
        <v>41</v>
      </c>
      <c r="C983" s="148"/>
      <c r="D983" s="24">
        <v>360</v>
      </c>
      <c r="E983" s="24">
        <v>360</v>
      </c>
      <c r="F983" s="24">
        <v>360</v>
      </c>
      <c r="G983" s="99">
        <f>F983/E983</f>
        <v>1</v>
      </c>
      <c r="H983" s="24">
        <v>360</v>
      </c>
      <c r="I983" s="99">
        <f t="shared" si="367"/>
        <v>1</v>
      </c>
      <c r="J983" s="99">
        <f>H983/F983</f>
        <v>1</v>
      </c>
      <c r="K983" s="24">
        <f t="shared" si="364"/>
        <v>360</v>
      </c>
      <c r="L983" s="24">
        <f t="shared" si="369"/>
        <v>0</v>
      </c>
      <c r="M983" s="487"/>
    </row>
    <row r="984" spans="1:13" s="4" customFormat="1" x14ac:dyDescent="0.25">
      <c r="A984" s="590"/>
      <c r="B984" s="148" t="s">
        <v>23</v>
      </c>
      <c r="C984" s="148"/>
      <c r="D984" s="24"/>
      <c r="E984" s="24"/>
      <c r="F984" s="24"/>
      <c r="G984" s="99"/>
      <c r="H984" s="24"/>
      <c r="I984" s="78" t="e">
        <f t="shared" si="367"/>
        <v>#DIV/0!</v>
      </c>
      <c r="J984" s="78" t="e">
        <f t="shared" ref="J984" si="371">H984/F984</f>
        <v>#DIV/0!</v>
      </c>
      <c r="K984" s="24">
        <f t="shared" si="364"/>
        <v>0</v>
      </c>
      <c r="L984" s="24">
        <f t="shared" si="369"/>
        <v>0</v>
      </c>
      <c r="M984" s="487"/>
    </row>
    <row r="985" spans="1:13" s="51" customFormat="1" ht="75" customHeight="1" x14ac:dyDescent="0.25">
      <c r="A985" s="590"/>
      <c r="B985" s="149" t="s">
        <v>1411</v>
      </c>
      <c r="C985" s="147" t="s">
        <v>431</v>
      </c>
      <c r="D985" s="50">
        <f>SUM(D986:D989)</f>
        <v>12931.27</v>
      </c>
      <c r="E985" s="50">
        <f>SUM(E986:E989)</f>
        <v>12931.27</v>
      </c>
      <c r="F985" s="50">
        <f>SUM(F986:F989)</f>
        <v>12931.27</v>
      </c>
      <c r="G985" s="104">
        <f>F985/E985</f>
        <v>1</v>
      </c>
      <c r="H985" s="50">
        <f>SUM(H986:H989)</f>
        <v>12931.27</v>
      </c>
      <c r="I985" s="99">
        <f t="shared" si="367"/>
        <v>1</v>
      </c>
      <c r="J985" s="104">
        <f>H985/F985</f>
        <v>1</v>
      </c>
      <c r="K985" s="24">
        <f t="shared" si="364"/>
        <v>12931.27</v>
      </c>
      <c r="L985" s="24">
        <f t="shared" si="369"/>
        <v>0</v>
      </c>
      <c r="M985" s="487" t="s">
        <v>1301</v>
      </c>
    </row>
    <row r="986" spans="1:13" s="4" customFormat="1" ht="28.5" customHeight="1" x14ac:dyDescent="0.25">
      <c r="A986" s="590"/>
      <c r="B986" s="148" t="s">
        <v>22</v>
      </c>
      <c r="C986" s="148"/>
      <c r="D986" s="24"/>
      <c r="E986" s="24"/>
      <c r="F986" s="24"/>
      <c r="G986" s="99"/>
      <c r="H986" s="24"/>
      <c r="I986" s="78" t="e">
        <f t="shared" si="367"/>
        <v>#DIV/0!</v>
      </c>
      <c r="J986" s="78"/>
      <c r="K986" s="24">
        <f t="shared" si="364"/>
        <v>0</v>
      </c>
      <c r="L986" s="24">
        <f t="shared" si="369"/>
        <v>0</v>
      </c>
      <c r="M986" s="487"/>
    </row>
    <row r="987" spans="1:13" s="4" customFormat="1" ht="27" customHeight="1" x14ac:dyDescent="0.25">
      <c r="A987" s="590"/>
      <c r="B987" s="148" t="s">
        <v>21</v>
      </c>
      <c r="C987" s="148"/>
      <c r="D987" s="24">
        <v>12284.71</v>
      </c>
      <c r="E987" s="24">
        <v>12284.71</v>
      </c>
      <c r="F987" s="24">
        <v>12284.71</v>
      </c>
      <c r="G987" s="99">
        <f>F987/E987</f>
        <v>1</v>
      </c>
      <c r="H987" s="24">
        <v>12284.71</v>
      </c>
      <c r="I987" s="99">
        <f t="shared" si="367"/>
        <v>1</v>
      </c>
      <c r="J987" s="99">
        <f>H987/F987</f>
        <v>1</v>
      </c>
      <c r="K987" s="24">
        <f t="shared" si="364"/>
        <v>12284.71</v>
      </c>
      <c r="L987" s="24">
        <f t="shared" si="369"/>
        <v>0</v>
      </c>
      <c r="M987" s="487"/>
    </row>
    <row r="988" spans="1:13" s="4" customFormat="1" ht="28.5" customHeight="1" x14ac:dyDescent="0.25">
      <c r="A988" s="590"/>
      <c r="B988" s="148" t="s">
        <v>41</v>
      </c>
      <c r="C988" s="148"/>
      <c r="D988" s="24">
        <v>646.55999999999995</v>
      </c>
      <c r="E988" s="24">
        <v>646.55999999999995</v>
      </c>
      <c r="F988" s="24">
        <v>646.55999999999995</v>
      </c>
      <c r="G988" s="99">
        <f>F988/E988</f>
        <v>1</v>
      </c>
      <c r="H988" s="24">
        <v>646.55999999999995</v>
      </c>
      <c r="I988" s="99">
        <f t="shared" si="367"/>
        <v>1</v>
      </c>
      <c r="J988" s="99">
        <f>H988/F988</f>
        <v>1</v>
      </c>
      <c r="K988" s="24">
        <f t="shared" si="364"/>
        <v>646.55999999999995</v>
      </c>
      <c r="L988" s="24">
        <f t="shared" si="369"/>
        <v>0</v>
      </c>
      <c r="M988" s="487"/>
    </row>
    <row r="989" spans="1:13" s="4" customFormat="1" x14ac:dyDescent="0.25">
      <c r="A989" s="590"/>
      <c r="B989" s="148" t="s">
        <v>23</v>
      </c>
      <c r="C989" s="148"/>
      <c r="D989" s="24"/>
      <c r="E989" s="24"/>
      <c r="F989" s="24"/>
      <c r="G989" s="99"/>
      <c r="H989" s="24"/>
      <c r="I989" s="78" t="e">
        <f t="shared" si="367"/>
        <v>#DIV/0!</v>
      </c>
      <c r="J989" s="78" t="e">
        <f t="shared" ref="J989" si="372">H989/F989</f>
        <v>#DIV/0!</v>
      </c>
      <c r="K989" s="24">
        <f t="shared" si="364"/>
        <v>0</v>
      </c>
      <c r="L989" s="24">
        <f t="shared" si="369"/>
        <v>0</v>
      </c>
      <c r="M989" s="487"/>
    </row>
    <row r="990" spans="1:13" s="51" customFormat="1" ht="105.75" customHeight="1" x14ac:dyDescent="0.25">
      <c r="A990" s="590"/>
      <c r="B990" s="149" t="s">
        <v>1056</v>
      </c>
      <c r="C990" s="147" t="s">
        <v>431</v>
      </c>
      <c r="D990" s="50">
        <f>SUM(D991:D994)</f>
        <v>8593.0300000000007</v>
      </c>
      <c r="E990" s="50">
        <f>SUM(E991:E994)</f>
        <v>8573.9500000000007</v>
      </c>
      <c r="F990" s="50">
        <f>SUM(F991:F994)</f>
        <v>8573.9500000000007</v>
      </c>
      <c r="G990" s="104">
        <f>F990/E990</f>
        <v>1</v>
      </c>
      <c r="H990" s="50">
        <f>SUM(H991:H994)</f>
        <v>8573.9500000000007</v>
      </c>
      <c r="I990" s="99">
        <f t="shared" si="367"/>
        <v>1</v>
      </c>
      <c r="J990" s="104">
        <f>H990/F990</f>
        <v>1</v>
      </c>
      <c r="K990" s="24">
        <f t="shared" si="364"/>
        <v>8573.9500000000007</v>
      </c>
      <c r="L990" s="24">
        <f t="shared" si="369"/>
        <v>0</v>
      </c>
      <c r="M990" s="487" t="s">
        <v>1369</v>
      </c>
    </row>
    <row r="991" spans="1:13" s="4" customFormat="1" x14ac:dyDescent="0.25">
      <c r="A991" s="590"/>
      <c r="B991" s="148" t="s">
        <v>22</v>
      </c>
      <c r="C991" s="148"/>
      <c r="D991" s="24"/>
      <c r="E991" s="24"/>
      <c r="F991" s="24"/>
      <c r="G991" s="99"/>
      <c r="H991" s="24"/>
      <c r="I991" s="78" t="e">
        <f t="shared" si="367"/>
        <v>#DIV/0!</v>
      </c>
      <c r="J991" s="78"/>
      <c r="K991" s="24">
        <f t="shared" si="364"/>
        <v>0</v>
      </c>
      <c r="L991" s="24">
        <f t="shared" si="369"/>
        <v>0</v>
      </c>
      <c r="M991" s="487"/>
    </row>
    <row r="992" spans="1:13" s="4" customFormat="1" x14ac:dyDescent="0.25">
      <c r="A992" s="590"/>
      <c r="B992" s="148" t="s">
        <v>21</v>
      </c>
      <c r="C992" s="148"/>
      <c r="D992" s="24">
        <v>8163.38</v>
      </c>
      <c r="E992" s="24">
        <v>8145.25</v>
      </c>
      <c r="F992" s="24">
        <v>8145.25</v>
      </c>
      <c r="G992" s="99">
        <f>F992/E992</f>
        <v>1</v>
      </c>
      <c r="H992" s="24">
        <v>8145.25</v>
      </c>
      <c r="I992" s="99">
        <f t="shared" si="367"/>
        <v>1</v>
      </c>
      <c r="J992" s="99">
        <f t="shared" ref="J992:J994" si="373">H992/F992</f>
        <v>1</v>
      </c>
      <c r="K992" s="24">
        <f t="shared" si="364"/>
        <v>8145.25</v>
      </c>
      <c r="L992" s="24">
        <f t="shared" si="369"/>
        <v>0</v>
      </c>
      <c r="M992" s="487"/>
    </row>
    <row r="993" spans="1:13" s="4" customFormat="1" x14ac:dyDescent="0.25">
      <c r="A993" s="590"/>
      <c r="B993" s="148" t="s">
        <v>41</v>
      </c>
      <c r="C993" s="148"/>
      <c r="D993" s="24">
        <v>429.65</v>
      </c>
      <c r="E993" s="24">
        <v>428.7</v>
      </c>
      <c r="F993" s="24">
        <v>428.7</v>
      </c>
      <c r="G993" s="99">
        <f>F993/E993</f>
        <v>1</v>
      </c>
      <c r="H993" s="24">
        <v>428.7</v>
      </c>
      <c r="I993" s="99">
        <f t="shared" si="367"/>
        <v>1</v>
      </c>
      <c r="J993" s="99">
        <f t="shared" si="373"/>
        <v>1</v>
      </c>
      <c r="K993" s="24">
        <f t="shared" si="364"/>
        <v>428.7</v>
      </c>
      <c r="L993" s="24">
        <f t="shared" si="369"/>
        <v>0</v>
      </c>
      <c r="M993" s="487"/>
    </row>
    <row r="994" spans="1:13" s="4" customFormat="1" x14ac:dyDescent="0.25">
      <c r="A994" s="590"/>
      <c r="B994" s="148" t="s">
        <v>23</v>
      </c>
      <c r="C994" s="148"/>
      <c r="D994" s="24"/>
      <c r="E994" s="24"/>
      <c r="F994" s="24"/>
      <c r="G994" s="99"/>
      <c r="H994" s="24"/>
      <c r="I994" s="78" t="e">
        <f t="shared" si="367"/>
        <v>#DIV/0!</v>
      </c>
      <c r="J994" s="78" t="e">
        <f t="shared" si="373"/>
        <v>#DIV/0!</v>
      </c>
      <c r="K994" s="24">
        <f t="shared" si="364"/>
        <v>0</v>
      </c>
      <c r="L994" s="24">
        <f t="shared" si="369"/>
        <v>0</v>
      </c>
      <c r="M994" s="487"/>
    </row>
    <row r="995" spans="1:13" s="4" customFormat="1" ht="97.5" customHeight="1" x14ac:dyDescent="0.25">
      <c r="A995" s="590"/>
      <c r="B995" s="149" t="s">
        <v>1057</v>
      </c>
      <c r="C995" s="147" t="s">
        <v>431</v>
      </c>
      <c r="D995" s="50">
        <f>SUM(D996:D999)</f>
        <v>2134.65</v>
      </c>
      <c r="E995" s="50">
        <f>SUM(E996:E999)</f>
        <v>2121.65</v>
      </c>
      <c r="F995" s="50">
        <f>SUM(F996:F999)</f>
        <v>2120.9699999999998</v>
      </c>
      <c r="G995" s="104">
        <f>F995/E995</f>
        <v>1</v>
      </c>
      <c r="H995" s="50">
        <f>SUM(H996:H999)</f>
        <v>2120.9699999999998</v>
      </c>
      <c r="I995" s="99">
        <f t="shared" si="367"/>
        <v>1</v>
      </c>
      <c r="J995" s="104">
        <f>H995/F995</f>
        <v>1</v>
      </c>
      <c r="K995" s="24">
        <f t="shared" si="364"/>
        <v>2121.65</v>
      </c>
      <c r="L995" s="24">
        <f t="shared" si="369"/>
        <v>0.68</v>
      </c>
      <c r="M995" s="487" t="s">
        <v>1370</v>
      </c>
    </row>
    <row r="996" spans="1:13" s="4" customFormat="1" ht="24" customHeight="1" x14ac:dyDescent="0.25">
      <c r="A996" s="590"/>
      <c r="B996" s="148" t="s">
        <v>22</v>
      </c>
      <c r="C996" s="148"/>
      <c r="D996" s="24"/>
      <c r="E996" s="24"/>
      <c r="F996" s="24"/>
      <c r="G996" s="99"/>
      <c r="H996" s="24"/>
      <c r="I996" s="78" t="e">
        <f t="shared" si="367"/>
        <v>#DIV/0!</v>
      </c>
      <c r="J996" s="78"/>
      <c r="K996" s="24">
        <f t="shared" si="364"/>
        <v>0</v>
      </c>
      <c r="L996" s="24">
        <f t="shared" si="369"/>
        <v>0</v>
      </c>
      <c r="M996" s="487"/>
    </row>
    <row r="997" spans="1:13" s="4" customFormat="1" ht="24" customHeight="1" x14ac:dyDescent="0.25">
      <c r="A997" s="590"/>
      <c r="B997" s="148" t="s">
        <v>21</v>
      </c>
      <c r="C997" s="148"/>
      <c r="D997" s="24">
        <v>2027.92</v>
      </c>
      <c r="E997" s="24">
        <v>2014.92</v>
      </c>
      <c r="F997" s="24">
        <v>2014.92</v>
      </c>
      <c r="G997" s="99">
        <v>1</v>
      </c>
      <c r="H997" s="24">
        <v>2014.92</v>
      </c>
      <c r="I997" s="99">
        <f t="shared" si="367"/>
        <v>1</v>
      </c>
      <c r="J997" s="99">
        <f t="shared" ref="J997:J999" si="374">H997/F997</f>
        <v>1</v>
      </c>
      <c r="K997" s="24">
        <f t="shared" si="364"/>
        <v>2014.92</v>
      </c>
      <c r="L997" s="24">
        <f t="shared" si="369"/>
        <v>0</v>
      </c>
      <c r="M997" s="487"/>
    </row>
    <row r="998" spans="1:13" s="4" customFormat="1" ht="24" customHeight="1" x14ac:dyDescent="0.25">
      <c r="A998" s="590"/>
      <c r="B998" s="148" t="s">
        <v>41</v>
      </c>
      <c r="C998" s="148"/>
      <c r="D998" s="24">
        <v>106.73</v>
      </c>
      <c r="E998" s="24">
        <f>D998</f>
        <v>106.73</v>
      </c>
      <c r="F998" s="24">
        <v>106.05</v>
      </c>
      <c r="G998" s="99">
        <v>1</v>
      </c>
      <c r="H998" s="24">
        <v>106.05</v>
      </c>
      <c r="I998" s="99">
        <f t="shared" si="367"/>
        <v>0.99399999999999999</v>
      </c>
      <c r="J998" s="99">
        <f t="shared" si="374"/>
        <v>1</v>
      </c>
      <c r="K998" s="24">
        <f t="shared" si="364"/>
        <v>106.73</v>
      </c>
      <c r="L998" s="24">
        <f t="shared" si="369"/>
        <v>0.68</v>
      </c>
      <c r="M998" s="487"/>
    </row>
    <row r="999" spans="1:13" s="4" customFormat="1" ht="24" customHeight="1" x14ac:dyDescent="0.25">
      <c r="A999" s="590"/>
      <c r="B999" s="148" t="s">
        <v>23</v>
      </c>
      <c r="C999" s="148"/>
      <c r="D999" s="24"/>
      <c r="E999" s="24"/>
      <c r="F999" s="24"/>
      <c r="G999" s="99"/>
      <c r="H999" s="24"/>
      <c r="I999" s="78" t="e">
        <f t="shared" si="367"/>
        <v>#DIV/0!</v>
      </c>
      <c r="J999" s="78" t="e">
        <f t="shared" si="374"/>
        <v>#DIV/0!</v>
      </c>
      <c r="K999" s="24">
        <f t="shared" si="364"/>
        <v>0</v>
      </c>
      <c r="L999" s="24">
        <f t="shared" si="369"/>
        <v>0</v>
      </c>
      <c r="M999" s="487"/>
    </row>
    <row r="1000" spans="1:13" s="4" customFormat="1" ht="37.5" x14ac:dyDescent="0.25">
      <c r="A1000" s="590"/>
      <c r="B1000" s="149" t="s">
        <v>1136</v>
      </c>
      <c r="C1000" s="147" t="s">
        <v>431</v>
      </c>
      <c r="D1000" s="50">
        <f>SUM(D1001:D1004)</f>
        <v>1319.9</v>
      </c>
      <c r="E1000" s="50">
        <f>SUM(E1001:E1004)</f>
        <v>1296.6099999999999</v>
      </c>
      <c r="F1000" s="50">
        <f>SUM(F1001:F1004)</f>
        <v>1296.6099999999999</v>
      </c>
      <c r="G1000" s="104">
        <f>F1000/E1000</f>
        <v>1</v>
      </c>
      <c r="H1000" s="50">
        <f>SUM(H1001:H1004)</f>
        <v>1296.6099999999999</v>
      </c>
      <c r="I1000" s="99">
        <f t="shared" si="367"/>
        <v>1</v>
      </c>
      <c r="J1000" s="104">
        <f>H1000/F1000</f>
        <v>1</v>
      </c>
      <c r="K1000" s="24">
        <f t="shared" si="364"/>
        <v>1296.6099999999999</v>
      </c>
      <c r="L1000" s="24">
        <f t="shared" si="369"/>
        <v>0</v>
      </c>
      <c r="M1000" s="487" t="s">
        <v>1300</v>
      </c>
    </row>
    <row r="1001" spans="1:13" s="4" customFormat="1" ht="24" customHeight="1" x14ac:dyDescent="0.25">
      <c r="A1001" s="590"/>
      <c r="B1001" s="148" t="s">
        <v>22</v>
      </c>
      <c r="C1001" s="148"/>
      <c r="D1001" s="24"/>
      <c r="E1001" s="24"/>
      <c r="F1001" s="24"/>
      <c r="G1001" s="99"/>
      <c r="H1001" s="24"/>
      <c r="I1001" s="78" t="e">
        <f t="shared" si="367"/>
        <v>#DIV/0!</v>
      </c>
      <c r="J1001" s="78"/>
      <c r="K1001" s="24">
        <f t="shared" si="364"/>
        <v>0</v>
      </c>
      <c r="L1001" s="24">
        <f t="shared" si="369"/>
        <v>0</v>
      </c>
      <c r="M1001" s="487"/>
    </row>
    <row r="1002" spans="1:13" s="4" customFormat="1" ht="24" customHeight="1" x14ac:dyDescent="0.25">
      <c r="A1002" s="590"/>
      <c r="B1002" s="148" t="s">
        <v>21</v>
      </c>
      <c r="C1002" s="148"/>
      <c r="D1002" s="24">
        <v>1253.9000000000001</v>
      </c>
      <c r="E1002" s="24">
        <v>1231.78</v>
      </c>
      <c r="F1002" s="24">
        <v>1231.78</v>
      </c>
      <c r="G1002" s="99">
        <v>1</v>
      </c>
      <c r="H1002" s="24">
        <v>1231.78</v>
      </c>
      <c r="I1002" s="99">
        <f t="shared" si="367"/>
        <v>1</v>
      </c>
      <c r="J1002" s="99">
        <f>H1002/F1002</f>
        <v>1</v>
      </c>
      <c r="K1002" s="24">
        <f t="shared" si="364"/>
        <v>1231.78</v>
      </c>
      <c r="L1002" s="24">
        <f t="shared" si="369"/>
        <v>0</v>
      </c>
      <c r="M1002" s="487"/>
    </row>
    <row r="1003" spans="1:13" s="4" customFormat="1" ht="24" customHeight="1" x14ac:dyDescent="0.25">
      <c r="A1003" s="590"/>
      <c r="B1003" s="148" t="s">
        <v>41</v>
      </c>
      <c r="C1003" s="148"/>
      <c r="D1003" s="24">
        <v>66</v>
      </c>
      <c r="E1003" s="24">
        <v>64.83</v>
      </c>
      <c r="F1003" s="24">
        <v>64.83</v>
      </c>
      <c r="G1003" s="99">
        <v>1</v>
      </c>
      <c r="H1003" s="24">
        <v>64.83</v>
      </c>
      <c r="I1003" s="99">
        <f t="shared" si="367"/>
        <v>1</v>
      </c>
      <c r="J1003" s="99">
        <f>H1003/F1003</f>
        <v>1</v>
      </c>
      <c r="K1003" s="24">
        <f t="shared" si="364"/>
        <v>64.83</v>
      </c>
      <c r="L1003" s="24">
        <f t="shared" si="369"/>
        <v>0</v>
      </c>
      <c r="M1003" s="487"/>
    </row>
    <row r="1004" spans="1:13" s="4" customFormat="1" x14ac:dyDescent="0.25">
      <c r="A1004" s="590"/>
      <c r="B1004" s="148" t="s">
        <v>23</v>
      </c>
      <c r="C1004" s="148"/>
      <c r="D1004" s="24"/>
      <c r="E1004" s="24"/>
      <c r="F1004" s="24"/>
      <c r="G1004" s="99"/>
      <c r="H1004" s="24"/>
      <c r="I1004" s="78" t="e">
        <f t="shared" si="367"/>
        <v>#DIV/0!</v>
      </c>
      <c r="J1004" s="78" t="e">
        <f t="shared" ref="J1004" si="375">H1004/F1004</f>
        <v>#DIV/0!</v>
      </c>
      <c r="K1004" s="24">
        <f t="shared" si="364"/>
        <v>0</v>
      </c>
      <c r="L1004" s="24">
        <f t="shared" si="369"/>
        <v>0</v>
      </c>
      <c r="M1004" s="487"/>
    </row>
    <row r="1005" spans="1:13" s="4" customFormat="1" ht="55.5" customHeight="1" x14ac:dyDescent="0.25">
      <c r="A1005" s="652"/>
      <c r="B1005" s="148" t="s">
        <v>1371</v>
      </c>
      <c r="C1005" s="148" t="s">
        <v>431</v>
      </c>
      <c r="D1005" s="24">
        <f>SUM(D1006:D1009)</f>
        <v>40000</v>
      </c>
      <c r="E1005" s="24">
        <f>SUM(E1006:E1009)</f>
        <v>27742.799999999999</v>
      </c>
      <c r="F1005" s="24">
        <f t="shared" ref="F1005:K1005" si="376">SUM(F1006:F1009)</f>
        <v>1</v>
      </c>
      <c r="G1005" s="99">
        <f t="shared" si="376"/>
        <v>1</v>
      </c>
      <c r="H1005" s="24">
        <f t="shared" si="376"/>
        <v>1</v>
      </c>
      <c r="I1005" s="78">
        <f t="shared" si="376"/>
        <v>0</v>
      </c>
      <c r="J1005" s="78">
        <f t="shared" si="376"/>
        <v>1</v>
      </c>
      <c r="K1005" s="24">
        <f t="shared" si="376"/>
        <v>0</v>
      </c>
      <c r="L1005" s="24">
        <f t="shared" si="369"/>
        <v>27741.8</v>
      </c>
      <c r="M1005" s="484" t="s">
        <v>1299</v>
      </c>
    </row>
    <row r="1006" spans="1:13" s="4" customFormat="1" ht="31.5" customHeight="1" x14ac:dyDescent="0.25">
      <c r="A1006" s="653"/>
      <c r="B1006" s="148" t="s">
        <v>22</v>
      </c>
      <c r="C1006" s="148"/>
      <c r="D1006" s="24"/>
      <c r="E1006" s="24"/>
      <c r="F1006" s="24"/>
      <c r="G1006" s="99"/>
      <c r="H1006" s="24"/>
      <c r="I1006" s="78"/>
      <c r="J1006" s="78"/>
      <c r="K1006" s="24"/>
      <c r="L1006" s="24">
        <f t="shared" si="369"/>
        <v>0</v>
      </c>
      <c r="M1006" s="485"/>
    </row>
    <row r="1007" spans="1:13" s="4" customFormat="1" ht="31.5" customHeight="1" x14ac:dyDescent="0.25">
      <c r="A1007" s="653"/>
      <c r="B1007" s="148" t="s">
        <v>21</v>
      </c>
      <c r="C1007" s="148"/>
      <c r="D1007" s="24">
        <v>12260</v>
      </c>
      <c r="E1007" s="24">
        <v>0</v>
      </c>
      <c r="F1007" s="24"/>
      <c r="G1007" s="99"/>
      <c r="H1007" s="24"/>
      <c r="I1007" s="78"/>
      <c r="J1007" s="99"/>
      <c r="K1007" s="24"/>
      <c r="L1007" s="24">
        <f t="shared" si="369"/>
        <v>0</v>
      </c>
      <c r="M1007" s="485"/>
    </row>
    <row r="1008" spans="1:13" s="4" customFormat="1" ht="29.25" customHeight="1" x14ac:dyDescent="0.25">
      <c r="A1008" s="653"/>
      <c r="B1008" s="148" t="s">
        <v>41</v>
      </c>
      <c r="C1008" s="148"/>
      <c r="D1008" s="24">
        <f>D1007/95*5+27094.736</f>
        <v>27740</v>
      </c>
      <c r="E1008" s="24">
        <f>648.06+27094.736</f>
        <v>27742.799999999999</v>
      </c>
      <c r="F1008" s="24">
        <v>1</v>
      </c>
      <c r="G1008" s="99">
        <v>1</v>
      </c>
      <c r="H1008" s="24">
        <v>1</v>
      </c>
      <c r="I1008" s="99">
        <f t="shared" si="367"/>
        <v>0</v>
      </c>
      <c r="J1008" s="99">
        <f>H1008/F1008</f>
        <v>1</v>
      </c>
      <c r="K1008" s="24"/>
      <c r="L1008" s="24">
        <f t="shared" si="369"/>
        <v>27741.8</v>
      </c>
      <c r="M1008" s="485"/>
    </row>
    <row r="1009" spans="1:13" s="4" customFormat="1" ht="33" customHeight="1" x14ac:dyDescent="0.25">
      <c r="A1009" s="654"/>
      <c r="B1009" s="148" t="s">
        <v>23</v>
      </c>
      <c r="C1009" s="148"/>
      <c r="D1009" s="24"/>
      <c r="E1009" s="24"/>
      <c r="F1009" s="24"/>
      <c r="G1009" s="99"/>
      <c r="H1009" s="24"/>
      <c r="I1009" s="78"/>
      <c r="J1009" s="78"/>
      <c r="K1009" s="24"/>
      <c r="L1009" s="24">
        <f t="shared" si="369"/>
        <v>0</v>
      </c>
      <c r="M1009" s="486"/>
    </row>
    <row r="1010" spans="1:13" s="4" customFormat="1" ht="37.5" x14ac:dyDescent="0.25">
      <c r="A1010" s="652" t="s">
        <v>274</v>
      </c>
      <c r="B1010" s="149" t="s">
        <v>899</v>
      </c>
      <c r="C1010" s="147" t="s">
        <v>431</v>
      </c>
      <c r="D1010" s="50">
        <f>SUM(D1011:D1014)</f>
        <v>956.64</v>
      </c>
      <c r="E1010" s="50">
        <f>SUM(E1011:E1014)</f>
        <v>956.64</v>
      </c>
      <c r="F1010" s="50">
        <f>SUM(F1011:F1014)</f>
        <v>709.38</v>
      </c>
      <c r="G1010" s="104">
        <f>F1010/E1010</f>
        <v>0.74199999999999999</v>
      </c>
      <c r="H1010" s="50">
        <f>SUM(H1011:H1014)</f>
        <v>709.38</v>
      </c>
      <c r="I1010" s="99">
        <f t="shared" si="367"/>
        <v>0.74199999999999999</v>
      </c>
      <c r="J1010" s="104">
        <f>H1010/F1010</f>
        <v>1</v>
      </c>
      <c r="K1010" s="50">
        <f>SUM(K1011:K1014)</f>
        <v>709.39</v>
      </c>
      <c r="L1010" s="24">
        <f t="shared" si="369"/>
        <v>247.26</v>
      </c>
      <c r="M1010" s="484" t="s">
        <v>1137</v>
      </c>
    </row>
    <row r="1011" spans="1:13" s="4" customFormat="1" ht="24" customHeight="1" x14ac:dyDescent="0.25">
      <c r="A1011" s="653"/>
      <c r="B1011" s="148" t="s">
        <v>22</v>
      </c>
      <c r="C1011" s="148"/>
      <c r="D1011" s="24"/>
      <c r="E1011" s="24"/>
      <c r="F1011" s="24"/>
      <c r="G1011" s="99"/>
      <c r="H1011" s="24"/>
      <c r="I1011" s="78" t="e">
        <f t="shared" si="367"/>
        <v>#DIV/0!</v>
      </c>
      <c r="J1011" s="78"/>
      <c r="K1011" s="24">
        <f t="shared" si="364"/>
        <v>0</v>
      </c>
      <c r="L1011" s="24">
        <f t="shared" si="369"/>
        <v>0</v>
      </c>
      <c r="M1011" s="485"/>
    </row>
    <row r="1012" spans="1:13" s="4" customFormat="1" ht="24" customHeight="1" x14ac:dyDescent="0.25">
      <c r="A1012" s="653"/>
      <c r="B1012" s="148" t="s">
        <v>21</v>
      </c>
      <c r="C1012" s="148"/>
      <c r="D1012" s="24"/>
      <c r="E1012" s="24"/>
      <c r="F1012" s="24"/>
      <c r="G1012" s="99"/>
      <c r="H1012" s="24"/>
      <c r="I1012" s="78" t="e">
        <f t="shared" si="367"/>
        <v>#DIV/0!</v>
      </c>
      <c r="J1012" s="78"/>
      <c r="K1012" s="24">
        <f t="shared" si="364"/>
        <v>0</v>
      </c>
      <c r="L1012" s="24">
        <f t="shared" si="369"/>
        <v>0</v>
      </c>
      <c r="M1012" s="485"/>
    </row>
    <row r="1013" spans="1:13" s="4" customFormat="1" ht="24" customHeight="1" x14ac:dyDescent="0.25">
      <c r="A1013" s="653"/>
      <c r="B1013" s="148" t="s">
        <v>41</v>
      </c>
      <c r="C1013" s="148"/>
      <c r="D1013" s="24">
        <v>956.64</v>
      </c>
      <c r="E1013" s="24">
        <v>956.64</v>
      </c>
      <c r="F1013" s="24">
        <v>709.38</v>
      </c>
      <c r="G1013" s="99">
        <f>F1013/E1013</f>
        <v>0.74199999999999999</v>
      </c>
      <c r="H1013" s="24">
        <f>F1013</f>
        <v>709.38</v>
      </c>
      <c r="I1013" s="99">
        <f t="shared" si="367"/>
        <v>0.74199999999999999</v>
      </c>
      <c r="J1013" s="99">
        <f>H1013/F1013</f>
        <v>1</v>
      </c>
      <c r="K1013" s="24">
        <v>709.39</v>
      </c>
      <c r="L1013" s="24">
        <f t="shared" si="369"/>
        <v>247.26</v>
      </c>
      <c r="M1013" s="485"/>
    </row>
    <row r="1014" spans="1:13" s="4" customFormat="1" ht="24" customHeight="1" x14ac:dyDescent="0.25">
      <c r="A1014" s="654"/>
      <c r="B1014" s="148" t="s">
        <v>23</v>
      </c>
      <c r="C1014" s="148"/>
      <c r="D1014" s="24"/>
      <c r="E1014" s="24"/>
      <c r="F1014" s="24"/>
      <c r="G1014" s="99"/>
      <c r="H1014" s="24"/>
      <c r="I1014" s="78" t="e">
        <f t="shared" si="367"/>
        <v>#DIV/0!</v>
      </c>
      <c r="J1014" s="78" t="e">
        <f t="shared" ref="J1014:J1019" si="377">H1014/F1014</f>
        <v>#DIV/0!</v>
      </c>
      <c r="K1014" s="24">
        <f t="shared" si="364"/>
        <v>0</v>
      </c>
      <c r="L1014" s="24">
        <f t="shared" si="369"/>
        <v>0</v>
      </c>
      <c r="M1014" s="486"/>
    </row>
    <row r="1015" spans="1:13" s="51" customFormat="1" ht="57" customHeight="1" x14ac:dyDescent="0.25">
      <c r="A1015" s="651" t="s">
        <v>275</v>
      </c>
      <c r="B1015" s="155" t="s">
        <v>276</v>
      </c>
      <c r="C1015" s="145" t="s">
        <v>430</v>
      </c>
      <c r="D1015" s="55">
        <f>SUM(D1016:D1019)</f>
        <v>39856.25</v>
      </c>
      <c r="E1015" s="55">
        <f t="shared" ref="E1015:F1015" si="378">SUM(E1016:E1019)</f>
        <v>39856.25</v>
      </c>
      <c r="F1015" s="55">
        <f t="shared" si="378"/>
        <v>39494.54</v>
      </c>
      <c r="G1015" s="95">
        <f>F1015/E1015</f>
        <v>0.99099999999999999</v>
      </c>
      <c r="H1015" s="55">
        <f>SUM(H1016:H1019)</f>
        <v>38415.089999999997</v>
      </c>
      <c r="I1015" s="95">
        <f t="shared" si="367"/>
        <v>0.96399999999999997</v>
      </c>
      <c r="J1015" s="214">
        <f t="shared" si="377"/>
        <v>0.97299999999999998</v>
      </c>
      <c r="K1015" s="55">
        <f t="shared" si="364"/>
        <v>39856.25</v>
      </c>
      <c r="L1015" s="24">
        <f t="shared" si="369"/>
        <v>1441.16</v>
      </c>
      <c r="M1015" s="503"/>
    </row>
    <row r="1016" spans="1:13" s="4" customFormat="1" ht="24" customHeight="1" x14ac:dyDescent="0.25">
      <c r="A1016" s="651"/>
      <c r="B1016" s="146" t="s">
        <v>22</v>
      </c>
      <c r="C1016" s="146"/>
      <c r="D1016" s="24">
        <f>D1021+D1031</f>
        <v>0</v>
      </c>
      <c r="E1016" s="24">
        <f>E1021+E1031</f>
        <v>0</v>
      </c>
      <c r="F1016" s="24">
        <f>F1021+F1031</f>
        <v>0</v>
      </c>
      <c r="G1016" s="78" t="e">
        <f>F1016/E1016</f>
        <v>#DIV/0!</v>
      </c>
      <c r="H1016" s="24">
        <f>H1021+H1031</f>
        <v>0</v>
      </c>
      <c r="I1016" s="78" t="e">
        <f t="shared" si="367"/>
        <v>#DIV/0!</v>
      </c>
      <c r="J1016" s="78" t="e">
        <f t="shared" si="377"/>
        <v>#DIV/0!</v>
      </c>
      <c r="K1016" s="24">
        <f t="shared" ref="K1016:K1019" si="379">K1021+K1031</f>
        <v>0</v>
      </c>
      <c r="L1016" s="24">
        <f t="shared" si="369"/>
        <v>0</v>
      </c>
      <c r="M1016" s="503"/>
    </row>
    <row r="1017" spans="1:13" s="4" customFormat="1" ht="25.5" customHeight="1" x14ac:dyDescent="0.25">
      <c r="A1017" s="651"/>
      <c r="B1017" s="146" t="s">
        <v>21</v>
      </c>
      <c r="C1017" s="146"/>
      <c r="D1017" s="24">
        <f>D1022+D1032+D1027</f>
        <v>39770</v>
      </c>
      <c r="E1017" s="24">
        <f>E1022+E1032+E1027</f>
        <v>39770</v>
      </c>
      <c r="F1017" s="24">
        <f>F1022+F1032+F1027</f>
        <v>39411.81</v>
      </c>
      <c r="G1017" s="99">
        <f>F1017/E1017</f>
        <v>0.99099999999999999</v>
      </c>
      <c r="H1017" s="24">
        <f>H1022+H1032+H1027</f>
        <v>38332.36</v>
      </c>
      <c r="I1017" s="99">
        <f t="shared" si="367"/>
        <v>0.96399999999999997</v>
      </c>
      <c r="J1017" s="129">
        <f t="shared" si="377"/>
        <v>0.97299999999999998</v>
      </c>
      <c r="K1017" s="24">
        <f t="shared" si="379"/>
        <v>39759.54</v>
      </c>
      <c r="L1017" s="24">
        <f t="shared" si="369"/>
        <v>1437.64</v>
      </c>
      <c r="M1017" s="503"/>
    </row>
    <row r="1018" spans="1:13" s="4" customFormat="1" ht="20.25" customHeight="1" x14ac:dyDescent="0.25">
      <c r="A1018" s="651"/>
      <c r="B1018" s="146" t="s">
        <v>41</v>
      </c>
      <c r="C1018" s="146"/>
      <c r="D1018" s="24">
        <f>D1023+D1033+D1028</f>
        <v>86.25</v>
      </c>
      <c r="E1018" s="24">
        <f>E1023+E1033+E1028</f>
        <v>86.25</v>
      </c>
      <c r="F1018" s="24">
        <f>F1023+F1033</f>
        <v>82.73</v>
      </c>
      <c r="G1018" s="99">
        <f>F1018/E1018</f>
        <v>0.95899999999999996</v>
      </c>
      <c r="H1018" s="24">
        <f>H1023+H1033+H1028</f>
        <v>82.73</v>
      </c>
      <c r="I1018" s="99">
        <f t="shared" si="367"/>
        <v>0.95899999999999996</v>
      </c>
      <c r="J1018" s="99">
        <f t="shared" si="377"/>
        <v>1</v>
      </c>
      <c r="K1018" s="24">
        <f t="shared" si="379"/>
        <v>86.25</v>
      </c>
      <c r="L1018" s="24">
        <f t="shared" si="369"/>
        <v>3.52</v>
      </c>
      <c r="M1018" s="503"/>
    </row>
    <row r="1019" spans="1:13" s="4" customFormat="1" ht="22.5" customHeight="1" x14ac:dyDescent="0.25">
      <c r="A1019" s="651"/>
      <c r="B1019" s="146" t="s">
        <v>23</v>
      </c>
      <c r="C1019" s="146"/>
      <c r="D1019" s="24">
        <f>D1024+D1034</f>
        <v>0</v>
      </c>
      <c r="E1019" s="24">
        <f>E1024+E1034</f>
        <v>0</v>
      </c>
      <c r="F1019" s="24">
        <f>F1024+F1034</f>
        <v>0</v>
      </c>
      <c r="G1019" s="99"/>
      <c r="H1019" s="24">
        <f>H1024+H1034</f>
        <v>0</v>
      </c>
      <c r="I1019" s="78" t="e">
        <f t="shared" si="367"/>
        <v>#DIV/0!</v>
      </c>
      <c r="J1019" s="78" t="e">
        <f t="shared" si="377"/>
        <v>#DIV/0!</v>
      </c>
      <c r="K1019" s="24">
        <f t="shared" si="379"/>
        <v>0</v>
      </c>
      <c r="L1019" s="24">
        <f t="shared" si="369"/>
        <v>0</v>
      </c>
      <c r="M1019" s="503"/>
    </row>
    <row r="1020" spans="1:13" s="61" customFormat="1" ht="75" x14ac:dyDescent="0.25">
      <c r="A1020" s="590" t="s">
        <v>277</v>
      </c>
      <c r="B1020" s="149" t="s">
        <v>434</v>
      </c>
      <c r="C1020" s="147" t="s">
        <v>431</v>
      </c>
      <c r="D1020" s="50">
        <f>SUM(D1021:D1024)</f>
        <v>31221.14</v>
      </c>
      <c r="E1020" s="50">
        <f>SUM(E1021:E1024)</f>
        <v>31221.14</v>
      </c>
      <c r="F1020" s="50">
        <f>SUM(F1021:F1024)</f>
        <v>31219.34</v>
      </c>
      <c r="G1020" s="104">
        <f>F1020/E1020</f>
        <v>1</v>
      </c>
      <c r="H1020" s="50">
        <f>SUM(H1021:H1024)</f>
        <v>30139.89</v>
      </c>
      <c r="I1020" s="99">
        <f t="shared" si="367"/>
        <v>0.96499999999999997</v>
      </c>
      <c r="J1020" s="104">
        <f>H1020/F1020</f>
        <v>0.96499999999999997</v>
      </c>
      <c r="K1020" s="24">
        <f t="shared" si="364"/>
        <v>31221.14</v>
      </c>
      <c r="L1020" s="24">
        <f t="shared" si="369"/>
        <v>1081.25</v>
      </c>
      <c r="M1020" s="489" t="s">
        <v>1298</v>
      </c>
    </row>
    <row r="1021" spans="1:13" s="62" customFormat="1" x14ac:dyDescent="0.25">
      <c r="A1021" s="590"/>
      <c r="B1021" s="148" t="s">
        <v>22</v>
      </c>
      <c r="C1021" s="148"/>
      <c r="D1021" s="24"/>
      <c r="E1021" s="24"/>
      <c r="F1021" s="24"/>
      <c r="G1021" s="99"/>
      <c r="H1021" s="24"/>
      <c r="I1021" s="78" t="e">
        <f t="shared" si="367"/>
        <v>#DIV/0!</v>
      </c>
      <c r="J1021" s="78"/>
      <c r="K1021" s="24">
        <f t="shared" si="364"/>
        <v>0</v>
      </c>
      <c r="L1021" s="24">
        <f t="shared" si="369"/>
        <v>0</v>
      </c>
      <c r="M1021" s="489"/>
    </row>
    <row r="1022" spans="1:13" s="62" customFormat="1" x14ac:dyDescent="0.25">
      <c r="A1022" s="590"/>
      <c r="B1022" s="148" t="s">
        <v>21</v>
      </c>
      <c r="C1022" s="148"/>
      <c r="D1022" s="24">
        <v>31221.14</v>
      </c>
      <c r="E1022" s="24">
        <f>D1022</f>
        <v>31221.14</v>
      </c>
      <c r="F1022" s="24">
        <v>31219.34</v>
      </c>
      <c r="G1022" s="99">
        <f>F1022/E1022</f>
        <v>1</v>
      </c>
      <c r="H1022" s="24">
        <v>30139.89</v>
      </c>
      <c r="I1022" s="99">
        <f t="shared" si="367"/>
        <v>0.96499999999999997</v>
      </c>
      <c r="J1022" s="99">
        <f t="shared" ref="J1022:J1034" si="380">H1022/F1022</f>
        <v>0.96499999999999997</v>
      </c>
      <c r="K1022" s="24">
        <f>E1022</f>
        <v>31221.14</v>
      </c>
      <c r="L1022" s="24">
        <f t="shared" si="369"/>
        <v>1081.25</v>
      </c>
      <c r="M1022" s="489"/>
    </row>
    <row r="1023" spans="1:13" s="62" customFormat="1" x14ac:dyDescent="0.25">
      <c r="A1023" s="590"/>
      <c r="B1023" s="148" t="s">
        <v>41</v>
      </c>
      <c r="C1023" s="148"/>
      <c r="D1023" s="24"/>
      <c r="E1023" s="24"/>
      <c r="F1023" s="24"/>
      <c r="G1023" s="78" t="e">
        <f t="shared" ref="G1023:G1034" si="381">F1023/E1023</f>
        <v>#DIV/0!</v>
      </c>
      <c r="H1023" s="24"/>
      <c r="I1023" s="78" t="e">
        <f t="shared" ref="I1023:I1034" si="382">H1023/E1023</f>
        <v>#DIV/0!</v>
      </c>
      <c r="J1023" s="78" t="e">
        <f t="shared" si="380"/>
        <v>#DIV/0!</v>
      </c>
      <c r="K1023" s="24">
        <f t="shared" ref="K1023:K1029" si="383">E1023</f>
        <v>0</v>
      </c>
      <c r="L1023" s="24">
        <f t="shared" si="369"/>
        <v>0</v>
      </c>
      <c r="M1023" s="489"/>
    </row>
    <row r="1024" spans="1:13" s="62" customFormat="1" x14ac:dyDescent="0.25">
      <c r="A1024" s="590"/>
      <c r="B1024" s="148" t="s">
        <v>23</v>
      </c>
      <c r="C1024" s="148"/>
      <c r="D1024" s="24"/>
      <c r="E1024" s="24"/>
      <c r="F1024" s="24"/>
      <c r="G1024" s="78" t="e">
        <f t="shared" si="381"/>
        <v>#DIV/0!</v>
      </c>
      <c r="H1024" s="24"/>
      <c r="I1024" s="78" t="e">
        <f t="shared" si="382"/>
        <v>#DIV/0!</v>
      </c>
      <c r="J1024" s="78" t="e">
        <f t="shared" si="380"/>
        <v>#DIV/0!</v>
      </c>
      <c r="K1024" s="24">
        <f t="shared" si="383"/>
        <v>0</v>
      </c>
      <c r="L1024" s="24">
        <f t="shared" si="369"/>
        <v>0</v>
      </c>
      <c r="M1024" s="489"/>
    </row>
    <row r="1025" spans="1:13" s="61" customFormat="1" ht="127.5" customHeight="1" x14ac:dyDescent="0.25">
      <c r="A1025" s="590" t="s">
        <v>870</v>
      </c>
      <c r="B1025" s="149" t="s">
        <v>1039</v>
      </c>
      <c r="C1025" s="147" t="s">
        <v>431</v>
      </c>
      <c r="D1025" s="50">
        <f>SUM(D1026:D1029)</f>
        <v>10.46</v>
      </c>
      <c r="E1025" s="50">
        <f>SUM(E1026:E1029)</f>
        <v>10.46</v>
      </c>
      <c r="F1025" s="50">
        <f>SUM(F1026:F1029)</f>
        <v>2.6</v>
      </c>
      <c r="G1025" s="104">
        <f>F1025/E1025</f>
        <v>0.249</v>
      </c>
      <c r="H1025" s="50">
        <f>SUM(H1026:H1029)</f>
        <v>2.6</v>
      </c>
      <c r="I1025" s="99">
        <f t="shared" si="382"/>
        <v>0.249</v>
      </c>
      <c r="J1025" s="99">
        <f t="shared" si="380"/>
        <v>1</v>
      </c>
      <c r="K1025" s="24">
        <f t="shared" si="383"/>
        <v>10.46</v>
      </c>
      <c r="L1025" s="24">
        <f t="shared" si="369"/>
        <v>7.86</v>
      </c>
      <c r="M1025" s="489" t="s">
        <v>1297</v>
      </c>
    </row>
    <row r="1026" spans="1:13" s="62" customFormat="1" x14ac:dyDescent="0.25">
      <c r="A1026" s="590"/>
      <c r="B1026" s="148" t="s">
        <v>22</v>
      </c>
      <c r="C1026" s="148"/>
      <c r="D1026" s="24"/>
      <c r="E1026" s="24"/>
      <c r="F1026" s="24"/>
      <c r="G1026" s="99"/>
      <c r="H1026" s="24"/>
      <c r="I1026" s="78" t="e">
        <f t="shared" si="382"/>
        <v>#DIV/0!</v>
      </c>
      <c r="J1026" s="78" t="e">
        <f t="shared" si="380"/>
        <v>#DIV/0!</v>
      </c>
      <c r="K1026" s="24">
        <f t="shared" si="383"/>
        <v>0</v>
      </c>
      <c r="L1026" s="24">
        <f t="shared" si="369"/>
        <v>0</v>
      </c>
      <c r="M1026" s="489"/>
    </row>
    <row r="1027" spans="1:13" s="62" customFormat="1" x14ac:dyDescent="0.25">
      <c r="A1027" s="590"/>
      <c r="B1027" s="148" t="s">
        <v>21</v>
      </c>
      <c r="C1027" s="148"/>
      <c r="D1027" s="24">
        <v>10.46</v>
      </c>
      <c r="E1027" s="24">
        <v>10.46</v>
      </c>
      <c r="F1027" s="24">
        <v>2.6</v>
      </c>
      <c r="G1027" s="99">
        <f>F1027/E1027</f>
        <v>0.249</v>
      </c>
      <c r="H1027" s="24">
        <v>2.6</v>
      </c>
      <c r="I1027" s="99">
        <f t="shared" si="382"/>
        <v>0.249</v>
      </c>
      <c r="J1027" s="99">
        <f>H1027/F1027</f>
        <v>1</v>
      </c>
      <c r="K1027" s="24">
        <f t="shared" si="383"/>
        <v>10.46</v>
      </c>
      <c r="L1027" s="24">
        <f t="shared" si="369"/>
        <v>7.86</v>
      </c>
      <c r="M1027" s="489"/>
    </row>
    <row r="1028" spans="1:13" s="62" customFormat="1" x14ac:dyDescent="0.25">
      <c r="A1028" s="590"/>
      <c r="B1028" s="148" t="s">
        <v>41</v>
      </c>
      <c r="C1028" s="148"/>
      <c r="D1028" s="24"/>
      <c r="E1028" s="24"/>
      <c r="F1028" s="24"/>
      <c r="G1028" s="78" t="e">
        <f t="shared" ref="G1028:G1029" si="384">F1028/E1028</f>
        <v>#DIV/0!</v>
      </c>
      <c r="H1028" s="24"/>
      <c r="I1028" s="78" t="e">
        <f t="shared" si="382"/>
        <v>#DIV/0!</v>
      </c>
      <c r="J1028" s="78" t="e">
        <f t="shared" si="380"/>
        <v>#DIV/0!</v>
      </c>
      <c r="K1028" s="24">
        <f t="shared" si="383"/>
        <v>0</v>
      </c>
      <c r="L1028" s="24">
        <f t="shared" si="369"/>
        <v>0</v>
      </c>
      <c r="M1028" s="489"/>
    </row>
    <row r="1029" spans="1:13" s="62" customFormat="1" x14ac:dyDescent="0.25">
      <c r="A1029" s="590"/>
      <c r="B1029" s="148" t="s">
        <v>23</v>
      </c>
      <c r="C1029" s="148"/>
      <c r="D1029" s="24"/>
      <c r="E1029" s="24"/>
      <c r="F1029" s="24"/>
      <c r="G1029" s="78" t="e">
        <f t="shared" si="384"/>
        <v>#DIV/0!</v>
      </c>
      <c r="H1029" s="24"/>
      <c r="I1029" s="78" t="e">
        <f t="shared" si="382"/>
        <v>#DIV/0!</v>
      </c>
      <c r="J1029" s="78" t="e">
        <f t="shared" si="380"/>
        <v>#DIV/0!</v>
      </c>
      <c r="K1029" s="24">
        <f t="shared" si="383"/>
        <v>0</v>
      </c>
      <c r="L1029" s="24">
        <f t="shared" si="369"/>
        <v>0</v>
      </c>
      <c r="M1029" s="489"/>
    </row>
    <row r="1030" spans="1:13" s="63" customFormat="1" ht="75" x14ac:dyDescent="0.25">
      <c r="A1030" s="755" t="s">
        <v>1040</v>
      </c>
      <c r="B1030" s="195" t="s">
        <v>871</v>
      </c>
      <c r="C1030" s="147" t="s">
        <v>431</v>
      </c>
      <c r="D1030" s="50">
        <f>SUM(D1031:D1034)</f>
        <v>8624.65</v>
      </c>
      <c r="E1030" s="50">
        <f t="shared" ref="E1030:F1030" si="385">SUM(E1031:E1034)</f>
        <v>8624.65</v>
      </c>
      <c r="F1030" s="50">
        <f t="shared" si="385"/>
        <v>8272.6</v>
      </c>
      <c r="G1030" s="99">
        <f t="shared" si="381"/>
        <v>0.95899999999999996</v>
      </c>
      <c r="H1030" s="50">
        <f>SUM(H1031:H1034)</f>
        <v>8272.6</v>
      </c>
      <c r="I1030" s="99">
        <f t="shared" si="382"/>
        <v>0.95899999999999996</v>
      </c>
      <c r="J1030" s="99">
        <f t="shared" si="380"/>
        <v>1</v>
      </c>
      <c r="K1030" s="50">
        <f>SUM(K1031:K1034)</f>
        <v>8624.65</v>
      </c>
      <c r="L1030" s="24">
        <f t="shared" si="369"/>
        <v>352.05</v>
      </c>
      <c r="M1030" s="658" t="s">
        <v>1296</v>
      </c>
    </row>
    <row r="1031" spans="1:13" s="62" customFormat="1" ht="23.25" customHeight="1" x14ac:dyDescent="0.25">
      <c r="A1031" s="755"/>
      <c r="B1031" s="148" t="s">
        <v>22</v>
      </c>
      <c r="C1031" s="148"/>
      <c r="D1031" s="24"/>
      <c r="E1031" s="24"/>
      <c r="F1031" s="24"/>
      <c r="G1031" s="78" t="e">
        <f t="shared" si="381"/>
        <v>#DIV/0!</v>
      </c>
      <c r="H1031" s="24"/>
      <c r="I1031" s="78" t="e">
        <f t="shared" si="382"/>
        <v>#DIV/0!</v>
      </c>
      <c r="J1031" s="78" t="e">
        <f t="shared" si="380"/>
        <v>#DIV/0!</v>
      </c>
      <c r="K1031" s="24"/>
      <c r="L1031" s="24">
        <f t="shared" si="369"/>
        <v>0</v>
      </c>
      <c r="M1031" s="658"/>
    </row>
    <row r="1032" spans="1:13" s="62" customFormat="1" x14ac:dyDescent="0.25">
      <c r="A1032" s="755"/>
      <c r="B1032" s="148" t="s">
        <v>21</v>
      </c>
      <c r="C1032" s="148"/>
      <c r="D1032" s="24">
        <v>8538.4</v>
      </c>
      <c r="E1032" s="24">
        <v>8538.4</v>
      </c>
      <c r="F1032" s="24">
        <v>8189.87</v>
      </c>
      <c r="G1032" s="99">
        <f t="shared" si="381"/>
        <v>0.95899999999999996</v>
      </c>
      <c r="H1032" s="24">
        <v>8189.87</v>
      </c>
      <c r="I1032" s="99">
        <f t="shared" si="382"/>
        <v>0.95899999999999996</v>
      </c>
      <c r="J1032" s="99">
        <f t="shared" si="380"/>
        <v>1</v>
      </c>
      <c r="K1032" s="24">
        <v>8538.4</v>
      </c>
      <c r="L1032" s="24">
        <f t="shared" si="369"/>
        <v>348.53</v>
      </c>
      <c r="M1032" s="658"/>
    </row>
    <row r="1033" spans="1:13" s="62" customFormat="1" x14ac:dyDescent="0.25">
      <c r="A1033" s="755"/>
      <c r="B1033" s="148" t="s">
        <v>41</v>
      </c>
      <c r="C1033" s="148"/>
      <c r="D1033" s="24">
        <v>86.25</v>
      </c>
      <c r="E1033" s="24">
        <v>86.25</v>
      </c>
      <c r="F1033" s="24">
        <v>82.73</v>
      </c>
      <c r="G1033" s="99">
        <f t="shared" si="381"/>
        <v>0.95899999999999996</v>
      </c>
      <c r="H1033" s="24">
        <v>82.73</v>
      </c>
      <c r="I1033" s="99">
        <f t="shared" si="382"/>
        <v>0.95899999999999996</v>
      </c>
      <c r="J1033" s="99">
        <f t="shared" si="380"/>
        <v>1</v>
      </c>
      <c r="K1033" s="24">
        <v>86.25</v>
      </c>
      <c r="L1033" s="24">
        <f t="shared" si="369"/>
        <v>3.52</v>
      </c>
      <c r="M1033" s="658"/>
    </row>
    <row r="1034" spans="1:13" s="62" customFormat="1" x14ac:dyDescent="0.25">
      <c r="A1034" s="755"/>
      <c r="B1034" s="148" t="s">
        <v>23</v>
      </c>
      <c r="C1034" s="148"/>
      <c r="D1034" s="24"/>
      <c r="E1034" s="24"/>
      <c r="F1034" s="24"/>
      <c r="G1034" s="78" t="e">
        <f t="shared" si="381"/>
        <v>#DIV/0!</v>
      </c>
      <c r="H1034" s="24"/>
      <c r="I1034" s="78" t="e">
        <f t="shared" si="382"/>
        <v>#DIV/0!</v>
      </c>
      <c r="J1034" s="78" t="e">
        <f t="shared" si="380"/>
        <v>#DIV/0!</v>
      </c>
      <c r="K1034" s="24"/>
      <c r="L1034" s="24">
        <f t="shared" si="369"/>
        <v>0</v>
      </c>
      <c r="M1034" s="658"/>
    </row>
    <row r="1035" spans="1:13" s="62" customFormat="1" ht="115.5" customHeight="1" x14ac:dyDescent="0.25">
      <c r="A1035" s="638" t="s">
        <v>43</v>
      </c>
      <c r="B1035" s="152" t="s">
        <v>435</v>
      </c>
      <c r="C1035" s="150" t="s">
        <v>139</v>
      </c>
      <c r="D1035" s="29">
        <f>SUM(D1036:D1039)</f>
        <v>117815.19</v>
      </c>
      <c r="E1035" s="29">
        <f t="shared" ref="E1035:H1035" si="386">SUM(E1036:E1039)</f>
        <v>117815.19</v>
      </c>
      <c r="F1035" s="29">
        <f t="shared" si="386"/>
        <v>108723.37</v>
      </c>
      <c r="G1035" s="100">
        <f>F1035/E1035</f>
        <v>0.92300000000000004</v>
      </c>
      <c r="H1035" s="29">
        <f t="shared" si="386"/>
        <v>108723.37</v>
      </c>
      <c r="I1035" s="100">
        <f t="shared" ref="I1035:I1076" si="387">H1035/E1035</f>
        <v>0.92300000000000004</v>
      </c>
      <c r="J1035" s="100">
        <f>H1035/F1035</f>
        <v>1</v>
      </c>
      <c r="K1035" s="29">
        <f>SUM(K1036:K1039)</f>
        <v>105398.77</v>
      </c>
      <c r="L1035" s="30">
        <f t="shared" si="369"/>
        <v>9091.82</v>
      </c>
      <c r="M1035" s="584"/>
    </row>
    <row r="1036" spans="1:13" s="62" customFormat="1" ht="23.25" customHeight="1" x14ac:dyDescent="0.25">
      <c r="A1036" s="639"/>
      <c r="B1036" s="151" t="s">
        <v>22</v>
      </c>
      <c r="C1036" s="151"/>
      <c r="D1036" s="30">
        <f t="shared" ref="D1036:F1039" si="388">D1041+D1046+D1051+D1056+D1061+D1066+D1071+D1076+D1081+D1086+D1091+D1096+D1101+D1106+D1111+D1116</f>
        <v>0</v>
      </c>
      <c r="E1036" s="30">
        <f t="shared" si="388"/>
        <v>0</v>
      </c>
      <c r="F1036" s="30">
        <f t="shared" si="388"/>
        <v>0</v>
      </c>
      <c r="G1036" s="103"/>
      <c r="H1036" s="30">
        <f t="shared" ref="H1036:K1039" si="389">H1041+H1046+H1051+H1056+H1061+H1066+H1071+H1076+H1081+H1086+H1091+H1096+H1101+H1106+H1111+H1116</f>
        <v>0</v>
      </c>
      <c r="I1036" s="102" t="e">
        <f t="shared" si="387"/>
        <v>#DIV/0!</v>
      </c>
      <c r="J1036" s="102" t="e">
        <f t="shared" ref="J1036:J1037" si="390">H1036/F1036</f>
        <v>#DIV/0!</v>
      </c>
      <c r="K1036" s="30">
        <f t="shared" si="389"/>
        <v>0</v>
      </c>
      <c r="L1036" s="30">
        <f t="shared" si="369"/>
        <v>0</v>
      </c>
      <c r="M1036" s="584"/>
    </row>
    <row r="1037" spans="1:13" s="62" customFormat="1" x14ac:dyDescent="0.25">
      <c r="A1037" s="639"/>
      <c r="B1037" s="151" t="s">
        <v>21</v>
      </c>
      <c r="C1037" s="151"/>
      <c r="D1037" s="30">
        <f t="shared" si="388"/>
        <v>0</v>
      </c>
      <c r="E1037" s="30">
        <f t="shared" si="388"/>
        <v>0</v>
      </c>
      <c r="F1037" s="30">
        <f t="shared" si="388"/>
        <v>0</v>
      </c>
      <c r="G1037" s="103"/>
      <c r="H1037" s="30">
        <f t="shared" si="389"/>
        <v>0</v>
      </c>
      <c r="I1037" s="102" t="e">
        <f t="shared" si="387"/>
        <v>#DIV/0!</v>
      </c>
      <c r="J1037" s="102" t="e">
        <f t="shared" si="390"/>
        <v>#DIV/0!</v>
      </c>
      <c r="K1037" s="30">
        <f t="shared" si="389"/>
        <v>0</v>
      </c>
      <c r="L1037" s="30">
        <f t="shared" si="369"/>
        <v>0</v>
      </c>
      <c r="M1037" s="584"/>
    </row>
    <row r="1038" spans="1:13" s="62" customFormat="1" x14ac:dyDescent="0.25">
      <c r="A1038" s="639"/>
      <c r="B1038" s="151" t="s">
        <v>41</v>
      </c>
      <c r="C1038" s="151"/>
      <c r="D1038" s="30">
        <f t="shared" si="388"/>
        <v>117815.19</v>
      </c>
      <c r="E1038" s="30">
        <f t="shared" si="388"/>
        <v>117815.19</v>
      </c>
      <c r="F1038" s="30">
        <f t="shared" si="388"/>
        <v>108723.37</v>
      </c>
      <c r="G1038" s="103">
        <f>F1038/E1038</f>
        <v>0.92300000000000004</v>
      </c>
      <c r="H1038" s="30">
        <f t="shared" si="389"/>
        <v>108723.37</v>
      </c>
      <c r="I1038" s="103">
        <f t="shared" si="387"/>
        <v>0.92300000000000004</v>
      </c>
      <c r="J1038" s="103">
        <f>H1038/F1038</f>
        <v>1</v>
      </c>
      <c r="K1038" s="30">
        <f t="shared" si="389"/>
        <v>105398.77</v>
      </c>
      <c r="L1038" s="30">
        <f t="shared" si="369"/>
        <v>9091.82</v>
      </c>
      <c r="M1038" s="584"/>
    </row>
    <row r="1039" spans="1:13" s="62" customFormat="1" x14ac:dyDescent="0.25">
      <c r="A1039" s="640"/>
      <c r="B1039" s="151" t="s">
        <v>23</v>
      </c>
      <c r="C1039" s="151"/>
      <c r="D1039" s="30">
        <f t="shared" si="388"/>
        <v>0</v>
      </c>
      <c r="E1039" s="30">
        <f t="shared" si="388"/>
        <v>0</v>
      </c>
      <c r="F1039" s="30">
        <f t="shared" si="388"/>
        <v>0</v>
      </c>
      <c r="G1039" s="103"/>
      <c r="H1039" s="30">
        <f t="shared" si="389"/>
        <v>0</v>
      </c>
      <c r="I1039" s="102" t="e">
        <f t="shared" si="387"/>
        <v>#DIV/0!</v>
      </c>
      <c r="J1039" s="103"/>
      <c r="K1039" s="30">
        <f t="shared" si="389"/>
        <v>0</v>
      </c>
      <c r="L1039" s="30">
        <f t="shared" si="369"/>
        <v>0</v>
      </c>
      <c r="M1039" s="584"/>
    </row>
    <row r="1040" spans="1:13" s="45" customFormat="1" ht="56.25" x14ac:dyDescent="0.25">
      <c r="A1040" s="590" t="s">
        <v>278</v>
      </c>
      <c r="B1040" s="49" t="s">
        <v>436</v>
      </c>
      <c r="C1040" s="147" t="s">
        <v>212</v>
      </c>
      <c r="D1040" s="50">
        <f>SUM(D1041:D1044)</f>
        <v>747.56</v>
      </c>
      <c r="E1040" s="50">
        <f>SUM(E1041:E1044)</f>
        <v>839.71</v>
      </c>
      <c r="F1040" s="50">
        <f>SUM(F1041:F1044)</f>
        <v>746.64</v>
      </c>
      <c r="G1040" s="104">
        <f>F1040/E1040</f>
        <v>0.88900000000000001</v>
      </c>
      <c r="H1040" s="50">
        <f>SUM(H1041:H1044)</f>
        <v>746.64</v>
      </c>
      <c r="I1040" s="99">
        <f t="shared" si="387"/>
        <v>0.88900000000000001</v>
      </c>
      <c r="J1040" s="104">
        <f>H1040/F1040</f>
        <v>1</v>
      </c>
      <c r="K1040" s="24">
        <f t="shared" ref="K1040:K1103" si="391">E1040</f>
        <v>839.71</v>
      </c>
      <c r="L1040" s="24">
        <f t="shared" si="369"/>
        <v>93.07</v>
      </c>
      <c r="M1040" s="489" t="s">
        <v>1295</v>
      </c>
    </row>
    <row r="1041" spans="1:13" s="44" customFormat="1" x14ac:dyDescent="0.25">
      <c r="A1041" s="590"/>
      <c r="B1041" s="148" t="s">
        <v>22</v>
      </c>
      <c r="C1041" s="148"/>
      <c r="D1041" s="24"/>
      <c r="E1041" s="24"/>
      <c r="F1041" s="24"/>
      <c r="G1041" s="99"/>
      <c r="H1041" s="24"/>
      <c r="I1041" s="78" t="e">
        <f t="shared" si="387"/>
        <v>#DIV/0!</v>
      </c>
      <c r="J1041" s="78"/>
      <c r="K1041" s="24">
        <f t="shared" si="391"/>
        <v>0</v>
      </c>
      <c r="L1041" s="24">
        <f t="shared" ref="L1041:L1104" si="392">E1041-H1041</f>
        <v>0</v>
      </c>
      <c r="M1041" s="489"/>
    </row>
    <row r="1042" spans="1:13" s="44" customFormat="1" x14ac:dyDescent="0.25">
      <c r="A1042" s="590"/>
      <c r="B1042" s="148" t="s">
        <v>21</v>
      </c>
      <c r="C1042" s="148"/>
      <c r="D1042" s="24"/>
      <c r="E1042" s="24"/>
      <c r="F1042" s="24"/>
      <c r="G1042" s="99"/>
      <c r="H1042" s="24"/>
      <c r="I1042" s="78" t="e">
        <f t="shared" si="387"/>
        <v>#DIV/0!</v>
      </c>
      <c r="J1042" s="78"/>
      <c r="K1042" s="24">
        <f t="shared" si="391"/>
        <v>0</v>
      </c>
      <c r="L1042" s="24">
        <f t="shared" si="392"/>
        <v>0</v>
      </c>
      <c r="M1042" s="489"/>
    </row>
    <row r="1043" spans="1:13" s="44" customFormat="1" x14ac:dyDescent="0.25">
      <c r="A1043" s="590"/>
      <c r="B1043" s="148" t="s">
        <v>41</v>
      </c>
      <c r="C1043" s="148"/>
      <c r="D1043" s="24">
        <v>747.56</v>
      </c>
      <c r="E1043" s="24">
        <v>839.71</v>
      </c>
      <c r="F1043" s="24">
        <v>746.64</v>
      </c>
      <c r="G1043" s="99">
        <f>F1043/E1043</f>
        <v>0.88900000000000001</v>
      </c>
      <c r="H1043" s="24">
        <f>F1043</f>
        <v>746.64</v>
      </c>
      <c r="I1043" s="99">
        <f t="shared" si="387"/>
        <v>0.88900000000000001</v>
      </c>
      <c r="J1043" s="99">
        <f>H1043/F1043</f>
        <v>1</v>
      </c>
      <c r="K1043" s="24">
        <v>629.12</v>
      </c>
      <c r="L1043" s="24">
        <f t="shared" si="392"/>
        <v>93.07</v>
      </c>
      <c r="M1043" s="489"/>
    </row>
    <row r="1044" spans="1:13" s="44" customFormat="1" x14ac:dyDescent="0.25">
      <c r="A1044" s="590"/>
      <c r="B1044" s="148" t="s">
        <v>23</v>
      </c>
      <c r="C1044" s="148"/>
      <c r="D1044" s="24"/>
      <c r="E1044" s="24"/>
      <c r="F1044" s="24"/>
      <c r="G1044" s="99"/>
      <c r="H1044" s="24"/>
      <c r="I1044" s="78" t="e">
        <f t="shared" si="387"/>
        <v>#DIV/0!</v>
      </c>
      <c r="J1044" s="78"/>
      <c r="K1044" s="24">
        <f t="shared" si="391"/>
        <v>0</v>
      </c>
      <c r="L1044" s="24">
        <f t="shared" si="392"/>
        <v>0</v>
      </c>
      <c r="M1044" s="489"/>
    </row>
    <row r="1045" spans="1:13" s="63" customFormat="1" ht="81.75" customHeight="1" x14ac:dyDescent="0.25">
      <c r="A1045" s="590" t="s">
        <v>279</v>
      </c>
      <c r="B1045" s="49" t="s">
        <v>437</v>
      </c>
      <c r="C1045" s="147" t="s">
        <v>212</v>
      </c>
      <c r="D1045" s="50">
        <f>SUM(D1046:D1049)</f>
        <v>10340.11</v>
      </c>
      <c r="E1045" s="50">
        <f>SUM(E1046:E1049)</f>
        <v>8640.11</v>
      </c>
      <c r="F1045" s="50">
        <f>SUM(F1046:F1049)</f>
        <v>5437.88</v>
      </c>
      <c r="G1045" s="104">
        <f>F1045/E1045</f>
        <v>0.629</v>
      </c>
      <c r="H1045" s="50">
        <f>SUM(H1046:H1049)</f>
        <v>5437.88</v>
      </c>
      <c r="I1045" s="99">
        <f t="shared" si="387"/>
        <v>0.629</v>
      </c>
      <c r="J1045" s="104">
        <f>H1045/F1045</f>
        <v>1</v>
      </c>
      <c r="K1045" s="24">
        <f t="shared" si="391"/>
        <v>8640.11</v>
      </c>
      <c r="L1045" s="24">
        <f t="shared" si="392"/>
        <v>3202.23</v>
      </c>
      <c r="M1045" s="489" t="s">
        <v>1294</v>
      </c>
    </row>
    <row r="1046" spans="1:13" s="62" customFormat="1" x14ac:dyDescent="0.25">
      <c r="A1046" s="590"/>
      <c r="B1046" s="148" t="s">
        <v>22</v>
      </c>
      <c r="C1046" s="148"/>
      <c r="D1046" s="24"/>
      <c r="E1046" s="24"/>
      <c r="F1046" s="24"/>
      <c r="G1046" s="99"/>
      <c r="H1046" s="24"/>
      <c r="I1046" s="78" t="e">
        <f t="shared" si="387"/>
        <v>#DIV/0!</v>
      </c>
      <c r="J1046" s="78"/>
      <c r="K1046" s="24">
        <f t="shared" si="391"/>
        <v>0</v>
      </c>
      <c r="L1046" s="24">
        <f t="shared" si="392"/>
        <v>0</v>
      </c>
      <c r="M1046" s="489"/>
    </row>
    <row r="1047" spans="1:13" s="62" customFormat="1" x14ac:dyDescent="0.25">
      <c r="A1047" s="590"/>
      <c r="B1047" s="148" t="s">
        <v>21</v>
      </c>
      <c r="C1047" s="148"/>
      <c r="D1047" s="24"/>
      <c r="E1047" s="24"/>
      <c r="F1047" s="24"/>
      <c r="G1047" s="99"/>
      <c r="H1047" s="24"/>
      <c r="I1047" s="78" t="e">
        <f t="shared" si="387"/>
        <v>#DIV/0!</v>
      </c>
      <c r="J1047" s="78"/>
      <c r="K1047" s="24">
        <f t="shared" si="391"/>
        <v>0</v>
      </c>
      <c r="L1047" s="24">
        <f t="shared" si="392"/>
        <v>0</v>
      </c>
      <c r="M1047" s="489"/>
    </row>
    <row r="1048" spans="1:13" s="62" customFormat="1" x14ac:dyDescent="0.25">
      <c r="A1048" s="590"/>
      <c r="B1048" s="148" t="s">
        <v>41</v>
      </c>
      <c r="C1048" s="148"/>
      <c r="D1048" s="24">
        <v>10340.11</v>
      </c>
      <c r="E1048" s="24">
        <v>8640.11</v>
      </c>
      <c r="F1048" s="24">
        <v>5437.88</v>
      </c>
      <c r="G1048" s="99">
        <f>F1048/E1048</f>
        <v>0.629</v>
      </c>
      <c r="H1048" s="24">
        <f>F1048</f>
        <v>5437.88</v>
      </c>
      <c r="I1048" s="99">
        <f t="shared" si="387"/>
        <v>0.629</v>
      </c>
      <c r="J1048" s="99">
        <f>H1048/F1048</f>
        <v>1</v>
      </c>
      <c r="K1048" s="24">
        <v>5571.93</v>
      </c>
      <c r="L1048" s="24">
        <f t="shared" si="392"/>
        <v>3202.23</v>
      </c>
      <c r="M1048" s="489"/>
    </row>
    <row r="1049" spans="1:13" s="62" customFormat="1" x14ac:dyDescent="0.25">
      <c r="A1049" s="590"/>
      <c r="B1049" s="148" t="s">
        <v>23</v>
      </c>
      <c r="C1049" s="148"/>
      <c r="D1049" s="24"/>
      <c r="E1049" s="24"/>
      <c r="F1049" s="24"/>
      <c r="G1049" s="99"/>
      <c r="H1049" s="24"/>
      <c r="I1049" s="78" t="e">
        <f t="shared" si="387"/>
        <v>#DIV/0!</v>
      </c>
      <c r="J1049" s="78"/>
      <c r="K1049" s="24">
        <f t="shared" si="391"/>
        <v>0</v>
      </c>
      <c r="L1049" s="24">
        <f t="shared" si="392"/>
        <v>0</v>
      </c>
      <c r="M1049" s="489"/>
    </row>
    <row r="1050" spans="1:13" s="63" customFormat="1" ht="69" customHeight="1" x14ac:dyDescent="0.25">
      <c r="A1050" s="590" t="s">
        <v>280</v>
      </c>
      <c r="B1050" s="49" t="s">
        <v>438</v>
      </c>
      <c r="C1050" s="147" t="s">
        <v>212</v>
      </c>
      <c r="D1050" s="50">
        <f>SUM(D1051:D1054)</f>
        <v>2214.58</v>
      </c>
      <c r="E1050" s="50">
        <f>SUM(E1051:E1054)</f>
        <v>2196.98</v>
      </c>
      <c r="F1050" s="50">
        <f>SUM(F1051:F1054)</f>
        <v>1966.08</v>
      </c>
      <c r="G1050" s="104">
        <f>F1050/E1050</f>
        <v>0.89500000000000002</v>
      </c>
      <c r="H1050" s="50">
        <f>SUM(H1051:H1054)</f>
        <v>1966.08</v>
      </c>
      <c r="I1050" s="99">
        <f t="shared" si="387"/>
        <v>0.89500000000000002</v>
      </c>
      <c r="J1050" s="104">
        <f>H1050/F1050</f>
        <v>1</v>
      </c>
      <c r="K1050" s="24">
        <f>SUM(K1051:K1054)</f>
        <v>2196.98</v>
      </c>
      <c r="L1050" s="24">
        <f t="shared" si="392"/>
        <v>230.9</v>
      </c>
      <c r="M1050" s="489" t="s">
        <v>1372</v>
      </c>
    </row>
    <row r="1051" spans="1:13" s="62" customFormat="1" ht="27.75" customHeight="1" x14ac:dyDescent="0.25">
      <c r="A1051" s="590"/>
      <c r="B1051" s="148" t="s">
        <v>22</v>
      </c>
      <c r="C1051" s="148"/>
      <c r="D1051" s="24"/>
      <c r="E1051" s="24"/>
      <c r="F1051" s="24"/>
      <c r="G1051" s="99"/>
      <c r="H1051" s="24"/>
      <c r="I1051" s="78" t="e">
        <f t="shared" si="387"/>
        <v>#DIV/0!</v>
      </c>
      <c r="J1051" s="78"/>
      <c r="K1051" s="24">
        <f t="shared" si="391"/>
        <v>0</v>
      </c>
      <c r="L1051" s="24">
        <f t="shared" si="392"/>
        <v>0</v>
      </c>
      <c r="M1051" s="489"/>
    </row>
    <row r="1052" spans="1:13" s="62" customFormat="1" ht="27.75" customHeight="1" x14ac:dyDescent="0.25">
      <c r="A1052" s="590"/>
      <c r="B1052" s="148" t="s">
        <v>21</v>
      </c>
      <c r="C1052" s="148"/>
      <c r="D1052" s="24"/>
      <c r="E1052" s="24"/>
      <c r="F1052" s="24"/>
      <c r="G1052" s="99"/>
      <c r="H1052" s="24"/>
      <c r="I1052" s="78" t="e">
        <f t="shared" si="387"/>
        <v>#DIV/0!</v>
      </c>
      <c r="J1052" s="78"/>
      <c r="K1052" s="24">
        <f t="shared" si="391"/>
        <v>0</v>
      </c>
      <c r="L1052" s="24">
        <f t="shared" si="392"/>
        <v>0</v>
      </c>
      <c r="M1052" s="489"/>
    </row>
    <row r="1053" spans="1:13" s="62" customFormat="1" ht="29.25" customHeight="1" x14ac:dyDescent="0.25">
      <c r="A1053" s="590"/>
      <c r="B1053" s="148" t="s">
        <v>41</v>
      </c>
      <c r="C1053" s="148"/>
      <c r="D1053" s="24">
        <v>2214.58</v>
      </c>
      <c r="E1053" s="24">
        <v>2196.98</v>
      </c>
      <c r="F1053" s="24">
        <v>1966.08</v>
      </c>
      <c r="G1053" s="99">
        <f>F1053/E1053</f>
        <v>0.89500000000000002</v>
      </c>
      <c r="H1053" s="24">
        <f>F1053</f>
        <v>1966.08</v>
      </c>
      <c r="I1053" s="99">
        <f t="shared" si="387"/>
        <v>0.89500000000000002</v>
      </c>
      <c r="J1053" s="99">
        <f>H1053/F1053</f>
        <v>1</v>
      </c>
      <c r="K1053" s="24">
        <v>2196.98</v>
      </c>
      <c r="L1053" s="24">
        <f t="shared" si="392"/>
        <v>230.9</v>
      </c>
      <c r="M1053" s="489"/>
    </row>
    <row r="1054" spans="1:13" s="62" customFormat="1" ht="30.75" customHeight="1" x14ac:dyDescent="0.25">
      <c r="A1054" s="590"/>
      <c r="B1054" s="148" t="s">
        <v>23</v>
      </c>
      <c r="C1054" s="148"/>
      <c r="D1054" s="24"/>
      <c r="E1054" s="24"/>
      <c r="F1054" s="24"/>
      <c r="G1054" s="99"/>
      <c r="H1054" s="24"/>
      <c r="I1054" s="78" t="e">
        <f t="shared" si="387"/>
        <v>#DIV/0!</v>
      </c>
      <c r="J1054" s="78"/>
      <c r="K1054" s="24">
        <f t="shared" si="391"/>
        <v>0</v>
      </c>
      <c r="L1054" s="24">
        <f t="shared" si="392"/>
        <v>0</v>
      </c>
      <c r="M1054" s="489"/>
    </row>
    <row r="1055" spans="1:13" s="63" customFormat="1" ht="51" customHeight="1" x14ac:dyDescent="0.25">
      <c r="A1055" s="590" t="s">
        <v>281</v>
      </c>
      <c r="B1055" s="49" t="s">
        <v>282</v>
      </c>
      <c r="C1055" s="147" t="s">
        <v>212</v>
      </c>
      <c r="D1055" s="50">
        <f>SUM(D1056:D1059)</f>
        <v>256.83</v>
      </c>
      <c r="E1055" s="50">
        <f>SUM(E1056:E1059)</f>
        <v>256.83</v>
      </c>
      <c r="F1055" s="50">
        <f>SUM(F1056:F1059)</f>
        <v>256</v>
      </c>
      <c r="G1055" s="104">
        <f>F1055/E1055</f>
        <v>0.997</v>
      </c>
      <c r="H1055" s="50">
        <f>SUM(H1056:H1059)</f>
        <v>256</v>
      </c>
      <c r="I1055" s="99">
        <f t="shared" si="387"/>
        <v>0.997</v>
      </c>
      <c r="J1055" s="99">
        <f>H1055/F1055</f>
        <v>1</v>
      </c>
      <c r="K1055" s="24">
        <f t="shared" si="391"/>
        <v>256.83</v>
      </c>
      <c r="L1055" s="24">
        <f t="shared" si="392"/>
        <v>0.83</v>
      </c>
      <c r="M1055" s="475" t="s">
        <v>1293</v>
      </c>
    </row>
    <row r="1056" spans="1:13" s="62" customFormat="1" x14ac:dyDescent="0.25">
      <c r="A1056" s="590"/>
      <c r="B1056" s="148" t="s">
        <v>22</v>
      </c>
      <c r="C1056" s="148"/>
      <c r="D1056" s="24"/>
      <c r="E1056" s="24"/>
      <c r="F1056" s="24"/>
      <c r="G1056" s="99"/>
      <c r="H1056" s="24"/>
      <c r="I1056" s="78" t="e">
        <f t="shared" si="387"/>
        <v>#DIV/0!</v>
      </c>
      <c r="J1056" s="78"/>
      <c r="K1056" s="24">
        <f t="shared" si="391"/>
        <v>0</v>
      </c>
      <c r="L1056" s="24">
        <f t="shared" si="392"/>
        <v>0</v>
      </c>
      <c r="M1056" s="475"/>
    </row>
    <row r="1057" spans="1:13" s="62" customFormat="1" x14ac:dyDescent="0.25">
      <c r="A1057" s="590"/>
      <c r="B1057" s="148" t="s">
        <v>21</v>
      </c>
      <c r="C1057" s="148"/>
      <c r="D1057" s="24"/>
      <c r="E1057" s="24"/>
      <c r="F1057" s="24"/>
      <c r="G1057" s="99"/>
      <c r="H1057" s="24"/>
      <c r="I1057" s="78" t="e">
        <f t="shared" si="387"/>
        <v>#DIV/0!</v>
      </c>
      <c r="J1057" s="78"/>
      <c r="K1057" s="24">
        <f t="shared" si="391"/>
        <v>0</v>
      </c>
      <c r="L1057" s="24">
        <f t="shared" si="392"/>
        <v>0</v>
      </c>
      <c r="M1057" s="475"/>
    </row>
    <row r="1058" spans="1:13" s="62" customFormat="1" x14ac:dyDescent="0.25">
      <c r="A1058" s="590"/>
      <c r="B1058" s="148" t="s">
        <v>41</v>
      </c>
      <c r="C1058" s="148"/>
      <c r="D1058" s="24">
        <v>256.83</v>
      </c>
      <c r="E1058" s="24">
        <v>256.83</v>
      </c>
      <c r="F1058" s="24">
        <v>256</v>
      </c>
      <c r="G1058" s="99">
        <f>F1058/E1058</f>
        <v>0.997</v>
      </c>
      <c r="H1058" s="24">
        <f>F1058</f>
        <v>256</v>
      </c>
      <c r="I1058" s="99">
        <f t="shared" si="387"/>
        <v>0.997</v>
      </c>
      <c r="J1058" s="99">
        <f>H1058/F1058</f>
        <v>1</v>
      </c>
      <c r="K1058" s="24">
        <f t="shared" si="391"/>
        <v>256.83</v>
      </c>
      <c r="L1058" s="24">
        <f t="shared" si="392"/>
        <v>0.83</v>
      </c>
      <c r="M1058" s="475"/>
    </row>
    <row r="1059" spans="1:13" s="62" customFormat="1" x14ac:dyDescent="0.25">
      <c r="A1059" s="590"/>
      <c r="B1059" s="148" t="s">
        <v>23</v>
      </c>
      <c r="C1059" s="148"/>
      <c r="D1059" s="24"/>
      <c r="E1059" s="24"/>
      <c r="F1059" s="24"/>
      <c r="G1059" s="99"/>
      <c r="H1059" s="24"/>
      <c r="I1059" s="78" t="e">
        <f t="shared" si="387"/>
        <v>#DIV/0!</v>
      </c>
      <c r="J1059" s="78"/>
      <c r="K1059" s="24">
        <f t="shared" si="391"/>
        <v>0</v>
      </c>
      <c r="L1059" s="24">
        <f t="shared" si="392"/>
        <v>0</v>
      </c>
      <c r="M1059" s="475"/>
    </row>
    <row r="1060" spans="1:13" s="63" customFormat="1" ht="56.25" customHeight="1" x14ac:dyDescent="0.25">
      <c r="A1060" s="590" t="s">
        <v>283</v>
      </c>
      <c r="B1060" s="49" t="s">
        <v>872</v>
      </c>
      <c r="C1060" s="147" t="s">
        <v>212</v>
      </c>
      <c r="D1060" s="50">
        <f>SUM(D1061:D1064)</f>
        <v>315</v>
      </c>
      <c r="E1060" s="50">
        <f>SUM(E1061:E1064)</f>
        <v>315</v>
      </c>
      <c r="F1060" s="50">
        <f>SUM(F1061:F1064)</f>
        <v>148</v>
      </c>
      <c r="G1060" s="104">
        <f>F1060/E1060</f>
        <v>0.47</v>
      </c>
      <c r="H1060" s="50">
        <f>SUM(H1061:H1064)</f>
        <v>148</v>
      </c>
      <c r="I1060" s="99">
        <f t="shared" si="387"/>
        <v>0.47</v>
      </c>
      <c r="J1060" s="130">
        <f>H1060/F1060</f>
        <v>1</v>
      </c>
      <c r="K1060" s="24">
        <f t="shared" si="391"/>
        <v>315</v>
      </c>
      <c r="L1060" s="24">
        <f t="shared" si="392"/>
        <v>167</v>
      </c>
      <c r="M1060" s="475" t="s">
        <v>1373</v>
      </c>
    </row>
    <row r="1061" spans="1:13" s="62" customFormat="1" ht="18.75" customHeight="1" x14ac:dyDescent="0.25">
      <c r="A1061" s="590"/>
      <c r="B1061" s="148" t="s">
        <v>22</v>
      </c>
      <c r="C1061" s="148"/>
      <c r="D1061" s="24"/>
      <c r="E1061" s="24"/>
      <c r="F1061" s="24"/>
      <c r="G1061" s="99"/>
      <c r="H1061" s="24"/>
      <c r="I1061" s="78" t="e">
        <f t="shared" si="387"/>
        <v>#DIV/0!</v>
      </c>
      <c r="J1061" s="78"/>
      <c r="K1061" s="24">
        <f t="shared" si="391"/>
        <v>0</v>
      </c>
      <c r="L1061" s="24">
        <f t="shared" si="392"/>
        <v>0</v>
      </c>
      <c r="M1061" s="475"/>
    </row>
    <row r="1062" spans="1:13" s="62" customFormat="1" x14ac:dyDescent="0.25">
      <c r="A1062" s="590"/>
      <c r="B1062" s="148" t="s">
        <v>21</v>
      </c>
      <c r="C1062" s="148"/>
      <c r="D1062" s="24"/>
      <c r="E1062" s="24"/>
      <c r="F1062" s="24"/>
      <c r="G1062" s="99"/>
      <c r="H1062" s="24"/>
      <c r="I1062" s="78" t="e">
        <f t="shared" si="387"/>
        <v>#DIV/0!</v>
      </c>
      <c r="J1062" s="78"/>
      <c r="K1062" s="24">
        <f t="shared" si="391"/>
        <v>0</v>
      </c>
      <c r="L1062" s="24">
        <f t="shared" si="392"/>
        <v>0</v>
      </c>
      <c r="M1062" s="475"/>
    </row>
    <row r="1063" spans="1:13" s="62" customFormat="1" x14ac:dyDescent="0.25">
      <c r="A1063" s="590"/>
      <c r="B1063" s="148" t="s">
        <v>41</v>
      </c>
      <c r="C1063" s="148"/>
      <c r="D1063" s="24">
        <v>315</v>
      </c>
      <c r="E1063" s="24">
        <v>315</v>
      </c>
      <c r="F1063" s="24">
        <v>148</v>
      </c>
      <c r="G1063" s="99">
        <f>F1063/E1063</f>
        <v>0.47</v>
      </c>
      <c r="H1063" s="24">
        <f>F1063</f>
        <v>148</v>
      </c>
      <c r="I1063" s="99">
        <f t="shared" si="387"/>
        <v>0.47</v>
      </c>
      <c r="J1063" s="129">
        <f>H1063/F1063</f>
        <v>1</v>
      </c>
      <c r="K1063" s="24">
        <f t="shared" si="391"/>
        <v>315</v>
      </c>
      <c r="L1063" s="24">
        <f t="shared" si="392"/>
        <v>167</v>
      </c>
      <c r="M1063" s="475"/>
    </row>
    <row r="1064" spans="1:13" s="62" customFormat="1" ht="28.5" customHeight="1" x14ac:dyDescent="0.25">
      <c r="A1064" s="590"/>
      <c r="B1064" s="148" t="s">
        <v>23</v>
      </c>
      <c r="C1064" s="148"/>
      <c r="D1064" s="24"/>
      <c r="E1064" s="24"/>
      <c r="F1064" s="24"/>
      <c r="G1064" s="99"/>
      <c r="H1064" s="24"/>
      <c r="I1064" s="78" t="e">
        <f t="shared" si="387"/>
        <v>#DIV/0!</v>
      </c>
      <c r="J1064" s="78"/>
      <c r="K1064" s="24">
        <f t="shared" si="391"/>
        <v>0</v>
      </c>
      <c r="L1064" s="24">
        <f t="shared" si="392"/>
        <v>0</v>
      </c>
      <c r="M1064" s="475"/>
    </row>
    <row r="1065" spans="1:13" s="63" customFormat="1" ht="37.5" x14ac:dyDescent="0.25">
      <c r="A1065" s="590" t="s">
        <v>284</v>
      </c>
      <c r="B1065" s="49" t="s">
        <v>439</v>
      </c>
      <c r="C1065" s="147" t="s">
        <v>212</v>
      </c>
      <c r="D1065" s="50">
        <f>SUM(D1066:D1069)</f>
        <v>19.2</v>
      </c>
      <c r="E1065" s="50">
        <f>SUM(E1066:E1069)</f>
        <v>36.799999999999997</v>
      </c>
      <c r="F1065" s="50">
        <f>SUM(F1066:F1069)</f>
        <v>32.28</v>
      </c>
      <c r="G1065" s="104">
        <f>F1065/E1065</f>
        <v>0.877</v>
      </c>
      <c r="H1065" s="50">
        <f>SUM(H1066:H1069)</f>
        <v>32.28</v>
      </c>
      <c r="I1065" s="99">
        <f t="shared" si="387"/>
        <v>0.877</v>
      </c>
      <c r="J1065" s="104">
        <f>H1065/F1065</f>
        <v>1</v>
      </c>
      <c r="K1065" s="24">
        <f t="shared" si="391"/>
        <v>36.799999999999997</v>
      </c>
      <c r="L1065" s="24">
        <f t="shared" si="392"/>
        <v>4.5199999999999996</v>
      </c>
      <c r="M1065" s="475" t="s">
        <v>1292</v>
      </c>
    </row>
    <row r="1066" spans="1:13" s="62" customFormat="1" ht="18.75" customHeight="1" x14ac:dyDescent="0.25">
      <c r="A1066" s="590"/>
      <c r="B1066" s="148" t="s">
        <v>22</v>
      </c>
      <c r="C1066" s="148"/>
      <c r="D1066" s="24"/>
      <c r="E1066" s="24"/>
      <c r="F1066" s="24"/>
      <c r="G1066" s="99"/>
      <c r="H1066" s="24"/>
      <c r="I1066" s="78" t="e">
        <f t="shared" si="387"/>
        <v>#DIV/0!</v>
      </c>
      <c r="J1066" s="78"/>
      <c r="K1066" s="24">
        <f t="shared" si="391"/>
        <v>0</v>
      </c>
      <c r="L1066" s="24">
        <f t="shared" si="392"/>
        <v>0</v>
      </c>
      <c r="M1066" s="475"/>
    </row>
    <row r="1067" spans="1:13" s="62" customFormat="1" x14ac:dyDescent="0.25">
      <c r="A1067" s="590"/>
      <c r="B1067" s="148" t="s">
        <v>21</v>
      </c>
      <c r="C1067" s="148"/>
      <c r="D1067" s="24"/>
      <c r="E1067" s="24"/>
      <c r="F1067" s="24"/>
      <c r="G1067" s="99"/>
      <c r="H1067" s="24"/>
      <c r="I1067" s="78" t="e">
        <f t="shared" si="387"/>
        <v>#DIV/0!</v>
      </c>
      <c r="J1067" s="78"/>
      <c r="K1067" s="24">
        <f t="shared" si="391"/>
        <v>0</v>
      </c>
      <c r="L1067" s="24">
        <f t="shared" si="392"/>
        <v>0</v>
      </c>
      <c r="M1067" s="475"/>
    </row>
    <row r="1068" spans="1:13" s="62" customFormat="1" x14ac:dyDescent="0.25">
      <c r="A1068" s="590"/>
      <c r="B1068" s="148" t="s">
        <v>41</v>
      </c>
      <c r="C1068" s="148"/>
      <c r="D1068" s="24">
        <v>19.2</v>
      </c>
      <c r="E1068" s="24">
        <v>36.799999999999997</v>
      </c>
      <c r="F1068" s="24">
        <v>32.28</v>
      </c>
      <c r="G1068" s="99">
        <f>F1068/E1068</f>
        <v>0.877</v>
      </c>
      <c r="H1068" s="24">
        <f>F1068</f>
        <v>32.28</v>
      </c>
      <c r="I1068" s="99">
        <f t="shared" si="387"/>
        <v>0.877</v>
      </c>
      <c r="J1068" s="99">
        <f>H1068/F1068</f>
        <v>1</v>
      </c>
      <c r="K1068" s="24">
        <f t="shared" si="391"/>
        <v>36.799999999999997</v>
      </c>
      <c r="L1068" s="24">
        <f t="shared" si="392"/>
        <v>4.5199999999999996</v>
      </c>
      <c r="M1068" s="475"/>
    </row>
    <row r="1069" spans="1:13" s="62" customFormat="1" x14ac:dyDescent="0.25">
      <c r="A1069" s="590"/>
      <c r="B1069" s="148" t="s">
        <v>23</v>
      </c>
      <c r="C1069" s="148"/>
      <c r="D1069" s="24"/>
      <c r="E1069" s="24"/>
      <c r="F1069" s="24"/>
      <c r="G1069" s="99"/>
      <c r="H1069" s="24"/>
      <c r="I1069" s="78" t="e">
        <f t="shared" si="387"/>
        <v>#DIV/0!</v>
      </c>
      <c r="J1069" s="78"/>
      <c r="K1069" s="24">
        <f t="shared" si="391"/>
        <v>0</v>
      </c>
      <c r="L1069" s="24">
        <f t="shared" si="392"/>
        <v>0</v>
      </c>
      <c r="M1069" s="475"/>
    </row>
    <row r="1070" spans="1:13" s="63" customFormat="1" ht="52.5" customHeight="1" x14ac:dyDescent="0.25">
      <c r="A1070" s="590" t="s">
        <v>285</v>
      </c>
      <c r="B1070" s="49" t="s">
        <v>873</v>
      </c>
      <c r="C1070" s="147" t="s">
        <v>212</v>
      </c>
      <c r="D1070" s="50">
        <f>SUM(D1071:D1074)</f>
        <v>144.31</v>
      </c>
      <c r="E1070" s="50">
        <f>SUM(E1071:E1074)</f>
        <v>144.31</v>
      </c>
      <c r="F1070" s="50">
        <f>SUM(F1071:F1074)</f>
        <v>142.41999999999999</v>
      </c>
      <c r="G1070" s="104">
        <f>F1070/E1070</f>
        <v>0.98699999999999999</v>
      </c>
      <c r="H1070" s="50">
        <f>SUM(H1071:H1074)</f>
        <v>142.41999999999999</v>
      </c>
      <c r="I1070" s="99">
        <f t="shared" si="387"/>
        <v>0.98699999999999999</v>
      </c>
      <c r="J1070" s="99">
        <f>H1070/F1070</f>
        <v>1</v>
      </c>
      <c r="K1070" s="24">
        <f t="shared" si="391"/>
        <v>144.31</v>
      </c>
      <c r="L1070" s="24">
        <f t="shared" si="392"/>
        <v>1.89</v>
      </c>
      <c r="M1070" s="475" t="s">
        <v>1374</v>
      </c>
    </row>
    <row r="1071" spans="1:13" s="62" customFormat="1" ht="18.75" customHeight="1" x14ac:dyDescent="0.25">
      <c r="A1071" s="590"/>
      <c r="B1071" s="148" t="s">
        <v>22</v>
      </c>
      <c r="C1071" s="148"/>
      <c r="D1071" s="24"/>
      <c r="E1071" s="24"/>
      <c r="F1071" s="24"/>
      <c r="G1071" s="99"/>
      <c r="H1071" s="24"/>
      <c r="I1071" s="78" t="e">
        <f t="shared" si="387"/>
        <v>#DIV/0!</v>
      </c>
      <c r="J1071" s="78"/>
      <c r="K1071" s="24">
        <f t="shared" si="391"/>
        <v>0</v>
      </c>
      <c r="L1071" s="24">
        <f t="shared" si="392"/>
        <v>0</v>
      </c>
      <c r="M1071" s="475"/>
    </row>
    <row r="1072" spans="1:13" s="62" customFormat="1" x14ac:dyDescent="0.25">
      <c r="A1072" s="590"/>
      <c r="B1072" s="148" t="s">
        <v>21</v>
      </c>
      <c r="C1072" s="148"/>
      <c r="D1072" s="24"/>
      <c r="E1072" s="24"/>
      <c r="F1072" s="24"/>
      <c r="G1072" s="99"/>
      <c r="H1072" s="24"/>
      <c r="I1072" s="78" t="e">
        <f t="shared" si="387"/>
        <v>#DIV/0!</v>
      </c>
      <c r="J1072" s="78"/>
      <c r="K1072" s="24">
        <f t="shared" si="391"/>
        <v>0</v>
      </c>
      <c r="L1072" s="24">
        <f t="shared" si="392"/>
        <v>0</v>
      </c>
      <c r="M1072" s="475"/>
    </row>
    <row r="1073" spans="1:13" s="62" customFormat="1" x14ac:dyDescent="0.25">
      <c r="A1073" s="590"/>
      <c r="B1073" s="148" t="s">
        <v>41</v>
      </c>
      <c r="C1073" s="148"/>
      <c r="D1073" s="24">
        <v>144.31</v>
      </c>
      <c r="E1073" s="24">
        <v>144.31</v>
      </c>
      <c r="F1073" s="24">
        <v>142.41999999999999</v>
      </c>
      <c r="G1073" s="99">
        <f>F1073/E1073</f>
        <v>0.98699999999999999</v>
      </c>
      <c r="H1073" s="24">
        <f>F1073</f>
        <v>142.41999999999999</v>
      </c>
      <c r="I1073" s="99">
        <f t="shared" si="387"/>
        <v>0.98699999999999999</v>
      </c>
      <c r="J1073" s="99">
        <f>H1073/F1073</f>
        <v>1</v>
      </c>
      <c r="K1073" s="24">
        <v>142.41999999999999</v>
      </c>
      <c r="L1073" s="24">
        <f t="shared" si="392"/>
        <v>1.89</v>
      </c>
      <c r="M1073" s="475"/>
    </row>
    <row r="1074" spans="1:13" s="62" customFormat="1" x14ac:dyDescent="0.25">
      <c r="A1074" s="590"/>
      <c r="B1074" s="148" t="s">
        <v>23</v>
      </c>
      <c r="C1074" s="148"/>
      <c r="D1074" s="24"/>
      <c r="E1074" s="24"/>
      <c r="F1074" s="24"/>
      <c r="G1074" s="99"/>
      <c r="H1074" s="24"/>
      <c r="I1074" s="78" t="e">
        <f t="shared" si="387"/>
        <v>#DIV/0!</v>
      </c>
      <c r="J1074" s="78"/>
      <c r="K1074" s="24">
        <f t="shared" si="391"/>
        <v>0</v>
      </c>
      <c r="L1074" s="24">
        <f t="shared" si="392"/>
        <v>0</v>
      </c>
      <c r="M1074" s="475"/>
    </row>
    <row r="1075" spans="1:13" s="63" customFormat="1" ht="86.25" customHeight="1" x14ac:dyDescent="0.25">
      <c r="A1075" s="652" t="s">
        <v>286</v>
      </c>
      <c r="B1075" s="49" t="s">
        <v>908</v>
      </c>
      <c r="C1075" s="147" t="s">
        <v>212</v>
      </c>
      <c r="D1075" s="50">
        <f>SUM(D1076:D1079)</f>
        <v>451.86</v>
      </c>
      <c r="E1075" s="50">
        <f>SUM(E1076:E1079)</f>
        <v>451.86</v>
      </c>
      <c r="F1075" s="50">
        <f>SUM(F1076:F1079)</f>
        <v>354.78</v>
      </c>
      <c r="G1075" s="104">
        <f>F1075/E1075</f>
        <v>0.78500000000000003</v>
      </c>
      <c r="H1075" s="50">
        <f>SUM(H1076:H1079)</f>
        <v>354.78</v>
      </c>
      <c r="I1075" s="99">
        <f t="shared" si="387"/>
        <v>0.78500000000000003</v>
      </c>
      <c r="J1075" s="104">
        <f>H1075/F1075</f>
        <v>1</v>
      </c>
      <c r="K1075" s="24">
        <f>SUM(K1076:K1079)</f>
        <v>348.88</v>
      </c>
      <c r="L1075" s="24">
        <f t="shared" si="392"/>
        <v>97.08</v>
      </c>
      <c r="M1075" s="475" t="s">
        <v>1375</v>
      </c>
    </row>
    <row r="1076" spans="1:13" s="62" customFormat="1" ht="18.75" customHeight="1" x14ac:dyDescent="0.25">
      <c r="A1076" s="653"/>
      <c r="B1076" s="148" t="s">
        <v>22</v>
      </c>
      <c r="C1076" s="148"/>
      <c r="D1076" s="24"/>
      <c r="E1076" s="24"/>
      <c r="F1076" s="24"/>
      <c r="G1076" s="99"/>
      <c r="H1076" s="24"/>
      <c r="I1076" s="78" t="e">
        <f t="shared" si="387"/>
        <v>#DIV/0!</v>
      </c>
      <c r="J1076" s="78"/>
      <c r="K1076" s="24">
        <f t="shared" si="391"/>
        <v>0</v>
      </c>
      <c r="L1076" s="24">
        <f t="shared" si="392"/>
        <v>0</v>
      </c>
      <c r="M1076" s="475"/>
    </row>
    <row r="1077" spans="1:13" s="62" customFormat="1" x14ac:dyDescent="0.25">
      <c r="A1077" s="653"/>
      <c r="B1077" s="148" t="s">
        <v>21</v>
      </c>
      <c r="C1077" s="148"/>
      <c r="D1077" s="24"/>
      <c r="E1077" s="24"/>
      <c r="F1077" s="24"/>
      <c r="G1077" s="99"/>
      <c r="H1077" s="24"/>
      <c r="I1077" s="78" t="e">
        <f t="shared" ref="I1077:I1119" si="393">H1077/E1077</f>
        <v>#DIV/0!</v>
      </c>
      <c r="J1077" s="78"/>
      <c r="K1077" s="24">
        <f t="shared" si="391"/>
        <v>0</v>
      </c>
      <c r="L1077" s="24">
        <f t="shared" si="392"/>
        <v>0</v>
      </c>
      <c r="M1077" s="475"/>
    </row>
    <row r="1078" spans="1:13" s="62" customFormat="1" x14ac:dyDescent="0.25">
      <c r="A1078" s="653"/>
      <c r="B1078" s="148" t="s">
        <v>41</v>
      </c>
      <c r="C1078" s="148"/>
      <c r="D1078" s="24">
        <v>451.86</v>
      </c>
      <c r="E1078" s="24">
        <v>451.86</v>
      </c>
      <c r="F1078" s="24">
        <v>354.78</v>
      </c>
      <c r="G1078" s="99">
        <f>F1078/E1078</f>
        <v>0.78500000000000003</v>
      </c>
      <c r="H1078" s="24">
        <v>354.78</v>
      </c>
      <c r="I1078" s="99">
        <f t="shared" si="393"/>
        <v>0.78500000000000003</v>
      </c>
      <c r="J1078" s="99">
        <f>H1078/F1078</f>
        <v>1</v>
      </c>
      <c r="K1078" s="24">
        <v>348.88</v>
      </c>
      <c r="L1078" s="24">
        <f t="shared" si="392"/>
        <v>97.08</v>
      </c>
      <c r="M1078" s="475"/>
    </row>
    <row r="1079" spans="1:13" s="62" customFormat="1" x14ac:dyDescent="0.25">
      <c r="A1079" s="654"/>
      <c r="B1079" s="148" t="s">
        <v>23</v>
      </c>
      <c r="C1079" s="148"/>
      <c r="D1079" s="24"/>
      <c r="E1079" s="24"/>
      <c r="F1079" s="24"/>
      <c r="G1079" s="99"/>
      <c r="H1079" s="24"/>
      <c r="I1079" s="78" t="e">
        <f t="shared" si="393"/>
        <v>#DIV/0!</v>
      </c>
      <c r="J1079" s="78"/>
      <c r="K1079" s="24">
        <f t="shared" si="391"/>
        <v>0</v>
      </c>
      <c r="L1079" s="24">
        <f t="shared" si="392"/>
        <v>0</v>
      </c>
      <c r="M1079" s="475"/>
    </row>
    <row r="1080" spans="1:13" s="63" customFormat="1" ht="37.5" x14ac:dyDescent="0.25">
      <c r="A1080" s="590" t="s">
        <v>287</v>
      </c>
      <c r="B1080" s="49" t="s">
        <v>874</v>
      </c>
      <c r="C1080" s="147" t="s">
        <v>212</v>
      </c>
      <c r="D1080" s="50">
        <f>SUM(D1081:D1084)</f>
        <v>24.2</v>
      </c>
      <c r="E1080" s="50">
        <f>SUM(E1081:E1084)</f>
        <v>24.2</v>
      </c>
      <c r="F1080" s="50">
        <f>SUM(F1081:F1084)</f>
        <v>0</v>
      </c>
      <c r="G1080" s="104">
        <f>F1080/E1080</f>
        <v>0</v>
      </c>
      <c r="H1080" s="50">
        <f>SUM(H1081:H1084)</f>
        <v>0</v>
      </c>
      <c r="I1080" s="99">
        <f t="shared" si="393"/>
        <v>0</v>
      </c>
      <c r="J1080" s="98" t="e">
        <f>H1080/F1080</f>
        <v>#DIV/0!</v>
      </c>
      <c r="K1080" s="24">
        <f t="shared" si="391"/>
        <v>24.2</v>
      </c>
      <c r="L1080" s="24">
        <f t="shared" si="392"/>
        <v>24.2</v>
      </c>
      <c r="M1080" s="475" t="s">
        <v>849</v>
      </c>
    </row>
    <row r="1081" spans="1:13" s="62" customFormat="1" x14ac:dyDescent="0.25">
      <c r="A1081" s="590"/>
      <c r="B1081" s="148" t="s">
        <v>22</v>
      </c>
      <c r="C1081" s="148"/>
      <c r="D1081" s="24"/>
      <c r="E1081" s="24"/>
      <c r="F1081" s="24"/>
      <c r="G1081" s="99"/>
      <c r="H1081" s="24"/>
      <c r="I1081" s="78" t="e">
        <f t="shared" si="393"/>
        <v>#DIV/0!</v>
      </c>
      <c r="J1081" s="78"/>
      <c r="K1081" s="24">
        <f t="shared" si="391"/>
        <v>0</v>
      </c>
      <c r="L1081" s="24">
        <f t="shared" si="392"/>
        <v>0</v>
      </c>
      <c r="M1081" s="475"/>
    </row>
    <row r="1082" spans="1:13" s="62" customFormat="1" x14ac:dyDescent="0.25">
      <c r="A1082" s="590"/>
      <c r="B1082" s="148" t="s">
        <v>21</v>
      </c>
      <c r="C1082" s="148"/>
      <c r="D1082" s="24"/>
      <c r="E1082" s="24"/>
      <c r="F1082" s="24"/>
      <c r="G1082" s="99"/>
      <c r="H1082" s="24"/>
      <c r="I1082" s="78" t="e">
        <f t="shared" si="393"/>
        <v>#DIV/0!</v>
      </c>
      <c r="J1082" s="78"/>
      <c r="K1082" s="24">
        <f t="shared" si="391"/>
        <v>0</v>
      </c>
      <c r="L1082" s="24">
        <f t="shared" si="392"/>
        <v>0</v>
      </c>
      <c r="M1082" s="475"/>
    </row>
    <row r="1083" spans="1:13" s="62" customFormat="1" x14ac:dyDescent="0.25">
      <c r="A1083" s="590"/>
      <c r="B1083" s="148" t="s">
        <v>41</v>
      </c>
      <c r="C1083" s="148"/>
      <c r="D1083" s="24">
        <v>24.2</v>
      </c>
      <c r="E1083" s="24">
        <v>24.2</v>
      </c>
      <c r="F1083" s="24">
        <f>H1083</f>
        <v>0</v>
      </c>
      <c r="G1083" s="99">
        <f>F1083/E1083</f>
        <v>0</v>
      </c>
      <c r="H1083" s="24">
        <v>0</v>
      </c>
      <c r="I1083" s="99">
        <f t="shared" si="393"/>
        <v>0</v>
      </c>
      <c r="J1083" s="78" t="e">
        <f>H1083/F1083</f>
        <v>#DIV/0!</v>
      </c>
      <c r="K1083" s="24">
        <f t="shared" si="391"/>
        <v>24.2</v>
      </c>
      <c r="L1083" s="24">
        <f t="shared" si="392"/>
        <v>24.2</v>
      </c>
      <c r="M1083" s="475"/>
    </row>
    <row r="1084" spans="1:13" s="62" customFormat="1" x14ac:dyDescent="0.25">
      <c r="A1084" s="590"/>
      <c r="B1084" s="148" t="s">
        <v>23</v>
      </c>
      <c r="C1084" s="148"/>
      <c r="D1084" s="24"/>
      <c r="E1084" s="24"/>
      <c r="F1084" s="24"/>
      <c r="G1084" s="99"/>
      <c r="H1084" s="24"/>
      <c r="I1084" s="78" t="e">
        <f t="shared" si="393"/>
        <v>#DIV/0!</v>
      </c>
      <c r="J1084" s="78"/>
      <c r="K1084" s="24">
        <f t="shared" si="391"/>
        <v>0</v>
      </c>
      <c r="L1084" s="24">
        <f t="shared" si="392"/>
        <v>0</v>
      </c>
      <c r="M1084" s="475"/>
    </row>
    <row r="1085" spans="1:13" s="63" customFormat="1" ht="37.5" x14ac:dyDescent="0.25">
      <c r="A1085" s="590" t="s">
        <v>288</v>
      </c>
      <c r="B1085" s="49" t="s">
        <v>875</v>
      </c>
      <c r="C1085" s="147" t="s">
        <v>212</v>
      </c>
      <c r="D1085" s="50">
        <f>SUM(D1086:D1089)</f>
        <v>5902.12</v>
      </c>
      <c r="E1085" s="50">
        <f>SUM(E1086:E1089)</f>
        <v>5902.12</v>
      </c>
      <c r="F1085" s="50">
        <f>SUM(F1086:F1089)</f>
        <v>5032.7299999999996</v>
      </c>
      <c r="G1085" s="104">
        <f>F1085/E1085</f>
        <v>0.85299999999999998</v>
      </c>
      <c r="H1085" s="50">
        <f>SUM(H1086:H1089)</f>
        <v>5032.7299999999996</v>
      </c>
      <c r="I1085" s="99">
        <f t="shared" si="393"/>
        <v>0.85299999999999998</v>
      </c>
      <c r="J1085" s="104">
        <f>H1085/F1085</f>
        <v>1</v>
      </c>
      <c r="K1085" s="24">
        <f>SUM(K1086:K1089)</f>
        <v>5786.08</v>
      </c>
      <c r="L1085" s="24">
        <f t="shared" si="392"/>
        <v>869.39</v>
      </c>
      <c r="M1085" s="489" t="s">
        <v>1291</v>
      </c>
    </row>
    <row r="1086" spans="1:13" s="62" customFormat="1" ht="28.5" customHeight="1" x14ac:dyDescent="0.25">
      <c r="A1086" s="590"/>
      <c r="B1086" s="148" t="s">
        <v>22</v>
      </c>
      <c r="C1086" s="148"/>
      <c r="D1086" s="24"/>
      <c r="E1086" s="24"/>
      <c r="F1086" s="24"/>
      <c r="G1086" s="99"/>
      <c r="H1086" s="24"/>
      <c r="I1086" s="78" t="e">
        <f t="shared" si="393"/>
        <v>#DIV/0!</v>
      </c>
      <c r="J1086" s="78"/>
      <c r="K1086" s="24">
        <f t="shared" si="391"/>
        <v>0</v>
      </c>
      <c r="L1086" s="24">
        <f t="shared" si="392"/>
        <v>0</v>
      </c>
      <c r="M1086" s="489"/>
    </row>
    <row r="1087" spans="1:13" s="62" customFormat="1" ht="34.5" customHeight="1" x14ac:dyDescent="0.25">
      <c r="A1087" s="590"/>
      <c r="B1087" s="148" t="s">
        <v>21</v>
      </c>
      <c r="C1087" s="148"/>
      <c r="D1087" s="24"/>
      <c r="E1087" s="24"/>
      <c r="F1087" s="24"/>
      <c r="G1087" s="99"/>
      <c r="H1087" s="24"/>
      <c r="I1087" s="78" t="e">
        <f t="shared" si="393"/>
        <v>#DIV/0!</v>
      </c>
      <c r="J1087" s="78"/>
      <c r="K1087" s="24">
        <f t="shared" si="391"/>
        <v>0</v>
      </c>
      <c r="L1087" s="24">
        <f t="shared" si="392"/>
        <v>0</v>
      </c>
      <c r="M1087" s="489"/>
    </row>
    <row r="1088" spans="1:13" s="62" customFormat="1" ht="34.5" customHeight="1" x14ac:dyDescent="0.25">
      <c r="A1088" s="590"/>
      <c r="B1088" s="148" t="s">
        <v>41</v>
      </c>
      <c r="C1088" s="148"/>
      <c r="D1088" s="24">
        <v>5902.12</v>
      </c>
      <c r="E1088" s="24">
        <f>D1088</f>
        <v>5902.12</v>
      </c>
      <c r="F1088" s="24">
        <v>5032.7299999999996</v>
      </c>
      <c r="G1088" s="99">
        <f>F1088/E1088</f>
        <v>0.85299999999999998</v>
      </c>
      <c r="H1088" s="24">
        <f>F1088</f>
        <v>5032.7299999999996</v>
      </c>
      <c r="I1088" s="99">
        <f t="shared" si="393"/>
        <v>0.85299999999999998</v>
      </c>
      <c r="J1088" s="99">
        <f>H1088/F1088</f>
        <v>1</v>
      </c>
      <c r="K1088" s="24">
        <v>5786.08</v>
      </c>
      <c r="L1088" s="24">
        <f t="shared" si="392"/>
        <v>869.39</v>
      </c>
      <c r="M1088" s="489"/>
    </row>
    <row r="1089" spans="1:13" s="62" customFormat="1" ht="31.5" customHeight="1" x14ac:dyDescent="0.25">
      <c r="A1089" s="590"/>
      <c r="B1089" s="148" t="s">
        <v>23</v>
      </c>
      <c r="C1089" s="148"/>
      <c r="D1089" s="24"/>
      <c r="E1089" s="24"/>
      <c r="F1089" s="24"/>
      <c r="G1089" s="99"/>
      <c r="H1089" s="24"/>
      <c r="I1089" s="78" t="e">
        <f t="shared" si="393"/>
        <v>#DIV/0!</v>
      </c>
      <c r="J1089" s="78"/>
      <c r="K1089" s="24">
        <f t="shared" si="391"/>
        <v>0</v>
      </c>
      <c r="L1089" s="24">
        <f t="shared" si="392"/>
        <v>0</v>
      </c>
      <c r="M1089" s="489"/>
    </row>
    <row r="1090" spans="1:13" s="63" customFormat="1" ht="37.5" x14ac:dyDescent="0.25">
      <c r="A1090" s="590" t="s">
        <v>289</v>
      </c>
      <c r="B1090" s="289" t="s">
        <v>1434</v>
      </c>
      <c r="C1090" s="147" t="s">
        <v>212</v>
      </c>
      <c r="D1090" s="50">
        <f>SUM(D1091:D1094)</f>
        <v>21539.23</v>
      </c>
      <c r="E1090" s="50">
        <f>SUM(E1091:E1094)</f>
        <v>23147.08</v>
      </c>
      <c r="F1090" s="50">
        <f>SUM(F1091:F1094)</f>
        <v>20458.54</v>
      </c>
      <c r="G1090" s="104">
        <f>F1090/E1090</f>
        <v>0.88400000000000001</v>
      </c>
      <c r="H1090" s="50">
        <f>SUM(H1091:H1094)</f>
        <v>20458.54</v>
      </c>
      <c r="I1090" s="104">
        <f t="shared" si="393"/>
        <v>0.88400000000000001</v>
      </c>
      <c r="J1090" s="104">
        <f>H1090/F1090</f>
        <v>1</v>
      </c>
      <c r="K1090" s="50">
        <f>SUM(K1091:K1094)</f>
        <v>20467.72</v>
      </c>
      <c r="L1090" s="24">
        <f t="shared" si="392"/>
        <v>2688.54</v>
      </c>
      <c r="M1090" s="475" t="s">
        <v>1290</v>
      </c>
    </row>
    <row r="1091" spans="1:13" s="62" customFormat="1" ht="18.75" customHeight="1" x14ac:dyDescent="0.25">
      <c r="A1091" s="590"/>
      <c r="B1091" s="148" t="s">
        <v>22</v>
      </c>
      <c r="C1091" s="148"/>
      <c r="D1091" s="24"/>
      <c r="E1091" s="24"/>
      <c r="F1091" s="24"/>
      <c r="G1091" s="99"/>
      <c r="H1091" s="24"/>
      <c r="I1091" s="78" t="e">
        <f t="shared" si="393"/>
        <v>#DIV/0!</v>
      </c>
      <c r="J1091" s="78"/>
      <c r="K1091" s="24">
        <f t="shared" si="391"/>
        <v>0</v>
      </c>
      <c r="L1091" s="24">
        <f t="shared" si="392"/>
        <v>0</v>
      </c>
      <c r="M1091" s="475"/>
    </row>
    <row r="1092" spans="1:13" s="62" customFormat="1" x14ac:dyDescent="0.25">
      <c r="A1092" s="590"/>
      <c r="B1092" s="148" t="s">
        <v>21</v>
      </c>
      <c r="C1092" s="148"/>
      <c r="D1092" s="24"/>
      <c r="E1092" s="24"/>
      <c r="F1092" s="24"/>
      <c r="G1092" s="99"/>
      <c r="H1092" s="24"/>
      <c r="I1092" s="78" t="e">
        <f t="shared" si="393"/>
        <v>#DIV/0!</v>
      </c>
      <c r="J1092" s="78"/>
      <c r="K1092" s="24">
        <f t="shared" si="391"/>
        <v>0</v>
      </c>
      <c r="L1092" s="24">
        <f t="shared" si="392"/>
        <v>0</v>
      </c>
      <c r="M1092" s="475"/>
    </row>
    <row r="1093" spans="1:13" s="62" customFormat="1" x14ac:dyDescent="0.25">
      <c r="A1093" s="590"/>
      <c r="B1093" s="148" t="s">
        <v>41</v>
      </c>
      <c r="C1093" s="148"/>
      <c r="D1093" s="24">
        <v>21539.23</v>
      </c>
      <c r="E1093" s="24">
        <v>23147.08</v>
      </c>
      <c r="F1093" s="24">
        <v>20458.54</v>
      </c>
      <c r="G1093" s="99">
        <f>F1093/E1093</f>
        <v>0.88400000000000001</v>
      </c>
      <c r="H1093" s="24">
        <f>F1093</f>
        <v>20458.54</v>
      </c>
      <c r="I1093" s="99">
        <f t="shared" si="393"/>
        <v>0.88400000000000001</v>
      </c>
      <c r="J1093" s="99">
        <f>H1093/F1093</f>
        <v>1</v>
      </c>
      <c r="K1093" s="24">
        <v>20467.72</v>
      </c>
      <c r="L1093" s="24">
        <f t="shared" si="392"/>
        <v>2688.54</v>
      </c>
      <c r="M1093" s="475"/>
    </row>
    <row r="1094" spans="1:13" s="62" customFormat="1" x14ac:dyDescent="0.25">
      <c r="A1094" s="590"/>
      <c r="B1094" s="148" t="s">
        <v>23</v>
      </c>
      <c r="C1094" s="148"/>
      <c r="D1094" s="24"/>
      <c r="E1094" s="24"/>
      <c r="F1094" s="24"/>
      <c r="G1094" s="99"/>
      <c r="H1094" s="24"/>
      <c r="I1094" s="78" t="e">
        <f t="shared" si="393"/>
        <v>#DIV/0!</v>
      </c>
      <c r="J1094" s="78"/>
      <c r="K1094" s="24">
        <f t="shared" si="391"/>
        <v>0</v>
      </c>
      <c r="L1094" s="24">
        <f t="shared" si="392"/>
        <v>0</v>
      </c>
      <c r="M1094" s="475"/>
    </row>
    <row r="1095" spans="1:13" s="63" customFormat="1" ht="72.75" customHeight="1" x14ac:dyDescent="0.25">
      <c r="A1095" s="590" t="s">
        <v>290</v>
      </c>
      <c r="B1095" s="49" t="s">
        <v>900</v>
      </c>
      <c r="C1095" s="147" t="s">
        <v>212</v>
      </c>
      <c r="D1095" s="50">
        <f>SUM(D1096:D1099)</f>
        <v>299.64</v>
      </c>
      <c r="E1095" s="50">
        <f>SUM(E1096:E1099)</f>
        <v>299.64</v>
      </c>
      <c r="F1095" s="50">
        <f>SUM(F1096:F1099)</f>
        <v>268.24</v>
      </c>
      <c r="G1095" s="104">
        <f>F1095/E1095</f>
        <v>0.89500000000000002</v>
      </c>
      <c r="H1095" s="50">
        <f>SUM(H1096:H1099)</f>
        <v>268.24</v>
      </c>
      <c r="I1095" s="99">
        <f t="shared" si="393"/>
        <v>0.89500000000000002</v>
      </c>
      <c r="J1095" s="104">
        <f>H1095/F1095</f>
        <v>1</v>
      </c>
      <c r="K1095" s="24">
        <f>SUM(K1096:K1099)</f>
        <v>266.52</v>
      </c>
      <c r="L1095" s="24">
        <f t="shared" si="392"/>
        <v>31.4</v>
      </c>
      <c r="M1095" s="475" t="s">
        <v>1289</v>
      </c>
    </row>
    <row r="1096" spans="1:13" s="62" customFormat="1" ht="33" customHeight="1" x14ac:dyDescent="0.25">
      <c r="A1096" s="590"/>
      <c r="B1096" s="148" t="s">
        <v>22</v>
      </c>
      <c r="C1096" s="148"/>
      <c r="D1096" s="24"/>
      <c r="E1096" s="24"/>
      <c r="F1096" s="24"/>
      <c r="G1096" s="99"/>
      <c r="H1096" s="24"/>
      <c r="I1096" s="78" t="e">
        <f t="shared" si="393"/>
        <v>#DIV/0!</v>
      </c>
      <c r="J1096" s="78"/>
      <c r="K1096" s="24">
        <f t="shared" si="391"/>
        <v>0</v>
      </c>
      <c r="L1096" s="24">
        <f t="shared" si="392"/>
        <v>0</v>
      </c>
      <c r="M1096" s="475"/>
    </row>
    <row r="1097" spans="1:13" s="62" customFormat="1" ht="30" customHeight="1" x14ac:dyDescent="0.25">
      <c r="A1097" s="590"/>
      <c r="B1097" s="148" t="s">
        <v>21</v>
      </c>
      <c r="C1097" s="148"/>
      <c r="D1097" s="24"/>
      <c r="E1097" s="24"/>
      <c r="F1097" s="24"/>
      <c r="G1097" s="99"/>
      <c r="H1097" s="24"/>
      <c r="I1097" s="78" t="e">
        <f t="shared" si="393"/>
        <v>#DIV/0!</v>
      </c>
      <c r="J1097" s="78"/>
      <c r="K1097" s="24">
        <f t="shared" si="391"/>
        <v>0</v>
      </c>
      <c r="L1097" s="24">
        <f t="shared" si="392"/>
        <v>0</v>
      </c>
      <c r="M1097" s="475"/>
    </row>
    <row r="1098" spans="1:13" s="62" customFormat="1" x14ac:dyDescent="0.25">
      <c r="A1098" s="590"/>
      <c r="B1098" s="148" t="s">
        <v>41</v>
      </c>
      <c r="C1098" s="148"/>
      <c r="D1098" s="24">
        <v>299.64</v>
      </c>
      <c r="E1098" s="24">
        <v>299.64</v>
      </c>
      <c r="F1098" s="24">
        <v>268.24</v>
      </c>
      <c r="G1098" s="99">
        <f>F1098/E1098</f>
        <v>0.89500000000000002</v>
      </c>
      <c r="H1098" s="24">
        <v>268.24</v>
      </c>
      <c r="I1098" s="99">
        <f t="shared" si="393"/>
        <v>0.89500000000000002</v>
      </c>
      <c r="J1098" s="99">
        <f>H1098/F1098</f>
        <v>1</v>
      </c>
      <c r="K1098" s="24">
        <v>266.52</v>
      </c>
      <c r="L1098" s="24">
        <f t="shared" si="392"/>
        <v>31.4</v>
      </c>
      <c r="M1098" s="475"/>
    </row>
    <row r="1099" spans="1:13" s="62" customFormat="1" x14ac:dyDescent="0.25">
      <c r="A1099" s="590"/>
      <c r="B1099" s="148" t="s">
        <v>23</v>
      </c>
      <c r="C1099" s="148"/>
      <c r="D1099" s="24"/>
      <c r="E1099" s="24"/>
      <c r="F1099" s="24"/>
      <c r="G1099" s="99"/>
      <c r="H1099" s="24"/>
      <c r="I1099" s="78" t="e">
        <f t="shared" si="393"/>
        <v>#DIV/0!</v>
      </c>
      <c r="J1099" s="78"/>
      <c r="K1099" s="24">
        <f t="shared" si="391"/>
        <v>0</v>
      </c>
      <c r="L1099" s="24">
        <f t="shared" si="392"/>
        <v>0</v>
      </c>
      <c r="M1099" s="475"/>
    </row>
    <row r="1100" spans="1:13" s="63" customFormat="1" ht="56.25" x14ac:dyDescent="0.25">
      <c r="A1100" s="590" t="s">
        <v>291</v>
      </c>
      <c r="B1100" s="49" t="s">
        <v>440</v>
      </c>
      <c r="C1100" s="147" t="s">
        <v>212</v>
      </c>
      <c r="D1100" s="50">
        <f>SUM(D1101:D1104)</f>
        <v>123.09</v>
      </c>
      <c r="E1100" s="50">
        <f>SUM(E1101:E1104)</f>
        <v>123.09</v>
      </c>
      <c r="F1100" s="50">
        <f>SUM(F1101:F1104)</f>
        <v>97.93</v>
      </c>
      <c r="G1100" s="104">
        <f>F1100/E1100</f>
        <v>0.79600000000000004</v>
      </c>
      <c r="H1100" s="50">
        <f>SUM(H1101:H1104)</f>
        <v>97.93</v>
      </c>
      <c r="I1100" s="99">
        <f t="shared" si="393"/>
        <v>0.79600000000000004</v>
      </c>
      <c r="J1100" s="104">
        <f>H1100/F1100</f>
        <v>1</v>
      </c>
      <c r="K1100" s="24">
        <f t="shared" si="391"/>
        <v>123.09</v>
      </c>
      <c r="L1100" s="24">
        <f t="shared" si="392"/>
        <v>25.16</v>
      </c>
      <c r="M1100" s="475" t="s">
        <v>1288</v>
      </c>
    </row>
    <row r="1101" spans="1:13" s="62" customFormat="1" x14ac:dyDescent="0.25">
      <c r="A1101" s="590"/>
      <c r="B1101" s="148" t="s">
        <v>22</v>
      </c>
      <c r="C1101" s="148"/>
      <c r="D1101" s="24"/>
      <c r="E1101" s="24"/>
      <c r="F1101" s="24"/>
      <c r="G1101" s="99"/>
      <c r="H1101" s="24"/>
      <c r="I1101" s="78" t="e">
        <f t="shared" si="393"/>
        <v>#DIV/0!</v>
      </c>
      <c r="J1101" s="78"/>
      <c r="K1101" s="24">
        <f t="shared" si="391"/>
        <v>0</v>
      </c>
      <c r="L1101" s="24">
        <f t="shared" si="392"/>
        <v>0</v>
      </c>
      <c r="M1101" s="475"/>
    </row>
    <row r="1102" spans="1:13" s="62" customFormat="1" x14ac:dyDescent="0.25">
      <c r="A1102" s="590"/>
      <c r="B1102" s="148" t="s">
        <v>21</v>
      </c>
      <c r="C1102" s="148"/>
      <c r="D1102" s="24"/>
      <c r="E1102" s="24"/>
      <c r="F1102" s="24"/>
      <c r="G1102" s="99"/>
      <c r="H1102" s="24"/>
      <c r="I1102" s="78" t="e">
        <f t="shared" si="393"/>
        <v>#DIV/0!</v>
      </c>
      <c r="J1102" s="78"/>
      <c r="K1102" s="24">
        <f t="shared" si="391"/>
        <v>0</v>
      </c>
      <c r="L1102" s="24">
        <f t="shared" si="392"/>
        <v>0</v>
      </c>
      <c r="M1102" s="475"/>
    </row>
    <row r="1103" spans="1:13" s="62" customFormat="1" x14ac:dyDescent="0.25">
      <c r="A1103" s="590"/>
      <c r="B1103" s="148" t="s">
        <v>41</v>
      </c>
      <c r="C1103" s="148"/>
      <c r="D1103" s="24">
        <v>123.09</v>
      </c>
      <c r="E1103" s="24">
        <v>123.09</v>
      </c>
      <c r="F1103" s="24">
        <v>97.93</v>
      </c>
      <c r="G1103" s="99">
        <f>F1103/E1103</f>
        <v>0.79600000000000004</v>
      </c>
      <c r="H1103" s="24">
        <f>F1103</f>
        <v>97.93</v>
      </c>
      <c r="I1103" s="99">
        <f t="shared" si="393"/>
        <v>0.79600000000000004</v>
      </c>
      <c r="J1103" s="99">
        <f>H1103/F1103</f>
        <v>1</v>
      </c>
      <c r="K1103" s="24">
        <f t="shared" si="391"/>
        <v>123.09</v>
      </c>
      <c r="L1103" s="24">
        <f t="shared" si="392"/>
        <v>25.16</v>
      </c>
      <c r="M1103" s="475"/>
    </row>
    <row r="1104" spans="1:13" s="62" customFormat="1" x14ac:dyDescent="0.25">
      <c r="A1104" s="590"/>
      <c r="B1104" s="148" t="s">
        <v>23</v>
      </c>
      <c r="C1104" s="148"/>
      <c r="D1104" s="24"/>
      <c r="E1104" s="24"/>
      <c r="F1104" s="24"/>
      <c r="G1104" s="99"/>
      <c r="H1104" s="24"/>
      <c r="I1104" s="78" t="e">
        <f t="shared" si="393"/>
        <v>#DIV/0!</v>
      </c>
      <c r="J1104" s="78"/>
      <c r="K1104" s="24">
        <f t="shared" ref="K1104:K1119" si="394">E1104</f>
        <v>0</v>
      </c>
      <c r="L1104" s="24">
        <f t="shared" si="392"/>
        <v>0</v>
      </c>
      <c r="M1104" s="475"/>
    </row>
    <row r="1105" spans="1:13" s="63" customFormat="1" ht="101.25" customHeight="1" x14ac:dyDescent="0.25">
      <c r="A1105" s="590" t="s">
        <v>292</v>
      </c>
      <c r="B1105" s="49" t="s">
        <v>441</v>
      </c>
      <c r="C1105" s="147" t="s">
        <v>212</v>
      </c>
      <c r="D1105" s="50">
        <f>SUM(D1106:D1109)</f>
        <v>8150.65</v>
      </c>
      <c r="E1105" s="50">
        <f>SUM(E1106:E1109)</f>
        <v>8150.65</v>
      </c>
      <c r="F1105" s="50">
        <f>SUM(F1106:F1109)</f>
        <v>8150.65</v>
      </c>
      <c r="G1105" s="104">
        <f>F1105/E1105</f>
        <v>1</v>
      </c>
      <c r="H1105" s="50">
        <f>SUM(H1106:H1109)</f>
        <v>8150.65</v>
      </c>
      <c r="I1105" s="99">
        <f t="shared" si="393"/>
        <v>1</v>
      </c>
      <c r="J1105" s="104">
        <f>H1105/F1105</f>
        <v>1</v>
      </c>
      <c r="K1105" s="24">
        <f>SUM(K1106:K1109)</f>
        <v>3296.38</v>
      </c>
      <c r="L1105" s="24">
        <f t="shared" ref="L1105:L1168" si="395">E1105-H1105</f>
        <v>0</v>
      </c>
      <c r="M1105" s="475" t="s">
        <v>1287</v>
      </c>
    </row>
    <row r="1106" spans="1:13" s="62" customFormat="1" x14ac:dyDescent="0.25">
      <c r="A1106" s="590"/>
      <c r="B1106" s="148" t="s">
        <v>22</v>
      </c>
      <c r="C1106" s="148"/>
      <c r="D1106" s="24"/>
      <c r="E1106" s="24"/>
      <c r="F1106" s="24"/>
      <c r="G1106" s="99"/>
      <c r="H1106" s="24"/>
      <c r="I1106" s="78" t="e">
        <f t="shared" si="393"/>
        <v>#DIV/0!</v>
      </c>
      <c r="J1106" s="78"/>
      <c r="K1106" s="24">
        <f t="shared" si="394"/>
        <v>0</v>
      </c>
      <c r="L1106" s="24">
        <f t="shared" si="395"/>
        <v>0</v>
      </c>
      <c r="M1106" s="475"/>
    </row>
    <row r="1107" spans="1:13" s="62" customFormat="1" x14ac:dyDescent="0.25">
      <c r="A1107" s="590"/>
      <c r="B1107" s="148" t="s">
        <v>21</v>
      </c>
      <c r="C1107" s="148"/>
      <c r="D1107" s="24"/>
      <c r="E1107" s="24"/>
      <c r="F1107" s="24"/>
      <c r="G1107" s="99"/>
      <c r="H1107" s="24"/>
      <c r="I1107" s="78" t="e">
        <f t="shared" si="393"/>
        <v>#DIV/0!</v>
      </c>
      <c r="J1107" s="78"/>
      <c r="K1107" s="24">
        <f t="shared" si="394"/>
        <v>0</v>
      </c>
      <c r="L1107" s="24">
        <f t="shared" si="395"/>
        <v>0</v>
      </c>
      <c r="M1107" s="475"/>
    </row>
    <row r="1108" spans="1:13" s="62" customFormat="1" x14ac:dyDescent="0.25">
      <c r="A1108" s="590"/>
      <c r="B1108" s="148" t="s">
        <v>41</v>
      </c>
      <c r="C1108" s="148"/>
      <c r="D1108" s="24">
        <f>8150.66-0.01</f>
        <v>8150.65</v>
      </c>
      <c r="E1108" s="24">
        <f>8150.66-0.01</f>
        <v>8150.65</v>
      </c>
      <c r="F1108" s="24">
        <v>8150.65</v>
      </c>
      <c r="G1108" s="99">
        <f>F1108/E1108</f>
        <v>1</v>
      </c>
      <c r="H1108" s="24">
        <v>8150.65</v>
      </c>
      <c r="I1108" s="99">
        <f t="shared" si="393"/>
        <v>1</v>
      </c>
      <c r="J1108" s="99">
        <f>H1108/F1108</f>
        <v>1</v>
      </c>
      <c r="K1108" s="24">
        <v>3296.38</v>
      </c>
      <c r="L1108" s="24">
        <f t="shared" si="395"/>
        <v>0</v>
      </c>
      <c r="M1108" s="475"/>
    </row>
    <row r="1109" spans="1:13" s="62" customFormat="1" x14ac:dyDescent="0.25">
      <c r="A1109" s="590"/>
      <c r="B1109" s="148" t="s">
        <v>23</v>
      </c>
      <c r="C1109" s="148"/>
      <c r="D1109" s="24"/>
      <c r="E1109" s="24"/>
      <c r="F1109" s="24"/>
      <c r="G1109" s="99"/>
      <c r="H1109" s="24"/>
      <c r="I1109" s="78" t="e">
        <f t="shared" si="393"/>
        <v>#DIV/0!</v>
      </c>
      <c r="J1109" s="78"/>
      <c r="K1109" s="24">
        <f t="shared" si="394"/>
        <v>0</v>
      </c>
      <c r="L1109" s="24">
        <f t="shared" si="395"/>
        <v>0</v>
      </c>
      <c r="M1109" s="475"/>
    </row>
    <row r="1110" spans="1:13" s="63" customFormat="1" ht="37.5" x14ac:dyDescent="0.25">
      <c r="A1110" s="590" t="s">
        <v>293</v>
      </c>
      <c r="B1110" s="49" t="s">
        <v>294</v>
      </c>
      <c r="C1110" s="147" t="s">
        <v>212</v>
      </c>
      <c r="D1110" s="50">
        <f>SUM(D1111:D1114)</f>
        <v>67086.83</v>
      </c>
      <c r="E1110" s="50">
        <f>SUM(E1111:E1114)</f>
        <v>67086.83</v>
      </c>
      <c r="F1110" s="50">
        <f>SUM(F1111:F1114)</f>
        <v>65433.06</v>
      </c>
      <c r="G1110" s="104">
        <f>F1110/E1110</f>
        <v>0.97499999999999998</v>
      </c>
      <c r="H1110" s="50">
        <f>SUM(H1111:H1114)</f>
        <v>65433.06</v>
      </c>
      <c r="I1110" s="99">
        <f t="shared" si="393"/>
        <v>0.97499999999999998</v>
      </c>
      <c r="J1110" s="104">
        <f>H1110/F1110</f>
        <v>1</v>
      </c>
      <c r="K1110" s="24">
        <f>SUM(K1111:K1114)</f>
        <v>65738.679999999993</v>
      </c>
      <c r="L1110" s="24">
        <f t="shared" si="395"/>
        <v>1653.77</v>
      </c>
      <c r="M1110" s="475" t="s">
        <v>1286</v>
      </c>
    </row>
    <row r="1111" spans="1:13" s="62" customFormat="1" ht="18.75" customHeight="1" x14ac:dyDescent="0.25">
      <c r="A1111" s="590"/>
      <c r="B1111" s="148" t="s">
        <v>22</v>
      </c>
      <c r="C1111" s="148"/>
      <c r="D1111" s="24"/>
      <c r="E1111" s="24"/>
      <c r="F1111" s="24"/>
      <c r="G1111" s="99"/>
      <c r="H1111" s="24"/>
      <c r="I1111" s="78" t="e">
        <f t="shared" si="393"/>
        <v>#DIV/0!</v>
      </c>
      <c r="J1111" s="99"/>
      <c r="K1111" s="24">
        <f t="shared" si="394"/>
        <v>0</v>
      </c>
      <c r="L1111" s="24">
        <f t="shared" si="395"/>
        <v>0</v>
      </c>
      <c r="M1111" s="475"/>
    </row>
    <row r="1112" spans="1:13" s="62" customFormat="1" x14ac:dyDescent="0.25">
      <c r="A1112" s="590"/>
      <c r="B1112" s="148" t="s">
        <v>21</v>
      </c>
      <c r="C1112" s="148"/>
      <c r="D1112" s="24"/>
      <c r="E1112" s="24"/>
      <c r="F1112" s="24"/>
      <c r="G1112" s="99"/>
      <c r="H1112" s="24"/>
      <c r="I1112" s="78" t="e">
        <f t="shared" si="393"/>
        <v>#DIV/0!</v>
      </c>
      <c r="J1112" s="99"/>
      <c r="K1112" s="24">
        <f t="shared" si="394"/>
        <v>0</v>
      </c>
      <c r="L1112" s="24">
        <f t="shared" si="395"/>
        <v>0</v>
      </c>
      <c r="M1112" s="475"/>
    </row>
    <row r="1113" spans="1:13" s="62" customFormat="1" x14ac:dyDescent="0.25">
      <c r="A1113" s="590"/>
      <c r="B1113" s="148" t="s">
        <v>41</v>
      </c>
      <c r="C1113" s="148"/>
      <c r="D1113" s="24">
        <v>67086.83</v>
      </c>
      <c r="E1113" s="24">
        <f>D1113</f>
        <v>67086.83</v>
      </c>
      <c r="F1113" s="24">
        <v>65433.06</v>
      </c>
      <c r="G1113" s="99">
        <f>F1113/E1113</f>
        <v>0.97499999999999998</v>
      </c>
      <c r="H1113" s="24">
        <f>F1113</f>
        <v>65433.06</v>
      </c>
      <c r="I1113" s="99">
        <f t="shared" si="393"/>
        <v>0.97499999999999998</v>
      </c>
      <c r="J1113" s="99">
        <f>H1113/F1113</f>
        <v>1</v>
      </c>
      <c r="K1113" s="24">
        <v>65738.679999999993</v>
      </c>
      <c r="L1113" s="24">
        <f t="shared" si="395"/>
        <v>1653.77</v>
      </c>
      <c r="M1113" s="475"/>
    </row>
    <row r="1114" spans="1:13" s="62" customFormat="1" x14ac:dyDescent="0.25">
      <c r="A1114" s="590"/>
      <c r="B1114" s="148" t="s">
        <v>23</v>
      </c>
      <c r="C1114" s="148"/>
      <c r="D1114" s="24"/>
      <c r="E1114" s="24"/>
      <c r="F1114" s="24"/>
      <c r="G1114" s="99"/>
      <c r="H1114" s="24"/>
      <c r="I1114" s="78" t="e">
        <f t="shared" si="393"/>
        <v>#DIV/0!</v>
      </c>
      <c r="J1114" s="99"/>
      <c r="K1114" s="24">
        <f t="shared" si="394"/>
        <v>0</v>
      </c>
      <c r="L1114" s="24">
        <f t="shared" si="395"/>
        <v>0</v>
      </c>
      <c r="M1114" s="475"/>
    </row>
    <row r="1115" spans="1:13" s="63" customFormat="1" ht="37.5" x14ac:dyDescent="0.25">
      <c r="A1115" s="590" t="s">
        <v>295</v>
      </c>
      <c r="B1115" s="49" t="s">
        <v>1435</v>
      </c>
      <c r="C1115" s="147" t="s">
        <v>212</v>
      </c>
      <c r="D1115" s="50">
        <f>SUM(D1116:D1119)</f>
        <v>199.98</v>
      </c>
      <c r="E1115" s="50">
        <f>SUM(E1116:E1119)</f>
        <v>199.98</v>
      </c>
      <c r="F1115" s="50">
        <f>SUM(F1116:F1119)</f>
        <v>198.14</v>
      </c>
      <c r="G1115" s="104">
        <f>F1115/E1115</f>
        <v>0.99099999999999999</v>
      </c>
      <c r="H1115" s="50">
        <f>SUM(H1116:H1119)</f>
        <v>198.14</v>
      </c>
      <c r="I1115" s="104">
        <f t="shared" si="393"/>
        <v>0.99099999999999999</v>
      </c>
      <c r="J1115" s="104">
        <f>H1115/F1115</f>
        <v>1</v>
      </c>
      <c r="K1115" s="50">
        <f>SUM(K1116:K1119)</f>
        <v>198.14</v>
      </c>
      <c r="L1115" s="24">
        <f t="shared" si="395"/>
        <v>1.84</v>
      </c>
      <c r="M1115" s="475" t="s">
        <v>1058</v>
      </c>
    </row>
    <row r="1116" spans="1:13" s="62" customFormat="1" ht="18.75" customHeight="1" x14ac:dyDescent="0.25">
      <c r="A1116" s="590"/>
      <c r="B1116" s="148" t="s">
        <v>22</v>
      </c>
      <c r="C1116" s="148"/>
      <c r="D1116" s="24"/>
      <c r="E1116" s="24"/>
      <c r="F1116" s="24"/>
      <c r="G1116" s="99"/>
      <c r="H1116" s="24"/>
      <c r="I1116" s="78" t="e">
        <f t="shared" si="393"/>
        <v>#DIV/0!</v>
      </c>
      <c r="J1116" s="78"/>
      <c r="K1116" s="24">
        <f t="shared" si="394"/>
        <v>0</v>
      </c>
      <c r="L1116" s="24">
        <f t="shared" si="395"/>
        <v>0</v>
      </c>
      <c r="M1116" s="475"/>
    </row>
    <row r="1117" spans="1:13" s="62" customFormat="1" x14ac:dyDescent="0.25">
      <c r="A1117" s="590"/>
      <c r="B1117" s="148" t="s">
        <v>21</v>
      </c>
      <c r="C1117" s="148"/>
      <c r="D1117" s="24"/>
      <c r="E1117" s="24"/>
      <c r="F1117" s="24"/>
      <c r="G1117" s="99"/>
      <c r="H1117" s="24"/>
      <c r="I1117" s="78" t="e">
        <f t="shared" si="393"/>
        <v>#DIV/0!</v>
      </c>
      <c r="J1117" s="78"/>
      <c r="K1117" s="24">
        <f t="shared" si="394"/>
        <v>0</v>
      </c>
      <c r="L1117" s="24">
        <f t="shared" si="395"/>
        <v>0</v>
      </c>
      <c r="M1117" s="475"/>
    </row>
    <row r="1118" spans="1:13" s="62" customFormat="1" x14ac:dyDescent="0.25">
      <c r="A1118" s="590"/>
      <c r="B1118" s="148" t="s">
        <v>41</v>
      </c>
      <c r="C1118" s="148"/>
      <c r="D1118" s="24">
        <f>199.98</f>
        <v>199.98</v>
      </c>
      <c r="E1118" s="24">
        <f>D1118</f>
        <v>199.98</v>
      </c>
      <c r="F1118" s="24">
        <v>198.14</v>
      </c>
      <c r="G1118" s="99">
        <f>F1118/E1118</f>
        <v>0.99099999999999999</v>
      </c>
      <c r="H1118" s="24">
        <f>F1118</f>
        <v>198.14</v>
      </c>
      <c r="I1118" s="99">
        <f t="shared" si="393"/>
        <v>0.99099999999999999</v>
      </c>
      <c r="J1118" s="99">
        <f>H1118/F1118</f>
        <v>1</v>
      </c>
      <c r="K1118" s="24">
        <v>198.14</v>
      </c>
      <c r="L1118" s="24">
        <f t="shared" si="395"/>
        <v>1.84</v>
      </c>
      <c r="M1118" s="475"/>
    </row>
    <row r="1119" spans="1:13" s="62" customFormat="1" x14ac:dyDescent="0.25">
      <c r="A1119" s="590"/>
      <c r="B1119" s="148" t="s">
        <v>23</v>
      </c>
      <c r="C1119" s="148"/>
      <c r="D1119" s="24"/>
      <c r="E1119" s="24"/>
      <c r="F1119" s="24"/>
      <c r="G1119" s="99"/>
      <c r="H1119" s="24"/>
      <c r="I1119" s="78" t="e">
        <f t="shared" si="393"/>
        <v>#DIV/0!</v>
      </c>
      <c r="J1119" s="78"/>
      <c r="K1119" s="24">
        <f t="shared" si="394"/>
        <v>0</v>
      </c>
      <c r="L1119" s="24">
        <f t="shared" si="395"/>
        <v>0</v>
      </c>
      <c r="M1119" s="475"/>
    </row>
    <row r="1120" spans="1:13" s="63" customFormat="1" ht="71.25" customHeight="1" x14ac:dyDescent="0.25">
      <c r="A1120" s="578" t="s">
        <v>44</v>
      </c>
      <c r="B1120" s="152" t="s">
        <v>442</v>
      </c>
      <c r="C1120" s="150" t="s">
        <v>139</v>
      </c>
      <c r="D1120" s="29">
        <f t="shared" ref="D1120:E1124" si="396">D1125+D1150+D1185</f>
        <v>141961.38</v>
      </c>
      <c r="E1120" s="29">
        <f t="shared" si="396"/>
        <v>141961.38</v>
      </c>
      <c r="F1120" s="29">
        <f>SUM(F1122:F1124)</f>
        <v>98769.9</v>
      </c>
      <c r="G1120" s="100">
        <f>F1120/E1120</f>
        <v>0.69599999999999995</v>
      </c>
      <c r="H1120" s="29">
        <f>SUM(H1121:H1124)</f>
        <v>98769.9</v>
      </c>
      <c r="I1120" s="100">
        <f t="shared" ref="I1120:I1183" si="397">H1120/E1120</f>
        <v>0.69599999999999995</v>
      </c>
      <c r="J1120" s="153">
        <f>H1120/F1120</f>
        <v>1</v>
      </c>
      <c r="K1120" s="29">
        <f>SUM(K1121:K1124)</f>
        <v>118037.28</v>
      </c>
      <c r="L1120" s="30">
        <f t="shared" si="395"/>
        <v>43191.48</v>
      </c>
      <c r="M1120" s="487"/>
    </row>
    <row r="1121" spans="1:13" s="62" customFormat="1" x14ac:dyDescent="0.25">
      <c r="A1121" s="578"/>
      <c r="B1121" s="151" t="s">
        <v>22</v>
      </c>
      <c r="C1121" s="151"/>
      <c r="D1121" s="30">
        <f t="shared" si="396"/>
        <v>0</v>
      </c>
      <c r="E1121" s="30">
        <f t="shared" si="396"/>
        <v>0</v>
      </c>
      <c r="F1121" s="30">
        <f>F1126+F1151+F1186</f>
        <v>0</v>
      </c>
      <c r="G1121" s="103"/>
      <c r="H1121" s="30">
        <f t="shared" ref="H1121:H1123" si="398">H1126+H1151+H1186</f>
        <v>0</v>
      </c>
      <c r="I1121" s="102" t="e">
        <f t="shared" si="397"/>
        <v>#DIV/0!</v>
      </c>
      <c r="J1121" s="102"/>
      <c r="K1121" s="30">
        <f>K1126+K1151+K1186</f>
        <v>0</v>
      </c>
      <c r="L1121" s="30">
        <f t="shared" si="395"/>
        <v>0</v>
      </c>
      <c r="M1121" s="487"/>
    </row>
    <row r="1122" spans="1:13" s="62" customFormat="1" x14ac:dyDescent="0.25">
      <c r="A1122" s="578"/>
      <c r="B1122" s="151" t="s">
        <v>21</v>
      </c>
      <c r="C1122" s="151"/>
      <c r="D1122" s="30">
        <f>D1127+D1152+D1187</f>
        <v>437</v>
      </c>
      <c r="E1122" s="30">
        <f>E1127+E1152+E1187</f>
        <v>437</v>
      </c>
      <c r="F1122" s="30">
        <f t="shared" ref="F1122:H1124" si="399">F1127+F1152+F1187</f>
        <v>437</v>
      </c>
      <c r="G1122" s="103">
        <f t="shared" ref="G1122:G1128" si="400">F1122/E1122</f>
        <v>1</v>
      </c>
      <c r="H1122" s="30">
        <f t="shared" si="399"/>
        <v>437</v>
      </c>
      <c r="I1122" s="103">
        <f t="shared" si="397"/>
        <v>1</v>
      </c>
      <c r="J1122" s="113">
        <f t="shared" ref="J1122:J1128" si="401">H1122/F1122</f>
        <v>1</v>
      </c>
      <c r="K1122" s="30">
        <f>K1127+K1152+K1187</f>
        <v>435.24</v>
      </c>
      <c r="L1122" s="30">
        <f t="shared" si="395"/>
        <v>0</v>
      </c>
      <c r="M1122" s="487"/>
    </row>
    <row r="1123" spans="1:13" s="62" customFormat="1" x14ac:dyDescent="0.25">
      <c r="A1123" s="578"/>
      <c r="B1123" s="151" t="s">
        <v>41</v>
      </c>
      <c r="C1123" s="151"/>
      <c r="D1123" s="30">
        <f t="shared" si="396"/>
        <v>57017.57</v>
      </c>
      <c r="E1123" s="30">
        <f t="shared" si="396"/>
        <v>57017.57</v>
      </c>
      <c r="F1123" s="30">
        <f t="shared" si="399"/>
        <v>51059.7</v>
      </c>
      <c r="G1123" s="103">
        <f t="shared" si="400"/>
        <v>0.89600000000000002</v>
      </c>
      <c r="H1123" s="30">
        <f t="shared" si="398"/>
        <v>51059.7</v>
      </c>
      <c r="I1123" s="103">
        <f t="shared" si="397"/>
        <v>0.89600000000000002</v>
      </c>
      <c r="J1123" s="113">
        <f t="shared" si="401"/>
        <v>1</v>
      </c>
      <c r="K1123" s="30">
        <f>K1128+K1153+K1188</f>
        <v>51487.23</v>
      </c>
      <c r="L1123" s="30">
        <f t="shared" si="395"/>
        <v>5957.87</v>
      </c>
      <c r="M1123" s="487"/>
    </row>
    <row r="1124" spans="1:13" s="62" customFormat="1" x14ac:dyDescent="0.25">
      <c r="A1124" s="578"/>
      <c r="B1124" s="151" t="s">
        <v>23</v>
      </c>
      <c r="C1124" s="151"/>
      <c r="D1124" s="30">
        <f t="shared" si="396"/>
        <v>84506.81</v>
      </c>
      <c r="E1124" s="30">
        <f t="shared" si="396"/>
        <v>84506.81</v>
      </c>
      <c r="F1124" s="30">
        <f t="shared" si="399"/>
        <v>47273.2</v>
      </c>
      <c r="G1124" s="103">
        <f t="shared" si="400"/>
        <v>0.55900000000000005</v>
      </c>
      <c r="H1124" s="30">
        <f>H1129+H1154+H1189</f>
        <v>47273.2</v>
      </c>
      <c r="I1124" s="103">
        <f t="shared" si="397"/>
        <v>0.55900000000000005</v>
      </c>
      <c r="J1124" s="103">
        <f t="shared" si="401"/>
        <v>1</v>
      </c>
      <c r="K1124" s="30">
        <f>K1129+K1154+K1189</f>
        <v>66114.81</v>
      </c>
      <c r="L1124" s="30">
        <f t="shared" si="395"/>
        <v>37233.61</v>
      </c>
      <c r="M1124" s="487"/>
    </row>
    <row r="1125" spans="1:13" s="45" customFormat="1" ht="37.5" x14ac:dyDescent="0.25">
      <c r="A1125" s="590" t="s">
        <v>296</v>
      </c>
      <c r="B1125" s="149" t="s">
        <v>297</v>
      </c>
      <c r="C1125" s="147" t="s">
        <v>431</v>
      </c>
      <c r="D1125" s="50">
        <f>SUM(D1126:D1129)</f>
        <v>49721.599999999999</v>
      </c>
      <c r="E1125" s="50">
        <f>SUM(E1126:E1129)</f>
        <v>49721.599999999999</v>
      </c>
      <c r="F1125" s="50">
        <f>SUM(F1126:F1129)</f>
        <v>48745.25</v>
      </c>
      <c r="G1125" s="104">
        <f t="shared" si="400"/>
        <v>0.98</v>
      </c>
      <c r="H1125" s="50">
        <f>SUM(H1126:H1129)</f>
        <v>48745.25</v>
      </c>
      <c r="I1125" s="99">
        <f t="shared" si="397"/>
        <v>0.98</v>
      </c>
      <c r="J1125" s="104">
        <f t="shared" si="401"/>
        <v>1</v>
      </c>
      <c r="K1125" s="50">
        <f>SUM(K1126:K1129)</f>
        <v>49119.82</v>
      </c>
      <c r="L1125" s="24">
        <f t="shared" si="395"/>
        <v>976.35</v>
      </c>
      <c r="M1125" s="487"/>
    </row>
    <row r="1126" spans="1:13" s="44" customFormat="1" x14ac:dyDescent="0.25">
      <c r="A1126" s="590"/>
      <c r="B1126" s="474" t="s">
        <v>22</v>
      </c>
      <c r="C1126" s="474"/>
      <c r="D1126" s="24">
        <f>D1131+D1136+D1141</f>
        <v>0</v>
      </c>
      <c r="E1126" s="24">
        <f t="shared" ref="E1126:K1129" si="402">E1131+E1136+E1141</f>
        <v>0</v>
      </c>
      <c r="F1126" s="24">
        <f t="shared" si="402"/>
        <v>0</v>
      </c>
      <c r="G1126" s="78" t="e">
        <f t="shared" si="400"/>
        <v>#DIV/0!</v>
      </c>
      <c r="H1126" s="24">
        <f t="shared" si="402"/>
        <v>0</v>
      </c>
      <c r="I1126" s="78" t="e">
        <f t="shared" si="397"/>
        <v>#DIV/0!</v>
      </c>
      <c r="J1126" s="78" t="e">
        <f t="shared" si="401"/>
        <v>#DIV/0!</v>
      </c>
      <c r="K1126" s="24">
        <f t="shared" si="402"/>
        <v>0</v>
      </c>
      <c r="L1126" s="24">
        <f t="shared" si="395"/>
        <v>0</v>
      </c>
      <c r="M1126" s="487"/>
    </row>
    <row r="1127" spans="1:13" s="44" customFormat="1" x14ac:dyDescent="0.25">
      <c r="A1127" s="590"/>
      <c r="B1127" s="474" t="s">
        <v>21</v>
      </c>
      <c r="C1127" s="474"/>
      <c r="D1127" s="24">
        <f>D1132+D1137+D1142+D1147</f>
        <v>437</v>
      </c>
      <c r="E1127" s="24">
        <f>E1132+E1137+E1142+E1147</f>
        <v>437</v>
      </c>
      <c r="F1127" s="24">
        <f>F1132+F1137+F1142+F1147</f>
        <v>437</v>
      </c>
      <c r="G1127" s="99">
        <f t="shared" si="400"/>
        <v>1</v>
      </c>
      <c r="H1127" s="24">
        <f t="shared" ref="H1127" si="403">H1132+H1137+H1142+H1147</f>
        <v>437</v>
      </c>
      <c r="I1127" s="99">
        <f t="shared" si="397"/>
        <v>1</v>
      </c>
      <c r="J1127" s="99">
        <f t="shared" si="401"/>
        <v>1</v>
      </c>
      <c r="K1127" s="24">
        <f>K1132+K1137+K1142+K1147</f>
        <v>435.24</v>
      </c>
      <c r="L1127" s="24">
        <f t="shared" si="395"/>
        <v>0</v>
      </c>
      <c r="M1127" s="487"/>
    </row>
    <row r="1128" spans="1:13" s="44" customFormat="1" x14ac:dyDescent="0.25">
      <c r="A1128" s="590"/>
      <c r="B1128" s="474" t="s">
        <v>41</v>
      </c>
      <c r="C1128" s="474"/>
      <c r="D1128" s="24">
        <f t="shared" ref="D1128:F1129" si="404">D1133+D1138+D1143</f>
        <v>49284.6</v>
      </c>
      <c r="E1128" s="24">
        <f t="shared" si="404"/>
        <v>49284.6</v>
      </c>
      <c r="F1128" s="24">
        <f>F1133+F1138+F1143</f>
        <v>48308.25</v>
      </c>
      <c r="G1128" s="99">
        <f t="shared" si="400"/>
        <v>0.98</v>
      </c>
      <c r="H1128" s="24">
        <f t="shared" si="402"/>
        <v>48308.25</v>
      </c>
      <c r="I1128" s="99">
        <f t="shared" si="397"/>
        <v>0.98</v>
      </c>
      <c r="J1128" s="99">
        <f t="shared" si="401"/>
        <v>1</v>
      </c>
      <c r="K1128" s="24">
        <f t="shared" ref="K1128:K1129" si="405">K1133+K1138+K1143</f>
        <v>48684.58</v>
      </c>
      <c r="L1128" s="24">
        <f t="shared" si="395"/>
        <v>976.35</v>
      </c>
      <c r="M1128" s="487"/>
    </row>
    <row r="1129" spans="1:13" s="44" customFormat="1" x14ac:dyDescent="0.25">
      <c r="A1129" s="590"/>
      <c r="B1129" s="474" t="s">
        <v>23</v>
      </c>
      <c r="C1129" s="474"/>
      <c r="D1129" s="24">
        <f t="shared" si="404"/>
        <v>0</v>
      </c>
      <c r="E1129" s="24">
        <f t="shared" si="404"/>
        <v>0</v>
      </c>
      <c r="F1129" s="24">
        <f t="shared" si="404"/>
        <v>0</v>
      </c>
      <c r="G1129" s="99"/>
      <c r="H1129" s="24">
        <f t="shared" si="402"/>
        <v>0</v>
      </c>
      <c r="I1129" s="78" t="e">
        <f t="shared" si="397"/>
        <v>#DIV/0!</v>
      </c>
      <c r="J1129" s="78"/>
      <c r="K1129" s="24">
        <f t="shared" si="405"/>
        <v>0</v>
      </c>
      <c r="L1129" s="24">
        <f t="shared" si="395"/>
        <v>0</v>
      </c>
      <c r="M1129" s="487"/>
    </row>
    <row r="1130" spans="1:13" s="63" customFormat="1" ht="75" x14ac:dyDescent="0.25">
      <c r="A1130" s="590" t="s">
        <v>298</v>
      </c>
      <c r="B1130" s="149" t="s">
        <v>1044</v>
      </c>
      <c r="C1130" s="147" t="s">
        <v>431</v>
      </c>
      <c r="D1130" s="50">
        <f>SUM(D1131:D1134)</f>
        <v>455</v>
      </c>
      <c r="E1130" s="50">
        <f>SUM(E1131:E1134)</f>
        <v>455</v>
      </c>
      <c r="F1130" s="24">
        <f>SUM(F1131:F1134)</f>
        <v>40.65</v>
      </c>
      <c r="G1130" s="99">
        <f>F1130/E1130</f>
        <v>8.8999999999999996E-2</v>
      </c>
      <c r="H1130" s="24">
        <f>SUM(H1131:H1134)</f>
        <v>40.65</v>
      </c>
      <c r="I1130" s="99">
        <f t="shared" si="397"/>
        <v>8.8999999999999996E-2</v>
      </c>
      <c r="J1130" s="99">
        <f>H1130/F1130</f>
        <v>1</v>
      </c>
      <c r="K1130" s="24">
        <f>SUM(K1131:K1134)</f>
        <v>40.65</v>
      </c>
      <c r="L1130" s="24">
        <f t="shared" si="395"/>
        <v>414.35</v>
      </c>
      <c r="M1130" s="514" t="s">
        <v>1376</v>
      </c>
    </row>
    <row r="1131" spans="1:13" s="62" customFormat="1" x14ac:dyDescent="0.25">
      <c r="A1131" s="590"/>
      <c r="B1131" s="474" t="s">
        <v>22</v>
      </c>
      <c r="C1131" s="474"/>
      <c r="D1131" s="24"/>
      <c r="E1131" s="24"/>
      <c r="F1131" s="24"/>
      <c r="G1131" s="99"/>
      <c r="H1131" s="24"/>
      <c r="I1131" s="78" t="e">
        <f t="shared" si="397"/>
        <v>#DIV/0!</v>
      </c>
      <c r="J1131" s="78"/>
      <c r="K1131" s="24">
        <f t="shared" ref="K1131:K1189" si="406">E1131</f>
        <v>0</v>
      </c>
      <c r="L1131" s="24">
        <f t="shared" si="395"/>
        <v>0</v>
      </c>
      <c r="M1131" s="514"/>
    </row>
    <row r="1132" spans="1:13" s="62" customFormat="1" x14ac:dyDescent="0.25">
      <c r="A1132" s="590"/>
      <c r="B1132" s="474" t="s">
        <v>21</v>
      </c>
      <c r="C1132" s="474"/>
      <c r="D1132" s="24"/>
      <c r="E1132" s="24"/>
      <c r="F1132" s="24"/>
      <c r="G1132" s="99"/>
      <c r="H1132" s="24"/>
      <c r="I1132" s="78" t="e">
        <f t="shared" si="397"/>
        <v>#DIV/0!</v>
      </c>
      <c r="J1132" s="78"/>
      <c r="K1132" s="24">
        <f t="shared" si="406"/>
        <v>0</v>
      </c>
      <c r="L1132" s="24">
        <f t="shared" si="395"/>
        <v>0</v>
      </c>
      <c r="M1132" s="514"/>
    </row>
    <row r="1133" spans="1:13" s="62" customFormat="1" x14ac:dyDescent="0.25">
      <c r="A1133" s="590"/>
      <c r="B1133" s="474" t="s">
        <v>41</v>
      </c>
      <c r="C1133" s="474"/>
      <c r="D1133" s="24">
        <v>455</v>
      </c>
      <c r="E1133" s="24">
        <v>455</v>
      </c>
      <c r="F1133" s="24">
        <v>40.65</v>
      </c>
      <c r="G1133" s="99">
        <f>F1133/E1133</f>
        <v>8.8999999999999996E-2</v>
      </c>
      <c r="H1133" s="24">
        <v>40.65</v>
      </c>
      <c r="I1133" s="99">
        <f t="shared" si="397"/>
        <v>8.8999999999999996E-2</v>
      </c>
      <c r="J1133" s="99">
        <f>H1133/F1133</f>
        <v>1</v>
      </c>
      <c r="K1133" s="24">
        <v>40.65</v>
      </c>
      <c r="L1133" s="24">
        <f t="shared" si="395"/>
        <v>414.35</v>
      </c>
      <c r="M1133" s="514"/>
    </row>
    <row r="1134" spans="1:13" s="62" customFormat="1" x14ac:dyDescent="0.25">
      <c r="A1134" s="590"/>
      <c r="B1134" s="474" t="s">
        <v>23</v>
      </c>
      <c r="C1134" s="474"/>
      <c r="D1134" s="24"/>
      <c r="E1134" s="24"/>
      <c r="F1134" s="24"/>
      <c r="G1134" s="99"/>
      <c r="H1134" s="24"/>
      <c r="I1134" s="78" t="e">
        <f t="shared" si="397"/>
        <v>#DIV/0!</v>
      </c>
      <c r="J1134" s="78"/>
      <c r="K1134" s="24">
        <f t="shared" si="406"/>
        <v>0</v>
      </c>
      <c r="L1134" s="24">
        <f t="shared" si="395"/>
        <v>0</v>
      </c>
      <c r="M1134" s="514"/>
    </row>
    <row r="1135" spans="1:13" s="62" customFormat="1" ht="160.5" customHeight="1" x14ac:dyDescent="0.25">
      <c r="A1135" s="590" t="s">
        <v>299</v>
      </c>
      <c r="B1135" s="149" t="s">
        <v>300</v>
      </c>
      <c r="C1135" s="147" t="s">
        <v>431</v>
      </c>
      <c r="D1135" s="50">
        <f>SUM(D1136:D1139)</f>
        <v>48829.599999999999</v>
      </c>
      <c r="E1135" s="50">
        <f>SUM(E1136:E1139)</f>
        <v>48300.3</v>
      </c>
      <c r="F1135" s="50">
        <v>38711.94</v>
      </c>
      <c r="G1135" s="104">
        <f>F1135/E1135</f>
        <v>0.80100000000000005</v>
      </c>
      <c r="H1135" s="50">
        <f>F1135</f>
        <v>38711.94</v>
      </c>
      <c r="I1135" s="99">
        <f t="shared" si="397"/>
        <v>0.80100000000000005</v>
      </c>
      <c r="J1135" s="104">
        <f t="shared" ref="J1135" si="407">H1135/F1135</f>
        <v>1</v>
      </c>
      <c r="K1135" s="50">
        <f>SUM(K1136:K1139)</f>
        <v>48643.93</v>
      </c>
      <c r="L1135" s="24">
        <f t="shared" si="395"/>
        <v>9588.36</v>
      </c>
      <c r="M1135" s="487" t="s">
        <v>1377</v>
      </c>
    </row>
    <row r="1136" spans="1:13" s="62" customFormat="1" x14ac:dyDescent="0.25">
      <c r="A1136" s="590"/>
      <c r="B1136" s="493" t="s">
        <v>22</v>
      </c>
      <c r="C1136" s="493"/>
      <c r="D1136" s="24"/>
      <c r="E1136" s="24"/>
      <c r="F1136" s="24"/>
      <c r="G1136" s="99"/>
      <c r="H1136" s="24"/>
      <c r="I1136" s="78" t="e">
        <f t="shared" si="397"/>
        <v>#DIV/0!</v>
      </c>
      <c r="J1136" s="99"/>
      <c r="K1136" s="24">
        <f t="shared" si="406"/>
        <v>0</v>
      </c>
      <c r="L1136" s="24">
        <f t="shared" si="395"/>
        <v>0</v>
      </c>
      <c r="M1136" s="487"/>
    </row>
    <row r="1137" spans="1:13" s="62" customFormat="1" x14ac:dyDescent="0.25">
      <c r="A1137" s="590"/>
      <c r="B1137" s="493" t="s">
        <v>21</v>
      </c>
      <c r="C1137" s="493"/>
      <c r="D1137" s="24"/>
      <c r="E1137" s="24"/>
      <c r="F1137" s="24"/>
      <c r="G1137" s="99"/>
      <c r="H1137" s="24"/>
      <c r="I1137" s="78" t="e">
        <f t="shared" si="397"/>
        <v>#DIV/0!</v>
      </c>
      <c r="J1137" s="99"/>
      <c r="K1137" s="24">
        <f t="shared" si="406"/>
        <v>0</v>
      </c>
      <c r="L1137" s="24">
        <f t="shared" si="395"/>
        <v>0</v>
      </c>
      <c r="M1137" s="487"/>
    </row>
    <row r="1138" spans="1:13" s="62" customFormat="1" x14ac:dyDescent="0.25">
      <c r="A1138" s="590"/>
      <c r="B1138" s="493" t="s">
        <v>41</v>
      </c>
      <c r="C1138" s="493"/>
      <c r="D1138" s="24">
        <f>47495.1+1334.5</f>
        <v>48829.599999999999</v>
      </c>
      <c r="E1138" s="24">
        <v>48300.3</v>
      </c>
      <c r="F1138" s="24">
        <v>47738.3</v>
      </c>
      <c r="G1138" s="99">
        <f>F1138/E1138</f>
        <v>0.98799999999999999</v>
      </c>
      <c r="H1138" s="24">
        <v>47738.3</v>
      </c>
      <c r="I1138" s="99">
        <f t="shared" si="397"/>
        <v>0.98799999999999999</v>
      </c>
      <c r="J1138" s="99">
        <f>H1138/F1138</f>
        <v>1</v>
      </c>
      <c r="K1138" s="24">
        <v>48643.93</v>
      </c>
      <c r="L1138" s="24">
        <f t="shared" si="395"/>
        <v>562</v>
      </c>
      <c r="M1138" s="487"/>
    </row>
    <row r="1139" spans="1:13" s="62" customFormat="1" x14ac:dyDescent="0.25">
      <c r="A1139" s="590"/>
      <c r="B1139" s="493" t="s">
        <v>23</v>
      </c>
      <c r="C1139" s="493"/>
      <c r="D1139" s="24"/>
      <c r="E1139" s="24"/>
      <c r="F1139" s="24"/>
      <c r="G1139" s="78" t="e">
        <f t="shared" ref="G1139:G1144" si="408">F1139/E1139</f>
        <v>#DIV/0!</v>
      </c>
      <c r="H1139" s="24"/>
      <c r="I1139" s="78" t="e">
        <f t="shared" si="397"/>
        <v>#DIV/0!</v>
      </c>
      <c r="J1139" s="78" t="e">
        <f t="shared" ref="J1139:J1149" si="409">H1139/F1139</f>
        <v>#DIV/0!</v>
      </c>
      <c r="K1139" s="24">
        <f t="shared" si="406"/>
        <v>0</v>
      </c>
      <c r="L1139" s="24">
        <f t="shared" si="395"/>
        <v>0</v>
      </c>
      <c r="M1139" s="487"/>
    </row>
    <row r="1140" spans="1:13" s="62" customFormat="1" ht="75" x14ac:dyDescent="0.25">
      <c r="A1140" s="590" t="s">
        <v>301</v>
      </c>
      <c r="B1140" s="149" t="s">
        <v>302</v>
      </c>
      <c r="C1140" s="147" t="s">
        <v>431</v>
      </c>
      <c r="D1140" s="50">
        <f>SUM(D1141:D1144)</f>
        <v>349.6</v>
      </c>
      <c r="E1140" s="50">
        <f>SUM(E1141:E1144)</f>
        <v>878.9</v>
      </c>
      <c r="F1140" s="24">
        <f>SUM(F1141:F1144)</f>
        <v>878.9</v>
      </c>
      <c r="G1140" s="99">
        <f t="shared" si="408"/>
        <v>1</v>
      </c>
      <c r="H1140" s="24">
        <f>SUM(H1141:H1144)</f>
        <v>878.9</v>
      </c>
      <c r="I1140" s="99">
        <f t="shared" si="397"/>
        <v>1</v>
      </c>
      <c r="J1140" s="99">
        <f t="shared" si="409"/>
        <v>1</v>
      </c>
      <c r="K1140" s="24">
        <f>SUM(K1141:K1144)</f>
        <v>347.84</v>
      </c>
      <c r="L1140" s="24">
        <f t="shared" si="395"/>
        <v>0</v>
      </c>
      <c r="M1140" s="487" t="s">
        <v>1378</v>
      </c>
    </row>
    <row r="1141" spans="1:13" s="62" customFormat="1" x14ac:dyDescent="0.25">
      <c r="A1141" s="590"/>
      <c r="B1141" s="493" t="s">
        <v>22</v>
      </c>
      <c r="C1141" s="493"/>
      <c r="D1141" s="24"/>
      <c r="E1141" s="154"/>
      <c r="F1141" s="24"/>
      <c r="G1141" s="78" t="e">
        <f t="shared" si="408"/>
        <v>#DIV/0!</v>
      </c>
      <c r="H1141" s="24"/>
      <c r="I1141" s="78" t="e">
        <f t="shared" si="397"/>
        <v>#DIV/0!</v>
      </c>
      <c r="J1141" s="78" t="e">
        <f t="shared" si="409"/>
        <v>#DIV/0!</v>
      </c>
      <c r="K1141" s="24">
        <f t="shared" si="406"/>
        <v>0</v>
      </c>
      <c r="L1141" s="24">
        <f t="shared" si="395"/>
        <v>0</v>
      </c>
      <c r="M1141" s="487"/>
    </row>
    <row r="1142" spans="1:13" s="62" customFormat="1" x14ac:dyDescent="0.25">
      <c r="A1142" s="590"/>
      <c r="B1142" s="493" t="s">
        <v>21</v>
      </c>
      <c r="C1142" s="493"/>
      <c r="D1142" s="24">
        <v>349.6</v>
      </c>
      <c r="E1142" s="24">
        <v>349.6</v>
      </c>
      <c r="F1142" s="24">
        <v>349.6</v>
      </c>
      <c r="G1142" s="99">
        <f t="shared" si="408"/>
        <v>1</v>
      </c>
      <c r="H1142" s="24">
        <v>349.6</v>
      </c>
      <c r="I1142" s="99">
        <f t="shared" si="397"/>
        <v>1</v>
      </c>
      <c r="J1142" s="99">
        <f t="shared" si="409"/>
        <v>1</v>
      </c>
      <c r="K1142" s="24">
        <v>347.84</v>
      </c>
      <c r="L1142" s="24">
        <f t="shared" si="395"/>
        <v>0</v>
      </c>
      <c r="M1142" s="487"/>
    </row>
    <row r="1143" spans="1:13" s="62" customFormat="1" x14ac:dyDescent="0.25">
      <c r="A1143" s="590"/>
      <c r="B1143" s="493" t="s">
        <v>41</v>
      </c>
      <c r="C1143" s="493"/>
      <c r="D1143" s="24"/>
      <c r="E1143" s="24">
        <v>529.29999999999995</v>
      </c>
      <c r="F1143" s="24">
        <v>529.29999999999995</v>
      </c>
      <c r="G1143" s="99">
        <f t="shared" si="408"/>
        <v>1</v>
      </c>
      <c r="H1143" s="24">
        <v>529.29999999999995</v>
      </c>
      <c r="I1143" s="99">
        <f t="shared" si="397"/>
        <v>1</v>
      </c>
      <c r="J1143" s="99">
        <f t="shared" si="409"/>
        <v>1</v>
      </c>
      <c r="K1143" s="24"/>
      <c r="L1143" s="24">
        <f t="shared" si="395"/>
        <v>0</v>
      </c>
      <c r="M1143" s="487"/>
    </row>
    <row r="1144" spans="1:13" s="62" customFormat="1" x14ac:dyDescent="0.25">
      <c r="A1144" s="590"/>
      <c r="B1144" s="493" t="s">
        <v>23</v>
      </c>
      <c r="C1144" s="493"/>
      <c r="D1144" s="24"/>
      <c r="E1144" s="24"/>
      <c r="F1144" s="24"/>
      <c r="G1144" s="78" t="e">
        <f t="shared" si="408"/>
        <v>#DIV/0!</v>
      </c>
      <c r="H1144" s="24"/>
      <c r="I1144" s="78" t="e">
        <f t="shared" si="397"/>
        <v>#DIV/0!</v>
      </c>
      <c r="J1144" s="78" t="e">
        <f t="shared" si="409"/>
        <v>#DIV/0!</v>
      </c>
      <c r="K1144" s="24">
        <f t="shared" si="406"/>
        <v>0</v>
      </c>
      <c r="L1144" s="24">
        <f t="shared" si="395"/>
        <v>0</v>
      </c>
      <c r="M1144" s="487"/>
    </row>
    <row r="1145" spans="1:13" s="62" customFormat="1" ht="37.5" x14ac:dyDescent="0.25">
      <c r="A1145" s="590" t="s">
        <v>878</v>
      </c>
      <c r="B1145" s="435" t="s">
        <v>893</v>
      </c>
      <c r="C1145" s="147" t="s">
        <v>431</v>
      </c>
      <c r="D1145" s="24">
        <f>SUM(D1146:D1149)</f>
        <v>87.4</v>
      </c>
      <c r="E1145" s="24">
        <f>SUM(E1146:E1149)</f>
        <v>87.4</v>
      </c>
      <c r="F1145" s="24">
        <f>SUM(F1146:F1149)</f>
        <v>87.4</v>
      </c>
      <c r="G1145" s="99">
        <f>F1145/E1145</f>
        <v>1</v>
      </c>
      <c r="H1145" s="24">
        <f>H1147</f>
        <v>87.4</v>
      </c>
      <c r="I1145" s="99">
        <f t="shared" si="397"/>
        <v>1</v>
      </c>
      <c r="J1145" s="99">
        <f t="shared" si="409"/>
        <v>1</v>
      </c>
      <c r="K1145" s="24">
        <f t="shared" si="406"/>
        <v>87.4</v>
      </c>
      <c r="L1145" s="24">
        <f t="shared" si="395"/>
        <v>0</v>
      </c>
      <c r="M1145" s="487" t="s">
        <v>1379</v>
      </c>
    </row>
    <row r="1146" spans="1:13" s="62" customFormat="1" x14ac:dyDescent="0.25">
      <c r="A1146" s="590"/>
      <c r="B1146" s="474" t="s">
        <v>22</v>
      </c>
      <c r="C1146" s="474"/>
      <c r="D1146" s="24"/>
      <c r="E1146" s="24"/>
      <c r="F1146" s="24"/>
      <c r="G1146" s="99"/>
      <c r="H1146" s="24"/>
      <c r="I1146" s="78" t="e">
        <f t="shared" si="397"/>
        <v>#DIV/0!</v>
      </c>
      <c r="J1146" s="78" t="e">
        <f t="shared" si="409"/>
        <v>#DIV/0!</v>
      </c>
      <c r="K1146" s="24"/>
      <c r="L1146" s="24">
        <f t="shared" si="395"/>
        <v>0</v>
      </c>
      <c r="M1146" s="487"/>
    </row>
    <row r="1147" spans="1:13" s="62" customFormat="1" x14ac:dyDescent="0.25">
      <c r="A1147" s="590"/>
      <c r="B1147" s="474" t="s">
        <v>21</v>
      </c>
      <c r="C1147" s="474"/>
      <c r="D1147" s="24">
        <v>87.4</v>
      </c>
      <c r="E1147" s="24">
        <v>87.4</v>
      </c>
      <c r="F1147" s="24">
        <v>87.4</v>
      </c>
      <c r="G1147" s="99">
        <f>F1147/E1147</f>
        <v>1</v>
      </c>
      <c r="H1147" s="24">
        <v>87.4</v>
      </c>
      <c r="I1147" s="99">
        <f t="shared" si="397"/>
        <v>1</v>
      </c>
      <c r="J1147" s="99">
        <f t="shared" si="409"/>
        <v>1</v>
      </c>
      <c r="K1147" s="24">
        <f t="shared" si="406"/>
        <v>87.4</v>
      </c>
      <c r="L1147" s="24">
        <f t="shared" si="395"/>
        <v>0</v>
      </c>
      <c r="M1147" s="487"/>
    </row>
    <row r="1148" spans="1:13" s="62" customFormat="1" x14ac:dyDescent="0.25">
      <c r="A1148" s="590"/>
      <c r="B1148" s="474" t="s">
        <v>41</v>
      </c>
      <c r="C1148" s="474"/>
      <c r="D1148" s="24"/>
      <c r="E1148" s="24"/>
      <c r="F1148" s="24"/>
      <c r="G1148" s="99"/>
      <c r="H1148" s="24"/>
      <c r="I1148" s="78" t="e">
        <f t="shared" si="397"/>
        <v>#DIV/0!</v>
      </c>
      <c r="J1148" s="78" t="e">
        <f t="shared" si="409"/>
        <v>#DIV/0!</v>
      </c>
      <c r="K1148" s="24"/>
      <c r="L1148" s="24">
        <f t="shared" si="395"/>
        <v>0</v>
      </c>
      <c r="M1148" s="487"/>
    </row>
    <row r="1149" spans="1:13" s="62" customFormat="1" x14ac:dyDescent="0.25">
      <c r="A1149" s="590"/>
      <c r="B1149" s="474" t="s">
        <v>23</v>
      </c>
      <c r="C1149" s="474"/>
      <c r="D1149" s="24"/>
      <c r="E1149" s="24"/>
      <c r="F1149" s="24"/>
      <c r="G1149" s="99"/>
      <c r="H1149" s="24"/>
      <c r="I1149" s="78" t="e">
        <f t="shared" si="397"/>
        <v>#DIV/0!</v>
      </c>
      <c r="J1149" s="78" t="e">
        <f t="shared" si="409"/>
        <v>#DIV/0!</v>
      </c>
      <c r="K1149" s="24"/>
      <c r="L1149" s="24">
        <f t="shared" si="395"/>
        <v>0</v>
      </c>
      <c r="M1149" s="487"/>
    </row>
    <row r="1150" spans="1:13" s="63" customFormat="1" ht="81" customHeight="1" x14ac:dyDescent="0.25">
      <c r="A1150" s="755" t="s">
        <v>303</v>
      </c>
      <c r="B1150" s="149" t="s">
        <v>304</v>
      </c>
      <c r="C1150" s="147" t="s">
        <v>431</v>
      </c>
      <c r="D1150" s="50">
        <f>D1155+D1160+D1165+D1170+D1175+D1180</f>
        <v>84506.81</v>
      </c>
      <c r="E1150" s="50">
        <f>E1155+E1160+E1165+E1170+E1175+E1180</f>
        <v>84506.81</v>
      </c>
      <c r="F1150" s="50">
        <f>F1155+F1160+F1165+F1170+F1175+F1180</f>
        <v>47273.2</v>
      </c>
      <c r="G1150" s="104">
        <f>F1150/E1150</f>
        <v>0.55900000000000005</v>
      </c>
      <c r="H1150" s="50">
        <f>H1155+H1160+H1165+H1170+H1175+H1180</f>
        <v>47273.2</v>
      </c>
      <c r="I1150" s="99">
        <f t="shared" si="397"/>
        <v>0.55900000000000005</v>
      </c>
      <c r="J1150" s="104">
        <f>H1150/F1150</f>
        <v>1</v>
      </c>
      <c r="K1150" s="24">
        <f>SUM(K1151:K1154)</f>
        <v>66114.81</v>
      </c>
      <c r="L1150" s="24">
        <f t="shared" si="395"/>
        <v>37233.61</v>
      </c>
      <c r="M1150" s="487"/>
    </row>
    <row r="1151" spans="1:13" s="62" customFormat="1" x14ac:dyDescent="0.25">
      <c r="A1151" s="755"/>
      <c r="B1151" s="474" t="s">
        <v>22</v>
      </c>
      <c r="C1151" s="474"/>
      <c r="D1151" s="24"/>
      <c r="E1151" s="24"/>
      <c r="F1151" s="24"/>
      <c r="G1151" s="99"/>
      <c r="H1151" s="24">
        <f t="shared" ref="H1151:K1154" si="410">H1156+H1161+H1166+H1171+H1176+H1181</f>
        <v>0</v>
      </c>
      <c r="I1151" s="78" t="e">
        <f t="shared" si="397"/>
        <v>#DIV/0!</v>
      </c>
      <c r="J1151" s="24">
        <f t="shared" si="410"/>
        <v>0</v>
      </c>
      <c r="K1151" s="24">
        <f t="shared" si="410"/>
        <v>0</v>
      </c>
      <c r="L1151" s="24">
        <f t="shared" si="395"/>
        <v>0</v>
      </c>
      <c r="M1151" s="487"/>
    </row>
    <row r="1152" spans="1:13" s="62" customFormat="1" x14ac:dyDescent="0.25">
      <c r="A1152" s="755"/>
      <c r="B1152" s="474" t="s">
        <v>21</v>
      </c>
      <c r="C1152" s="474"/>
      <c r="D1152" s="24"/>
      <c r="E1152" s="24"/>
      <c r="F1152" s="24"/>
      <c r="G1152" s="99"/>
      <c r="H1152" s="24">
        <f t="shared" si="410"/>
        <v>0</v>
      </c>
      <c r="I1152" s="78" t="e">
        <f t="shared" si="397"/>
        <v>#DIV/0!</v>
      </c>
      <c r="J1152" s="78"/>
      <c r="K1152" s="24">
        <f t="shared" si="410"/>
        <v>0</v>
      </c>
      <c r="L1152" s="24">
        <f t="shared" si="395"/>
        <v>0</v>
      </c>
      <c r="M1152" s="487"/>
    </row>
    <row r="1153" spans="1:13" s="62" customFormat="1" x14ac:dyDescent="0.25">
      <c r="A1153" s="755"/>
      <c r="B1153" s="474" t="s">
        <v>41</v>
      </c>
      <c r="C1153" s="474"/>
      <c r="D1153" s="24"/>
      <c r="E1153" s="24"/>
      <c r="F1153" s="24"/>
      <c r="G1153" s="99"/>
      <c r="H1153" s="24">
        <f t="shared" si="410"/>
        <v>0</v>
      </c>
      <c r="I1153" s="78" t="e">
        <f t="shared" si="397"/>
        <v>#DIV/0!</v>
      </c>
      <c r="J1153" s="78"/>
      <c r="K1153" s="24">
        <f t="shared" si="410"/>
        <v>0</v>
      </c>
      <c r="L1153" s="24">
        <f t="shared" si="395"/>
        <v>0</v>
      </c>
      <c r="M1153" s="487"/>
    </row>
    <row r="1154" spans="1:13" s="62" customFormat="1" x14ac:dyDescent="0.25">
      <c r="A1154" s="755"/>
      <c r="B1154" s="474" t="s">
        <v>23</v>
      </c>
      <c r="C1154" s="474"/>
      <c r="D1154" s="24">
        <f>D1159+D1164+D1169+D1174+D1179+D1184</f>
        <v>84506.81</v>
      </c>
      <c r="E1154" s="24">
        <f>E1159+E1164+E1169+E1174+E1179+E1184</f>
        <v>84506.81</v>
      </c>
      <c r="F1154" s="24">
        <f>F1159+F1164+F1169+F1174+F1179+F1184</f>
        <v>47273.2</v>
      </c>
      <c r="G1154" s="99">
        <f>F1154/E1154</f>
        <v>0.55900000000000005</v>
      </c>
      <c r="H1154" s="24">
        <f>H1159+H1164+H1169+H1174+H1179+H1184</f>
        <v>47273.2</v>
      </c>
      <c r="I1154" s="99">
        <f t="shared" si="397"/>
        <v>0.55900000000000005</v>
      </c>
      <c r="J1154" s="99">
        <f>H1154/F1154</f>
        <v>1</v>
      </c>
      <c r="K1154" s="24">
        <f t="shared" si="410"/>
        <v>66114.81</v>
      </c>
      <c r="L1154" s="24">
        <f t="shared" si="395"/>
        <v>37233.61</v>
      </c>
      <c r="M1154" s="487"/>
    </row>
    <row r="1155" spans="1:13" s="62" customFormat="1" ht="69.75" customHeight="1" x14ac:dyDescent="0.25">
      <c r="A1155" s="590" t="s">
        <v>305</v>
      </c>
      <c r="B1155" s="149" t="s">
        <v>306</v>
      </c>
      <c r="C1155" s="147" t="s">
        <v>431</v>
      </c>
      <c r="D1155" s="50">
        <f>SUM(D1156:D1159)</f>
        <v>31112</v>
      </c>
      <c r="E1155" s="50">
        <f>SUM(E1156:E1159)</f>
        <v>31112</v>
      </c>
      <c r="F1155" s="24">
        <f>SUM(F1156:F1159)</f>
        <v>13871.27</v>
      </c>
      <c r="G1155" s="99">
        <f>F1155/E1155</f>
        <v>0.44600000000000001</v>
      </c>
      <c r="H1155" s="24">
        <f>SUM(H1156:H1159)</f>
        <v>13871.27</v>
      </c>
      <c r="I1155" s="99">
        <f t="shared" si="397"/>
        <v>0.44600000000000001</v>
      </c>
      <c r="J1155" s="99">
        <f>H1155/F1155</f>
        <v>1</v>
      </c>
      <c r="K1155" s="24">
        <f t="shared" si="406"/>
        <v>31112</v>
      </c>
      <c r="L1155" s="24">
        <f t="shared" si="395"/>
        <v>17240.73</v>
      </c>
      <c r="M1155" s="487" t="s">
        <v>1285</v>
      </c>
    </row>
    <row r="1156" spans="1:13" s="62" customFormat="1" ht="23.25" customHeight="1" x14ac:dyDescent="0.25">
      <c r="A1156" s="590"/>
      <c r="B1156" s="474" t="s">
        <v>22</v>
      </c>
      <c r="C1156" s="474"/>
      <c r="D1156" s="24"/>
      <c r="E1156" s="24"/>
      <c r="F1156" s="24"/>
      <c r="G1156" s="99"/>
      <c r="H1156" s="24"/>
      <c r="I1156" s="78" t="e">
        <f t="shared" si="397"/>
        <v>#DIV/0!</v>
      </c>
      <c r="J1156" s="78"/>
      <c r="K1156" s="24">
        <f t="shared" si="406"/>
        <v>0</v>
      </c>
      <c r="L1156" s="24">
        <f t="shared" si="395"/>
        <v>0</v>
      </c>
      <c r="M1156" s="487"/>
    </row>
    <row r="1157" spans="1:13" s="62" customFormat="1" ht="23.25" customHeight="1" x14ac:dyDescent="0.25">
      <c r="A1157" s="590"/>
      <c r="B1157" s="474" t="s">
        <v>21</v>
      </c>
      <c r="C1157" s="474"/>
      <c r="D1157" s="24"/>
      <c r="E1157" s="24"/>
      <c r="F1157" s="24"/>
      <c r="G1157" s="99"/>
      <c r="H1157" s="24"/>
      <c r="I1157" s="78" t="e">
        <f t="shared" si="397"/>
        <v>#DIV/0!</v>
      </c>
      <c r="J1157" s="78"/>
      <c r="K1157" s="24">
        <f t="shared" si="406"/>
        <v>0</v>
      </c>
      <c r="L1157" s="24">
        <f t="shared" si="395"/>
        <v>0</v>
      </c>
      <c r="M1157" s="487"/>
    </row>
    <row r="1158" spans="1:13" s="62" customFormat="1" ht="21.75" customHeight="1" x14ac:dyDescent="0.25">
      <c r="A1158" s="590"/>
      <c r="B1158" s="474" t="s">
        <v>41</v>
      </c>
      <c r="C1158" s="474"/>
      <c r="D1158" s="24"/>
      <c r="E1158" s="24"/>
      <c r="F1158" s="24"/>
      <c r="G1158" s="99"/>
      <c r="H1158" s="24"/>
      <c r="I1158" s="78" t="e">
        <f t="shared" si="397"/>
        <v>#DIV/0!</v>
      </c>
      <c r="J1158" s="78"/>
      <c r="K1158" s="24">
        <f t="shared" si="406"/>
        <v>0</v>
      </c>
      <c r="L1158" s="24">
        <f t="shared" si="395"/>
        <v>0</v>
      </c>
      <c r="M1158" s="487"/>
    </row>
    <row r="1159" spans="1:13" s="62" customFormat="1" ht="24.75" customHeight="1" x14ac:dyDescent="0.25">
      <c r="A1159" s="590"/>
      <c r="B1159" s="474" t="s">
        <v>23</v>
      </c>
      <c r="C1159" s="474"/>
      <c r="D1159" s="24">
        <v>31112</v>
      </c>
      <c r="E1159" s="24">
        <v>31112</v>
      </c>
      <c r="F1159" s="24">
        <v>13871.27</v>
      </c>
      <c r="G1159" s="99">
        <f>F1159/E1159</f>
        <v>0.44600000000000001</v>
      </c>
      <c r="H1159" s="24">
        <f>F1159</f>
        <v>13871.27</v>
      </c>
      <c r="I1159" s="99">
        <f t="shared" si="397"/>
        <v>0.44600000000000001</v>
      </c>
      <c r="J1159" s="99">
        <f>H1159/F1159</f>
        <v>1</v>
      </c>
      <c r="K1159" s="24">
        <f t="shared" si="406"/>
        <v>31112</v>
      </c>
      <c r="L1159" s="24">
        <f t="shared" si="395"/>
        <v>17240.73</v>
      </c>
      <c r="M1159" s="487"/>
    </row>
    <row r="1160" spans="1:13" s="62" customFormat="1" ht="105.75" customHeight="1" x14ac:dyDescent="0.25">
      <c r="A1160" s="590" t="s">
        <v>307</v>
      </c>
      <c r="B1160" s="149" t="s">
        <v>308</v>
      </c>
      <c r="C1160" s="147" t="s">
        <v>431</v>
      </c>
      <c r="D1160" s="50">
        <f>SUM(D1161:D1164)</f>
        <v>8976</v>
      </c>
      <c r="E1160" s="50">
        <f>SUM(E1161:E1164)</f>
        <v>8976</v>
      </c>
      <c r="F1160" s="24">
        <f>SUM(F1161:F1164)</f>
        <v>7375.12</v>
      </c>
      <c r="G1160" s="99">
        <f>F1160/E1160</f>
        <v>0.82199999999999995</v>
      </c>
      <c r="H1160" s="24">
        <f>SUM(H1161:H1164)</f>
        <v>7375.12</v>
      </c>
      <c r="I1160" s="99">
        <f t="shared" si="397"/>
        <v>0.82199999999999995</v>
      </c>
      <c r="J1160" s="99">
        <f>H1160/F1160</f>
        <v>1</v>
      </c>
      <c r="K1160" s="24">
        <f t="shared" si="406"/>
        <v>8976</v>
      </c>
      <c r="L1160" s="24">
        <f t="shared" si="395"/>
        <v>1600.88</v>
      </c>
      <c r="M1160" s="487" t="s">
        <v>1284</v>
      </c>
    </row>
    <row r="1161" spans="1:13" s="62" customFormat="1" x14ac:dyDescent="0.25">
      <c r="A1161" s="590"/>
      <c r="B1161" s="474" t="s">
        <v>22</v>
      </c>
      <c r="C1161" s="474"/>
      <c r="D1161" s="24"/>
      <c r="E1161" s="24"/>
      <c r="F1161" s="24"/>
      <c r="G1161" s="99"/>
      <c r="H1161" s="24"/>
      <c r="I1161" s="78" t="e">
        <f t="shared" si="397"/>
        <v>#DIV/0!</v>
      </c>
      <c r="J1161" s="78"/>
      <c r="K1161" s="24">
        <f t="shared" si="406"/>
        <v>0</v>
      </c>
      <c r="L1161" s="24">
        <f t="shared" si="395"/>
        <v>0</v>
      </c>
      <c r="M1161" s="487"/>
    </row>
    <row r="1162" spans="1:13" s="62" customFormat="1" x14ac:dyDescent="0.25">
      <c r="A1162" s="590"/>
      <c r="B1162" s="474" t="s">
        <v>21</v>
      </c>
      <c r="C1162" s="474"/>
      <c r="D1162" s="24"/>
      <c r="E1162" s="24"/>
      <c r="F1162" s="24"/>
      <c r="G1162" s="99"/>
      <c r="H1162" s="24"/>
      <c r="I1162" s="78" t="e">
        <f t="shared" si="397"/>
        <v>#DIV/0!</v>
      </c>
      <c r="J1162" s="78"/>
      <c r="K1162" s="24">
        <f t="shared" si="406"/>
        <v>0</v>
      </c>
      <c r="L1162" s="24">
        <f t="shared" si="395"/>
        <v>0</v>
      </c>
      <c r="M1162" s="487"/>
    </row>
    <row r="1163" spans="1:13" s="62" customFormat="1" x14ac:dyDescent="0.25">
      <c r="A1163" s="590"/>
      <c r="B1163" s="474" t="s">
        <v>41</v>
      </c>
      <c r="C1163" s="474"/>
      <c r="D1163" s="24"/>
      <c r="E1163" s="24"/>
      <c r="F1163" s="24"/>
      <c r="G1163" s="99"/>
      <c r="H1163" s="24"/>
      <c r="I1163" s="78" t="e">
        <f t="shared" si="397"/>
        <v>#DIV/0!</v>
      </c>
      <c r="J1163" s="78"/>
      <c r="K1163" s="24">
        <f t="shared" si="406"/>
        <v>0</v>
      </c>
      <c r="L1163" s="24">
        <f t="shared" si="395"/>
        <v>0</v>
      </c>
      <c r="M1163" s="487"/>
    </row>
    <row r="1164" spans="1:13" s="62" customFormat="1" x14ac:dyDescent="0.25">
      <c r="A1164" s="590"/>
      <c r="B1164" s="474" t="s">
        <v>23</v>
      </c>
      <c r="C1164" s="474"/>
      <c r="D1164" s="24">
        <v>8976</v>
      </c>
      <c r="E1164" s="24">
        <v>8976</v>
      </c>
      <c r="F1164" s="24">
        <v>7375.12</v>
      </c>
      <c r="G1164" s="99">
        <f>F1164/E1164</f>
        <v>0.82199999999999995</v>
      </c>
      <c r="H1164" s="24">
        <f>F1164</f>
        <v>7375.12</v>
      </c>
      <c r="I1164" s="99">
        <f t="shared" si="397"/>
        <v>0.82199999999999995</v>
      </c>
      <c r="J1164" s="99">
        <f>H1164/F1164</f>
        <v>1</v>
      </c>
      <c r="K1164" s="24">
        <f t="shared" si="406"/>
        <v>8976</v>
      </c>
      <c r="L1164" s="24">
        <f t="shared" si="395"/>
        <v>1600.88</v>
      </c>
      <c r="M1164" s="487"/>
    </row>
    <row r="1165" spans="1:13" s="62" customFormat="1" ht="49.5" customHeight="1" x14ac:dyDescent="0.25">
      <c r="A1165" s="590" t="s">
        <v>309</v>
      </c>
      <c r="B1165" s="149" t="s">
        <v>310</v>
      </c>
      <c r="C1165" s="147" t="s">
        <v>431</v>
      </c>
      <c r="D1165" s="50">
        <f>SUM(D1166:D1169)</f>
        <v>655</v>
      </c>
      <c r="E1165" s="50">
        <f>SUM(E1166:E1169)</f>
        <v>655</v>
      </c>
      <c r="F1165" s="50">
        <f>SUM(F1166:F1169)</f>
        <v>655</v>
      </c>
      <c r="G1165" s="104">
        <f>F1165/E1165</f>
        <v>1</v>
      </c>
      <c r="H1165" s="50">
        <f>SUM(H1166:H1169)</f>
        <v>655</v>
      </c>
      <c r="I1165" s="104">
        <f t="shared" si="397"/>
        <v>1</v>
      </c>
      <c r="J1165" s="104">
        <f>H1165/F1165</f>
        <v>1</v>
      </c>
      <c r="K1165" s="50">
        <f t="shared" si="406"/>
        <v>655</v>
      </c>
      <c r="L1165" s="24">
        <f t="shared" si="395"/>
        <v>0</v>
      </c>
      <c r="M1165" s="487" t="s">
        <v>1019</v>
      </c>
    </row>
    <row r="1166" spans="1:13" s="62" customFormat="1" x14ac:dyDescent="0.25">
      <c r="A1166" s="590"/>
      <c r="B1166" s="474" t="s">
        <v>22</v>
      </c>
      <c r="C1166" s="474"/>
      <c r="D1166" s="24"/>
      <c r="E1166" s="24"/>
      <c r="F1166" s="24"/>
      <c r="G1166" s="99"/>
      <c r="H1166" s="24"/>
      <c r="I1166" s="78" t="e">
        <f t="shared" si="397"/>
        <v>#DIV/0!</v>
      </c>
      <c r="J1166" s="78"/>
      <c r="K1166" s="24">
        <f t="shared" si="406"/>
        <v>0</v>
      </c>
      <c r="L1166" s="24">
        <f t="shared" si="395"/>
        <v>0</v>
      </c>
      <c r="M1166" s="487"/>
    </row>
    <row r="1167" spans="1:13" s="62" customFormat="1" x14ac:dyDescent="0.25">
      <c r="A1167" s="590"/>
      <c r="B1167" s="474" t="s">
        <v>21</v>
      </c>
      <c r="C1167" s="474"/>
      <c r="D1167" s="24"/>
      <c r="E1167" s="24"/>
      <c r="F1167" s="24"/>
      <c r="G1167" s="99"/>
      <c r="H1167" s="24"/>
      <c r="I1167" s="78" t="e">
        <f t="shared" si="397"/>
        <v>#DIV/0!</v>
      </c>
      <c r="J1167" s="78"/>
      <c r="K1167" s="24">
        <f t="shared" si="406"/>
        <v>0</v>
      </c>
      <c r="L1167" s="24">
        <f t="shared" si="395"/>
        <v>0</v>
      </c>
      <c r="M1167" s="487"/>
    </row>
    <row r="1168" spans="1:13" s="62" customFormat="1" x14ac:dyDescent="0.25">
      <c r="A1168" s="590"/>
      <c r="B1168" s="474" t="s">
        <v>41</v>
      </c>
      <c r="C1168" s="474"/>
      <c r="D1168" s="24"/>
      <c r="E1168" s="24"/>
      <c r="F1168" s="24"/>
      <c r="G1168" s="99"/>
      <c r="H1168" s="24"/>
      <c r="I1168" s="78" t="e">
        <f t="shared" si="397"/>
        <v>#DIV/0!</v>
      </c>
      <c r="J1168" s="78"/>
      <c r="K1168" s="24">
        <f t="shared" si="406"/>
        <v>0</v>
      </c>
      <c r="L1168" s="24">
        <f t="shared" si="395"/>
        <v>0</v>
      </c>
      <c r="M1168" s="487"/>
    </row>
    <row r="1169" spans="1:13" s="62" customFormat="1" x14ac:dyDescent="0.25">
      <c r="A1169" s="590"/>
      <c r="B1169" s="474" t="s">
        <v>23</v>
      </c>
      <c r="C1169" s="474"/>
      <c r="D1169" s="24">
        <v>655</v>
      </c>
      <c r="E1169" s="24">
        <v>655</v>
      </c>
      <c r="F1169" s="24">
        <v>655</v>
      </c>
      <c r="G1169" s="99">
        <f>F1169/E1169</f>
        <v>1</v>
      </c>
      <c r="H1169" s="24">
        <v>655</v>
      </c>
      <c r="I1169" s="99">
        <f t="shared" si="397"/>
        <v>1</v>
      </c>
      <c r="J1169" s="99">
        <f>H1169/F1169</f>
        <v>1</v>
      </c>
      <c r="K1169" s="24">
        <f t="shared" si="406"/>
        <v>655</v>
      </c>
      <c r="L1169" s="24">
        <f t="shared" ref="L1169:L1232" si="411">E1169-H1169</f>
        <v>0</v>
      </c>
      <c r="M1169" s="487"/>
    </row>
    <row r="1170" spans="1:13" s="62" customFormat="1" ht="37.5" x14ac:dyDescent="0.25">
      <c r="A1170" s="590" t="s">
        <v>311</v>
      </c>
      <c r="B1170" s="149" t="s">
        <v>312</v>
      </c>
      <c r="C1170" s="147" t="s">
        <v>431</v>
      </c>
      <c r="D1170" s="50">
        <f>SUM(D1171:D1174)</f>
        <v>12922.07</v>
      </c>
      <c r="E1170" s="50">
        <f>SUM(E1171:E1174)</f>
        <v>12922.07</v>
      </c>
      <c r="F1170" s="50">
        <f>SUM(F1171:F1174)</f>
        <v>7957.07</v>
      </c>
      <c r="G1170" s="104">
        <f>F1170/E1170</f>
        <v>0.61599999999999999</v>
      </c>
      <c r="H1170" s="50">
        <f>SUM(H1171:H1174)</f>
        <v>7957.07</v>
      </c>
      <c r="I1170" s="104">
        <f t="shared" si="397"/>
        <v>0.61599999999999999</v>
      </c>
      <c r="J1170" s="104">
        <f>H1170/F1170</f>
        <v>1</v>
      </c>
      <c r="K1170" s="50">
        <f t="shared" si="406"/>
        <v>12922.07</v>
      </c>
      <c r="L1170" s="24">
        <f t="shared" si="411"/>
        <v>4965</v>
      </c>
      <c r="M1170" s="487" t="s">
        <v>1283</v>
      </c>
    </row>
    <row r="1171" spans="1:13" s="62" customFormat="1" x14ac:dyDescent="0.25">
      <c r="A1171" s="590"/>
      <c r="B1171" s="493" t="s">
        <v>22</v>
      </c>
      <c r="C1171" s="493"/>
      <c r="D1171" s="24"/>
      <c r="E1171" s="24"/>
      <c r="F1171" s="24"/>
      <c r="G1171" s="99"/>
      <c r="H1171" s="24"/>
      <c r="I1171" s="78" t="e">
        <f t="shared" si="397"/>
        <v>#DIV/0!</v>
      </c>
      <c r="J1171" s="78"/>
      <c r="K1171" s="24">
        <f t="shared" si="406"/>
        <v>0</v>
      </c>
      <c r="L1171" s="24">
        <f t="shared" si="411"/>
        <v>0</v>
      </c>
      <c r="M1171" s="487"/>
    </row>
    <row r="1172" spans="1:13" s="62" customFormat="1" x14ac:dyDescent="0.25">
      <c r="A1172" s="590"/>
      <c r="B1172" s="493" t="s">
        <v>21</v>
      </c>
      <c r="C1172" s="493"/>
      <c r="D1172" s="24"/>
      <c r="E1172" s="24"/>
      <c r="F1172" s="24"/>
      <c r="G1172" s="99"/>
      <c r="H1172" s="24"/>
      <c r="I1172" s="78" t="e">
        <f t="shared" si="397"/>
        <v>#DIV/0!</v>
      </c>
      <c r="J1172" s="78"/>
      <c r="K1172" s="24">
        <f t="shared" si="406"/>
        <v>0</v>
      </c>
      <c r="L1172" s="24">
        <f t="shared" si="411"/>
        <v>0</v>
      </c>
      <c r="M1172" s="487"/>
    </row>
    <row r="1173" spans="1:13" s="62" customFormat="1" x14ac:dyDescent="0.25">
      <c r="A1173" s="590"/>
      <c r="B1173" s="493" t="s">
        <v>41</v>
      </c>
      <c r="C1173" s="493"/>
      <c r="D1173" s="24"/>
      <c r="E1173" s="24"/>
      <c r="F1173" s="24"/>
      <c r="G1173" s="99"/>
      <c r="H1173" s="24"/>
      <c r="I1173" s="78" t="e">
        <f t="shared" si="397"/>
        <v>#DIV/0!</v>
      </c>
      <c r="J1173" s="78"/>
      <c r="K1173" s="24">
        <f t="shared" si="406"/>
        <v>0</v>
      </c>
      <c r="L1173" s="24">
        <f t="shared" si="411"/>
        <v>0</v>
      </c>
      <c r="M1173" s="487"/>
    </row>
    <row r="1174" spans="1:13" s="62" customFormat="1" x14ac:dyDescent="0.25">
      <c r="A1174" s="590"/>
      <c r="B1174" s="493" t="s">
        <v>23</v>
      </c>
      <c r="C1174" s="493"/>
      <c r="D1174" s="24">
        <v>12922.07</v>
      </c>
      <c r="E1174" s="24">
        <v>12922.07</v>
      </c>
      <c r="F1174" s="24">
        <v>7957.07</v>
      </c>
      <c r="G1174" s="99">
        <f>F1174/E1174</f>
        <v>0.61599999999999999</v>
      </c>
      <c r="H1174" s="24">
        <v>7957.07</v>
      </c>
      <c r="I1174" s="99">
        <f t="shared" si="397"/>
        <v>0.61599999999999999</v>
      </c>
      <c r="J1174" s="99">
        <f>H1174/F1174</f>
        <v>1</v>
      </c>
      <c r="K1174" s="24">
        <v>7957.07</v>
      </c>
      <c r="L1174" s="24">
        <f t="shared" si="411"/>
        <v>4965</v>
      </c>
      <c r="M1174" s="487"/>
    </row>
    <row r="1175" spans="1:13" s="62" customFormat="1" ht="37.5" x14ac:dyDescent="0.25">
      <c r="A1175" s="590" t="s">
        <v>313</v>
      </c>
      <c r="B1175" s="149" t="s">
        <v>314</v>
      </c>
      <c r="C1175" s="147" t="s">
        <v>431</v>
      </c>
      <c r="D1175" s="50">
        <f>SUM(D1176:D1179)</f>
        <v>29626</v>
      </c>
      <c r="E1175" s="50">
        <f>SUM(E1176:E1179)</f>
        <v>29626</v>
      </c>
      <c r="F1175" s="24">
        <f>SUM(F1176:F1179)</f>
        <v>16199</v>
      </c>
      <c r="G1175" s="99">
        <f>F1175/E1175</f>
        <v>0.54700000000000004</v>
      </c>
      <c r="H1175" s="24">
        <f>SUM(H1176:H1179)</f>
        <v>16199</v>
      </c>
      <c r="I1175" s="99">
        <f t="shared" si="397"/>
        <v>0.54700000000000004</v>
      </c>
      <c r="J1175" s="99">
        <f>H1175/F1175</f>
        <v>1</v>
      </c>
      <c r="K1175" s="24">
        <f t="shared" si="406"/>
        <v>29626</v>
      </c>
      <c r="L1175" s="24">
        <f t="shared" si="411"/>
        <v>13427</v>
      </c>
      <c r="M1175" s="487" t="s">
        <v>1282</v>
      </c>
    </row>
    <row r="1176" spans="1:13" s="62" customFormat="1" x14ac:dyDescent="0.25">
      <c r="A1176" s="590"/>
      <c r="B1176" s="493" t="s">
        <v>22</v>
      </c>
      <c r="C1176" s="493"/>
      <c r="D1176" s="24"/>
      <c r="E1176" s="24"/>
      <c r="F1176" s="24"/>
      <c r="G1176" s="99"/>
      <c r="H1176" s="24"/>
      <c r="I1176" s="78" t="e">
        <f t="shared" si="397"/>
        <v>#DIV/0!</v>
      </c>
      <c r="J1176" s="78"/>
      <c r="K1176" s="24">
        <f t="shared" si="406"/>
        <v>0</v>
      </c>
      <c r="L1176" s="24">
        <f t="shared" si="411"/>
        <v>0</v>
      </c>
      <c r="M1176" s="487"/>
    </row>
    <row r="1177" spans="1:13" s="62" customFormat="1" x14ac:dyDescent="0.25">
      <c r="A1177" s="590"/>
      <c r="B1177" s="493" t="s">
        <v>21</v>
      </c>
      <c r="C1177" s="493"/>
      <c r="D1177" s="24"/>
      <c r="E1177" s="24"/>
      <c r="F1177" s="24"/>
      <c r="G1177" s="99"/>
      <c r="H1177" s="24"/>
      <c r="I1177" s="78" t="e">
        <f t="shared" si="397"/>
        <v>#DIV/0!</v>
      </c>
      <c r="J1177" s="78"/>
      <c r="K1177" s="24">
        <f t="shared" si="406"/>
        <v>0</v>
      </c>
      <c r="L1177" s="24">
        <f t="shared" si="411"/>
        <v>0</v>
      </c>
      <c r="M1177" s="487"/>
    </row>
    <row r="1178" spans="1:13" s="62" customFormat="1" x14ac:dyDescent="0.25">
      <c r="A1178" s="590"/>
      <c r="B1178" s="493" t="s">
        <v>41</v>
      </c>
      <c r="C1178" s="493"/>
      <c r="D1178" s="24"/>
      <c r="E1178" s="24"/>
      <c r="F1178" s="24"/>
      <c r="G1178" s="99"/>
      <c r="H1178" s="24"/>
      <c r="I1178" s="78" t="e">
        <f t="shared" si="397"/>
        <v>#DIV/0!</v>
      </c>
      <c r="J1178" s="78"/>
      <c r="K1178" s="24">
        <f t="shared" si="406"/>
        <v>0</v>
      </c>
      <c r="L1178" s="24">
        <f t="shared" si="411"/>
        <v>0</v>
      </c>
      <c r="M1178" s="487"/>
    </row>
    <row r="1179" spans="1:13" s="62" customFormat="1" x14ac:dyDescent="0.25">
      <c r="A1179" s="590"/>
      <c r="B1179" s="493" t="s">
        <v>23</v>
      </c>
      <c r="C1179" s="493"/>
      <c r="D1179" s="24">
        <v>29626</v>
      </c>
      <c r="E1179" s="24">
        <v>29626</v>
      </c>
      <c r="F1179" s="24">
        <v>16199</v>
      </c>
      <c r="G1179" s="99">
        <f>F1179/E1179</f>
        <v>0.54700000000000004</v>
      </c>
      <c r="H1179" s="24">
        <v>16199</v>
      </c>
      <c r="I1179" s="99">
        <f t="shared" si="397"/>
        <v>0.54700000000000004</v>
      </c>
      <c r="J1179" s="99">
        <f>H1179/F1179</f>
        <v>1</v>
      </c>
      <c r="K1179" s="24">
        <v>16199</v>
      </c>
      <c r="L1179" s="24">
        <f t="shared" si="411"/>
        <v>13427</v>
      </c>
      <c r="M1179" s="487"/>
    </row>
    <row r="1180" spans="1:13" s="62" customFormat="1" ht="93.75" x14ac:dyDescent="0.25">
      <c r="A1180" s="650" t="s">
        <v>315</v>
      </c>
      <c r="B1180" s="149" t="s">
        <v>316</v>
      </c>
      <c r="C1180" s="147" t="s">
        <v>431</v>
      </c>
      <c r="D1180" s="50">
        <f>SUM(D1181:D1184)</f>
        <v>1215.74</v>
      </c>
      <c r="E1180" s="50">
        <f>SUM(E1181:E1184)</f>
        <v>1215.74</v>
      </c>
      <c r="F1180" s="50">
        <f>SUM(F1181:F1184)</f>
        <v>1215.74</v>
      </c>
      <c r="G1180" s="104">
        <f>F1180/E1180</f>
        <v>1</v>
      </c>
      <c r="H1180" s="50">
        <f>SUM(H1181:H1184)</f>
        <v>1215.74</v>
      </c>
      <c r="I1180" s="99">
        <f t="shared" si="397"/>
        <v>1</v>
      </c>
      <c r="J1180" s="104">
        <f>H1180/F1180</f>
        <v>1</v>
      </c>
      <c r="K1180" s="50">
        <f>SUM(K1181:K1184)</f>
        <v>1215.74</v>
      </c>
      <c r="L1180" s="24">
        <f t="shared" si="411"/>
        <v>0</v>
      </c>
      <c r="M1180" s="487" t="s">
        <v>1281</v>
      </c>
    </row>
    <row r="1181" spans="1:13" s="62" customFormat="1" x14ac:dyDescent="0.25">
      <c r="A1181" s="650"/>
      <c r="B1181" s="474" t="s">
        <v>22</v>
      </c>
      <c r="C1181" s="474"/>
      <c r="D1181" s="24"/>
      <c r="E1181" s="24"/>
      <c r="F1181" s="24"/>
      <c r="G1181" s="99"/>
      <c r="H1181" s="24"/>
      <c r="I1181" s="78" t="e">
        <f t="shared" si="397"/>
        <v>#DIV/0!</v>
      </c>
      <c r="J1181" s="78"/>
      <c r="K1181" s="24">
        <f t="shared" si="406"/>
        <v>0</v>
      </c>
      <c r="L1181" s="24">
        <f t="shared" si="411"/>
        <v>0</v>
      </c>
      <c r="M1181" s="487"/>
    </row>
    <row r="1182" spans="1:13" s="62" customFormat="1" x14ac:dyDescent="0.25">
      <c r="A1182" s="650"/>
      <c r="B1182" s="474" t="s">
        <v>21</v>
      </c>
      <c r="C1182" s="474"/>
      <c r="D1182" s="24"/>
      <c r="E1182" s="24"/>
      <c r="F1182" s="24"/>
      <c r="G1182" s="99"/>
      <c r="H1182" s="24"/>
      <c r="I1182" s="78" t="e">
        <f t="shared" si="397"/>
        <v>#DIV/0!</v>
      </c>
      <c r="J1182" s="78"/>
      <c r="K1182" s="24">
        <f t="shared" si="406"/>
        <v>0</v>
      </c>
      <c r="L1182" s="24">
        <f t="shared" si="411"/>
        <v>0</v>
      </c>
      <c r="M1182" s="487"/>
    </row>
    <row r="1183" spans="1:13" s="62" customFormat="1" x14ac:dyDescent="0.25">
      <c r="A1183" s="650"/>
      <c r="B1183" s="474" t="s">
        <v>41</v>
      </c>
      <c r="C1183" s="474"/>
      <c r="D1183" s="24"/>
      <c r="E1183" s="24"/>
      <c r="F1183" s="24"/>
      <c r="G1183" s="99"/>
      <c r="H1183" s="24"/>
      <c r="I1183" s="78" t="e">
        <f t="shared" si="397"/>
        <v>#DIV/0!</v>
      </c>
      <c r="J1183" s="78"/>
      <c r="K1183" s="24">
        <f t="shared" si="406"/>
        <v>0</v>
      </c>
      <c r="L1183" s="24">
        <f t="shared" si="411"/>
        <v>0</v>
      </c>
      <c r="M1183" s="487"/>
    </row>
    <row r="1184" spans="1:13" s="62" customFormat="1" x14ac:dyDescent="0.25">
      <c r="A1184" s="650"/>
      <c r="B1184" s="474" t="s">
        <v>23</v>
      </c>
      <c r="C1184" s="474"/>
      <c r="D1184" s="24">
        <v>1215.74</v>
      </c>
      <c r="E1184" s="24">
        <v>1215.74</v>
      </c>
      <c r="F1184" s="24">
        <v>1215.74</v>
      </c>
      <c r="G1184" s="99">
        <f>F1184/E1184</f>
        <v>1</v>
      </c>
      <c r="H1184" s="24">
        <v>1215.74</v>
      </c>
      <c r="I1184" s="99">
        <f t="shared" ref="I1184:I1194" si="412">H1184/E1184</f>
        <v>1</v>
      </c>
      <c r="J1184" s="99">
        <f>H1184/F1184</f>
        <v>1</v>
      </c>
      <c r="K1184" s="24">
        <v>1215.74</v>
      </c>
      <c r="L1184" s="24">
        <f t="shared" si="411"/>
        <v>0</v>
      </c>
      <c r="M1184" s="487"/>
    </row>
    <row r="1185" spans="1:13" s="63" customFormat="1" ht="37.5" x14ac:dyDescent="0.25">
      <c r="A1185" s="590" t="s">
        <v>317</v>
      </c>
      <c r="B1185" s="149" t="s">
        <v>318</v>
      </c>
      <c r="C1185" s="147" t="s">
        <v>431</v>
      </c>
      <c r="D1185" s="50">
        <f>D1190</f>
        <v>7732.97</v>
      </c>
      <c r="E1185" s="50">
        <f>E1190</f>
        <v>7732.97</v>
      </c>
      <c r="F1185" s="50">
        <f>F1190</f>
        <v>2751.45</v>
      </c>
      <c r="G1185" s="104">
        <f>F1185/E1185</f>
        <v>0.35599999999999998</v>
      </c>
      <c r="H1185" s="50">
        <f>H1190</f>
        <v>2751.45</v>
      </c>
      <c r="I1185" s="99">
        <f t="shared" si="412"/>
        <v>0.35599999999999998</v>
      </c>
      <c r="J1185" s="104">
        <f>H1185/F1185</f>
        <v>1</v>
      </c>
      <c r="K1185" s="24">
        <f>SUM(K1186:K1189)</f>
        <v>2802.65</v>
      </c>
      <c r="L1185" s="24">
        <f t="shared" si="411"/>
        <v>4981.5200000000004</v>
      </c>
      <c r="M1185" s="521"/>
    </row>
    <row r="1186" spans="1:13" s="62" customFormat="1" x14ac:dyDescent="0.25">
      <c r="A1186" s="590"/>
      <c r="B1186" s="474" t="s">
        <v>22</v>
      </c>
      <c r="C1186" s="474"/>
      <c r="D1186" s="24"/>
      <c r="E1186" s="24"/>
      <c r="F1186" s="24"/>
      <c r="G1186" s="99"/>
      <c r="H1186" s="24"/>
      <c r="I1186" s="78" t="e">
        <f t="shared" si="412"/>
        <v>#DIV/0!</v>
      </c>
      <c r="J1186" s="78"/>
      <c r="K1186" s="24">
        <f t="shared" si="406"/>
        <v>0</v>
      </c>
      <c r="L1186" s="24">
        <f t="shared" si="411"/>
        <v>0</v>
      </c>
      <c r="M1186" s="521"/>
    </row>
    <row r="1187" spans="1:13" s="62" customFormat="1" x14ac:dyDescent="0.25">
      <c r="A1187" s="590"/>
      <c r="B1187" s="474" t="s">
        <v>21</v>
      </c>
      <c r="C1187" s="474"/>
      <c r="D1187" s="24"/>
      <c r="E1187" s="24"/>
      <c r="F1187" s="24"/>
      <c r="G1187" s="99"/>
      <c r="H1187" s="24"/>
      <c r="I1187" s="78" t="e">
        <f t="shared" si="412"/>
        <v>#DIV/0!</v>
      </c>
      <c r="J1187" s="78"/>
      <c r="K1187" s="24">
        <f t="shared" si="406"/>
        <v>0</v>
      </c>
      <c r="L1187" s="24">
        <f t="shared" si="411"/>
        <v>0</v>
      </c>
      <c r="M1187" s="521"/>
    </row>
    <row r="1188" spans="1:13" s="62" customFormat="1" x14ac:dyDescent="0.25">
      <c r="A1188" s="590"/>
      <c r="B1188" s="474" t="s">
        <v>41</v>
      </c>
      <c r="C1188" s="474"/>
      <c r="D1188" s="24">
        <f>D1193</f>
        <v>7732.97</v>
      </c>
      <c r="E1188" s="24">
        <f>E1193</f>
        <v>7732.97</v>
      </c>
      <c r="F1188" s="24">
        <f>F1193</f>
        <v>2751.45</v>
      </c>
      <c r="G1188" s="99">
        <f>F1188/E1188</f>
        <v>0.35599999999999998</v>
      </c>
      <c r="H1188" s="24">
        <f>H1193</f>
        <v>2751.45</v>
      </c>
      <c r="I1188" s="99">
        <f t="shared" si="412"/>
        <v>0.35599999999999998</v>
      </c>
      <c r="J1188" s="99">
        <f>H1188/F1188</f>
        <v>1</v>
      </c>
      <c r="K1188" s="24">
        <f>K1193</f>
        <v>2802.65</v>
      </c>
      <c r="L1188" s="24">
        <f t="shared" si="411"/>
        <v>4981.5200000000004</v>
      </c>
      <c r="M1188" s="521"/>
    </row>
    <row r="1189" spans="1:13" s="62" customFormat="1" x14ac:dyDescent="0.25">
      <c r="A1189" s="590"/>
      <c r="B1189" s="474" t="s">
        <v>23</v>
      </c>
      <c r="C1189" s="474"/>
      <c r="D1189" s="24"/>
      <c r="E1189" s="24"/>
      <c r="F1189" s="24"/>
      <c r="G1189" s="99"/>
      <c r="H1189" s="24"/>
      <c r="I1189" s="78" t="e">
        <f t="shared" si="412"/>
        <v>#DIV/0!</v>
      </c>
      <c r="J1189" s="78"/>
      <c r="K1189" s="24">
        <f t="shared" si="406"/>
        <v>0</v>
      </c>
      <c r="L1189" s="24">
        <f t="shared" si="411"/>
        <v>0</v>
      </c>
      <c r="M1189" s="521"/>
    </row>
    <row r="1190" spans="1:13" s="62" customFormat="1" ht="204" customHeight="1" x14ac:dyDescent="0.25">
      <c r="A1190" s="590" t="s">
        <v>319</v>
      </c>
      <c r="B1190" s="149" t="s">
        <v>1148</v>
      </c>
      <c r="C1190" s="147" t="s">
        <v>431</v>
      </c>
      <c r="D1190" s="50">
        <f>SUM(D1191:D1194)</f>
        <v>7732.97</v>
      </c>
      <c r="E1190" s="50">
        <f>SUM(E1191:E1194)</f>
        <v>7732.97</v>
      </c>
      <c r="F1190" s="24">
        <f>SUM(F1191:F1194)</f>
        <v>2751.45</v>
      </c>
      <c r="G1190" s="99">
        <f>F1190/E1190</f>
        <v>0.35599999999999998</v>
      </c>
      <c r="H1190" s="24">
        <f>SUM(H1191:H1194)</f>
        <v>2751.45</v>
      </c>
      <c r="I1190" s="99">
        <f t="shared" si="412"/>
        <v>0.35599999999999998</v>
      </c>
      <c r="J1190" s="99">
        <f>H1190/F1190</f>
        <v>1</v>
      </c>
      <c r="K1190" s="24">
        <f>SUM(K1191:K1194)</f>
        <v>2802.65</v>
      </c>
      <c r="L1190" s="24">
        <f t="shared" si="411"/>
        <v>4981.5200000000004</v>
      </c>
      <c r="M1190" s="487" t="s">
        <v>1280</v>
      </c>
    </row>
    <row r="1191" spans="1:13" s="62" customFormat="1" x14ac:dyDescent="0.25">
      <c r="A1191" s="590"/>
      <c r="B1191" s="493" t="s">
        <v>22</v>
      </c>
      <c r="C1191" s="493"/>
      <c r="D1191" s="24"/>
      <c r="E1191" s="24"/>
      <c r="F1191" s="24"/>
      <c r="G1191" s="99"/>
      <c r="H1191" s="24"/>
      <c r="I1191" s="78" t="e">
        <f t="shared" si="412"/>
        <v>#DIV/0!</v>
      </c>
      <c r="J1191" s="78"/>
      <c r="K1191" s="24">
        <f t="shared" ref="K1191:K1194" si="413">E1191</f>
        <v>0</v>
      </c>
      <c r="L1191" s="24">
        <f t="shared" si="411"/>
        <v>0</v>
      </c>
      <c r="M1191" s="487"/>
    </row>
    <row r="1192" spans="1:13" s="62" customFormat="1" x14ac:dyDescent="0.25">
      <c r="A1192" s="590"/>
      <c r="B1192" s="493" t="s">
        <v>21</v>
      </c>
      <c r="C1192" s="493"/>
      <c r="D1192" s="24"/>
      <c r="E1192" s="24"/>
      <c r="F1192" s="24"/>
      <c r="G1192" s="99"/>
      <c r="H1192" s="24"/>
      <c r="I1192" s="78" t="e">
        <f t="shared" si="412"/>
        <v>#DIV/0!</v>
      </c>
      <c r="J1192" s="78"/>
      <c r="K1192" s="24">
        <f t="shared" si="413"/>
        <v>0</v>
      </c>
      <c r="L1192" s="24">
        <f t="shared" si="411"/>
        <v>0</v>
      </c>
      <c r="M1192" s="487"/>
    </row>
    <row r="1193" spans="1:13" s="62" customFormat="1" x14ac:dyDescent="0.25">
      <c r="A1193" s="590"/>
      <c r="B1193" s="493" t="s">
        <v>41</v>
      </c>
      <c r="C1193" s="493"/>
      <c r="D1193" s="24">
        <v>7732.97</v>
      </c>
      <c r="E1193" s="24">
        <v>7732.97</v>
      </c>
      <c r="F1193" s="24">
        <v>2751.45</v>
      </c>
      <c r="G1193" s="99">
        <f>F1193/E1193</f>
        <v>0.35599999999999998</v>
      </c>
      <c r="H1193" s="24">
        <f>F1193</f>
        <v>2751.45</v>
      </c>
      <c r="I1193" s="99">
        <f t="shared" si="412"/>
        <v>0.35599999999999998</v>
      </c>
      <c r="J1193" s="99">
        <f>H1193/F1193</f>
        <v>1</v>
      </c>
      <c r="K1193" s="24">
        <v>2802.65</v>
      </c>
      <c r="L1193" s="24">
        <f t="shared" si="411"/>
        <v>4981.5200000000004</v>
      </c>
      <c r="M1193" s="487"/>
    </row>
    <row r="1194" spans="1:13" s="62" customFormat="1" x14ac:dyDescent="0.25">
      <c r="A1194" s="590"/>
      <c r="B1194" s="493" t="s">
        <v>23</v>
      </c>
      <c r="C1194" s="493"/>
      <c r="D1194" s="24"/>
      <c r="E1194" s="24"/>
      <c r="F1194" s="24"/>
      <c r="G1194" s="99"/>
      <c r="H1194" s="24"/>
      <c r="I1194" s="78" t="e">
        <f t="shared" si="412"/>
        <v>#DIV/0!</v>
      </c>
      <c r="J1194" s="78"/>
      <c r="K1194" s="24">
        <f t="shared" si="413"/>
        <v>0</v>
      </c>
      <c r="L1194" s="24">
        <f t="shared" si="411"/>
        <v>0</v>
      </c>
      <c r="M1194" s="487"/>
    </row>
    <row r="1195" spans="1:13" s="44" customFormat="1" ht="101.25" customHeight="1" x14ac:dyDescent="0.25">
      <c r="A1195" s="638" t="s">
        <v>897</v>
      </c>
      <c r="B1195" s="31" t="s">
        <v>443</v>
      </c>
      <c r="C1195" s="31" t="s">
        <v>139</v>
      </c>
      <c r="D1195" s="29">
        <f>SUM(D1196:D1199)</f>
        <v>2334797.89</v>
      </c>
      <c r="E1195" s="29">
        <f>SUM(E1196:E1199)</f>
        <v>2334264.1800000002</v>
      </c>
      <c r="F1195" s="29">
        <f>SUM(F1196:F1199)</f>
        <v>2235174.19</v>
      </c>
      <c r="G1195" s="100">
        <f t="shared" ref="G1195:G1273" si="414">F1195/E1195</f>
        <v>0.95799999999999996</v>
      </c>
      <c r="H1195" s="29">
        <f>SUM(H1196:H1198)</f>
        <v>2235174.19</v>
      </c>
      <c r="I1195" s="100">
        <f t="shared" ref="I1195:I1257" si="415">H1195/E1195</f>
        <v>0.95799999999999996</v>
      </c>
      <c r="J1195" s="100">
        <f t="shared" ref="J1195:J1273" si="416">H1195/F1195</f>
        <v>1</v>
      </c>
      <c r="K1195" s="29">
        <f>SUM(K1196:K1199)</f>
        <v>2245881.61</v>
      </c>
      <c r="L1195" s="30">
        <f t="shared" si="411"/>
        <v>99089.99</v>
      </c>
      <c r="M1195" s="487"/>
    </row>
    <row r="1196" spans="1:13" s="44" customFormat="1" ht="30" customHeight="1" x14ac:dyDescent="0.25">
      <c r="A1196" s="639"/>
      <c r="B1196" s="32" t="s">
        <v>22</v>
      </c>
      <c r="C1196" s="32"/>
      <c r="D1196" s="30">
        <f t="shared" ref="D1196:F1199" si="417">D1201+D1256</f>
        <v>0</v>
      </c>
      <c r="E1196" s="30">
        <f t="shared" si="417"/>
        <v>0</v>
      </c>
      <c r="F1196" s="30">
        <f t="shared" si="417"/>
        <v>0</v>
      </c>
      <c r="G1196" s="102" t="e">
        <f t="shared" si="414"/>
        <v>#DIV/0!</v>
      </c>
      <c r="H1196" s="111">
        <f>H1201+H1256</f>
        <v>0</v>
      </c>
      <c r="I1196" s="102" t="e">
        <f t="shared" si="415"/>
        <v>#DIV/0!</v>
      </c>
      <c r="J1196" s="103"/>
      <c r="K1196" s="111">
        <f t="shared" ref="K1196:K1199" si="418">K1201+K1256</f>
        <v>0</v>
      </c>
      <c r="L1196" s="30">
        <f t="shared" si="411"/>
        <v>0</v>
      </c>
      <c r="M1196" s="487"/>
    </row>
    <row r="1197" spans="1:13" s="44" customFormat="1" ht="28.5" customHeight="1" x14ac:dyDescent="0.25">
      <c r="A1197" s="639"/>
      <c r="B1197" s="32" t="s">
        <v>21</v>
      </c>
      <c r="C1197" s="32"/>
      <c r="D1197" s="30">
        <f t="shared" si="417"/>
        <v>447744.5</v>
      </c>
      <c r="E1197" s="30">
        <f t="shared" si="417"/>
        <v>447210.8</v>
      </c>
      <c r="F1197" s="30">
        <f t="shared" si="417"/>
        <v>447210.8</v>
      </c>
      <c r="G1197" s="103">
        <f t="shared" si="414"/>
        <v>1</v>
      </c>
      <c r="H1197" s="30">
        <f>F1197</f>
        <v>447210.8</v>
      </c>
      <c r="I1197" s="103">
        <f t="shared" si="415"/>
        <v>1</v>
      </c>
      <c r="J1197" s="103">
        <f t="shared" si="416"/>
        <v>1</v>
      </c>
      <c r="K1197" s="117">
        <f t="shared" si="418"/>
        <v>447210.72</v>
      </c>
      <c r="L1197" s="30">
        <f t="shared" si="411"/>
        <v>0</v>
      </c>
      <c r="M1197" s="487"/>
    </row>
    <row r="1198" spans="1:13" s="44" customFormat="1" ht="24" customHeight="1" x14ac:dyDescent="0.25">
      <c r="A1198" s="639"/>
      <c r="B1198" s="32" t="s">
        <v>41</v>
      </c>
      <c r="C1198" s="32"/>
      <c r="D1198" s="30">
        <f t="shared" si="417"/>
        <v>1884866.89</v>
      </c>
      <c r="E1198" s="30">
        <f t="shared" si="417"/>
        <v>1884866.88</v>
      </c>
      <c r="F1198" s="30">
        <f t="shared" si="417"/>
        <v>1787963.39</v>
      </c>
      <c r="G1198" s="103">
        <f t="shared" si="414"/>
        <v>0.94899999999999995</v>
      </c>
      <c r="H1198" s="30">
        <f>H1203+H1258</f>
        <v>1787963.39</v>
      </c>
      <c r="I1198" s="103">
        <f t="shared" si="415"/>
        <v>0.94899999999999995</v>
      </c>
      <c r="J1198" s="103">
        <f t="shared" si="416"/>
        <v>1</v>
      </c>
      <c r="K1198" s="117">
        <f t="shared" si="418"/>
        <v>1796484.39</v>
      </c>
      <c r="L1198" s="30">
        <f t="shared" si="411"/>
        <v>96903.49</v>
      </c>
      <c r="M1198" s="487"/>
    </row>
    <row r="1199" spans="1:13" s="44" customFormat="1" ht="25.5" customHeight="1" x14ac:dyDescent="0.25">
      <c r="A1199" s="640"/>
      <c r="B1199" s="32" t="s">
        <v>23</v>
      </c>
      <c r="C1199" s="32"/>
      <c r="D1199" s="30">
        <f t="shared" si="417"/>
        <v>2186.5</v>
      </c>
      <c r="E1199" s="30">
        <f t="shared" si="417"/>
        <v>2186.5</v>
      </c>
      <c r="F1199" s="30">
        <v>0</v>
      </c>
      <c r="G1199" s="103">
        <f t="shared" si="414"/>
        <v>0</v>
      </c>
      <c r="H1199" s="30"/>
      <c r="I1199" s="103"/>
      <c r="J1199" s="103"/>
      <c r="K1199" s="30">
        <f t="shared" si="418"/>
        <v>2186.5</v>
      </c>
      <c r="L1199" s="30">
        <f t="shared" si="411"/>
        <v>2186.5</v>
      </c>
      <c r="M1199" s="487"/>
    </row>
    <row r="1200" spans="1:13" s="4" customFormat="1" ht="78" customHeight="1" x14ac:dyDescent="0.25">
      <c r="A1200" s="764" t="s">
        <v>194</v>
      </c>
      <c r="B1200" s="222" t="s">
        <v>444</v>
      </c>
      <c r="C1200" s="223" t="s">
        <v>430</v>
      </c>
      <c r="D1200" s="54">
        <f>SUM(D1201:D1204)</f>
        <v>1571114.29</v>
      </c>
      <c r="E1200" s="54">
        <f>SUM(E1201:E1204)</f>
        <v>1570580.58</v>
      </c>
      <c r="F1200" s="54">
        <f>SUM(F1201:F1204)</f>
        <v>1492585.39</v>
      </c>
      <c r="G1200" s="91">
        <f t="shared" si="414"/>
        <v>0.95</v>
      </c>
      <c r="H1200" s="54">
        <f>SUM(H1201:H1203)</f>
        <v>1492585.39</v>
      </c>
      <c r="I1200" s="91">
        <f t="shared" si="415"/>
        <v>0.95</v>
      </c>
      <c r="J1200" s="91">
        <f t="shared" si="416"/>
        <v>1</v>
      </c>
      <c r="K1200" s="54">
        <f>SUM(K1201:K1204)</f>
        <v>1482198.01</v>
      </c>
      <c r="L1200" s="24">
        <f t="shared" si="411"/>
        <v>77995.19</v>
      </c>
      <c r="M1200" s="765"/>
    </row>
    <row r="1201" spans="1:13" s="4" customFormat="1" ht="19.5" x14ac:dyDescent="0.25">
      <c r="A1201" s="764"/>
      <c r="B1201" s="224" t="s">
        <v>22</v>
      </c>
      <c r="C1201" s="224"/>
      <c r="D1201" s="36">
        <f>D1206+D1211+D1216+D1221+D1241+D1246+D1251</f>
        <v>0</v>
      </c>
      <c r="E1201" s="36">
        <f t="shared" ref="E1201:F1201" si="419">E1206+E1211+E1216+E1221+E1241+E1246+E1251</f>
        <v>0</v>
      </c>
      <c r="F1201" s="36">
        <f t="shared" si="419"/>
        <v>0</v>
      </c>
      <c r="G1201" s="91"/>
      <c r="H1201" s="36">
        <f>H1206+H1211+H1216+H1221+H1241+H1246+H1251</f>
        <v>0</v>
      </c>
      <c r="I1201" s="64" t="e">
        <f t="shared" si="415"/>
        <v>#DIV/0!</v>
      </c>
      <c r="J1201" s="35"/>
      <c r="K1201" s="36">
        <f>K1206+K1211+K1216+K1221+K1241+K1246+K1251</f>
        <v>0</v>
      </c>
      <c r="L1201" s="24">
        <f t="shared" si="411"/>
        <v>0</v>
      </c>
      <c r="M1201" s="522"/>
    </row>
    <row r="1202" spans="1:13" s="4" customFormat="1" x14ac:dyDescent="0.25">
      <c r="A1202" s="764"/>
      <c r="B1202" s="224" t="s">
        <v>21</v>
      </c>
      <c r="C1202" s="224"/>
      <c r="D1202" s="36">
        <f>D1207+D1212+D1217+D1222+D1237+D1242+D1247+D1252</f>
        <v>447744.5</v>
      </c>
      <c r="E1202" s="36">
        <f>E1207+E1212+E1217+E1222+E1237+E1242+E1247+E1252</f>
        <v>447210.8</v>
      </c>
      <c r="F1202" s="36">
        <f>F1207+F1212+F1217+F1222+F1237+F1242+F1247+F1252</f>
        <v>447210.8</v>
      </c>
      <c r="G1202" s="60">
        <f t="shared" si="414"/>
        <v>1</v>
      </c>
      <c r="H1202" s="36">
        <f>H1207+H1212+H1217+H1222+H1237+H1242+H1247+H1252</f>
        <v>447210.8</v>
      </c>
      <c r="I1202" s="60">
        <f t="shared" si="415"/>
        <v>1</v>
      </c>
      <c r="J1202" s="60">
        <f t="shared" si="416"/>
        <v>1</v>
      </c>
      <c r="K1202" s="36">
        <f>K1207+K1212+K1217+K1222+K1237+K1242+K1247+K1252</f>
        <v>447210.72</v>
      </c>
      <c r="L1202" s="24">
        <f t="shared" si="411"/>
        <v>0</v>
      </c>
      <c r="M1202" s="522"/>
    </row>
    <row r="1203" spans="1:13" s="4" customFormat="1" x14ac:dyDescent="0.25">
      <c r="A1203" s="764"/>
      <c r="B1203" s="224" t="s">
        <v>41</v>
      </c>
      <c r="C1203" s="224"/>
      <c r="D1203" s="36">
        <f>D1208+D1213+D1218+D1223+D1238+D1243+D1248+D1253+D1228+D1233</f>
        <v>1123369.79</v>
      </c>
      <c r="E1203" s="36">
        <f>E1208+E1213+E1218+E1223+E1238+E1243+E1248+E1253+E1228+E1233</f>
        <v>1123369.78</v>
      </c>
      <c r="F1203" s="36">
        <f>F1208+F1213+F1218+F1223+F1238+F1243+F1248+F1253+F1228</f>
        <v>1045374.59</v>
      </c>
      <c r="G1203" s="60">
        <f t="shared" si="414"/>
        <v>0.93100000000000005</v>
      </c>
      <c r="H1203" s="36">
        <f>H1208+H1213+H1218+H1223+H1238+H1243+H1248+H1253+H1228</f>
        <v>1045374.59</v>
      </c>
      <c r="I1203" s="60">
        <f t="shared" si="415"/>
        <v>0.93100000000000005</v>
      </c>
      <c r="J1203" s="60">
        <f t="shared" si="416"/>
        <v>1</v>
      </c>
      <c r="K1203" s="36">
        <f>K1208+K1213+K1218+K1223+K1238+K1243+K1248+K1253</f>
        <v>1034987.29</v>
      </c>
      <c r="L1203" s="24">
        <f t="shared" si="411"/>
        <v>77995.19</v>
      </c>
      <c r="M1203" s="522"/>
    </row>
    <row r="1204" spans="1:13" s="4" customFormat="1" x14ac:dyDescent="0.25">
      <c r="A1204" s="764"/>
      <c r="B1204" s="224" t="s">
        <v>23</v>
      </c>
      <c r="C1204" s="224"/>
      <c r="D1204" s="36">
        <f>D1209+D1214+D1219+D1224+D1244+D1249+D1254</f>
        <v>0</v>
      </c>
      <c r="E1204" s="36">
        <f>E1209+E1214+E1219+E1224+E1244+E1249+E1254</f>
        <v>0</v>
      </c>
      <c r="F1204" s="36">
        <f>F1209+F1214+F1219+F1224+F1244+F1249+F1254</f>
        <v>0</v>
      </c>
      <c r="G1204" s="64" t="e">
        <f t="shared" si="414"/>
        <v>#DIV/0!</v>
      </c>
      <c r="H1204" s="36"/>
      <c r="I1204" s="64" t="e">
        <f t="shared" si="415"/>
        <v>#DIV/0!</v>
      </c>
      <c r="J1204" s="64" t="e">
        <f t="shared" si="416"/>
        <v>#DIV/0!</v>
      </c>
      <c r="K1204" s="36">
        <f>K1209+K1214+K1219+K1224+K1244+K1249+K1254</f>
        <v>0</v>
      </c>
      <c r="L1204" s="24">
        <f t="shared" si="411"/>
        <v>0</v>
      </c>
      <c r="M1204" s="522"/>
    </row>
    <row r="1205" spans="1:13" s="6" customFormat="1" ht="117.75" customHeight="1" x14ac:dyDescent="0.25">
      <c r="A1205" s="721" t="s">
        <v>195</v>
      </c>
      <c r="B1205" s="16" t="s">
        <v>445</v>
      </c>
      <c r="C1205" s="225" t="s">
        <v>431</v>
      </c>
      <c r="D1205" s="19">
        <f>SUM(D1206:D1209)</f>
        <v>4612.8900000000003</v>
      </c>
      <c r="E1205" s="19">
        <f>SUM(E1206:E1209)</f>
        <v>4612.8900000000003</v>
      </c>
      <c r="F1205" s="19">
        <v>631.15</v>
      </c>
      <c r="G1205" s="90">
        <f t="shared" si="414"/>
        <v>0.13700000000000001</v>
      </c>
      <c r="H1205" s="19">
        <v>631.15</v>
      </c>
      <c r="I1205" s="60">
        <f t="shared" si="415"/>
        <v>0.13700000000000001</v>
      </c>
      <c r="J1205" s="90">
        <f t="shared" si="416"/>
        <v>1</v>
      </c>
      <c r="K1205" s="19">
        <f>SUM(K1206:K1209)</f>
        <v>4612.8900000000003</v>
      </c>
      <c r="L1205" s="24">
        <f t="shared" si="411"/>
        <v>3981.74</v>
      </c>
      <c r="M1205" s="537" t="s">
        <v>1380</v>
      </c>
    </row>
    <row r="1206" spans="1:13" s="4" customFormat="1" x14ac:dyDescent="0.25">
      <c r="A1206" s="721"/>
      <c r="B1206" s="430" t="s">
        <v>22</v>
      </c>
      <c r="C1206" s="430"/>
      <c r="D1206" s="36"/>
      <c r="E1206" s="36"/>
      <c r="F1206" s="36"/>
      <c r="G1206" s="64" t="e">
        <f t="shared" si="414"/>
        <v>#DIV/0!</v>
      </c>
      <c r="H1206" s="364"/>
      <c r="I1206" s="64" t="e">
        <f t="shared" si="415"/>
        <v>#DIV/0!</v>
      </c>
      <c r="J1206" s="64" t="e">
        <f t="shared" si="416"/>
        <v>#DIV/0!</v>
      </c>
      <c r="K1206" s="36">
        <f t="shared" ref="K1206:K1224" si="420">E1206</f>
        <v>0</v>
      </c>
      <c r="L1206" s="24">
        <f t="shared" si="411"/>
        <v>0</v>
      </c>
      <c r="M1206" s="537"/>
    </row>
    <row r="1207" spans="1:13" s="4" customFormat="1" x14ac:dyDescent="0.25">
      <c r="A1207" s="721"/>
      <c r="B1207" s="430" t="s">
        <v>21</v>
      </c>
      <c r="C1207" s="430"/>
      <c r="D1207" s="36">
        <v>0</v>
      </c>
      <c r="E1207" s="36">
        <v>0</v>
      </c>
      <c r="F1207" s="36">
        <v>0</v>
      </c>
      <c r="G1207" s="64" t="e">
        <f t="shared" si="414"/>
        <v>#DIV/0!</v>
      </c>
      <c r="H1207" s="364"/>
      <c r="I1207" s="64" t="e">
        <f t="shared" si="415"/>
        <v>#DIV/0!</v>
      </c>
      <c r="J1207" s="64" t="e">
        <f t="shared" si="416"/>
        <v>#DIV/0!</v>
      </c>
      <c r="K1207" s="36">
        <f t="shared" si="420"/>
        <v>0</v>
      </c>
      <c r="L1207" s="24">
        <f t="shared" si="411"/>
        <v>0</v>
      </c>
      <c r="M1207" s="537"/>
    </row>
    <row r="1208" spans="1:13" s="4" customFormat="1" x14ac:dyDescent="0.25">
      <c r="A1208" s="721"/>
      <c r="B1208" s="430" t="s">
        <v>41</v>
      </c>
      <c r="C1208" s="430"/>
      <c r="D1208" s="36">
        <v>4612.8900000000003</v>
      </c>
      <c r="E1208" s="36">
        <v>4612.8900000000003</v>
      </c>
      <c r="F1208" s="36">
        <v>4232.62</v>
      </c>
      <c r="G1208" s="60">
        <f t="shared" si="414"/>
        <v>0.91800000000000004</v>
      </c>
      <c r="H1208" s="36">
        <f>F1208</f>
        <v>4232.62</v>
      </c>
      <c r="I1208" s="60">
        <f t="shared" si="415"/>
        <v>0.91800000000000004</v>
      </c>
      <c r="J1208" s="60">
        <f t="shared" si="416"/>
        <v>1</v>
      </c>
      <c r="K1208" s="36">
        <v>4612.8900000000003</v>
      </c>
      <c r="L1208" s="24">
        <f t="shared" si="411"/>
        <v>380.27</v>
      </c>
      <c r="M1208" s="537"/>
    </row>
    <row r="1209" spans="1:13" s="4" customFormat="1" x14ac:dyDescent="0.25">
      <c r="A1209" s="721"/>
      <c r="B1209" s="430" t="s">
        <v>23</v>
      </c>
      <c r="C1209" s="430"/>
      <c r="D1209" s="36"/>
      <c r="E1209" s="36"/>
      <c r="F1209" s="36"/>
      <c r="G1209" s="64" t="e">
        <f t="shared" si="414"/>
        <v>#DIV/0!</v>
      </c>
      <c r="H1209" s="364"/>
      <c r="I1209" s="64" t="e">
        <f t="shared" si="415"/>
        <v>#DIV/0!</v>
      </c>
      <c r="J1209" s="64" t="e">
        <f t="shared" si="416"/>
        <v>#DIV/0!</v>
      </c>
      <c r="K1209" s="36">
        <f t="shared" si="420"/>
        <v>0</v>
      </c>
      <c r="L1209" s="24">
        <f t="shared" si="411"/>
        <v>0</v>
      </c>
      <c r="M1209" s="537"/>
    </row>
    <row r="1210" spans="1:13" s="51" customFormat="1" ht="75.75" customHeight="1" x14ac:dyDescent="0.25">
      <c r="A1210" s="721" t="s">
        <v>196</v>
      </c>
      <c r="B1210" s="16" t="s">
        <v>446</v>
      </c>
      <c r="C1210" s="225" t="s">
        <v>431</v>
      </c>
      <c r="D1210" s="19">
        <f>SUM(D1211:D1214)</f>
        <v>5620.94</v>
      </c>
      <c r="E1210" s="19">
        <f>SUM(E1211:E1214)</f>
        <v>5620.94</v>
      </c>
      <c r="F1210" s="19">
        <f>SUM(F1211:F1214)</f>
        <v>5620.94</v>
      </c>
      <c r="G1210" s="93">
        <f t="shared" si="414"/>
        <v>1</v>
      </c>
      <c r="H1210" s="437">
        <f t="shared" ref="H1210" si="421">SUM(H1211:H1214)</f>
        <v>5620.94</v>
      </c>
      <c r="I1210" s="90">
        <f t="shared" si="415"/>
        <v>1</v>
      </c>
      <c r="J1210" s="93">
        <f t="shared" si="416"/>
        <v>1</v>
      </c>
      <c r="K1210" s="19">
        <f t="shared" si="420"/>
        <v>5620.94</v>
      </c>
      <c r="L1210" s="24">
        <f t="shared" si="411"/>
        <v>0</v>
      </c>
      <c r="M1210" s="477" t="s">
        <v>1125</v>
      </c>
    </row>
    <row r="1211" spans="1:13" s="4" customFormat="1" x14ac:dyDescent="0.25">
      <c r="A1211" s="721"/>
      <c r="B1211" s="430" t="s">
        <v>22</v>
      </c>
      <c r="C1211" s="430"/>
      <c r="D1211" s="36"/>
      <c r="E1211" s="36"/>
      <c r="F1211" s="36"/>
      <c r="G1211" s="64" t="e">
        <f t="shared" si="414"/>
        <v>#DIV/0!</v>
      </c>
      <c r="H1211" s="432"/>
      <c r="I1211" s="64" t="e">
        <f t="shared" si="415"/>
        <v>#DIV/0!</v>
      </c>
      <c r="J1211" s="64" t="e">
        <f t="shared" si="416"/>
        <v>#DIV/0!</v>
      </c>
      <c r="K1211" s="36">
        <f t="shared" si="420"/>
        <v>0</v>
      </c>
      <c r="L1211" s="24">
        <f t="shared" si="411"/>
        <v>0</v>
      </c>
      <c r="M1211" s="477"/>
    </row>
    <row r="1212" spans="1:13" s="4" customFormat="1" x14ac:dyDescent="0.25">
      <c r="A1212" s="721"/>
      <c r="B1212" s="430" t="s">
        <v>21</v>
      </c>
      <c r="C1212" s="430"/>
      <c r="D1212" s="36">
        <v>0</v>
      </c>
      <c r="E1212" s="36">
        <v>0</v>
      </c>
      <c r="F1212" s="36">
        <v>0</v>
      </c>
      <c r="G1212" s="64" t="e">
        <f t="shared" si="414"/>
        <v>#DIV/0!</v>
      </c>
      <c r="H1212" s="432"/>
      <c r="I1212" s="64" t="e">
        <f t="shared" si="415"/>
        <v>#DIV/0!</v>
      </c>
      <c r="J1212" s="64" t="e">
        <f t="shared" si="416"/>
        <v>#DIV/0!</v>
      </c>
      <c r="K1212" s="36">
        <f t="shared" si="420"/>
        <v>0</v>
      </c>
      <c r="L1212" s="24">
        <f t="shared" si="411"/>
        <v>0</v>
      </c>
      <c r="M1212" s="477"/>
    </row>
    <row r="1213" spans="1:13" s="4" customFormat="1" x14ac:dyDescent="0.25">
      <c r="A1213" s="721"/>
      <c r="B1213" s="430" t="s">
        <v>41</v>
      </c>
      <c r="C1213" s="430"/>
      <c r="D1213" s="36">
        <v>5620.94</v>
      </c>
      <c r="E1213" s="36">
        <v>5620.94</v>
      </c>
      <c r="F1213" s="36">
        <v>5620.94</v>
      </c>
      <c r="G1213" s="60">
        <f t="shared" si="414"/>
        <v>1</v>
      </c>
      <c r="H1213" s="431">
        <v>5620.94</v>
      </c>
      <c r="I1213" s="60">
        <f t="shared" si="415"/>
        <v>1</v>
      </c>
      <c r="J1213" s="94">
        <f t="shared" si="416"/>
        <v>1</v>
      </c>
      <c r="K1213" s="36">
        <f t="shared" si="420"/>
        <v>5620.94</v>
      </c>
      <c r="L1213" s="24">
        <f t="shared" si="411"/>
        <v>0</v>
      </c>
      <c r="M1213" s="477"/>
    </row>
    <row r="1214" spans="1:13" s="4" customFormat="1" x14ac:dyDescent="0.25">
      <c r="A1214" s="721"/>
      <c r="B1214" s="430" t="s">
        <v>23</v>
      </c>
      <c r="C1214" s="430"/>
      <c r="D1214" s="36"/>
      <c r="E1214" s="36"/>
      <c r="F1214" s="36"/>
      <c r="G1214" s="64" t="e">
        <f t="shared" si="414"/>
        <v>#DIV/0!</v>
      </c>
      <c r="H1214" s="432"/>
      <c r="I1214" s="64" t="e">
        <f t="shared" si="415"/>
        <v>#DIV/0!</v>
      </c>
      <c r="J1214" s="64" t="e">
        <f t="shared" si="416"/>
        <v>#DIV/0!</v>
      </c>
      <c r="K1214" s="36">
        <f t="shared" si="420"/>
        <v>0</v>
      </c>
      <c r="L1214" s="24">
        <f t="shared" si="411"/>
        <v>0</v>
      </c>
      <c r="M1214" s="477"/>
    </row>
    <row r="1215" spans="1:13" s="51" customFormat="1" ht="69.75" customHeight="1" x14ac:dyDescent="0.25">
      <c r="A1215" s="721" t="s">
        <v>197</v>
      </c>
      <c r="B1215" s="16" t="s">
        <v>447</v>
      </c>
      <c r="C1215" s="225" t="s">
        <v>431</v>
      </c>
      <c r="D1215" s="19">
        <f>SUM(D1216:D1219)</f>
        <v>3124.62</v>
      </c>
      <c r="E1215" s="19">
        <f>SUM(E1216:E1219)</f>
        <v>3124.62</v>
      </c>
      <c r="F1215" s="19">
        <f>SUM(F1216:F1219)</f>
        <v>3124.62</v>
      </c>
      <c r="G1215" s="90">
        <f t="shared" si="414"/>
        <v>1</v>
      </c>
      <c r="H1215" s="19">
        <f>SUM(H1216:H1219)</f>
        <v>3124.62</v>
      </c>
      <c r="I1215" s="90">
        <f t="shared" si="415"/>
        <v>1</v>
      </c>
      <c r="J1215" s="93">
        <f t="shared" si="416"/>
        <v>1</v>
      </c>
      <c r="K1215" s="19">
        <f t="shared" si="420"/>
        <v>3124.62</v>
      </c>
      <c r="L1215" s="24">
        <f t="shared" si="411"/>
        <v>0</v>
      </c>
      <c r="M1215" s="477" t="s">
        <v>1381</v>
      </c>
    </row>
    <row r="1216" spans="1:13" s="4" customFormat="1" x14ac:dyDescent="0.25">
      <c r="A1216" s="721"/>
      <c r="B1216" s="430" t="s">
        <v>22</v>
      </c>
      <c r="C1216" s="430"/>
      <c r="D1216" s="36"/>
      <c r="E1216" s="36"/>
      <c r="F1216" s="36"/>
      <c r="G1216" s="64" t="e">
        <f t="shared" si="414"/>
        <v>#DIV/0!</v>
      </c>
      <c r="H1216" s="36"/>
      <c r="I1216" s="64" t="e">
        <f t="shared" si="415"/>
        <v>#DIV/0!</v>
      </c>
      <c r="J1216" s="64" t="e">
        <f t="shared" si="416"/>
        <v>#DIV/0!</v>
      </c>
      <c r="K1216" s="36">
        <f t="shared" si="420"/>
        <v>0</v>
      </c>
      <c r="L1216" s="24">
        <f t="shared" si="411"/>
        <v>0</v>
      </c>
      <c r="M1216" s="477"/>
    </row>
    <row r="1217" spans="1:13" s="4" customFormat="1" ht="18.75" customHeight="1" x14ac:dyDescent="0.25">
      <c r="A1217" s="721"/>
      <c r="B1217" s="430" t="s">
        <v>21</v>
      </c>
      <c r="C1217" s="430"/>
      <c r="D1217" s="36">
        <v>0</v>
      </c>
      <c r="E1217" s="36">
        <v>0</v>
      </c>
      <c r="F1217" s="36">
        <v>0</v>
      </c>
      <c r="G1217" s="64" t="e">
        <f t="shared" si="414"/>
        <v>#DIV/0!</v>
      </c>
      <c r="H1217" s="36"/>
      <c r="I1217" s="64" t="e">
        <f t="shared" si="415"/>
        <v>#DIV/0!</v>
      </c>
      <c r="J1217" s="64" t="e">
        <f t="shared" si="416"/>
        <v>#DIV/0!</v>
      </c>
      <c r="K1217" s="36">
        <f t="shared" si="420"/>
        <v>0</v>
      </c>
      <c r="L1217" s="24">
        <f t="shared" si="411"/>
        <v>0</v>
      </c>
      <c r="M1217" s="477"/>
    </row>
    <row r="1218" spans="1:13" s="4" customFormat="1" x14ac:dyDescent="0.25">
      <c r="A1218" s="721"/>
      <c r="B1218" s="430" t="s">
        <v>41</v>
      </c>
      <c r="C1218" s="430"/>
      <c r="D1218" s="36">
        <v>3124.62</v>
      </c>
      <c r="E1218" s="36">
        <v>3124.62</v>
      </c>
      <c r="F1218" s="36">
        <v>3124.62</v>
      </c>
      <c r="G1218" s="60">
        <f t="shared" si="414"/>
        <v>1</v>
      </c>
      <c r="H1218" s="36">
        <v>3124.62</v>
      </c>
      <c r="I1218" s="60">
        <f t="shared" si="415"/>
        <v>1</v>
      </c>
      <c r="J1218" s="94">
        <f t="shared" si="416"/>
        <v>1</v>
      </c>
      <c r="K1218" s="36">
        <f t="shared" si="420"/>
        <v>3124.62</v>
      </c>
      <c r="L1218" s="24">
        <f t="shared" si="411"/>
        <v>0</v>
      </c>
      <c r="M1218" s="477"/>
    </row>
    <row r="1219" spans="1:13" s="4" customFormat="1" x14ac:dyDescent="0.25">
      <c r="A1219" s="721"/>
      <c r="B1219" s="430" t="s">
        <v>23</v>
      </c>
      <c r="C1219" s="430"/>
      <c r="D1219" s="36"/>
      <c r="E1219" s="36"/>
      <c r="F1219" s="36"/>
      <c r="G1219" s="64" t="e">
        <f t="shared" si="414"/>
        <v>#DIV/0!</v>
      </c>
      <c r="H1219" s="432"/>
      <c r="I1219" s="64" t="e">
        <f t="shared" si="415"/>
        <v>#DIV/0!</v>
      </c>
      <c r="J1219" s="64" t="e">
        <f t="shared" si="416"/>
        <v>#DIV/0!</v>
      </c>
      <c r="K1219" s="36">
        <f t="shared" si="420"/>
        <v>0</v>
      </c>
      <c r="L1219" s="24">
        <f t="shared" si="411"/>
        <v>0</v>
      </c>
      <c r="M1219" s="477"/>
    </row>
    <row r="1220" spans="1:13" s="51" customFormat="1" ht="56.25" x14ac:dyDescent="0.25">
      <c r="A1220" s="721" t="s">
        <v>198</v>
      </c>
      <c r="B1220" s="16" t="s">
        <v>448</v>
      </c>
      <c r="C1220" s="225" t="s">
        <v>431</v>
      </c>
      <c r="D1220" s="19">
        <f>SUM(D1221:D1224)</f>
        <v>4130.63</v>
      </c>
      <c r="E1220" s="19">
        <f>SUM(E1221:E1224)</f>
        <v>4130.63</v>
      </c>
      <c r="F1220" s="19">
        <f>SUM(F1221:F1224)</f>
        <v>3600.15</v>
      </c>
      <c r="G1220" s="90">
        <f t="shared" si="414"/>
        <v>0.872</v>
      </c>
      <c r="H1220" s="437">
        <f>SUM(H1221:H1224)</f>
        <v>3600.15</v>
      </c>
      <c r="I1220" s="60">
        <f t="shared" si="415"/>
        <v>0.872</v>
      </c>
      <c r="J1220" s="93">
        <f t="shared" si="416"/>
        <v>1</v>
      </c>
      <c r="K1220" s="36">
        <f>SUM(K1221:K1224)</f>
        <v>3600.15</v>
      </c>
      <c r="L1220" s="24">
        <f t="shared" si="411"/>
        <v>530.48</v>
      </c>
      <c r="M1220" s="478" t="s">
        <v>1412</v>
      </c>
    </row>
    <row r="1221" spans="1:13" s="4" customFormat="1" ht="38.25" customHeight="1" x14ac:dyDescent="0.25">
      <c r="A1221" s="721"/>
      <c r="B1221" s="430" t="s">
        <v>22</v>
      </c>
      <c r="C1221" s="430"/>
      <c r="D1221" s="36"/>
      <c r="E1221" s="36"/>
      <c r="F1221" s="36"/>
      <c r="G1221" s="64" t="e">
        <f t="shared" si="414"/>
        <v>#DIV/0!</v>
      </c>
      <c r="H1221" s="432"/>
      <c r="I1221" s="64" t="e">
        <f t="shared" si="415"/>
        <v>#DIV/0!</v>
      </c>
      <c r="J1221" s="64" t="e">
        <f t="shared" si="416"/>
        <v>#DIV/0!</v>
      </c>
      <c r="K1221" s="36">
        <f t="shared" si="420"/>
        <v>0</v>
      </c>
      <c r="L1221" s="24">
        <f t="shared" si="411"/>
        <v>0</v>
      </c>
      <c r="M1221" s="479"/>
    </row>
    <row r="1222" spans="1:13" s="4" customFormat="1" ht="41.25" customHeight="1" x14ac:dyDescent="0.25">
      <c r="A1222" s="721"/>
      <c r="B1222" s="430" t="s">
        <v>21</v>
      </c>
      <c r="C1222" s="430"/>
      <c r="D1222" s="36">
        <v>0</v>
      </c>
      <c r="E1222" s="36">
        <v>0</v>
      </c>
      <c r="F1222" s="36">
        <v>0</v>
      </c>
      <c r="G1222" s="64" t="e">
        <f t="shared" si="414"/>
        <v>#DIV/0!</v>
      </c>
      <c r="H1222" s="432"/>
      <c r="I1222" s="64" t="e">
        <f t="shared" si="415"/>
        <v>#DIV/0!</v>
      </c>
      <c r="J1222" s="64" t="e">
        <f t="shared" si="416"/>
        <v>#DIV/0!</v>
      </c>
      <c r="K1222" s="36">
        <f t="shared" si="420"/>
        <v>0</v>
      </c>
      <c r="L1222" s="24">
        <f t="shared" si="411"/>
        <v>0</v>
      </c>
      <c r="M1222" s="479"/>
    </row>
    <row r="1223" spans="1:13" s="4" customFormat="1" ht="38.25" customHeight="1" x14ac:dyDescent="0.25">
      <c r="A1223" s="721"/>
      <c r="B1223" s="430" t="s">
        <v>41</v>
      </c>
      <c r="C1223" s="430"/>
      <c r="D1223" s="36">
        <v>4130.63</v>
      </c>
      <c r="E1223" s="36">
        <v>4130.63</v>
      </c>
      <c r="F1223" s="36">
        <v>3600.15</v>
      </c>
      <c r="G1223" s="60">
        <f t="shared" si="414"/>
        <v>0.872</v>
      </c>
      <c r="H1223" s="36">
        <v>3600.15</v>
      </c>
      <c r="I1223" s="60">
        <f t="shared" si="415"/>
        <v>0.872</v>
      </c>
      <c r="J1223" s="94">
        <f t="shared" si="416"/>
        <v>1</v>
      </c>
      <c r="K1223" s="36">
        <v>3600.15</v>
      </c>
      <c r="L1223" s="24">
        <f t="shared" si="411"/>
        <v>530.48</v>
      </c>
      <c r="M1223" s="479"/>
    </row>
    <row r="1224" spans="1:13" s="4" customFormat="1" ht="39.75" customHeight="1" x14ac:dyDescent="0.25">
      <c r="A1224" s="721"/>
      <c r="B1224" s="430" t="s">
        <v>23</v>
      </c>
      <c r="C1224" s="430"/>
      <c r="D1224" s="36"/>
      <c r="E1224" s="36"/>
      <c r="F1224" s="36"/>
      <c r="G1224" s="64" t="e">
        <f t="shared" si="414"/>
        <v>#DIV/0!</v>
      </c>
      <c r="H1224" s="432"/>
      <c r="I1224" s="64" t="e">
        <f t="shared" si="415"/>
        <v>#DIV/0!</v>
      </c>
      <c r="J1224" s="64" t="e">
        <f t="shared" si="416"/>
        <v>#DIV/0!</v>
      </c>
      <c r="K1224" s="36">
        <f t="shared" si="420"/>
        <v>0</v>
      </c>
      <c r="L1224" s="24">
        <f t="shared" si="411"/>
        <v>0</v>
      </c>
      <c r="M1224" s="480"/>
    </row>
    <row r="1225" spans="1:13" s="4" customFormat="1" ht="87.75" customHeight="1" x14ac:dyDescent="0.25">
      <c r="A1225" s="621" t="s">
        <v>1021</v>
      </c>
      <c r="B1225" s="16" t="s">
        <v>1107</v>
      </c>
      <c r="C1225" s="225" t="s">
        <v>431</v>
      </c>
      <c r="D1225" s="19">
        <f>SUM(D1226:D1229)</f>
        <v>21428.400000000001</v>
      </c>
      <c r="E1225" s="19">
        <f>SUM(E1226:E1229)</f>
        <v>21428.400000000001</v>
      </c>
      <c r="F1225" s="19">
        <f>SUM(F1226:F1229)</f>
        <v>21428.400000000001</v>
      </c>
      <c r="G1225" s="90">
        <f t="shared" si="414"/>
        <v>1</v>
      </c>
      <c r="H1225" s="437">
        <f>SUM(H1226:H1229)</f>
        <v>21428.400000000001</v>
      </c>
      <c r="I1225" s="60">
        <f t="shared" si="415"/>
        <v>1</v>
      </c>
      <c r="J1225" s="90">
        <f t="shared" si="416"/>
        <v>1</v>
      </c>
      <c r="K1225" s="19">
        <f>E1225</f>
        <v>21428.400000000001</v>
      </c>
      <c r="L1225" s="24">
        <f t="shared" si="411"/>
        <v>0</v>
      </c>
      <c r="M1225" s="538" t="s">
        <v>1382</v>
      </c>
    </row>
    <row r="1226" spans="1:13" s="4" customFormat="1" x14ac:dyDescent="0.25">
      <c r="A1226" s="622"/>
      <c r="B1226" s="430" t="s">
        <v>22</v>
      </c>
      <c r="C1226" s="430"/>
      <c r="D1226" s="36"/>
      <c r="E1226" s="36"/>
      <c r="F1226" s="36"/>
      <c r="G1226" s="64"/>
      <c r="H1226" s="432"/>
      <c r="I1226" s="64"/>
      <c r="J1226" s="64"/>
      <c r="K1226" s="36">
        <f t="shared" ref="K1226:K1234" si="422">E1226</f>
        <v>0</v>
      </c>
      <c r="L1226" s="24">
        <f t="shared" si="411"/>
        <v>0</v>
      </c>
      <c r="M1226" s="539"/>
    </row>
    <row r="1227" spans="1:13" s="4" customFormat="1" x14ac:dyDescent="0.25">
      <c r="A1227" s="622"/>
      <c r="B1227" s="430" t="s">
        <v>21</v>
      </c>
      <c r="C1227" s="430"/>
      <c r="D1227" s="36"/>
      <c r="E1227" s="36"/>
      <c r="F1227" s="36"/>
      <c r="G1227" s="64"/>
      <c r="H1227" s="432"/>
      <c r="I1227" s="64"/>
      <c r="J1227" s="64"/>
      <c r="K1227" s="36">
        <f t="shared" si="422"/>
        <v>0</v>
      </c>
      <c r="L1227" s="24">
        <f t="shared" si="411"/>
        <v>0</v>
      </c>
      <c r="M1227" s="539"/>
    </row>
    <row r="1228" spans="1:13" s="4" customFormat="1" x14ac:dyDescent="0.25">
      <c r="A1228" s="622"/>
      <c r="B1228" s="430" t="s">
        <v>41</v>
      </c>
      <c r="C1228" s="430"/>
      <c r="D1228" s="36">
        <v>21428.400000000001</v>
      </c>
      <c r="E1228" s="36">
        <v>21428.400000000001</v>
      </c>
      <c r="F1228" s="36">
        <v>21428.400000000001</v>
      </c>
      <c r="G1228" s="60">
        <f t="shared" si="414"/>
        <v>1</v>
      </c>
      <c r="H1228" s="454">
        <v>21428.400000000001</v>
      </c>
      <c r="I1228" s="60">
        <f t="shared" si="415"/>
        <v>1</v>
      </c>
      <c r="J1228" s="60">
        <f t="shared" si="416"/>
        <v>1</v>
      </c>
      <c r="K1228" s="36">
        <f t="shared" si="422"/>
        <v>21428.400000000001</v>
      </c>
      <c r="L1228" s="24">
        <f t="shared" si="411"/>
        <v>0</v>
      </c>
      <c r="M1228" s="539"/>
    </row>
    <row r="1229" spans="1:13" s="4" customFormat="1" x14ac:dyDescent="0.25">
      <c r="A1229" s="623"/>
      <c r="B1229" s="430" t="s">
        <v>23</v>
      </c>
      <c r="C1229" s="430"/>
      <c r="D1229" s="36"/>
      <c r="E1229" s="36"/>
      <c r="F1229" s="36"/>
      <c r="G1229" s="64"/>
      <c r="H1229" s="432"/>
      <c r="I1229" s="64"/>
      <c r="J1229" s="64"/>
      <c r="K1229" s="36">
        <f t="shared" si="422"/>
        <v>0</v>
      </c>
      <c r="L1229" s="24">
        <f t="shared" si="411"/>
        <v>0</v>
      </c>
      <c r="M1229" s="540"/>
    </row>
    <row r="1230" spans="1:13" s="4" customFormat="1" ht="53.25" customHeight="1" x14ac:dyDescent="0.25">
      <c r="A1230" s="621" t="s">
        <v>449</v>
      </c>
      <c r="B1230" s="16" t="s">
        <v>1084</v>
      </c>
      <c r="C1230" s="225" t="s">
        <v>431</v>
      </c>
      <c r="D1230" s="19">
        <f>SUM(D1231:D1234)</f>
        <v>3950</v>
      </c>
      <c r="E1230" s="19">
        <f>SUM(E1231:E1234)</f>
        <v>3950</v>
      </c>
      <c r="F1230" s="36"/>
      <c r="G1230" s="64"/>
      <c r="H1230" s="432"/>
      <c r="I1230" s="64"/>
      <c r="J1230" s="64"/>
      <c r="K1230" s="19">
        <f t="shared" si="422"/>
        <v>3950</v>
      </c>
      <c r="L1230" s="24">
        <f t="shared" si="411"/>
        <v>3950</v>
      </c>
      <c r="M1230" s="534" t="s">
        <v>1383</v>
      </c>
    </row>
    <row r="1231" spans="1:13" s="4" customFormat="1" x14ac:dyDescent="0.25">
      <c r="A1231" s="622"/>
      <c r="B1231" s="430" t="s">
        <v>22</v>
      </c>
      <c r="C1231" s="430"/>
      <c r="D1231" s="36"/>
      <c r="E1231" s="36"/>
      <c r="F1231" s="36"/>
      <c r="G1231" s="64"/>
      <c r="H1231" s="432"/>
      <c r="I1231" s="64"/>
      <c r="J1231" s="64"/>
      <c r="K1231" s="36">
        <f t="shared" si="422"/>
        <v>0</v>
      </c>
      <c r="L1231" s="24">
        <f t="shared" si="411"/>
        <v>0</v>
      </c>
      <c r="M1231" s="535"/>
    </row>
    <row r="1232" spans="1:13" s="4" customFormat="1" x14ac:dyDescent="0.25">
      <c r="A1232" s="622"/>
      <c r="B1232" s="430" t="s">
        <v>21</v>
      </c>
      <c r="C1232" s="430"/>
      <c r="D1232" s="36"/>
      <c r="E1232" s="36"/>
      <c r="F1232" s="36"/>
      <c r="G1232" s="64"/>
      <c r="H1232" s="432"/>
      <c r="I1232" s="64"/>
      <c r="J1232" s="64"/>
      <c r="K1232" s="36">
        <f t="shared" si="422"/>
        <v>0</v>
      </c>
      <c r="L1232" s="24">
        <f t="shared" si="411"/>
        <v>0</v>
      </c>
      <c r="M1232" s="535"/>
    </row>
    <row r="1233" spans="1:13" s="4" customFormat="1" x14ac:dyDescent="0.25">
      <c r="A1233" s="622"/>
      <c r="B1233" s="430" t="s">
        <v>41</v>
      </c>
      <c r="C1233" s="430"/>
      <c r="D1233" s="36">
        <v>3950</v>
      </c>
      <c r="E1233" s="36">
        <v>3950</v>
      </c>
      <c r="F1233" s="36"/>
      <c r="G1233" s="64"/>
      <c r="H1233" s="432"/>
      <c r="I1233" s="64"/>
      <c r="J1233" s="64"/>
      <c r="K1233" s="36">
        <f t="shared" si="422"/>
        <v>3950</v>
      </c>
      <c r="L1233" s="24">
        <f t="shared" ref="L1233:L1296" si="423">E1233-H1233</f>
        <v>3950</v>
      </c>
      <c r="M1233" s="535"/>
    </row>
    <row r="1234" spans="1:13" s="4" customFormat="1" x14ac:dyDescent="0.25">
      <c r="A1234" s="623"/>
      <c r="B1234" s="430" t="s">
        <v>23</v>
      </c>
      <c r="C1234" s="430"/>
      <c r="D1234" s="36"/>
      <c r="E1234" s="36"/>
      <c r="F1234" s="36"/>
      <c r="G1234" s="64"/>
      <c r="H1234" s="432"/>
      <c r="I1234" s="64"/>
      <c r="J1234" s="64"/>
      <c r="K1234" s="36">
        <f t="shared" si="422"/>
        <v>0</v>
      </c>
      <c r="L1234" s="24">
        <f t="shared" si="423"/>
        <v>0</v>
      </c>
      <c r="M1234" s="536"/>
    </row>
    <row r="1235" spans="1:13" s="51" customFormat="1" ht="77.25" customHeight="1" x14ac:dyDescent="0.25">
      <c r="A1235" s="721" t="s">
        <v>450</v>
      </c>
      <c r="B1235" s="16" t="s">
        <v>1020</v>
      </c>
      <c r="C1235" s="225" t="s">
        <v>431</v>
      </c>
      <c r="D1235" s="19">
        <f>SUM(D1236:D1239)</f>
        <v>612555.37</v>
      </c>
      <c r="E1235" s="19">
        <f>SUM(E1236:E1239)</f>
        <v>611701.49</v>
      </c>
      <c r="F1235" s="19">
        <f>SUM(F1236:F1239)</f>
        <v>606994.72</v>
      </c>
      <c r="G1235" s="227">
        <f t="shared" si="414"/>
        <v>0.99229999999999996</v>
      </c>
      <c r="H1235" s="19">
        <f>SUM(H1236:H1239)</f>
        <v>606994.72</v>
      </c>
      <c r="I1235" s="90">
        <f t="shared" si="415"/>
        <v>0.99199999999999999</v>
      </c>
      <c r="J1235" s="93">
        <f t="shared" si="416"/>
        <v>1</v>
      </c>
      <c r="K1235" s="19">
        <f>SUM(K1236:K1239)</f>
        <v>607342.74</v>
      </c>
      <c r="L1235" s="24">
        <f t="shared" si="423"/>
        <v>4706.7700000000004</v>
      </c>
      <c r="M1235" s="476" t="s">
        <v>1384</v>
      </c>
    </row>
    <row r="1236" spans="1:13" s="4" customFormat="1" x14ac:dyDescent="0.25">
      <c r="A1236" s="721"/>
      <c r="B1236" s="430" t="s">
        <v>22</v>
      </c>
      <c r="C1236" s="430"/>
      <c r="D1236" s="36"/>
      <c r="E1236" s="36"/>
      <c r="F1236" s="36"/>
      <c r="G1236" s="64" t="e">
        <f t="shared" si="414"/>
        <v>#DIV/0!</v>
      </c>
      <c r="H1236" s="364"/>
      <c r="I1236" s="64" t="e">
        <f t="shared" si="415"/>
        <v>#DIV/0!</v>
      </c>
      <c r="J1236" s="64" t="e">
        <f t="shared" si="416"/>
        <v>#DIV/0!</v>
      </c>
      <c r="K1236" s="36">
        <f t="shared" ref="K1236" si="424">E1236</f>
        <v>0</v>
      </c>
      <c r="L1236" s="24">
        <f t="shared" si="423"/>
        <v>0</v>
      </c>
      <c r="M1236" s="476"/>
    </row>
    <row r="1237" spans="1:13" s="4" customFormat="1" x14ac:dyDescent="0.25">
      <c r="A1237" s="721"/>
      <c r="B1237" s="430" t="s">
        <v>21</v>
      </c>
      <c r="C1237" s="430"/>
      <c r="D1237" s="36">
        <v>445885.3</v>
      </c>
      <c r="E1237" s="36">
        <v>445351.6</v>
      </c>
      <c r="F1237" s="36">
        <v>445351.6</v>
      </c>
      <c r="G1237" s="60">
        <f t="shared" si="414"/>
        <v>1</v>
      </c>
      <c r="H1237" s="36">
        <v>445351.6</v>
      </c>
      <c r="I1237" s="60">
        <f t="shared" si="415"/>
        <v>1</v>
      </c>
      <c r="J1237" s="94">
        <f t="shared" si="416"/>
        <v>1</v>
      </c>
      <c r="K1237" s="36">
        <v>445351.52</v>
      </c>
      <c r="L1237" s="24">
        <f t="shared" si="423"/>
        <v>0</v>
      </c>
      <c r="M1237" s="476"/>
    </row>
    <row r="1238" spans="1:13" s="4" customFormat="1" x14ac:dyDescent="0.25">
      <c r="A1238" s="721"/>
      <c r="B1238" s="430" t="s">
        <v>41</v>
      </c>
      <c r="C1238" s="430"/>
      <c r="D1238" s="36">
        <v>166670.07</v>
      </c>
      <c r="E1238" s="36">
        <v>166349.89000000001</v>
      </c>
      <c r="F1238" s="36">
        <v>161643.12</v>
      </c>
      <c r="G1238" s="229">
        <f t="shared" si="414"/>
        <v>0.97170000000000001</v>
      </c>
      <c r="H1238" s="36">
        <v>161643.12</v>
      </c>
      <c r="I1238" s="60">
        <f t="shared" si="415"/>
        <v>0.97199999999999998</v>
      </c>
      <c r="J1238" s="94">
        <f t="shared" si="416"/>
        <v>1</v>
      </c>
      <c r="K1238" s="36">
        <v>161991.22</v>
      </c>
      <c r="L1238" s="24">
        <f t="shared" si="423"/>
        <v>4706.7700000000004</v>
      </c>
      <c r="M1238" s="476"/>
    </row>
    <row r="1239" spans="1:13" s="4" customFormat="1" x14ac:dyDescent="0.25">
      <c r="A1239" s="721"/>
      <c r="B1239" s="430" t="s">
        <v>23</v>
      </c>
      <c r="C1239" s="430"/>
      <c r="D1239" s="36"/>
      <c r="E1239" s="36"/>
      <c r="F1239" s="36"/>
      <c r="G1239" s="64" t="e">
        <f t="shared" si="414"/>
        <v>#DIV/0!</v>
      </c>
      <c r="H1239" s="432"/>
      <c r="I1239" s="64" t="e">
        <f t="shared" si="415"/>
        <v>#DIV/0!</v>
      </c>
      <c r="J1239" s="64" t="e">
        <f t="shared" si="416"/>
        <v>#DIV/0!</v>
      </c>
      <c r="K1239" s="36">
        <f t="shared" ref="K1239" si="425">E1239</f>
        <v>0</v>
      </c>
      <c r="L1239" s="24">
        <f t="shared" si="423"/>
        <v>0</v>
      </c>
      <c r="M1239" s="476"/>
    </row>
    <row r="1240" spans="1:13" s="51" customFormat="1" ht="37.5" x14ac:dyDescent="0.25">
      <c r="A1240" s="721" t="s">
        <v>452</v>
      </c>
      <c r="B1240" s="16" t="s">
        <v>1022</v>
      </c>
      <c r="C1240" s="225" t="s">
        <v>431</v>
      </c>
      <c r="D1240" s="19">
        <f>SUM(D1241:D1244)</f>
        <v>11795.12</v>
      </c>
      <c r="E1240" s="19">
        <f>SUM(E1241:E1244)</f>
        <v>12115.29</v>
      </c>
      <c r="F1240" s="19">
        <f>SUM(F1241:F1244)</f>
        <v>11551.31</v>
      </c>
      <c r="G1240" s="227">
        <f t="shared" si="414"/>
        <v>0.95340000000000003</v>
      </c>
      <c r="H1240" s="220">
        <f>SUM(H1241:H1244)</f>
        <v>11551.31</v>
      </c>
      <c r="I1240" s="60">
        <f t="shared" si="415"/>
        <v>0.95299999999999996</v>
      </c>
      <c r="J1240" s="93"/>
      <c r="K1240" s="36">
        <f>SUM(K1241:K1244)</f>
        <v>11551.31</v>
      </c>
      <c r="L1240" s="24">
        <f t="shared" si="423"/>
        <v>563.98</v>
      </c>
      <c r="M1240" s="476" t="s">
        <v>1126</v>
      </c>
    </row>
    <row r="1241" spans="1:13" s="4" customFormat="1" ht="24.75" customHeight="1" x14ac:dyDescent="0.25">
      <c r="A1241" s="721"/>
      <c r="B1241" s="430" t="s">
        <v>22</v>
      </c>
      <c r="C1241" s="430"/>
      <c r="D1241" s="36"/>
      <c r="E1241" s="36"/>
      <c r="F1241" s="36"/>
      <c r="G1241" s="64" t="e">
        <f t="shared" si="414"/>
        <v>#DIV/0!</v>
      </c>
      <c r="H1241" s="228"/>
      <c r="I1241" s="64" t="e">
        <f t="shared" si="415"/>
        <v>#DIV/0!</v>
      </c>
      <c r="J1241" s="64" t="e">
        <f t="shared" si="416"/>
        <v>#DIV/0!</v>
      </c>
      <c r="K1241" s="36">
        <f t="shared" ref="K1241:K1274" si="426">E1241</f>
        <v>0</v>
      </c>
      <c r="L1241" s="24">
        <f t="shared" si="423"/>
        <v>0</v>
      </c>
      <c r="M1241" s="476"/>
    </row>
    <row r="1242" spans="1:13" s="4" customFormat="1" ht="24.75" customHeight="1" x14ac:dyDescent="0.25">
      <c r="A1242" s="721"/>
      <c r="B1242" s="430" t="s">
        <v>21</v>
      </c>
      <c r="C1242" s="430"/>
      <c r="D1242" s="36">
        <v>0</v>
      </c>
      <c r="E1242" s="36"/>
      <c r="F1242" s="36">
        <v>0</v>
      </c>
      <c r="G1242" s="60"/>
      <c r="H1242" s="228"/>
      <c r="I1242" s="60"/>
      <c r="J1242" s="64" t="e">
        <f t="shared" si="416"/>
        <v>#DIV/0!</v>
      </c>
      <c r="K1242" s="36"/>
      <c r="L1242" s="24">
        <f t="shared" si="423"/>
        <v>0</v>
      </c>
      <c r="M1242" s="476"/>
    </row>
    <row r="1243" spans="1:13" s="4" customFormat="1" ht="24.75" customHeight="1" x14ac:dyDescent="0.25">
      <c r="A1243" s="721"/>
      <c r="B1243" s="430" t="s">
        <v>41</v>
      </c>
      <c r="C1243" s="430"/>
      <c r="D1243" s="36">
        <v>11795.12</v>
      </c>
      <c r="E1243" s="36">
        <v>12115.29</v>
      </c>
      <c r="F1243" s="36">
        <v>11551.31</v>
      </c>
      <c r="G1243" s="229">
        <f t="shared" si="414"/>
        <v>0.95340000000000003</v>
      </c>
      <c r="H1243" s="36">
        <f>F1243</f>
        <v>11551.31</v>
      </c>
      <c r="I1243" s="60">
        <f t="shared" si="415"/>
        <v>0.95299999999999996</v>
      </c>
      <c r="J1243" s="94"/>
      <c r="K1243" s="36">
        <v>11551.31</v>
      </c>
      <c r="L1243" s="24">
        <f t="shared" si="423"/>
        <v>563.98</v>
      </c>
      <c r="M1243" s="476"/>
    </row>
    <row r="1244" spans="1:13" s="4" customFormat="1" x14ac:dyDescent="0.25">
      <c r="A1244" s="721"/>
      <c r="B1244" s="430" t="s">
        <v>23</v>
      </c>
      <c r="C1244" s="430"/>
      <c r="D1244" s="36"/>
      <c r="E1244" s="36"/>
      <c r="F1244" s="36"/>
      <c r="G1244" s="64" t="e">
        <f t="shared" si="414"/>
        <v>#DIV/0!</v>
      </c>
      <c r="H1244" s="432"/>
      <c r="I1244" s="64" t="e">
        <f t="shared" si="415"/>
        <v>#DIV/0!</v>
      </c>
      <c r="J1244" s="64" t="e">
        <f t="shared" si="416"/>
        <v>#DIV/0!</v>
      </c>
      <c r="K1244" s="36">
        <f t="shared" si="426"/>
        <v>0</v>
      </c>
      <c r="L1244" s="24">
        <f t="shared" si="423"/>
        <v>0</v>
      </c>
      <c r="M1244" s="476"/>
    </row>
    <row r="1245" spans="1:13" s="51" customFormat="1" ht="56.25" x14ac:dyDescent="0.25">
      <c r="A1245" s="721" t="s">
        <v>1085</v>
      </c>
      <c r="B1245" s="16" t="s">
        <v>451</v>
      </c>
      <c r="C1245" s="225" t="s">
        <v>431</v>
      </c>
      <c r="D1245" s="19">
        <f>SUM(D1246:D1249)</f>
        <v>5694.62</v>
      </c>
      <c r="E1245" s="19">
        <f>SUM(E1246:E1249)</f>
        <v>5694.62</v>
      </c>
      <c r="F1245" s="19">
        <f>SUM(F1246:F1249)</f>
        <v>4827.97</v>
      </c>
      <c r="G1245" s="90">
        <f t="shared" si="414"/>
        <v>0.84799999999999998</v>
      </c>
      <c r="H1245" s="437">
        <f>SUM(H1246:H1249)</f>
        <v>4827.97</v>
      </c>
      <c r="I1245" s="60">
        <f t="shared" si="415"/>
        <v>0.84799999999999998</v>
      </c>
      <c r="J1245" s="90">
        <f t="shared" si="416"/>
        <v>1</v>
      </c>
      <c r="K1245" s="36">
        <f>SUM(K1246:K1249)</f>
        <v>5074.5600000000004</v>
      </c>
      <c r="L1245" s="24">
        <f t="shared" si="423"/>
        <v>866.65</v>
      </c>
      <c r="M1245" s="494" t="s">
        <v>1385</v>
      </c>
    </row>
    <row r="1246" spans="1:13" s="4" customFormat="1" ht="18.75" customHeight="1" x14ac:dyDescent="0.25">
      <c r="A1246" s="721"/>
      <c r="B1246" s="430" t="s">
        <v>22</v>
      </c>
      <c r="C1246" s="430"/>
      <c r="D1246" s="36"/>
      <c r="E1246" s="36"/>
      <c r="F1246" s="36"/>
      <c r="G1246" s="64" t="e">
        <f t="shared" si="414"/>
        <v>#DIV/0!</v>
      </c>
      <c r="H1246" s="432"/>
      <c r="I1246" s="64" t="e">
        <f t="shared" si="415"/>
        <v>#DIV/0!</v>
      </c>
      <c r="J1246" s="64" t="e">
        <f t="shared" si="416"/>
        <v>#DIV/0!</v>
      </c>
      <c r="K1246" s="36">
        <f t="shared" si="426"/>
        <v>0</v>
      </c>
      <c r="L1246" s="24">
        <f t="shared" si="423"/>
        <v>0</v>
      </c>
      <c r="M1246" s="494"/>
    </row>
    <row r="1247" spans="1:13" s="4" customFormat="1" ht="18.75" customHeight="1" x14ac:dyDescent="0.25">
      <c r="A1247" s="721"/>
      <c r="B1247" s="430" t="s">
        <v>21</v>
      </c>
      <c r="C1247" s="430"/>
      <c r="D1247" s="36">
        <v>0</v>
      </c>
      <c r="E1247" s="36">
        <v>0</v>
      </c>
      <c r="F1247" s="36">
        <v>0</v>
      </c>
      <c r="G1247" s="64" t="e">
        <f t="shared" si="414"/>
        <v>#DIV/0!</v>
      </c>
      <c r="H1247" s="432"/>
      <c r="I1247" s="64" t="e">
        <f t="shared" si="415"/>
        <v>#DIV/0!</v>
      </c>
      <c r="J1247" s="64" t="e">
        <f t="shared" si="416"/>
        <v>#DIV/0!</v>
      </c>
      <c r="K1247" s="36">
        <f t="shared" si="426"/>
        <v>0</v>
      </c>
      <c r="L1247" s="24">
        <f t="shared" si="423"/>
        <v>0</v>
      </c>
      <c r="M1247" s="494"/>
    </row>
    <row r="1248" spans="1:13" s="4" customFormat="1" x14ac:dyDescent="0.25">
      <c r="A1248" s="721"/>
      <c r="B1248" s="430" t="s">
        <v>41</v>
      </c>
      <c r="C1248" s="430"/>
      <c r="D1248" s="36">
        <v>5694.62</v>
      </c>
      <c r="E1248" s="36">
        <v>5694.62</v>
      </c>
      <c r="F1248" s="36">
        <v>4827.97</v>
      </c>
      <c r="G1248" s="60">
        <f t="shared" si="414"/>
        <v>0.84799999999999998</v>
      </c>
      <c r="H1248" s="36">
        <f>F1248</f>
        <v>4827.97</v>
      </c>
      <c r="I1248" s="60">
        <f t="shared" si="415"/>
        <v>0.84799999999999998</v>
      </c>
      <c r="J1248" s="60">
        <f t="shared" si="416"/>
        <v>1</v>
      </c>
      <c r="K1248" s="36">
        <v>5074.5600000000004</v>
      </c>
      <c r="L1248" s="24">
        <f t="shared" si="423"/>
        <v>866.65</v>
      </c>
      <c r="M1248" s="494"/>
    </row>
    <row r="1249" spans="1:13" s="4" customFormat="1" x14ac:dyDescent="0.25">
      <c r="A1249" s="721"/>
      <c r="B1249" s="430" t="s">
        <v>23</v>
      </c>
      <c r="C1249" s="430"/>
      <c r="D1249" s="36"/>
      <c r="E1249" s="36"/>
      <c r="F1249" s="36"/>
      <c r="G1249" s="64" t="e">
        <f t="shared" si="414"/>
        <v>#DIV/0!</v>
      </c>
      <c r="H1249" s="432"/>
      <c r="I1249" s="64" t="e">
        <f t="shared" si="415"/>
        <v>#DIV/0!</v>
      </c>
      <c r="J1249" s="64" t="e">
        <f t="shared" si="416"/>
        <v>#DIV/0!</v>
      </c>
      <c r="K1249" s="36">
        <f t="shared" si="426"/>
        <v>0</v>
      </c>
      <c r="L1249" s="24">
        <f t="shared" si="423"/>
        <v>0</v>
      </c>
      <c r="M1249" s="494"/>
    </row>
    <row r="1250" spans="1:13" s="51" customFormat="1" ht="112.5" x14ac:dyDescent="0.25">
      <c r="A1250" s="721" t="s">
        <v>1086</v>
      </c>
      <c r="B1250" s="16" t="s">
        <v>453</v>
      </c>
      <c r="C1250" s="225" t="s">
        <v>431</v>
      </c>
      <c r="D1250" s="19">
        <f>SUM(D1251:D1254)</f>
        <v>898201.7</v>
      </c>
      <c r="E1250" s="19">
        <f>SUM(E1251:E1254)</f>
        <v>898201.7</v>
      </c>
      <c r="F1250" s="19">
        <f>SUM(F1251:F1254)</f>
        <v>831204.66</v>
      </c>
      <c r="G1250" s="90">
        <f t="shared" si="414"/>
        <v>0.92500000000000004</v>
      </c>
      <c r="H1250" s="19">
        <f>SUM(H1251:H1254)</f>
        <v>831204.66</v>
      </c>
      <c r="I1250" s="60">
        <f t="shared" si="415"/>
        <v>0.92500000000000004</v>
      </c>
      <c r="J1250" s="90">
        <f t="shared" si="416"/>
        <v>1</v>
      </c>
      <c r="K1250" s="36">
        <f>SUM(K1251:K1254)</f>
        <v>841270.8</v>
      </c>
      <c r="L1250" s="24">
        <f t="shared" si="423"/>
        <v>66997.039999999994</v>
      </c>
      <c r="M1250" s="476" t="s">
        <v>1279</v>
      </c>
    </row>
    <row r="1251" spans="1:13" s="4" customFormat="1" x14ac:dyDescent="0.25">
      <c r="A1251" s="721"/>
      <c r="B1251" s="430" t="s">
        <v>22</v>
      </c>
      <c r="C1251" s="430"/>
      <c r="D1251" s="36"/>
      <c r="E1251" s="36"/>
      <c r="F1251" s="36"/>
      <c r="G1251" s="64" t="e">
        <f t="shared" si="414"/>
        <v>#DIV/0!</v>
      </c>
      <c r="H1251" s="432"/>
      <c r="I1251" s="64" t="e">
        <f t="shared" si="415"/>
        <v>#DIV/0!</v>
      </c>
      <c r="J1251" s="60"/>
      <c r="K1251" s="36">
        <f t="shared" si="426"/>
        <v>0</v>
      </c>
      <c r="L1251" s="24">
        <f t="shared" si="423"/>
        <v>0</v>
      </c>
      <c r="M1251" s="476"/>
    </row>
    <row r="1252" spans="1:13" s="4" customFormat="1" x14ac:dyDescent="0.25">
      <c r="A1252" s="721"/>
      <c r="B1252" s="430" t="s">
        <v>21</v>
      </c>
      <c r="C1252" s="430"/>
      <c r="D1252" s="36">
        <v>1859.2</v>
      </c>
      <c r="E1252" s="36">
        <v>1859.2</v>
      </c>
      <c r="F1252" s="36">
        <v>1859.2</v>
      </c>
      <c r="G1252" s="229">
        <f t="shared" si="414"/>
        <v>1</v>
      </c>
      <c r="H1252" s="36">
        <v>1859.2</v>
      </c>
      <c r="I1252" s="60">
        <f t="shared" si="415"/>
        <v>1</v>
      </c>
      <c r="J1252" s="60">
        <f t="shared" si="416"/>
        <v>1</v>
      </c>
      <c r="K1252" s="36">
        <f t="shared" si="426"/>
        <v>1859.2</v>
      </c>
      <c r="L1252" s="24">
        <f t="shared" si="423"/>
        <v>0</v>
      </c>
      <c r="M1252" s="476"/>
    </row>
    <row r="1253" spans="1:13" s="4" customFormat="1" x14ac:dyDescent="0.25">
      <c r="A1253" s="721"/>
      <c r="B1253" s="430" t="s">
        <v>41</v>
      </c>
      <c r="C1253" s="430"/>
      <c r="D1253" s="36">
        <v>896342.5</v>
      </c>
      <c r="E1253" s="36">
        <v>896342.5</v>
      </c>
      <c r="F1253" s="36">
        <v>829345.46</v>
      </c>
      <c r="G1253" s="60">
        <f t="shared" si="414"/>
        <v>0.92500000000000004</v>
      </c>
      <c r="H1253" s="36">
        <f>F1253</f>
        <v>829345.46</v>
      </c>
      <c r="I1253" s="60">
        <f t="shared" si="415"/>
        <v>0.92500000000000004</v>
      </c>
      <c r="J1253" s="60">
        <f t="shared" si="416"/>
        <v>1</v>
      </c>
      <c r="K1253" s="36">
        <v>839411.6</v>
      </c>
      <c r="L1253" s="24">
        <f t="shared" si="423"/>
        <v>66997.039999999994</v>
      </c>
      <c r="M1253" s="476"/>
    </row>
    <row r="1254" spans="1:13" s="4" customFormat="1" x14ac:dyDescent="0.25">
      <c r="A1254" s="721"/>
      <c r="B1254" s="430" t="s">
        <v>23</v>
      </c>
      <c r="C1254" s="430"/>
      <c r="D1254" s="36"/>
      <c r="E1254" s="36"/>
      <c r="F1254" s="36"/>
      <c r="G1254" s="64" t="e">
        <f t="shared" si="414"/>
        <v>#DIV/0!</v>
      </c>
      <c r="H1254" s="432"/>
      <c r="I1254" s="64" t="e">
        <f t="shared" si="415"/>
        <v>#DIV/0!</v>
      </c>
      <c r="J1254" s="64" t="e">
        <f t="shared" si="416"/>
        <v>#DIV/0!</v>
      </c>
      <c r="K1254" s="36">
        <f t="shared" si="426"/>
        <v>0</v>
      </c>
      <c r="L1254" s="24">
        <f t="shared" si="423"/>
        <v>0</v>
      </c>
      <c r="M1254" s="476"/>
    </row>
    <row r="1255" spans="1:13" s="51" customFormat="1" ht="42.75" customHeight="1" x14ac:dyDescent="0.25">
      <c r="A1255" s="715" t="s">
        <v>199</v>
      </c>
      <c r="B1255" s="222" t="s">
        <v>904</v>
      </c>
      <c r="C1255" s="230" t="s">
        <v>430</v>
      </c>
      <c r="D1255" s="54">
        <f>SUM(D1256:D1259)</f>
        <v>763683.6</v>
      </c>
      <c r="E1255" s="54">
        <f t="shared" ref="E1255:F1255" si="427">SUM(E1256:E1259)</f>
        <v>763683.6</v>
      </c>
      <c r="F1255" s="54">
        <f t="shared" si="427"/>
        <v>742588.8</v>
      </c>
      <c r="G1255" s="91">
        <f t="shared" si="414"/>
        <v>0.97199999999999998</v>
      </c>
      <c r="H1255" s="54">
        <f>SUM(H1256:H1258)</f>
        <v>742588.8</v>
      </c>
      <c r="I1255" s="91">
        <f t="shared" si="415"/>
        <v>0.97199999999999998</v>
      </c>
      <c r="J1255" s="91">
        <f t="shared" si="416"/>
        <v>1</v>
      </c>
      <c r="K1255" s="54">
        <f t="shared" si="426"/>
        <v>763683.6</v>
      </c>
      <c r="L1255" s="24">
        <f t="shared" si="423"/>
        <v>21094.799999999999</v>
      </c>
      <c r="M1255" s="522"/>
    </row>
    <row r="1256" spans="1:13" s="4" customFormat="1" x14ac:dyDescent="0.25">
      <c r="A1256" s="715"/>
      <c r="B1256" s="224" t="s">
        <v>22</v>
      </c>
      <c r="C1256" s="224"/>
      <c r="D1256" s="36">
        <f>D1261+D1266+D1271</f>
        <v>0</v>
      </c>
      <c r="E1256" s="36">
        <f t="shared" ref="E1256:F1256" si="428">E1261+E1266+E1271</f>
        <v>0</v>
      </c>
      <c r="F1256" s="36">
        <f t="shared" si="428"/>
        <v>0</v>
      </c>
      <c r="G1256" s="64" t="e">
        <f t="shared" si="414"/>
        <v>#DIV/0!</v>
      </c>
      <c r="H1256" s="36">
        <f t="shared" ref="H1256:H1259" si="429">H1261+H1266+H1271</f>
        <v>0</v>
      </c>
      <c r="I1256" s="64" t="e">
        <f t="shared" si="415"/>
        <v>#DIV/0!</v>
      </c>
      <c r="J1256" s="64" t="e">
        <f t="shared" si="416"/>
        <v>#DIV/0!</v>
      </c>
      <c r="K1256" s="36">
        <f t="shared" si="426"/>
        <v>0</v>
      </c>
      <c r="L1256" s="24">
        <f t="shared" si="423"/>
        <v>0</v>
      </c>
      <c r="M1256" s="522"/>
    </row>
    <row r="1257" spans="1:13" s="4" customFormat="1" x14ac:dyDescent="0.25">
      <c r="A1257" s="715"/>
      <c r="B1257" s="224" t="s">
        <v>21</v>
      </c>
      <c r="C1257" s="224"/>
      <c r="D1257" s="36">
        <f t="shared" ref="D1257:F1259" si="430">D1262+D1267+D1272</f>
        <v>0</v>
      </c>
      <c r="E1257" s="36">
        <f t="shared" si="430"/>
        <v>0</v>
      </c>
      <c r="F1257" s="36">
        <f t="shared" si="430"/>
        <v>0</v>
      </c>
      <c r="G1257" s="64" t="e">
        <f t="shared" si="414"/>
        <v>#DIV/0!</v>
      </c>
      <c r="H1257" s="36">
        <f t="shared" si="429"/>
        <v>0</v>
      </c>
      <c r="I1257" s="64" t="e">
        <f t="shared" si="415"/>
        <v>#DIV/0!</v>
      </c>
      <c r="J1257" s="64" t="e">
        <f t="shared" si="416"/>
        <v>#DIV/0!</v>
      </c>
      <c r="K1257" s="36">
        <f t="shared" si="426"/>
        <v>0</v>
      </c>
      <c r="L1257" s="24">
        <f t="shared" si="423"/>
        <v>0</v>
      </c>
      <c r="M1257" s="522"/>
    </row>
    <row r="1258" spans="1:13" s="4" customFormat="1" x14ac:dyDescent="0.25">
      <c r="A1258" s="715"/>
      <c r="B1258" s="224" t="s">
        <v>41</v>
      </c>
      <c r="C1258" s="224"/>
      <c r="D1258" s="36">
        <f t="shared" si="430"/>
        <v>761497.1</v>
      </c>
      <c r="E1258" s="36">
        <f t="shared" si="430"/>
        <v>761497.1</v>
      </c>
      <c r="F1258" s="36">
        <f>F1263+F1268+F1273</f>
        <v>742588.8</v>
      </c>
      <c r="G1258" s="60">
        <f t="shared" si="414"/>
        <v>0.97499999999999998</v>
      </c>
      <c r="H1258" s="36">
        <f t="shared" si="429"/>
        <v>742588.8</v>
      </c>
      <c r="I1258" s="60">
        <f t="shared" ref="I1258:I1274" si="431">H1258/E1258</f>
        <v>0.97499999999999998</v>
      </c>
      <c r="J1258" s="60">
        <f t="shared" si="416"/>
        <v>1</v>
      </c>
      <c r="K1258" s="36">
        <f t="shared" si="426"/>
        <v>761497.1</v>
      </c>
      <c r="L1258" s="24">
        <f t="shared" si="423"/>
        <v>18908.3</v>
      </c>
      <c r="M1258" s="522"/>
    </row>
    <row r="1259" spans="1:13" s="4" customFormat="1" ht="18.75" customHeight="1" x14ac:dyDescent="0.25">
      <c r="A1259" s="715"/>
      <c r="B1259" s="224" t="s">
        <v>23</v>
      </c>
      <c r="C1259" s="224"/>
      <c r="D1259" s="36">
        <f t="shared" si="430"/>
        <v>2186.5</v>
      </c>
      <c r="E1259" s="36">
        <f t="shared" si="430"/>
        <v>2186.5</v>
      </c>
      <c r="F1259" s="36">
        <f t="shared" si="430"/>
        <v>0</v>
      </c>
      <c r="G1259" s="64">
        <f t="shared" si="414"/>
        <v>0</v>
      </c>
      <c r="H1259" s="21" t="e">
        <f t="shared" si="429"/>
        <v>#VALUE!</v>
      </c>
      <c r="I1259" s="64" t="e">
        <f t="shared" si="431"/>
        <v>#VALUE!</v>
      </c>
      <c r="J1259" s="64" t="e">
        <f t="shared" si="416"/>
        <v>#VALUE!</v>
      </c>
      <c r="K1259" s="36">
        <f t="shared" si="426"/>
        <v>2186.5</v>
      </c>
      <c r="L1259" s="24" t="e">
        <f t="shared" si="423"/>
        <v>#VALUE!</v>
      </c>
      <c r="M1259" s="522"/>
    </row>
    <row r="1260" spans="1:13" s="51" customFormat="1" ht="75" x14ac:dyDescent="0.25">
      <c r="A1260" s="721" t="s">
        <v>200</v>
      </c>
      <c r="B1260" s="16" t="s">
        <v>454</v>
      </c>
      <c r="C1260" s="225" t="s">
        <v>431</v>
      </c>
      <c r="D1260" s="19">
        <f>SUM(D1261:D1264)</f>
        <v>718512.5</v>
      </c>
      <c r="E1260" s="19">
        <f>SUM(E1261:E1264)</f>
        <v>718512.5</v>
      </c>
      <c r="F1260" s="19">
        <f>SUM(F1261:F1264)</f>
        <v>700324.51</v>
      </c>
      <c r="G1260" s="90">
        <f t="shared" si="414"/>
        <v>0.97499999999999998</v>
      </c>
      <c r="H1260" s="36">
        <f>SUM(H1261:H1264)</f>
        <v>700324.51</v>
      </c>
      <c r="I1260" s="60">
        <f t="shared" si="431"/>
        <v>0.97499999999999998</v>
      </c>
      <c r="J1260" s="90">
        <f t="shared" si="416"/>
        <v>1</v>
      </c>
      <c r="K1260" s="36">
        <f t="shared" si="426"/>
        <v>718512.5</v>
      </c>
      <c r="L1260" s="24">
        <f t="shared" si="423"/>
        <v>18187.990000000002</v>
      </c>
      <c r="M1260" s="494" t="s">
        <v>1278</v>
      </c>
    </row>
    <row r="1261" spans="1:13" s="4" customFormat="1" x14ac:dyDescent="0.25">
      <c r="A1261" s="721"/>
      <c r="B1261" s="430" t="s">
        <v>22</v>
      </c>
      <c r="C1261" s="430"/>
      <c r="D1261" s="36"/>
      <c r="E1261" s="36"/>
      <c r="F1261" s="36"/>
      <c r="G1261" s="64" t="e">
        <f t="shared" si="414"/>
        <v>#DIV/0!</v>
      </c>
      <c r="H1261" s="432"/>
      <c r="I1261" s="64" t="e">
        <f t="shared" si="431"/>
        <v>#DIV/0!</v>
      </c>
      <c r="J1261" s="64" t="e">
        <f t="shared" si="416"/>
        <v>#DIV/0!</v>
      </c>
      <c r="K1261" s="36">
        <f t="shared" si="426"/>
        <v>0</v>
      </c>
      <c r="L1261" s="24">
        <f t="shared" si="423"/>
        <v>0</v>
      </c>
      <c r="M1261" s="494"/>
    </row>
    <row r="1262" spans="1:13" s="4" customFormat="1" x14ac:dyDescent="0.25">
      <c r="A1262" s="721"/>
      <c r="B1262" s="430" t="s">
        <v>21</v>
      </c>
      <c r="C1262" s="430"/>
      <c r="D1262" s="36">
        <v>0</v>
      </c>
      <c r="E1262" s="36">
        <v>0</v>
      </c>
      <c r="F1262" s="36">
        <v>0</v>
      </c>
      <c r="G1262" s="64" t="e">
        <f t="shared" si="414"/>
        <v>#DIV/0!</v>
      </c>
      <c r="H1262" s="432"/>
      <c r="I1262" s="64" t="e">
        <f t="shared" si="431"/>
        <v>#DIV/0!</v>
      </c>
      <c r="J1262" s="64" t="e">
        <f t="shared" si="416"/>
        <v>#DIV/0!</v>
      </c>
      <c r="K1262" s="36">
        <f t="shared" si="426"/>
        <v>0</v>
      </c>
      <c r="L1262" s="24">
        <f t="shared" si="423"/>
        <v>0</v>
      </c>
      <c r="M1262" s="494"/>
    </row>
    <row r="1263" spans="1:13" s="4" customFormat="1" x14ac:dyDescent="0.25">
      <c r="A1263" s="721"/>
      <c r="B1263" s="430" t="s">
        <v>41</v>
      </c>
      <c r="C1263" s="430"/>
      <c r="D1263" s="36">
        <v>718512.5</v>
      </c>
      <c r="E1263" s="36">
        <v>718512.5</v>
      </c>
      <c r="F1263" s="36">
        <v>700324.51</v>
      </c>
      <c r="G1263" s="60">
        <f t="shared" si="414"/>
        <v>0.97499999999999998</v>
      </c>
      <c r="H1263" s="36">
        <f>F1263</f>
        <v>700324.51</v>
      </c>
      <c r="I1263" s="60">
        <f t="shared" si="431"/>
        <v>0.97499999999999998</v>
      </c>
      <c r="J1263" s="60">
        <f t="shared" si="416"/>
        <v>1</v>
      </c>
      <c r="K1263" s="36">
        <v>701963.98</v>
      </c>
      <c r="L1263" s="24">
        <f t="shared" si="423"/>
        <v>18187.990000000002</v>
      </c>
      <c r="M1263" s="494"/>
    </row>
    <row r="1264" spans="1:13" s="4" customFormat="1" x14ac:dyDescent="0.25">
      <c r="A1264" s="721"/>
      <c r="B1264" s="430" t="s">
        <v>23</v>
      </c>
      <c r="C1264" s="430"/>
      <c r="D1264" s="36"/>
      <c r="E1264" s="36"/>
      <c r="F1264" s="36"/>
      <c r="G1264" s="64" t="e">
        <f t="shared" si="414"/>
        <v>#DIV/0!</v>
      </c>
      <c r="H1264" s="432" t="s">
        <v>895</v>
      </c>
      <c r="I1264" s="64" t="e">
        <f t="shared" si="431"/>
        <v>#VALUE!</v>
      </c>
      <c r="J1264" s="64" t="e">
        <f t="shared" si="416"/>
        <v>#VALUE!</v>
      </c>
      <c r="K1264" s="36">
        <f t="shared" si="426"/>
        <v>0</v>
      </c>
      <c r="L1264" s="24" t="e">
        <f t="shared" si="423"/>
        <v>#VALUE!</v>
      </c>
      <c r="M1264" s="494"/>
    </row>
    <row r="1265" spans="1:13" s="6" customFormat="1" ht="78" customHeight="1" x14ac:dyDescent="0.25">
      <c r="A1265" s="721" t="s">
        <v>455</v>
      </c>
      <c r="B1265" s="16" t="s">
        <v>456</v>
      </c>
      <c r="C1265" s="225" t="s">
        <v>431</v>
      </c>
      <c r="D1265" s="19">
        <f>SUM(D1266:D1269)</f>
        <v>1632.8</v>
      </c>
      <c r="E1265" s="19">
        <f>SUM(E1266:E1269)</f>
        <v>1632.8</v>
      </c>
      <c r="F1265" s="19">
        <f>SUM(F1266:F1269)</f>
        <v>912.49</v>
      </c>
      <c r="G1265" s="90">
        <f t="shared" si="414"/>
        <v>0.55900000000000005</v>
      </c>
      <c r="H1265" s="437">
        <f>SUM(H1266:H1269)</f>
        <v>912.49</v>
      </c>
      <c r="I1265" s="60">
        <f t="shared" si="431"/>
        <v>0.55900000000000005</v>
      </c>
      <c r="J1265" s="90">
        <f t="shared" si="416"/>
        <v>1</v>
      </c>
      <c r="K1265" s="36">
        <f t="shared" si="426"/>
        <v>1632.8</v>
      </c>
      <c r="L1265" s="24">
        <f t="shared" si="423"/>
        <v>720.31</v>
      </c>
      <c r="M1265" s="494" t="s">
        <v>1127</v>
      </c>
    </row>
    <row r="1266" spans="1:13" s="4" customFormat="1" x14ac:dyDescent="0.25">
      <c r="A1266" s="721"/>
      <c r="B1266" s="430" t="s">
        <v>22</v>
      </c>
      <c r="C1266" s="430"/>
      <c r="D1266" s="36"/>
      <c r="E1266" s="36"/>
      <c r="F1266" s="36"/>
      <c r="G1266" s="64" t="e">
        <f t="shared" si="414"/>
        <v>#DIV/0!</v>
      </c>
      <c r="H1266" s="432"/>
      <c r="I1266" s="64" t="e">
        <f t="shared" si="431"/>
        <v>#DIV/0!</v>
      </c>
      <c r="J1266" s="64" t="e">
        <f t="shared" si="416"/>
        <v>#DIV/0!</v>
      </c>
      <c r="K1266" s="36">
        <f t="shared" si="426"/>
        <v>0</v>
      </c>
      <c r="L1266" s="24">
        <f t="shared" si="423"/>
        <v>0</v>
      </c>
      <c r="M1266" s="494"/>
    </row>
    <row r="1267" spans="1:13" s="4" customFormat="1" x14ac:dyDescent="0.25">
      <c r="A1267" s="721"/>
      <c r="B1267" s="430" t="s">
        <v>21</v>
      </c>
      <c r="C1267" s="430"/>
      <c r="D1267" s="36">
        <v>0</v>
      </c>
      <c r="E1267" s="36">
        <v>0</v>
      </c>
      <c r="F1267" s="36">
        <v>0</v>
      </c>
      <c r="G1267" s="64" t="e">
        <f t="shared" si="414"/>
        <v>#DIV/0!</v>
      </c>
      <c r="H1267" s="432"/>
      <c r="I1267" s="64" t="e">
        <f t="shared" si="431"/>
        <v>#DIV/0!</v>
      </c>
      <c r="J1267" s="64" t="e">
        <f t="shared" si="416"/>
        <v>#DIV/0!</v>
      </c>
      <c r="K1267" s="36">
        <f t="shared" si="426"/>
        <v>0</v>
      </c>
      <c r="L1267" s="24">
        <f t="shared" si="423"/>
        <v>0</v>
      </c>
      <c r="M1267" s="494"/>
    </row>
    <row r="1268" spans="1:13" s="4" customFormat="1" x14ac:dyDescent="0.25">
      <c r="A1268" s="721"/>
      <c r="B1268" s="430" t="s">
        <v>41</v>
      </c>
      <c r="C1268" s="430"/>
      <c r="D1268" s="36">
        <v>1632.8</v>
      </c>
      <c r="E1268" s="36">
        <v>1632.8</v>
      </c>
      <c r="F1268" s="36">
        <v>912.49</v>
      </c>
      <c r="G1268" s="60">
        <f t="shared" si="414"/>
        <v>0.55900000000000005</v>
      </c>
      <c r="H1268" s="36">
        <v>912.49</v>
      </c>
      <c r="I1268" s="60">
        <f t="shared" si="431"/>
        <v>0.55900000000000005</v>
      </c>
      <c r="J1268" s="60">
        <f t="shared" si="416"/>
        <v>1</v>
      </c>
      <c r="K1268" s="36">
        <v>912.49</v>
      </c>
      <c r="L1268" s="24">
        <f t="shared" si="423"/>
        <v>720.31</v>
      </c>
      <c r="M1268" s="494"/>
    </row>
    <row r="1269" spans="1:13" s="4" customFormat="1" x14ac:dyDescent="0.25">
      <c r="A1269" s="721"/>
      <c r="B1269" s="430" t="s">
        <v>23</v>
      </c>
      <c r="C1269" s="430"/>
      <c r="D1269" s="36"/>
      <c r="E1269" s="36"/>
      <c r="F1269" s="36"/>
      <c r="G1269" s="64" t="e">
        <f t="shared" si="414"/>
        <v>#DIV/0!</v>
      </c>
      <c r="H1269" s="432"/>
      <c r="I1269" s="64" t="e">
        <f t="shared" si="431"/>
        <v>#DIV/0!</v>
      </c>
      <c r="J1269" s="64" t="e">
        <f t="shared" si="416"/>
        <v>#DIV/0!</v>
      </c>
      <c r="K1269" s="36">
        <f t="shared" si="426"/>
        <v>0</v>
      </c>
      <c r="L1269" s="24">
        <f t="shared" si="423"/>
        <v>0</v>
      </c>
      <c r="M1269" s="494"/>
    </row>
    <row r="1270" spans="1:13" s="51" customFormat="1" ht="37.5" x14ac:dyDescent="0.25">
      <c r="A1270" s="721" t="s">
        <v>457</v>
      </c>
      <c r="B1270" s="16" t="s">
        <v>458</v>
      </c>
      <c r="C1270" s="225" t="s">
        <v>431</v>
      </c>
      <c r="D1270" s="19">
        <f>SUM(D1271:D1274)</f>
        <v>43538.3</v>
      </c>
      <c r="E1270" s="19">
        <f>SUM(E1271:E1274)</f>
        <v>43538.3</v>
      </c>
      <c r="F1270" s="19">
        <f>SUM(F1271:F1274)</f>
        <v>41351.800000000003</v>
      </c>
      <c r="G1270" s="90">
        <f t="shared" si="414"/>
        <v>0.95</v>
      </c>
      <c r="H1270" s="19">
        <f>SUM(H1271:H1274)</f>
        <v>41351.800000000003</v>
      </c>
      <c r="I1270" s="60">
        <f t="shared" si="431"/>
        <v>0.95</v>
      </c>
      <c r="J1270" s="98">
        <f t="shared" si="416"/>
        <v>1</v>
      </c>
      <c r="K1270" s="36">
        <f t="shared" si="426"/>
        <v>43538.3</v>
      </c>
      <c r="L1270" s="24">
        <f t="shared" si="423"/>
        <v>2186.5</v>
      </c>
      <c r="M1270" s="478" t="s">
        <v>1413</v>
      </c>
    </row>
    <row r="1271" spans="1:13" s="4" customFormat="1" x14ac:dyDescent="0.25">
      <c r="A1271" s="721"/>
      <c r="B1271" s="430" t="s">
        <v>22</v>
      </c>
      <c r="C1271" s="430"/>
      <c r="D1271" s="36"/>
      <c r="E1271" s="36"/>
      <c r="F1271" s="36"/>
      <c r="G1271" s="64" t="e">
        <f t="shared" si="414"/>
        <v>#DIV/0!</v>
      </c>
      <c r="H1271" s="455"/>
      <c r="I1271" s="64" t="e">
        <f t="shared" si="431"/>
        <v>#DIV/0!</v>
      </c>
      <c r="J1271" s="64" t="e">
        <f t="shared" si="416"/>
        <v>#DIV/0!</v>
      </c>
      <c r="K1271" s="36">
        <f t="shared" si="426"/>
        <v>0</v>
      </c>
      <c r="L1271" s="24">
        <f t="shared" si="423"/>
        <v>0</v>
      </c>
      <c r="M1271" s="479"/>
    </row>
    <row r="1272" spans="1:13" s="4" customFormat="1" x14ac:dyDescent="0.25">
      <c r="A1272" s="721"/>
      <c r="B1272" s="430" t="s">
        <v>21</v>
      </c>
      <c r="C1272" s="430"/>
      <c r="D1272" s="36">
        <v>0</v>
      </c>
      <c r="E1272" s="36">
        <v>0</v>
      </c>
      <c r="F1272" s="36">
        <v>0</v>
      </c>
      <c r="G1272" s="64" t="e">
        <f t="shared" si="414"/>
        <v>#DIV/0!</v>
      </c>
      <c r="H1272" s="455"/>
      <c r="I1272" s="64" t="e">
        <f t="shared" si="431"/>
        <v>#DIV/0!</v>
      </c>
      <c r="J1272" s="64" t="e">
        <f t="shared" si="416"/>
        <v>#DIV/0!</v>
      </c>
      <c r="K1272" s="36">
        <f t="shared" si="426"/>
        <v>0</v>
      </c>
      <c r="L1272" s="24">
        <f t="shared" si="423"/>
        <v>0</v>
      </c>
      <c r="M1272" s="479"/>
    </row>
    <row r="1273" spans="1:13" s="4" customFormat="1" x14ac:dyDescent="0.25">
      <c r="A1273" s="721"/>
      <c r="B1273" s="430" t="s">
        <v>41</v>
      </c>
      <c r="C1273" s="430"/>
      <c r="D1273" s="36">
        <v>41351.800000000003</v>
      </c>
      <c r="E1273" s="36">
        <v>41351.800000000003</v>
      </c>
      <c r="F1273" s="36">
        <v>41351.800000000003</v>
      </c>
      <c r="G1273" s="60">
        <f t="shared" si="414"/>
        <v>1</v>
      </c>
      <c r="H1273" s="36">
        <v>41351.800000000003</v>
      </c>
      <c r="I1273" s="60">
        <f t="shared" si="431"/>
        <v>1</v>
      </c>
      <c r="J1273" s="60">
        <f t="shared" si="416"/>
        <v>1</v>
      </c>
      <c r="K1273" s="36">
        <f t="shared" si="426"/>
        <v>41351.800000000003</v>
      </c>
      <c r="L1273" s="24">
        <f t="shared" si="423"/>
        <v>0</v>
      </c>
      <c r="M1273" s="479"/>
    </row>
    <row r="1274" spans="1:13" s="4" customFormat="1" x14ac:dyDescent="0.25">
      <c r="A1274" s="721"/>
      <c r="B1274" s="430" t="s">
        <v>23</v>
      </c>
      <c r="C1274" s="430"/>
      <c r="D1274" s="36">
        <v>2186.5</v>
      </c>
      <c r="E1274" s="36">
        <v>2186.5</v>
      </c>
      <c r="F1274" s="36"/>
      <c r="G1274" s="64">
        <f t="shared" ref="G1274" si="432">F1274/E1274</f>
        <v>0</v>
      </c>
      <c r="H1274" s="455"/>
      <c r="I1274" s="64">
        <f t="shared" si="431"/>
        <v>0</v>
      </c>
      <c r="J1274" s="64" t="e">
        <f t="shared" ref="J1274" si="433">H1274/F1274</f>
        <v>#DIV/0!</v>
      </c>
      <c r="K1274" s="36">
        <f t="shared" si="426"/>
        <v>2186.5</v>
      </c>
      <c r="L1274" s="24">
        <f t="shared" si="423"/>
        <v>2186.5</v>
      </c>
      <c r="M1274" s="480"/>
    </row>
    <row r="1275" spans="1:13" s="63" customFormat="1" ht="72.75" customHeight="1" x14ac:dyDescent="0.25">
      <c r="A1275" s="766" t="s">
        <v>45</v>
      </c>
      <c r="B1275" s="152" t="s">
        <v>459</v>
      </c>
      <c r="C1275" s="150" t="s">
        <v>429</v>
      </c>
      <c r="D1275" s="29">
        <f>SUM(D1276:D1279)</f>
        <v>796829.09</v>
      </c>
      <c r="E1275" s="29">
        <f>SUM(E1276:E1279)</f>
        <v>795176.19</v>
      </c>
      <c r="F1275" s="29">
        <f t="shared" ref="F1275:H1275" si="434">SUM(F1276:F1279)</f>
        <v>788592.96</v>
      </c>
      <c r="G1275" s="213">
        <f>F1275/E1275</f>
        <v>0.99170000000000003</v>
      </c>
      <c r="H1275" s="29">
        <f t="shared" si="434"/>
        <v>788577.3</v>
      </c>
      <c r="I1275" s="213">
        <f>H1275/E1275</f>
        <v>0.99170000000000003</v>
      </c>
      <c r="J1275" s="100">
        <f>H1275/F1275</f>
        <v>1</v>
      </c>
      <c r="K1275" s="29">
        <f>SUM(K1276:K1279)</f>
        <v>791357.85</v>
      </c>
      <c r="L1275" s="30">
        <f t="shared" si="423"/>
        <v>6598.89</v>
      </c>
      <c r="M1275" s="523"/>
    </row>
    <row r="1276" spans="1:13" s="62" customFormat="1" x14ac:dyDescent="0.25">
      <c r="A1276" s="766"/>
      <c r="B1276" s="151" t="s">
        <v>22</v>
      </c>
      <c r="C1276" s="151"/>
      <c r="D1276" s="30">
        <f t="shared" ref="D1276:E1278" si="435">D1281+D1311+D1331+D1341</f>
        <v>0</v>
      </c>
      <c r="E1276" s="30">
        <f t="shared" si="435"/>
        <v>0</v>
      </c>
      <c r="F1276" s="30">
        <f>F1281+F1311+F1331</f>
        <v>0</v>
      </c>
      <c r="G1276" s="102" t="e">
        <f>F1276/E1276</f>
        <v>#DIV/0!</v>
      </c>
      <c r="H1276" s="30">
        <f>H1281+H1311+H1331</f>
        <v>0</v>
      </c>
      <c r="I1276" s="102" t="e">
        <f t="shared" ref="I1276:I1314" si="436">H1276/E1276</f>
        <v>#DIV/0!</v>
      </c>
      <c r="J1276" s="102" t="e">
        <f>H1276/F1276</f>
        <v>#DIV/0!</v>
      </c>
      <c r="K1276" s="30">
        <f t="shared" ref="K1276:K1279" si="437">K1281+K1311+K1331</f>
        <v>0</v>
      </c>
      <c r="L1276" s="30">
        <f t="shared" si="423"/>
        <v>0</v>
      </c>
      <c r="M1276" s="523"/>
    </row>
    <row r="1277" spans="1:13" s="62" customFormat="1" x14ac:dyDescent="0.25">
      <c r="A1277" s="766"/>
      <c r="B1277" s="151" t="s">
        <v>21</v>
      </c>
      <c r="C1277" s="151"/>
      <c r="D1277" s="30">
        <f t="shared" si="435"/>
        <v>696086.5</v>
      </c>
      <c r="E1277" s="30">
        <f t="shared" si="435"/>
        <v>694433.6</v>
      </c>
      <c r="F1277" s="30">
        <f>F1282+F1312+F1332</f>
        <v>694433.43</v>
      </c>
      <c r="G1277" s="103">
        <f>F1277/E1277</f>
        <v>1</v>
      </c>
      <c r="H1277" s="30">
        <f>H1282+H1312+H1332</f>
        <v>694417.77</v>
      </c>
      <c r="I1277" s="103">
        <f t="shared" si="436"/>
        <v>1</v>
      </c>
      <c r="J1277" s="113">
        <f>H1277/F1277</f>
        <v>1</v>
      </c>
      <c r="K1277" s="30">
        <f t="shared" si="437"/>
        <v>694417.77</v>
      </c>
      <c r="L1277" s="30">
        <f t="shared" si="423"/>
        <v>15.83</v>
      </c>
      <c r="M1277" s="523"/>
    </row>
    <row r="1278" spans="1:13" s="62" customFormat="1" x14ac:dyDescent="0.25">
      <c r="A1278" s="766"/>
      <c r="B1278" s="151" t="s">
        <v>41</v>
      </c>
      <c r="C1278" s="151"/>
      <c r="D1278" s="30">
        <f t="shared" si="435"/>
        <v>100742.59</v>
      </c>
      <c r="E1278" s="30">
        <f t="shared" si="435"/>
        <v>100742.59</v>
      </c>
      <c r="F1278" s="30">
        <f>F1283+F1313+F1333</f>
        <v>94159.53</v>
      </c>
      <c r="G1278" s="103">
        <f>F1278/E1278</f>
        <v>0.93500000000000005</v>
      </c>
      <c r="H1278" s="30">
        <f>H1283+H1313+H1333</f>
        <v>94159.53</v>
      </c>
      <c r="I1278" s="103">
        <f t="shared" si="436"/>
        <v>0.93500000000000005</v>
      </c>
      <c r="J1278" s="103">
        <f>H1278/F1278</f>
        <v>1</v>
      </c>
      <c r="K1278" s="30">
        <f t="shared" si="437"/>
        <v>96940.08</v>
      </c>
      <c r="L1278" s="30">
        <f t="shared" si="423"/>
        <v>6583.06</v>
      </c>
      <c r="M1278" s="523"/>
    </row>
    <row r="1279" spans="1:13" s="62" customFormat="1" x14ac:dyDescent="0.25">
      <c r="A1279" s="766"/>
      <c r="B1279" s="151" t="s">
        <v>23</v>
      </c>
      <c r="C1279" s="151"/>
      <c r="D1279" s="30">
        <f>D1284+D1314+D1334</f>
        <v>0</v>
      </c>
      <c r="E1279" s="30">
        <f>E1284+E1314+E1334</f>
        <v>0</v>
      </c>
      <c r="F1279" s="30">
        <f>F1284+F1314+F1334</f>
        <v>0</v>
      </c>
      <c r="G1279" s="103"/>
      <c r="H1279" s="30">
        <f>H1284+H1314+H1334</f>
        <v>0</v>
      </c>
      <c r="I1279" s="102" t="e">
        <f t="shared" si="436"/>
        <v>#DIV/0!</v>
      </c>
      <c r="J1279" s="102"/>
      <c r="K1279" s="30">
        <f t="shared" si="437"/>
        <v>0</v>
      </c>
      <c r="L1279" s="30">
        <f t="shared" si="423"/>
        <v>0</v>
      </c>
      <c r="M1279" s="523"/>
    </row>
    <row r="1280" spans="1:13" s="63" customFormat="1" ht="99.75" customHeight="1" x14ac:dyDescent="0.25">
      <c r="A1280" s="651" t="s">
        <v>320</v>
      </c>
      <c r="B1280" s="155" t="s">
        <v>321</v>
      </c>
      <c r="C1280" s="145" t="s">
        <v>430</v>
      </c>
      <c r="D1280" s="55">
        <f>SUM(D1281:D1284)</f>
        <v>671454.73</v>
      </c>
      <c r="E1280" s="55">
        <f>E1285+E1290+E1295+E1300+E1305</f>
        <v>669801.82999999996</v>
      </c>
      <c r="F1280" s="55">
        <f>F1285+F1290+F1295+F1300+F1305</f>
        <v>663404.52</v>
      </c>
      <c r="G1280" s="212">
        <f>F1280/E1280</f>
        <v>0.99039999999999995</v>
      </c>
      <c r="H1280" s="55">
        <f>H1285+H1290+H1295+H1300+H1305</f>
        <v>663404.52</v>
      </c>
      <c r="I1280" s="212">
        <f t="shared" si="436"/>
        <v>0.99039999999999995</v>
      </c>
      <c r="J1280" s="95">
        <f>H1280/F1280</f>
        <v>1</v>
      </c>
      <c r="K1280" s="55">
        <f>SUM(K1281:K1284)</f>
        <v>666185.06999999995</v>
      </c>
      <c r="L1280" s="24">
        <f t="shared" si="423"/>
        <v>6397.31</v>
      </c>
      <c r="M1280" s="503"/>
    </row>
    <row r="1281" spans="1:13" s="62" customFormat="1" x14ac:dyDescent="0.25">
      <c r="A1281" s="651"/>
      <c r="B1281" s="146" t="s">
        <v>22</v>
      </c>
      <c r="C1281" s="146"/>
      <c r="D1281" s="24"/>
      <c r="E1281" s="24"/>
      <c r="F1281" s="24"/>
      <c r="G1281" s="78" t="e">
        <f>F1281/E1281</f>
        <v>#DIV/0!</v>
      </c>
      <c r="H1281" s="24"/>
      <c r="I1281" s="78" t="e">
        <f t="shared" si="436"/>
        <v>#DIV/0!</v>
      </c>
      <c r="J1281" s="78"/>
      <c r="K1281" s="24">
        <f t="shared" ref="K1281:K1284" si="438">K1286+K1291+K1296+K1301+K1306</f>
        <v>0</v>
      </c>
      <c r="L1281" s="24">
        <f t="shared" si="423"/>
        <v>0</v>
      </c>
      <c r="M1281" s="503"/>
    </row>
    <row r="1282" spans="1:13" s="62" customFormat="1" x14ac:dyDescent="0.25">
      <c r="A1282" s="651"/>
      <c r="B1282" s="146" t="s">
        <v>21</v>
      </c>
      <c r="C1282" s="146"/>
      <c r="D1282" s="24">
        <f>D1287+D1292+D1297+D1302+D1307</f>
        <v>580781.69999999995</v>
      </c>
      <c r="E1282" s="24">
        <f t="shared" ref="E1282:F1283" si="439">E1287+E1292+E1297+E1302+E1307</f>
        <v>579128.80000000005</v>
      </c>
      <c r="F1282" s="24">
        <f t="shared" si="439"/>
        <v>579128.73</v>
      </c>
      <c r="G1282" s="99">
        <f>F1282/E1282</f>
        <v>1</v>
      </c>
      <c r="H1282" s="24">
        <f>H1287+H1292+H1297+H1302+H1307</f>
        <v>579128.73</v>
      </c>
      <c r="I1282" s="99">
        <f t="shared" si="436"/>
        <v>1</v>
      </c>
      <c r="J1282" s="78">
        <f>H1282/F1282</f>
        <v>1</v>
      </c>
      <c r="K1282" s="24">
        <f t="shared" si="438"/>
        <v>579128.73</v>
      </c>
      <c r="L1282" s="24">
        <f t="shared" si="423"/>
        <v>7.0000000000000007E-2</v>
      </c>
      <c r="M1282" s="503"/>
    </row>
    <row r="1283" spans="1:13" s="62" customFormat="1" x14ac:dyDescent="0.25">
      <c r="A1283" s="651"/>
      <c r="B1283" s="146" t="s">
        <v>41</v>
      </c>
      <c r="C1283" s="146"/>
      <c r="D1283" s="24">
        <f>D1288+D1293+D1298+D1303+D1308</f>
        <v>90673.03</v>
      </c>
      <c r="E1283" s="24">
        <f t="shared" si="439"/>
        <v>90673.03</v>
      </c>
      <c r="F1283" s="24">
        <f t="shared" si="439"/>
        <v>84275.79</v>
      </c>
      <c r="G1283" s="99">
        <f>F1283/E1283</f>
        <v>0.92900000000000005</v>
      </c>
      <c r="H1283" s="24">
        <f>H1288+H1293+H1298+H1303+H1308</f>
        <v>84275.79</v>
      </c>
      <c r="I1283" s="99">
        <f t="shared" si="436"/>
        <v>0.92900000000000005</v>
      </c>
      <c r="J1283" s="99">
        <f>H1283/F1283</f>
        <v>1</v>
      </c>
      <c r="K1283" s="24">
        <f t="shared" si="438"/>
        <v>87056.34</v>
      </c>
      <c r="L1283" s="24">
        <f t="shared" si="423"/>
        <v>6397.24</v>
      </c>
      <c r="M1283" s="503"/>
    </row>
    <row r="1284" spans="1:13" s="62" customFormat="1" x14ac:dyDescent="0.25">
      <c r="A1284" s="651"/>
      <c r="B1284" s="146" t="s">
        <v>23</v>
      </c>
      <c r="C1284" s="146"/>
      <c r="D1284" s="24"/>
      <c r="E1284" s="24"/>
      <c r="F1284" s="24"/>
      <c r="G1284" s="99"/>
      <c r="H1284" s="24"/>
      <c r="I1284" s="78" t="e">
        <f t="shared" si="436"/>
        <v>#DIV/0!</v>
      </c>
      <c r="J1284" s="78"/>
      <c r="K1284" s="24">
        <f t="shared" si="438"/>
        <v>0</v>
      </c>
      <c r="L1284" s="24">
        <f t="shared" si="423"/>
        <v>0</v>
      </c>
      <c r="M1284" s="503"/>
    </row>
    <row r="1285" spans="1:13" s="45" customFormat="1" ht="56.25" x14ac:dyDescent="0.25">
      <c r="A1285" s="590" t="s">
        <v>322</v>
      </c>
      <c r="B1285" s="149" t="s">
        <v>460</v>
      </c>
      <c r="C1285" s="147" t="s">
        <v>431</v>
      </c>
      <c r="D1285" s="50">
        <f>SUM(D1286:D1289)</f>
        <v>409.73</v>
      </c>
      <c r="E1285" s="50">
        <f>SUM(E1286:E1289)</f>
        <v>409.73</v>
      </c>
      <c r="F1285" s="50">
        <f>SUM(F1286:F1289)</f>
        <v>336</v>
      </c>
      <c r="G1285" s="104">
        <f>F1285/E1285</f>
        <v>0.82</v>
      </c>
      <c r="H1285" s="50">
        <f>SUM(H1286:H1289)</f>
        <v>336</v>
      </c>
      <c r="I1285" s="99">
        <f t="shared" si="436"/>
        <v>0.82</v>
      </c>
      <c r="J1285" s="104">
        <f>H1285/F1285</f>
        <v>1</v>
      </c>
      <c r="K1285" s="50">
        <f>SUM(K1286:K1289)</f>
        <v>336</v>
      </c>
      <c r="L1285" s="24">
        <f t="shared" si="423"/>
        <v>73.73</v>
      </c>
      <c r="M1285" s="475" t="s">
        <v>1128</v>
      </c>
    </row>
    <row r="1286" spans="1:13" s="44" customFormat="1" x14ac:dyDescent="0.25">
      <c r="A1286" s="590"/>
      <c r="B1286" s="148" t="s">
        <v>22</v>
      </c>
      <c r="C1286" s="148"/>
      <c r="D1286" s="24"/>
      <c r="E1286" s="24"/>
      <c r="F1286" s="24"/>
      <c r="G1286" s="99"/>
      <c r="H1286" s="24"/>
      <c r="I1286" s="78" t="e">
        <f t="shared" si="436"/>
        <v>#DIV/0!</v>
      </c>
      <c r="J1286" s="78"/>
      <c r="K1286" s="24">
        <f t="shared" ref="K1286:K1309" si="440">E1286</f>
        <v>0</v>
      </c>
      <c r="L1286" s="24">
        <f t="shared" si="423"/>
        <v>0</v>
      </c>
      <c r="M1286" s="475"/>
    </row>
    <row r="1287" spans="1:13" s="44" customFormat="1" x14ac:dyDescent="0.25">
      <c r="A1287" s="590"/>
      <c r="B1287" s="148" t="s">
        <v>21</v>
      </c>
      <c r="C1287" s="148"/>
      <c r="D1287" s="24"/>
      <c r="E1287" s="24"/>
      <c r="F1287" s="24"/>
      <c r="G1287" s="99"/>
      <c r="H1287" s="24"/>
      <c r="I1287" s="78" t="e">
        <f t="shared" si="436"/>
        <v>#DIV/0!</v>
      </c>
      <c r="J1287" s="78"/>
      <c r="K1287" s="24">
        <f t="shared" si="440"/>
        <v>0</v>
      </c>
      <c r="L1287" s="24">
        <f t="shared" si="423"/>
        <v>0</v>
      </c>
      <c r="M1287" s="475"/>
    </row>
    <row r="1288" spans="1:13" s="44" customFormat="1" x14ac:dyDescent="0.25">
      <c r="A1288" s="590"/>
      <c r="B1288" s="148" t="s">
        <v>41</v>
      </c>
      <c r="C1288" s="148"/>
      <c r="D1288" s="24">
        <v>409.73</v>
      </c>
      <c r="E1288" s="24">
        <v>409.73</v>
      </c>
      <c r="F1288" s="24">
        <v>336</v>
      </c>
      <c r="G1288" s="99">
        <f>F1288/E1288</f>
        <v>0.82</v>
      </c>
      <c r="H1288" s="24">
        <v>336</v>
      </c>
      <c r="I1288" s="99">
        <f t="shared" si="436"/>
        <v>0.82</v>
      </c>
      <c r="J1288" s="99">
        <f>H1288/F1288</f>
        <v>1</v>
      </c>
      <c r="K1288" s="24">
        <v>336</v>
      </c>
      <c r="L1288" s="24">
        <f t="shared" si="423"/>
        <v>73.73</v>
      </c>
      <c r="M1288" s="475"/>
    </row>
    <row r="1289" spans="1:13" s="44" customFormat="1" ht="19.5" customHeight="1" x14ac:dyDescent="0.25">
      <c r="A1289" s="590"/>
      <c r="B1289" s="148" t="s">
        <v>23</v>
      </c>
      <c r="C1289" s="148"/>
      <c r="D1289" s="24"/>
      <c r="E1289" s="24"/>
      <c r="F1289" s="24"/>
      <c r="G1289" s="99"/>
      <c r="H1289" s="24"/>
      <c r="I1289" s="78" t="e">
        <f t="shared" si="436"/>
        <v>#DIV/0!</v>
      </c>
      <c r="J1289" s="78"/>
      <c r="K1289" s="24">
        <f t="shared" si="440"/>
        <v>0</v>
      </c>
      <c r="L1289" s="24">
        <f t="shared" si="423"/>
        <v>0</v>
      </c>
      <c r="M1289" s="475"/>
    </row>
    <row r="1290" spans="1:13" s="61" customFormat="1" ht="40.5" customHeight="1" x14ac:dyDescent="0.25">
      <c r="A1290" s="590" t="s">
        <v>323</v>
      </c>
      <c r="B1290" s="149" t="s">
        <v>461</v>
      </c>
      <c r="C1290" s="147" t="s">
        <v>431</v>
      </c>
      <c r="D1290" s="50">
        <f>SUM(D1291:D1294)</f>
        <v>75</v>
      </c>
      <c r="E1290" s="50">
        <f>SUM(E1291:E1294)</f>
        <v>75</v>
      </c>
      <c r="F1290" s="50">
        <f>SUM(F1291:F1294)</f>
        <v>42.75</v>
      </c>
      <c r="G1290" s="104">
        <f>F1290/E1290</f>
        <v>0.56999999999999995</v>
      </c>
      <c r="H1290" s="50">
        <f>SUM(H1291:H1294)</f>
        <v>42.75</v>
      </c>
      <c r="I1290" s="99">
        <f t="shared" si="436"/>
        <v>0.56999999999999995</v>
      </c>
      <c r="J1290" s="104">
        <f>H1290/F1290</f>
        <v>1</v>
      </c>
      <c r="K1290" s="50">
        <f>SUM(K1291:K1294)</f>
        <v>42.75</v>
      </c>
      <c r="L1290" s="24">
        <f t="shared" si="423"/>
        <v>32.25</v>
      </c>
      <c r="M1290" s="475" t="s">
        <v>1129</v>
      </c>
    </row>
    <row r="1291" spans="1:13" s="62" customFormat="1" ht="32.25" customHeight="1" x14ac:dyDescent="0.25">
      <c r="A1291" s="590"/>
      <c r="B1291" s="148" t="s">
        <v>22</v>
      </c>
      <c r="C1291" s="148"/>
      <c r="D1291" s="24"/>
      <c r="E1291" s="24"/>
      <c r="F1291" s="24"/>
      <c r="G1291" s="99"/>
      <c r="H1291" s="24"/>
      <c r="I1291" s="78" t="e">
        <f t="shared" si="436"/>
        <v>#DIV/0!</v>
      </c>
      <c r="J1291" s="78"/>
      <c r="K1291" s="24">
        <f t="shared" si="440"/>
        <v>0</v>
      </c>
      <c r="L1291" s="24">
        <f t="shared" si="423"/>
        <v>0</v>
      </c>
      <c r="M1291" s="475"/>
    </row>
    <row r="1292" spans="1:13" s="62" customFormat="1" ht="32.25" customHeight="1" x14ac:dyDescent="0.25">
      <c r="A1292" s="590"/>
      <c r="B1292" s="148" t="s">
        <v>21</v>
      </c>
      <c r="C1292" s="148"/>
      <c r="D1292" s="24"/>
      <c r="E1292" s="24"/>
      <c r="F1292" s="24"/>
      <c r="G1292" s="99"/>
      <c r="H1292" s="24"/>
      <c r="I1292" s="78" t="e">
        <f t="shared" si="436"/>
        <v>#DIV/0!</v>
      </c>
      <c r="J1292" s="78"/>
      <c r="K1292" s="24">
        <f t="shared" si="440"/>
        <v>0</v>
      </c>
      <c r="L1292" s="24">
        <f t="shared" si="423"/>
        <v>0</v>
      </c>
      <c r="M1292" s="475"/>
    </row>
    <row r="1293" spans="1:13" s="62" customFormat="1" ht="29.25" customHeight="1" x14ac:dyDescent="0.25">
      <c r="A1293" s="590"/>
      <c r="B1293" s="148" t="s">
        <v>41</v>
      </c>
      <c r="C1293" s="148"/>
      <c r="D1293" s="24">
        <v>75</v>
      </c>
      <c r="E1293" s="24">
        <v>75</v>
      </c>
      <c r="F1293" s="24">
        <v>42.75</v>
      </c>
      <c r="G1293" s="99">
        <f>F1293/E1293</f>
        <v>0.56999999999999995</v>
      </c>
      <c r="H1293" s="24">
        <v>42.75</v>
      </c>
      <c r="I1293" s="99">
        <f t="shared" si="436"/>
        <v>0.56999999999999995</v>
      </c>
      <c r="J1293" s="99">
        <f>H1293/F1293</f>
        <v>1</v>
      </c>
      <c r="K1293" s="24">
        <v>42.75</v>
      </c>
      <c r="L1293" s="24">
        <f t="shared" si="423"/>
        <v>32.25</v>
      </c>
      <c r="M1293" s="475"/>
    </row>
    <row r="1294" spans="1:13" s="62" customFormat="1" ht="33.75" customHeight="1" x14ac:dyDescent="0.25">
      <c r="A1294" s="590"/>
      <c r="B1294" s="148" t="s">
        <v>23</v>
      </c>
      <c r="C1294" s="148"/>
      <c r="D1294" s="24"/>
      <c r="E1294" s="24"/>
      <c r="F1294" s="24"/>
      <c r="G1294" s="99"/>
      <c r="H1294" s="24"/>
      <c r="I1294" s="78" t="e">
        <f t="shared" si="436"/>
        <v>#DIV/0!</v>
      </c>
      <c r="J1294" s="78"/>
      <c r="K1294" s="24">
        <f t="shared" si="440"/>
        <v>0</v>
      </c>
      <c r="L1294" s="24">
        <f t="shared" si="423"/>
        <v>0</v>
      </c>
      <c r="M1294" s="475"/>
    </row>
    <row r="1295" spans="1:13" s="63" customFormat="1" ht="37.5" x14ac:dyDescent="0.25">
      <c r="A1295" s="590" t="s">
        <v>324</v>
      </c>
      <c r="B1295" s="49" t="s">
        <v>462</v>
      </c>
      <c r="C1295" s="147" t="s">
        <v>431</v>
      </c>
      <c r="D1295" s="50">
        <f>SUM(D1296:D1299)</f>
        <v>5427</v>
      </c>
      <c r="E1295" s="50">
        <f>SUM(E1296:E1299)</f>
        <v>5427</v>
      </c>
      <c r="F1295" s="50">
        <f>SUM(F1296:F1299)</f>
        <v>0</v>
      </c>
      <c r="G1295" s="104">
        <f>F1295/E1295</f>
        <v>0</v>
      </c>
      <c r="H1295" s="50">
        <f>SUM(H1296:H1299)</f>
        <v>0</v>
      </c>
      <c r="I1295" s="99">
        <f t="shared" si="436"/>
        <v>0</v>
      </c>
      <c r="J1295" s="98" t="e">
        <f>H1295/F1295</f>
        <v>#DIV/0!</v>
      </c>
      <c r="K1295" s="24">
        <f>SUM(K1296:K1299)</f>
        <v>2100</v>
      </c>
      <c r="L1295" s="24">
        <f t="shared" si="423"/>
        <v>5427</v>
      </c>
      <c r="M1295" s="475" t="s">
        <v>1130</v>
      </c>
    </row>
    <row r="1296" spans="1:13" s="62" customFormat="1" ht="18.75" customHeight="1" x14ac:dyDescent="0.25">
      <c r="A1296" s="590"/>
      <c r="B1296" s="148" t="s">
        <v>22</v>
      </c>
      <c r="C1296" s="148"/>
      <c r="D1296" s="24"/>
      <c r="E1296" s="24"/>
      <c r="F1296" s="24"/>
      <c r="G1296" s="99"/>
      <c r="H1296" s="24"/>
      <c r="I1296" s="78" t="e">
        <f t="shared" si="436"/>
        <v>#DIV/0!</v>
      </c>
      <c r="J1296" s="78"/>
      <c r="K1296" s="24">
        <f t="shared" si="440"/>
        <v>0</v>
      </c>
      <c r="L1296" s="24">
        <f t="shared" si="423"/>
        <v>0</v>
      </c>
      <c r="M1296" s="475"/>
    </row>
    <row r="1297" spans="1:13" s="62" customFormat="1" x14ac:dyDescent="0.25">
      <c r="A1297" s="590"/>
      <c r="B1297" s="148" t="s">
        <v>21</v>
      </c>
      <c r="C1297" s="148"/>
      <c r="D1297" s="24"/>
      <c r="E1297" s="24"/>
      <c r="F1297" s="24"/>
      <c r="G1297" s="99"/>
      <c r="H1297" s="24"/>
      <c r="I1297" s="78" t="e">
        <f t="shared" si="436"/>
        <v>#DIV/0!</v>
      </c>
      <c r="J1297" s="78"/>
      <c r="K1297" s="24">
        <f t="shared" si="440"/>
        <v>0</v>
      </c>
      <c r="L1297" s="24">
        <f t="shared" ref="L1297:L1360" si="441">E1297-H1297</f>
        <v>0</v>
      </c>
      <c r="M1297" s="475"/>
    </row>
    <row r="1298" spans="1:13" s="62" customFormat="1" x14ac:dyDescent="0.25">
      <c r="A1298" s="590"/>
      <c r="B1298" s="148" t="s">
        <v>41</v>
      </c>
      <c r="C1298" s="148"/>
      <c r="D1298" s="24">
        <v>5427</v>
      </c>
      <c r="E1298" s="24">
        <v>5427</v>
      </c>
      <c r="F1298" s="24">
        <f>H1298</f>
        <v>0</v>
      </c>
      <c r="G1298" s="99">
        <f>F1298/E1298</f>
        <v>0</v>
      </c>
      <c r="H1298" s="24">
        <v>0</v>
      </c>
      <c r="I1298" s="99">
        <f t="shared" si="436"/>
        <v>0</v>
      </c>
      <c r="J1298" s="78" t="e">
        <f>H1298/F1298</f>
        <v>#DIV/0!</v>
      </c>
      <c r="K1298" s="24">
        <v>2100</v>
      </c>
      <c r="L1298" s="24">
        <f t="shared" si="441"/>
        <v>5427</v>
      </c>
      <c r="M1298" s="475"/>
    </row>
    <row r="1299" spans="1:13" s="62" customFormat="1" x14ac:dyDescent="0.25">
      <c r="A1299" s="590"/>
      <c r="B1299" s="148" t="s">
        <v>23</v>
      </c>
      <c r="C1299" s="148"/>
      <c r="D1299" s="24"/>
      <c r="E1299" s="24"/>
      <c r="F1299" s="24"/>
      <c r="G1299" s="99"/>
      <c r="H1299" s="24"/>
      <c r="I1299" s="78" t="e">
        <f t="shared" si="436"/>
        <v>#DIV/0!</v>
      </c>
      <c r="J1299" s="78"/>
      <c r="K1299" s="24">
        <f t="shared" si="440"/>
        <v>0</v>
      </c>
      <c r="L1299" s="24">
        <f t="shared" si="441"/>
        <v>0</v>
      </c>
      <c r="M1299" s="475"/>
    </row>
    <row r="1300" spans="1:13" s="63" customFormat="1" ht="75" customHeight="1" x14ac:dyDescent="0.25">
      <c r="A1300" s="590" t="s">
        <v>325</v>
      </c>
      <c r="B1300" s="149" t="s">
        <v>463</v>
      </c>
      <c r="C1300" s="147" t="s">
        <v>431</v>
      </c>
      <c r="D1300" s="50">
        <f>SUM(D1301:D1304)</f>
        <v>20229.96</v>
      </c>
      <c r="E1300" s="50">
        <f>SUM(E1301:E1304)</f>
        <v>20229.96</v>
      </c>
      <c r="F1300" s="50">
        <f>SUM(F1301:F1304)</f>
        <v>19549.41</v>
      </c>
      <c r="G1300" s="104">
        <f>F1300/E1300</f>
        <v>0.96599999999999997</v>
      </c>
      <c r="H1300" s="50">
        <f>SUM(H1301:H1304)</f>
        <v>19549.41</v>
      </c>
      <c r="I1300" s="99">
        <f t="shared" si="436"/>
        <v>0.96599999999999997</v>
      </c>
      <c r="J1300" s="104">
        <f>H1300/F1300</f>
        <v>1</v>
      </c>
      <c r="K1300" s="24">
        <f t="shared" si="440"/>
        <v>20229.96</v>
      </c>
      <c r="L1300" s="24">
        <f t="shared" si="441"/>
        <v>680.55</v>
      </c>
      <c r="M1300" s="475" t="s">
        <v>1131</v>
      </c>
    </row>
    <row r="1301" spans="1:13" s="62" customFormat="1" ht="18.75" customHeight="1" x14ac:dyDescent="0.25">
      <c r="A1301" s="590"/>
      <c r="B1301" s="148" t="s">
        <v>22</v>
      </c>
      <c r="C1301" s="148"/>
      <c r="D1301" s="24"/>
      <c r="E1301" s="24"/>
      <c r="F1301" s="24"/>
      <c r="G1301" s="99"/>
      <c r="H1301" s="24"/>
      <c r="I1301" s="78" t="e">
        <f t="shared" si="436"/>
        <v>#DIV/0!</v>
      </c>
      <c r="J1301" s="78"/>
      <c r="K1301" s="24">
        <f t="shared" si="440"/>
        <v>0</v>
      </c>
      <c r="L1301" s="24">
        <f t="shared" si="441"/>
        <v>0</v>
      </c>
      <c r="M1301" s="475"/>
    </row>
    <row r="1302" spans="1:13" s="62" customFormat="1" x14ac:dyDescent="0.25">
      <c r="A1302" s="590"/>
      <c r="B1302" s="148" t="s">
        <v>21</v>
      </c>
      <c r="C1302" s="148"/>
      <c r="D1302" s="24"/>
      <c r="E1302" s="24"/>
      <c r="F1302" s="24"/>
      <c r="G1302" s="99"/>
      <c r="H1302" s="24"/>
      <c r="I1302" s="78" t="e">
        <f t="shared" si="436"/>
        <v>#DIV/0!</v>
      </c>
      <c r="J1302" s="78"/>
      <c r="K1302" s="24">
        <f t="shared" si="440"/>
        <v>0</v>
      </c>
      <c r="L1302" s="24">
        <f t="shared" si="441"/>
        <v>0</v>
      </c>
      <c r="M1302" s="475"/>
    </row>
    <row r="1303" spans="1:13" s="62" customFormat="1" x14ac:dyDescent="0.25">
      <c r="A1303" s="590"/>
      <c r="B1303" s="148" t="s">
        <v>41</v>
      </c>
      <c r="C1303" s="148"/>
      <c r="D1303" s="24">
        <v>20229.96</v>
      </c>
      <c r="E1303" s="24">
        <v>20229.96</v>
      </c>
      <c r="F1303" s="24">
        <v>19549.41</v>
      </c>
      <c r="G1303" s="99">
        <f>F1303/E1303</f>
        <v>0.96599999999999997</v>
      </c>
      <c r="H1303" s="24">
        <f>F1303</f>
        <v>19549.41</v>
      </c>
      <c r="I1303" s="99">
        <f t="shared" si="436"/>
        <v>0.96599999999999997</v>
      </c>
      <c r="J1303" s="99">
        <f>H1303/F1303</f>
        <v>1</v>
      </c>
      <c r="K1303" s="24">
        <f t="shared" si="440"/>
        <v>20229.96</v>
      </c>
      <c r="L1303" s="24">
        <f t="shared" si="441"/>
        <v>680.55</v>
      </c>
      <c r="M1303" s="475"/>
    </row>
    <row r="1304" spans="1:13" s="62" customFormat="1" x14ac:dyDescent="0.25">
      <c r="A1304" s="590"/>
      <c r="B1304" s="148" t="s">
        <v>23</v>
      </c>
      <c r="C1304" s="148"/>
      <c r="D1304" s="24"/>
      <c r="E1304" s="24"/>
      <c r="F1304" s="24"/>
      <c r="G1304" s="99"/>
      <c r="H1304" s="24"/>
      <c r="I1304" s="78" t="e">
        <f t="shared" si="436"/>
        <v>#DIV/0!</v>
      </c>
      <c r="J1304" s="78"/>
      <c r="K1304" s="24">
        <f t="shared" si="440"/>
        <v>0</v>
      </c>
      <c r="L1304" s="24">
        <f t="shared" si="441"/>
        <v>0</v>
      </c>
      <c r="M1304" s="475"/>
    </row>
    <row r="1305" spans="1:13" s="63" customFormat="1" ht="85.5" customHeight="1" x14ac:dyDescent="0.25">
      <c r="A1305" s="721" t="s">
        <v>326</v>
      </c>
      <c r="B1305" s="462" t="s">
        <v>903</v>
      </c>
      <c r="C1305" s="225" t="s">
        <v>431</v>
      </c>
      <c r="D1305" s="19">
        <f>SUM(D1306:D1309)</f>
        <v>645313.04</v>
      </c>
      <c r="E1305" s="19">
        <f>SUM(E1306:E1309)</f>
        <v>643660.14</v>
      </c>
      <c r="F1305" s="19">
        <f>SUM(F1306:F1309)</f>
        <v>643476.36</v>
      </c>
      <c r="G1305" s="90">
        <f>F1305/E1305</f>
        <v>1</v>
      </c>
      <c r="H1305" s="19">
        <f>SUM(H1306:H1309)</f>
        <v>643476.36</v>
      </c>
      <c r="I1305" s="90">
        <f t="shared" si="436"/>
        <v>1</v>
      </c>
      <c r="J1305" s="90">
        <f>H1305/F1305</f>
        <v>1</v>
      </c>
      <c r="K1305" s="19">
        <f>SUM(K1306:K1309)</f>
        <v>643476.36</v>
      </c>
      <c r="L1305" s="24">
        <f t="shared" si="441"/>
        <v>183.78</v>
      </c>
      <c r="M1305" s="524" t="s">
        <v>1232</v>
      </c>
    </row>
    <row r="1306" spans="1:13" s="62" customFormat="1" x14ac:dyDescent="0.25">
      <c r="A1306" s="721"/>
      <c r="B1306" s="65" t="s">
        <v>22</v>
      </c>
      <c r="C1306" s="65"/>
      <c r="D1306" s="36"/>
      <c r="E1306" s="36"/>
      <c r="F1306" s="36"/>
      <c r="G1306" s="60"/>
      <c r="H1306" s="36"/>
      <c r="I1306" s="64" t="e">
        <f t="shared" si="436"/>
        <v>#DIV/0!</v>
      </c>
      <c r="J1306" s="64"/>
      <c r="K1306" s="36">
        <f t="shared" si="440"/>
        <v>0</v>
      </c>
      <c r="L1306" s="24">
        <f t="shared" si="441"/>
        <v>0</v>
      </c>
      <c r="M1306" s="525"/>
    </row>
    <row r="1307" spans="1:13" s="62" customFormat="1" x14ac:dyDescent="0.25">
      <c r="A1307" s="721"/>
      <c r="B1307" s="65" t="s">
        <v>21</v>
      </c>
      <c r="C1307" s="65"/>
      <c r="D1307" s="36">
        <v>580781.69999999995</v>
      </c>
      <c r="E1307" s="36">
        <v>579128.80000000005</v>
      </c>
      <c r="F1307" s="36">
        <v>579128.73</v>
      </c>
      <c r="G1307" s="60">
        <f>F1307/E1307</f>
        <v>1</v>
      </c>
      <c r="H1307" s="36">
        <v>579128.73</v>
      </c>
      <c r="I1307" s="60">
        <f t="shared" si="436"/>
        <v>1</v>
      </c>
      <c r="J1307" s="60">
        <f>H1307/F1307</f>
        <v>1</v>
      </c>
      <c r="K1307" s="36">
        <v>579128.73</v>
      </c>
      <c r="L1307" s="24">
        <f t="shared" si="441"/>
        <v>7.0000000000000007E-2</v>
      </c>
      <c r="M1307" s="525"/>
    </row>
    <row r="1308" spans="1:13" s="62" customFormat="1" x14ac:dyDescent="0.25">
      <c r="A1308" s="721"/>
      <c r="B1308" s="65" t="s">
        <v>41</v>
      </c>
      <c r="C1308" s="65"/>
      <c r="D1308" s="36">
        <v>64531.34</v>
      </c>
      <c r="E1308" s="36">
        <v>64531.34</v>
      </c>
      <c r="F1308" s="36">
        <v>64347.63</v>
      </c>
      <c r="G1308" s="60">
        <f>F1308/E1308</f>
        <v>0.997</v>
      </c>
      <c r="H1308" s="36">
        <v>64347.63</v>
      </c>
      <c r="I1308" s="60">
        <f t="shared" si="436"/>
        <v>0.997</v>
      </c>
      <c r="J1308" s="60">
        <f>H1308/F1308</f>
        <v>1</v>
      </c>
      <c r="K1308" s="36">
        <v>64347.63</v>
      </c>
      <c r="L1308" s="24">
        <f t="shared" si="441"/>
        <v>183.71</v>
      </c>
      <c r="M1308" s="525"/>
    </row>
    <row r="1309" spans="1:13" s="62" customFormat="1" x14ac:dyDescent="0.25">
      <c r="A1309" s="721"/>
      <c r="B1309" s="65" t="s">
        <v>23</v>
      </c>
      <c r="C1309" s="65"/>
      <c r="D1309" s="36"/>
      <c r="E1309" s="36"/>
      <c r="F1309" s="36"/>
      <c r="G1309" s="64" t="e">
        <f t="shared" ref="G1309:G1314" si="442">F1309/E1309</f>
        <v>#DIV/0!</v>
      </c>
      <c r="H1309" s="36"/>
      <c r="I1309" s="64" t="e">
        <f t="shared" si="436"/>
        <v>#DIV/0!</v>
      </c>
      <c r="J1309" s="64"/>
      <c r="K1309" s="36">
        <f t="shared" si="440"/>
        <v>0</v>
      </c>
      <c r="L1309" s="24">
        <f t="shared" si="441"/>
        <v>0</v>
      </c>
      <c r="M1309" s="526"/>
    </row>
    <row r="1310" spans="1:13" s="63" customFormat="1" ht="74.25" customHeight="1" x14ac:dyDescent="0.25">
      <c r="A1310" s="715" t="s">
        <v>327</v>
      </c>
      <c r="B1310" s="222" t="s">
        <v>1061</v>
      </c>
      <c r="C1310" s="230" t="s">
        <v>430</v>
      </c>
      <c r="D1310" s="54">
        <f>SUM(D1311:D1314)</f>
        <v>4656.05</v>
      </c>
      <c r="E1310" s="54">
        <f t="shared" ref="E1310:F1310" si="443">SUM(E1311:E1314)</f>
        <v>4656.05</v>
      </c>
      <c r="F1310" s="54">
        <f t="shared" si="443"/>
        <v>4571.8500000000004</v>
      </c>
      <c r="G1310" s="91">
        <f t="shared" si="442"/>
        <v>0.98199999999999998</v>
      </c>
      <c r="H1310" s="54">
        <f>SUM(H1311:H1314)</f>
        <v>4571.8500000000004</v>
      </c>
      <c r="I1310" s="91">
        <f t="shared" si="436"/>
        <v>0.98199999999999998</v>
      </c>
      <c r="J1310" s="91">
        <f>H1310/F1310</f>
        <v>1</v>
      </c>
      <c r="K1310" s="54">
        <f>SUM(K1311:K1314)</f>
        <v>4571.8500000000004</v>
      </c>
      <c r="L1310" s="24">
        <f t="shared" si="441"/>
        <v>84.2</v>
      </c>
      <c r="M1310" s="538"/>
    </row>
    <row r="1311" spans="1:13" s="62" customFormat="1" x14ac:dyDescent="0.25">
      <c r="A1311" s="715"/>
      <c r="B1311" s="224" t="s">
        <v>22</v>
      </c>
      <c r="C1311" s="224"/>
      <c r="D1311" s="36">
        <f>D1316</f>
        <v>0</v>
      </c>
      <c r="E1311" s="36">
        <f t="shared" ref="E1311:H1311" si="444">E1316</f>
        <v>0</v>
      </c>
      <c r="F1311" s="36">
        <f t="shared" si="444"/>
        <v>0</v>
      </c>
      <c r="G1311" s="64" t="e">
        <f t="shared" si="442"/>
        <v>#DIV/0!</v>
      </c>
      <c r="H1311" s="36">
        <f t="shared" si="444"/>
        <v>0</v>
      </c>
      <c r="I1311" s="64" t="e">
        <f t="shared" si="436"/>
        <v>#DIV/0!</v>
      </c>
      <c r="J1311" s="64"/>
      <c r="K1311" s="36">
        <f>K1316</f>
        <v>0</v>
      </c>
      <c r="L1311" s="24">
        <f t="shared" si="441"/>
        <v>0</v>
      </c>
      <c r="M1311" s="539"/>
    </row>
    <row r="1312" spans="1:13" s="62" customFormat="1" x14ac:dyDescent="0.25">
      <c r="A1312" s="715"/>
      <c r="B1312" s="224" t="s">
        <v>21</v>
      </c>
      <c r="C1312" s="224"/>
      <c r="D1312" s="36">
        <f t="shared" ref="D1312:F1314" si="445">D1317</f>
        <v>0</v>
      </c>
      <c r="E1312" s="36">
        <f t="shared" si="445"/>
        <v>0</v>
      </c>
      <c r="F1312" s="36">
        <f t="shared" si="445"/>
        <v>0</v>
      </c>
      <c r="G1312" s="64" t="e">
        <f t="shared" si="442"/>
        <v>#DIV/0!</v>
      </c>
      <c r="H1312" s="36">
        <f t="shared" ref="H1312" si="446">H1317</f>
        <v>0</v>
      </c>
      <c r="I1312" s="64" t="e">
        <f t="shared" si="436"/>
        <v>#DIV/0!</v>
      </c>
      <c r="J1312" s="64"/>
      <c r="K1312" s="36">
        <f t="shared" ref="K1312:K1314" si="447">K1317</f>
        <v>0</v>
      </c>
      <c r="L1312" s="24">
        <f t="shared" si="441"/>
        <v>0</v>
      </c>
      <c r="M1312" s="539"/>
    </row>
    <row r="1313" spans="1:13" s="62" customFormat="1" x14ac:dyDescent="0.25">
      <c r="A1313" s="715"/>
      <c r="B1313" s="224" t="s">
        <v>41</v>
      </c>
      <c r="C1313" s="224"/>
      <c r="D1313" s="36">
        <f t="shared" si="445"/>
        <v>4656.05</v>
      </c>
      <c r="E1313" s="36">
        <f t="shared" si="445"/>
        <v>4656.05</v>
      </c>
      <c r="F1313" s="36">
        <f t="shared" si="445"/>
        <v>4571.8500000000004</v>
      </c>
      <c r="G1313" s="60">
        <f t="shared" si="442"/>
        <v>0.98199999999999998</v>
      </c>
      <c r="H1313" s="36">
        <f t="shared" ref="H1313" si="448">H1318</f>
        <v>4571.8500000000004</v>
      </c>
      <c r="I1313" s="60">
        <f t="shared" si="436"/>
        <v>0.98199999999999998</v>
      </c>
      <c r="J1313" s="60">
        <f>H1313/F1313</f>
        <v>1</v>
      </c>
      <c r="K1313" s="36">
        <f t="shared" si="447"/>
        <v>4571.8500000000004</v>
      </c>
      <c r="L1313" s="24">
        <f t="shared" si="441"/>
        <v>84.2</v>
      </c>
      <c r="M1313" s="539"/>
    </row>
    <row r="1314" spans="1:13" s="62" customFormat="1" x14ac:dyDescent="0.25">
      <c r="A1314" s="715"/>
      <c r="B1314" s="224" t="s">
        <v>23</v>
      </c>
      <c r="C1314" s="224"/>
      <c r="D1314" s="36">
        <f t="shared" si="445"/>
        <v>0</v>
      </c>
      <c r="E1314" s="36">
        <f t="shared" si="445"/>
        <v>0</v>
      </c>
      <c r="F1314" s="36">
        <f t="shared" si="445"/>
        <v>0</v>
      </c>
      <c r="G1314" s="64" t="e">
        <f t="shared" si="442"/>
        <v>#DIV/0!</v>
      </c>
      <c r="H1314" s="36">
        <f t="shared" ref="H1314" si="449">H1319</f>
        <v>0</v>
      </c>
      <c r="I1314" s="64" t="e">
        <f t="shared" si="436"/>
        <v>#DIV/0!</v>
      </c>
      <c r="J1314" s="64"/>
      <c r="K1314" s="36">
        <f t="shared" si="447"/>
        <v>0</v>
      </c>
      <c r="L1314" s="24">
        <f t="shared" si="441"/>
        <v>0</v>
      </c>
      <c r="M1314" s="540"/>
    </row>
    <row r="1315" spans="1:13" s="62" customFormat="1" ht="37.5" x14ac:dyDescent="0.25">
      <c r="A1315" s="735" t="s">
        <v>1032</v>
      </c>
      <c r="B1315" s="463" t="s">
        <v>1033</v>
      </c>
      <c r="C1315" s="225" t="s">
        <v>431</v>
      </c>
      <c r="D1315" s="19">
        <f>SUM(D1316:D1319)</f>
        <v>4656.05</v>
      </c>
      <c r="E1315" s="19">
        <f t="shared" ref="E1315:F1315" si="450">SUM(E1316:E1319)</f>
        <v>4656.05</v>
      </c>
      <c r="F1315" s="19">
        <f t="shared" si="450"/>
        <v>4571.8500000000004</v>
      </c>
      <c r="G1315" s="90">
        <f t="shared" ref="G1315:G1344" si="451">F1315/E1315</f>
        <v>0.98199999999999998</v>
      </c>
      <c r="H1315" s="19">
        <f>SUM(H1316:H1319)</f>
        <v>4571.8500000000004</v>
      </c>
      <c r="I1315" s="90">
        <f t="shared" ref="I1315:I1344" si="452">H1315/E1315</f>
        <v>0.98199999999999998</v>
      </c>
      <c r="J1315" s="90">
        <f t="shared" ref="J1315:J1344" si="453">H1315/F1315</f>
        <v>1</v>
      </c>
      <c r="K1315" s="19">
        <f>SUM(K1316:K1319)</f>
        <v>4571.8500000000004</v>
      </c>
      <c r="L1315" s="24">
        <f t="shared" si="441"/>
        <v>84.2</v>
      </c>
      <c r="M1315" s="531"/>
    </row>
    <row r="1316" spans="1:13" s="62" customFormat="1" x14ac:dyDescent="0.25">
      <c r="A1316" s="736"/>
      <c r="B1316" s="65" t="s">
        <v>22</v>
      </c>
      <c r="C1316" s="65"/>
      <c r="D1316" s="36">
        <f>D1321+D1326</f>
        <v>0</v>
      </c>
      <c r="E1316" s="36">
        <f t="shared" ref="E1316:F1316" si="454">E1321+E1326</f>
        <v>0</v>
      </c>
      <c r="F1316" s="36">
        <f t="shared" si="454"/>
        <v>0</v>
      </c>
      <c r="G1316" s="64" t="e">
        <f t="shared" si="451"/>
        <v>#DIV/0!</v>
      </c>
      <c r="H1316" s="36">
        <f>H1321+H1326</f>
        <v>0</v>
      </c>
      <c r="I1316" s="64" t="e">
        <f t="shared" si="452"/>
        <v>#DIV/0!</v>
      </c>
      <c r="J1316" s="64" t="e">
        <f t="shared" si="453"/>
        <v>#DIV/0!</v>
      </c>
      <c r="K1316" s="36"/>
      <c r="L1316" s="24">
        <f t="shared" si="441"/>
        <v>0</v>
      </c>
      <c r="M1316" s="532"/>
    </row>
    <row r="1317" spans="1:13" s="62" customFormat="1" x14ac:dyDescent="0.25">
      <c r="A1317" s="736"/>
      <c r="B1317" s="65" t="s">
        <v>21</v>
      </c>
      <c r="C1317" s="65"/>
      <c r="D1317" s="36">
        <f t="shared" ref="D1317:F1319" si="455">D1322+D1327</f>
        <v>0</v>
      </c>
      <c r="E1317" s="36">
        <f t="shared" si="455"/>
        <v>0</v>
      </c>
      <c r="F1317" s="36">
        <f t="shared" si="455"/>
        <v>0</v>
      </c>
      <c r="G1317" s="64" t="e">
        <f t="shared" si="451"/>
        <v>#DIV/0!</v>
      </c>
      <c r="H1317" s="36">
        <f t="shared" ref="H1317:K1319" si="456">H1322+H1327</f>
        <v>0</v>
      </c>
      <c r="I1317" s="64" t="e">
        <f t="shared" si="452"/>
        <v>#DIV/0!</v>
      </c>
      <c r="J1317" s="64" t="e">
        <f t="shared" si="453"/>
        <v>#DIV/0!</v>
      </c>
      <c r="K1317" s="36">
        <f t="shared" si="456"/>
        <v>0</v>
      </c>
      <c r="L1317" s="24">
        <f t="shared" si="441"/>
        <v>0</v>
      </c>
      <c r="M1317" s="532"/>
    </row>
    <row r="1318" spans="1:13" s="62" customFormat="1" x14ac:dyDescent="0.25">
      <c r="A1318" s="736"/>
      <c r="B1318" s="65" t="s">
        <v>41</v>
      </c>
      <c r="C1318" s="65"/>
      <c r="D1318" s="36">
        <f>D1323+D1328</f>
        <v>4656.05</v>
      </c>
      <c r="E1318" s="36">
        <f t="shared" si="455"/>
        <v>4656.05</v>
      </c>
      <c r="F1318" s="36">
        <f t="shared" si="455"/>
        <v>4571.8500000000004</v>
      </c>
      <c r="G1318" s="60">
        <f t="shared" si="451"/>
        <v>0.98199999999999998</v>
      </c>
      <c r="H1318" s="36">
        <f t="shared" si="456"/>
        <v>4571.8500000000004</v>
      </c>
      <c r="I1318" s="60">
        <f t="shared" si="452"/>
        <v>0.98199999999999998</v>
      </c>
      <c r="J1318" s="60">
        <f t="shared" si="453"/>
        <v>1</v>
      </c>
      <c r="K1318" s="36">
        <f t="shared" si="456"/>
        <v>4571.8500000000004</v>
      </c>
      <c r="L1318" s="24">
        <f t="shared" si="441"/>
        <v>84.2</v>
      </c>
      <c r="M1318" s="532"/>
    </row>
    <row r="1319" spans="1:13" s="62" customFormat="1" x14ac:dyDescent="0.25">
      <c r="A1319" s="737"/>
      <c r="B1319" s="65" t="s">
        <v>23</v>
      </c>
      <c r="C1319" s="65"/>
      <c r="D1319" s="36">
        <f t="shared" si="455"/>
        <v>0</v>
      </c>
      <c r="E1319" s="36">
        <f t="shared" si="455"/>
        <v>0</v>
      </c>
      <c r="F1319" s="36">
        <f t="shared" si="455"/>
        <v>0</v>
      </c>
      <c r="G1319" s="64" t="e">
        <f t="shared" si="451"/>
        <v>#DIV/0!</v>
      </c>
      <c r="H1319" s="36">
        <f t="shared" si="456"/>
        <v>0</v>
      </c>
      <c r="I1319" s="64" t="e">
        <f t="shared" si="452"/>
        <v>#DIV/0!</v>
      </c>
      <c r="J1319" s="64" t="e">
        <f t="shared" si="453"/>
        <v>#DIV/0!</v>
      </c>
      <c r="K1319" s="36">
        <f t="shared" ref="K1319:K1329" si="457">E1319</f>
        <v>0</v>
      </c>
      <c r="L1319" s="24">
        <f t="shared" si="441"/>
        <v>0</v>
      </c>
      <c r="M1319" s="533"/>
    </row>
    <row r="1320" spans="1:13" s="62" customFormat="1" ht="99" customHeight="1" x14ac:dyDescent="0.25">
      <c r="A1320" s="735" t="s">
        <v>1035</v>
      </c>
      <c r="B1320" s="462" t="s">
        <v>328</v>
      </c>
      <c r="C1320" s="225" t="s">
        <v>431</v>
      </c>
      <c r="D1320" s="19">
        <f>SUM(D1321:D1324)</f>
        <v>3631.4</v>
      </c>
      <c r="E1320" s="19">
        <f t="shared" ref="E1320:F1320" si="458">SUM(E1321:E1324)</f>
        <v>3631.4</v>
      </c>
      <c r="F1320" s="19">
        <f t="shared" si="458"/>
        <v>3547.2</v>
      </c>
      <c r="G1320" s="90">
        <f t="shared" si="451"/>
        <v>0.97699999999999998</v>
      </c>
      <c r="H1320" s="19">
        <f>SUM(H1321:H1324)</f>
        <v>3547.2</v>
      </c>
      <c r="I1320" s="90">
        <f t="shared" si="452"/>
        <v>0.97699999999999998</v>
      </c>
      <c r="J1320" s="90">
        <f t="shared" si="453"/>
        <v>1</v>
      </c>
      <c r="K1320" s="19">
        <f>SUM(K1321:K1324)</f>
        <v>3547.2</v>
      </c>
      <c r="L1320" s="24">
        <f t="shared" si="441"/>
        <v>84.2</v>
      </c>
      <c r="M1320" s="527" t="s">
        <v>1231</v>
      </c>
    </row>
    <row r="1321" spans="1:13" s="62" customFormat="1" x14ac:dyDescent="0.25">
      <c r="A1321" s="736"/>
      <c r="B1321" s="65" t="s">
        <v>22</v>
      </c>
      <c r="C1321" s="65"/>
      <c r="D1321" s="36"/>
      <c r="E1321" s="36"/>
      <c r="F1321" s="36"/>
      <c r="G1321" s="64" t="e">
        <f t="shared" si="451"/>
        <v>#DIV/0!</v>
      </c>
      <c r="H1321" s="36"/>
      <c r="I1321" s="64" t="e">
        <f t="shared" si="452"/>
        <v>#DIV/0!</v>
      </c>
      <c r="J1321" s="64" t="e">
        <f t="shared" si="453"/>
        <v>#DIV/0!</v>
      </c>
      <c r="K1321" s="36">
        <f t="shared" si="457"/>
        <v>0</v>
      </c>
      <c r="L1321" s="24">
        <f t="shared" si="441"/>
        <v>0</v>
      </c>
      <c r="M1321" s="527"/>
    </row>
    <row r="1322" spans="1:13" s="62" customFormat="1" x14ac:dyDescent="0.25">
      <c r="A1322" s="736"/>
      <c r="B1322" s="65" t="s">
        <v>21</v>
      </c>
      <c r="C1322" s="65"/>
      <c r="D1322" s="36"/>
      <c r="E1322" s="36"/>
      <c r="F1322" s="36"/>
      <c r="G1322" s="64" t="e">
        <f t="shared" si="451"/>
        <v>#DIV/0!</v>
      </c>
      <c r="H1322" s="36"/>
      <c r="I1322" s="64" t="e">
        <f t="shared" si="452"/>
        <v>#DIV/0!</v>
      </c>
      <c r="J1322" s="64" t="e">
        <f t="shared" si="453"/>
        <v>#DIV/0!</v>
      </c>
      <c r="K1322" s="36">
        <f t="shared" si="457"/>
        <v>0</v>
      </c>
      <c r="L1322" s="24">
        <f t="shared" si="441"/>
        <v>0</v>
      </c>
      <c r="M1322" s="527"/>
    </row>
    <row r="1323" spans="1:13" s="62" customFormat="1" x14ac:dyDescent="0.25">
      <c r="A1323" s="736"/>
      <c r="B1323" s="65" t="s">
        <v>41</v>
      </c>
      <c r="C1323" s="65"/>
      <c r="D1323" s="36">
        <v>3631.4</v>
      </c>
      <c r="E1323" s="36">
        <v>3631.4</v>
      </c>
      <c r="F1323" s="36">
        <v>3547.2</v>
      </c>
      <c r="G1323" s="60">
        <f t="shared" si="451"/>
        <v>0.97699999999999998</v>
      </c>
      <c r="H1323" s="36">
        <v>3547.2</v>
      </c>
      <c r="I1323" s="60">
        <f t="shared" si="452"/>
        <v>0.97699999999999998</v>
      </c>
      <c r="J1323" s="60">
        <f t="shared" si="453"/>
        <v>1</v>
      </c>
      <c r="K1323" s="36">
        <v>3547.2</v>
      </c>
      <c r="L1323" s="24">
        <f t="shared" si="441"/>
        <v>84.2</v>
      </c>
      <c r="M1323" s="527"/>
    </row>
    <row r="1324" spans="1:13" s="62" customFormat="1" x14ac:dyDescent="0.25">
      <c r="A1324" s="737"/>
      <c r="B1324" s="65" t="s">
        <v>23</v>
      </c>
      <c r="C1324" s="65"/>
      <c r="D1324" s="36"/>
      <c r="E1324" s="36"/>
      <c r="F1324" s="36"/>
      <c r="G1324" s="64" t="e">
        <f t="shared" si="451"/>
        <v>#DIV/0!</v>
      </c>
      <c r="H1324" s="36"/>
      <c r="I1324" s="64" t="e">
        <f t="shared" si="452"/>
        <v>#DIV/0!</v>
      </c>
      <c r="J1324" s="64" t="e">
        <f t="shared" si="453"/>
        <v>#DIV/0!</v>
      </c>
      <c r="K1324" s="36">
        <f t="shared" si="457"/>
        <v>0</v>
      </c>
      <c r="L1324" s="24">
        <f t="shared" si="441"/>
        <v>0</v>
      </c>
      <c r="M1324" s="527"/>
    </row>
    <row r="1325" spans="1:13" s="62" customFormat="1" ht="85.5" customHeight="1" x14ac:dyDescent="0.25">
      <c r="A1325" s="735" t="s">
        <v>1036</v>
      </c>
      <c r="B1325" s="462" t="s">
        <v>1034</v>
      </c>
      <c r="C1325" s="225" t="s">
        <v>431</v>
      </c>
      <c r="D1325" s="19">
        <f>SUM(D1326:D1329)</f>
        <v>1024.6500000000001</v>
      </c>
      <c r="E1325" s="19">
        <f t="shared" ref="E1325:F1325" si="459">SUM(E1326:E1329)</f>
        <v>1024.6500000000001</v>
      </c>
      <c r="F1325" s="19">
        <f t="shared" si="459"/>
        <v>1024.6500000000001</v>
      </c>
      <c r="G1325" s="90">
        <f t="shared" si="451"/>
        <v>1</v>
      </c>
      <c r="H1325" s="19">
        <f>SUM(H1326:H1329)</f>
        <v>1024.6500000000001</v>
      </c>
      <c r="I1325" s="90">
        <f t="shared" si="452"/>
        <v>1</v>
      </c>
      <c r="J1325" s="90">
        <f t="shared" si="453"/>
        <v>1</v>
      </c>
      <c r="K1325" s="19">
        <f>SUM(K1326:K1329)</f>
        <v>1024.6500000000001</v>
      </c>
      <c r="L1325" s="24">
        <f t="shared" si="441"/>
        <v>0</v>
      </c>
      <c r="M1325" s="527" t="s">
        <v>1230</v>
      </c>
    </row>
    <row r="1326" spans="1:13" s="62" customFormat="1" x14ac:dyDescent="0.25">
      <c r="A1326" s="736"/>
      <c r="B1326" s="65" t="s">
        <v>22</v>
      </c>
      <c r="C1326" s="65"/>
      <c r="D1326" s="36"/>
      <c r="E1326" s="36"/>
      <c r="F1326" s="36"/>
      <c r="G1326" s="64" t="e">
        <f t="shared" si="451"/>
        <v>#DIV/0!</v>
      </c>
      <c r="H1326" s="36"/>
      <c r="I1326" s="64" t="e">
        <f t="shared" si="452"/>
        <v>#DIV/0!</v>
      </c>
      <c r="J1326" s="64" t="e">
        <f t="shared" si="453"/>
        <v>#DIV/0!</v>
      </c>
      <c r="K1326" s="36">
        <f t="shared" si="457"/>
        <v>0</v>
      </c>
      <c r="L1326" s="24">
        <f t="shared" si="441"/>
        <v>0</v>
      </c>
      <c r="M1326" s="527"/>
    </row>
    <row r="1327" spans="1:13" s="62" customFormat="1" x14ac:dyDescent="0.25">
      <c r="A1327" s="736"/>
      <c r="B1327" s="65" t="s">
        <v>21</v>
      </c>
      <c r="C1327" s="65"/>
      <c r="D1327" s="36"/>
      <c r="E1327" s="36"/>
      <c r="F1327" s="36"/>
      <c r="G1327" s="64" t="e">
        <f t="shared" si="451"/>
        <v>#DIV/0!</v>
      </c>
      <c r="H1327" s="36"/>
      <c r="I1327" s="64" t="e">
        <f t="shared" si="452"/>
        <v>#DIV/0!</v>
      </c>
      <c r="J1327" s="64" t="e">
        <f t="shared" si="453"/>
        <v>#DIV/0!</v>
      </c>
      <c r="K1327" s="36">
        <f t="shared" si="457"/>
        <v>0</v>
      </c>
      <c r="L1327" s="24">
        <f t="shared" si="441"/>
        <v>0</v>
      </c>
      <c r="M1327" s="527"/>
    </row>
    <row r="1328" spans="1:13" s="62" customFormat="1" x14ac:dyDescent="0.25">
      <c r="A1328" s="736"/>
      <c r="B1328" s="65" t="s">
        <v>41</v>
      </c>
      <c r="C1328" s="65"/>
      <c r="D1328" s="36">
        <v>1024.6500000000001</v>
      </c>
      <c r="E1328" s="36">
        <v>1024.6500000000001</v>
      </c>
      <c r="F1328" s="36">
        <v>1024.6500000000001</v>
      </c>
      <c r="G1328" s="60">
        <f t="shared" si="451"/>
        <v>1</v>
      </c>
      <c r="H1328" s="36">
        <v>1024.6500000000001</v>
      </c>
      <c r="I1328" s="60">
        <f t="shared" si="452"/>
        <v>1</v>
      </c>
      <c r="J1328" s="60">
        <f t="shared" si="453"/>
        <v>1</v>
      </c>
      <c r="K1328" s="36">
        <f t="shared" si="457"/>
        <v>1024.6500000000001</v>
      </c>
      <c r="L1328" s="24">
        <f t="shared" si="441"/>
        <v>0</v>
      </c>
      <c r="M1328" s="527"/>
    </row>
    <row r="1329" spans="1:13" s="62" customFormat="1" x14ac:dyDescent="0.25">
      <c r="A1329" s="737"/>
      <c r="B1329" s="65" t="s">
        <v>23</v>
      </c>
      <c r="C1329" s="65"/>
      <c r="D1329" s="36"/>
      <c r="E1329" s="36"/>
      <c r="F1329" s="36"/>
      <c r="G1329" s="64" t="e">
        <f t="shared" si="451"/>
        <v>#DIV/0!</v>
      </c>
      <c r="H1329" s="36"/>
      <c r="I1329" s="64" t="e">
        <f t="shared" si="452"/>
        <v>#DIV/0!</v>
      </c>
      <c r="J1329" s="64" t="e">
        <f t="shared" si="453"/>
        <v>#DIV/0!</v>
      </c>
      <c r="K1329" s="36">
        <f t="shared" si="457"/>
        <v>0</v>
      </c>
      <c r="L1329" s="24">
        <f t="shared" si="441"/>
        <v>0</v>
      </c>
      <c r="M1329" s="527"/>
    </row>
    <row r="1330" spans="1:13" s="62" customFormat="1" ht="126" customHeight="1" x14ac:dyDescent="0.25">
      <c r="A1330" s="739" t="s">
        <v>868</v>
      </c>
      <c r="B1330" s="222" t="s">
        <v>1026</v>
      </c>
      <c r="C1330" s="222" t="s">
        <v>869</v>
      </c>
      <c r="D1330" s="54">
        <f>SUM(D1331:D1334)</f>
        <v>120618.43</v>
      </c>
      <c r="E1330" s="54">
        <f t="shared" ref="E1330:F1330" si="460">SUM(E1331:E1334)</f>
        <v>120618.43</v>
      </c>
      <c r="F1330" s="54">
        <f t="shared" si="460"/>
        <v>120616.59</v>
      </c>
      <c r="G1330" s="91">
        <f t="shared" si="451"/>
        <v>1</v>
      </c>
      <c r="H1330" s="54">
        <f>SUM(H1331:H1334)</f>
        <v>120600.93</v>
      </c>
      <c r="I1330" s="91">
        <f t="shared" si="452"/>
        <v>1</v>
      </c>
      <c r="J1330" s="91">
        <f t="shared" si="453"/>
        <v>1</v>
      </c>
      <c r="K1330" s="54">
        <f>SUM(K1331:K1334)</f>
        <v>120600.93</v>
      </c>
      <c r="L1330" s="24">
        <f t="shared" si="441"/>
        <v>17.5</v>
      </c>
      <c r="M1330" s="476" t="s">
        <v>1414</v>
      </c>
    </row>
    <row r="1331" spans="1:13" s="62" customFormat="1" x14ac:dyDescent="0.25">
      <c r="A1331" s="739"/>
      <c r="B1331" s="65" t="s">
        <v>22</v>
      </c>
      <c r="C1331" s="65"/>
      <c r="D1331" s="36">
        <f t="shared" ref="D1331:H1334" si="461">D1336</f>
        <v>0</v>
      </c>
      <c r="E1331" s="36">
        <f t="shared" ref="E1331:F1331" si="462">E1336</f>
        <v>0</v>
      </c>
      <c r="F1331" s="36">
        <f t="shared" si="462"/>
        <v>0</v>
      </c>
      <c r="G1331" s="64" t="e">
        <f t="shared" si="451"/>
        <v>#DIV/0!</v>
      </c>
      <c r="H1331" s="36">
        <f t="shared" ref="H1331" si="463">H1336</f>
        <v>0</v>
      </c>
      <c r="I1331" s="64" t="e">
        <f t="shared" si="452"/>
        <v>#DIV/0!</v>
      </c>
      <c r="J1331" s="64" t="e">
        <f t="shared" si="453"/>
        <v>#DIV/0!</v>
      </c>
      <c r="K1331" s="36">
        <f>K1336</f>
        <v>0</v>
      </c>
      <c r="L1331" s="24">
        <f t="shared" si="441"/>
        <v>0</v>
      </c>
      <c r="M1331" s="476"/>
    </row>
    <row r="1332" spans="1:13" s="62" customFormat="1" x14ac:dyDescent="0.25">
      <c r="A1332" s="739"/>
      <c r="B1332" s="65" t="s">
        <v>21</v>
      </c>
      <c r="C1332" s="65"/>
      <c r="D1332" s="36">
        <f t="shared" si="461"/>
        <v>115304.8</v>
      </c>
      <c r="E1332" s="36">
        <f t="shared" si="461"/>
        <v>115304.8</v>
      </c>
      <c r="F1332" s="36">
        <f t="shared" si="461"/>
        <v>115304.7</v>
      </c>
      <c r="G1332" s="60">
        <f t="shared" si="451"/>
        <v>1</v>
      </c>
      <c r="H1332" s="36">
        <f t="shared" ref="H1332" si="464">H1337</f>
        <v>115289.04</v>
      </c>
      <c r="I1332" s="60">
        <f t="shared" si="452"/>
        <v>1</v>
      </c>
      <c r="J1332" s="60">
        <f t="shared" si="453"/>
        <v>1</v>
      </c>
      <c r="K1332" s="36">
        <f t="shared" ref="K1332:K1334" si="465">K1337</f>
        <v>115289.04</v>
      </c>
      <c r="L1332" s="24">
        <f t="shared" si="441"/>
        <v>15.76</v>
      </c>
      <c r="M1332" s="476"/>
    </row>
    <row r="1333" spans="1:13" s="62" customFormat="1" x14ac:dyDescent="0.25">
      <c r="A1333" s="739"/>
      <c r="B1333" s="65" t="s">
        <v>41</v>
      </c>
      <c r="C1333" s="65"/>
      <c r="D1333" s="36">
        <f t="shared" si="461"/>
        <v>5313.63</v>
      </c>
      <c r="E1333" s="36">
        <f t="shared" si="461"/>
        <v>5313.63</v>
      </c>
      <c r="F1333" s="36">
        <f t="shared" si="461"/>
        <v>5311.89</v>
      </c>
      <c r="G1333" s="94">
        <f t="shared" si="451"/>
        <v>1</v>
      </c>
      <c r="H1333" s="36">
        <f t="shared" ref="H1333" si="466">H1338</f>
        <v>5311.89</v>
      </c>
      <c r="I1333" s="60">
        <f t="shared" si="452"/>
        <v>1</v>
      </c>
      <c r="J1333" s="60">
        <f t="shared" si="453"/>
        <v>1</v>
      </c>
      <c r="K1333" s="36">
        <f t="shared" si="465"/>
        <v>5311.89</v>
      </c>
      <c r="L1333" s="24">
        <f t="shared" si="441"/>
        <v>1.74</v>
      </c>
      <c r="M1333" s="476"/>
    </row>
    <row r="1334" spans="1:13" s="62" customFormat="1" x14ac:dyDescent="0.25">
      <c r="A1334" s="739"/>
      <c r="B1334" s="65" t="s">
        <v>23</v>
      </c>
      <c r="C1334" s="65"/>
      <c r="D1334" s="36">
        <f t="shared" si="461"/>
        <v>0</v>
      </c>
      <c r="E1334" s="36">
        <f t="shared" si="461"/>
        <v>0</v>
      </c>
      <c r="F1334" s="36">
        <f t="shared" si="461"/>
        <v>0</v>
      </c>
      <c r="G1334" s="64" t="e">
        <f t="shared" si="451"/>
        <v>#DIV/0!</v>
      </c>
      <c r="H1334" s="36">
        <f t="shared" si="461"/>
        <v>0</v>
      </c>
      <c r="I1334" s="64" t="e">
        <f t="shared" si="452"/>
        <v>#DIV/0!</v>
      </c>
      <c r="J1334" s="64" t="e">
        <f t="shared" si="453"/>
        <v>#DIV/0!</v>
      </c>
      <c r="K1334" s="36">
        <f t="shared" si="465"/>
        <v>0</v>
      </c>
      <c r="L1334" s="24">
        <f t="shared" si="441"/>
        <v>0</v>
      </c>
      <c r="M1334" s="476"/>
    </row>
    <row r="1335" spans="1:13" s="187" customFormat="1" ht="93.75" x14ac:dyDescent="0.25">
      <c r="A1335" s="756" t="s">
        <v>920</v>
      </c>
      <c r="B1335" s="462" t="s">
        <v>919</v>
      </c>
      <c r="C1335" s="462" t="s">
        <v>212</v>
      </c>
      <c r="D1335" s="19">
        <f>SUM(D1336:D1338)</f>
        <v>120618.43</v>
      </c>
      <c r="E1335" s="19">
        <f>SUM(E1336:E1338)</f>
        <v>120618.43</v>
      </c>
      <c r="F1335" s="19">
        <f>SUM(F1336:F1338)</f>
        <v>120616.59</v>
      </c>
      <c r="G1335" s="60">
        <f t="shared" si="451"/>
        <v>1</v>
      </c>
      <c r="H1335" s="389">
        <f>SUM(H1336:H1339)</f>
        <v>120600.93</v>
      </c>
      <c r="I1335" s="60">
        <f t="shared" si="452"/>
        <v>1</v>
      </c>
      <c r="J1335" s="60">
        <f t="shared" si="453"/>
        <v>1</v>
      </c>
      <c r="K1335" s="389">
        <f>SUM(K1336:K1339)</f>
        <v>120600.93</v>
      </c>
      <c r="L1335" s="24">
        <f t="shared" si="441"/>
        <v>17.5</v>
      </c>
      <c r="M1335" s="476"/>
    </row>
    <row r="1336" spans="1:13" s="188" customFormat="1" ht="23.25" x14ac:dyDescent="0.25">
      <c r="A1336" s="756"/>
      <c r="B1336" s="65" t="s">
        <v>22</v>
      </c>
      <c r="C1336" s="65"/>
      <c r="D1336" s="464"/>
      <c r="E1336" s="464"/>
      <c r="F1336" s="350">
        <v>0</v>
      </c>
      <c r="G1336" s="64" t="e">
        <f t="shared" si="451"/>
        <v>#DIV/0!</v>
      </c>
      <c r="H1336" s="465">
        <v>0</v>
      </c>
      <c r="I1336" s="64" t="e">
        <f t="shared" si="452"/>
        <v>#DIV/0!</v>
      </c>
      <c r="J1336" s="64" t="e">
        <f t="shared" si="453"/>
        <v>#DIV/0!</v>
      </c>
      <c r="K1336" s="389">
        <f t="shared" ref="K1336:K1339" si="467">E1336</f>
        <v>0</v>
      </c>
      <c r="L1336" s="24">
        <f t="shared" si="441"/>
        <v>0</v>
      </c>
      <c r="M1336" s="476"/>
    </row>
    <row r="1337" spans="1:13" s="188" customFormat="1" ht="23.25" x14ac:dyDescent="0.25">
      <c r="A1337" s="756"/>
      <c r="B1337" s="65" t="s">
        <v>21</v>
      </c>
      <c r="C1337" s="65"/>
      <c r="D1337" s="36">
        <v>115304.8</v>
      </c>
      <c r="E1337" s="36">
        <v>115304.8</v>
      </c>
      <c r="F1337" s="350">
        <v>115304.7</v>
      </c>
      <c r="G1337" s="60">
        <f t="shared" si="451"/>
        <v>1</v>
      </c>
      <c r="H1337" s="465">
        <v>115289.04</v>
      </c>
      <c r="I1337" s="60">
        <f t="shared" si="452"/>
        <v>1</v>
      </c>
      <c r="J1337" s="60">
        <f t="shared" si="453"/>
        <v>1</v>
      </c>
      <c r="K1337" s="466">
        <v>115289.04</v>
      </c>
      <c r="L1337" s="24">
        <f t="shared" si="441"/>
        <v>15.76</v>
      </c>
      <c r="M1337" s="476"/>
    </row>
    <row r="1338" spans="1:13" s="188" customFormat="1" ht="23.25" x14ac:dyDescent="0.25">
      <c r="A1338" s="756"/>
      <c r="B1338" s="65" t="s">
        <v>41</v>
      </c>
      <c r="C1338" s="65"/>
      <c r="D1338" s="464">
        <v>5313.63</v>
      </c>
      <c r="E1338" s="36">
        <v>5313.63</v>
      </c>
      <c r="F1338" s="350">
        <v>5311.89</v>
      </c>
      <c r="G1338" s="60">
        <f t="shared" si="451"/>
        <v>1</v>
      </c>
      <c r="H1338" s="465">
        <v>5311.89</v>
      </c>
      <c r="I1338" s="60">
        <f t="shared" si="452"/>
        <v>1</v>
      </c>
      <c r="J1338" s="60">
        <f t="shared" si="453"/>
        <v>1</v>
      </c>
      <c r="K1338" s="466">
        <v>5311.89</v>
      </c>
      <c r="L1338" s="24">
        <f t="shared" si="441"/>
        <v>1.74</v>
      </c>
      <c r="M1338" s="476"/>
    </row>
    <row r="1339" spans="1:13" s="188" customFormat="1" ht="23.25" collapsed="1" x14ac:dyDescent="0.25">
      <c r="A1339" s="756"/>
      <c r="B1339" s="65" t="s">
        <v>23</v>
      </c>
      <c r="C1339" s="65"/>
      <c r="D1339" s="464"/>
      <c r="E1339" s="464"/>
      <c r="F1339" s="351"/>
      <c r="G1339" s="64" t="e">
        <f t="shared" si="451"/>
        <v>#DIV/0!</v>
      </c>
      <c r="H1339" s="352"/>
      <c r="I1339" s="64" t="e">
        <f t="shared" si="452"/>
        <v>#DIV/0!</v>
      </c>
      <c r="J1339" s="64" t="e">
        <f t="shared" si="453"/>
        <v>#DIV/0!</v>
      </c>
      <c r="K1339" s="389">
        <f t="shared" si="467"/>
        <v>0</v>
      </c>
      <c r="L1339" s="24">
        <f t="shared" si="441"/>
        <v>0</v>
      </c>
      <c r="M1339" s="476"/>
    </row>
    <row r="1340" spans="1:13" s="188" customFormat="1" ht="45" customHeight="1" x14ac:dyDescent="0.25">
      <c r="A1340" s="750" t="s">
        <v>1083</v>
      </c>
      <c r="B1340" s="398" t="s">
        <v>1082</v>
      </c>
      <c r="C1340" s="148" t="s">
        <v>142</v>
      </c>
      <c r="D1340" s="50">
        <f>SUM(D1341:D1343)</f>
        <v>99.88</v>
      </c>
      <c r="E1340" s="50">
        <f>SUM(E1341:E1343)</f>
        <v>99.88</v>
      </c>
      <c r="F1340" s="351"/>
      <c r="G1340" s="78">
        <f t="shared" si="451"/>
        <v>0</v>
      </c>
      <c r="H1340" s="352"/>
      <c r="I1340" s="78">
        <f t="shared" si="452"/>
        <v>0</v>
      </c>
      <c r="J1340" s="78" t="e">
        <f t="shared" si="453"/>
        <v>#DIV/0!</v>
      </c>
      <c r="K1340" s="142"/>
      <c r="L1340" s="24">
        <f t="shared" si="441"/>
        <v>99.88</v>
      </c>
      <c r="M1340" s="528" t="s">
        <v>1132</v>
      </c>
    </row>
    <row r="1341" spans="1:13" s="188" customFormat="1" ht="23.25" x14ac:dyDescent="0.25">
      <c r="A1341" s="751"/>
      <c r="B1341" s="148" t="s">
        <v>22</v>
      </c>
      <c r="C1341" s="148"/>
      <c r="D1341" s="351"/>
      <c r="E1341" s="351"/>
      <c r="F1341" s="351"/>
      <c r="G1341" s="78" t="e">
        <f t="shared" si="451"/>
        <v>#DIV/0!</v>
      </c>
      <c r="H1341" s="352"/>
      <c r="I1341" s="78" t="e">
        <f t="shared" si="452"/>
        <v>#DIV/0!</v>
      </c>
      <c r="J1341" s="78" t="e">
        <f t="shared" si="453"/>
        <v>#DIV/0!</v>
      </c>
      <c r="K1341" s="142"/>
      <c r="L1341" s="24">
        <f t="shared" si="441"/>
        <v>0</v>
      </c>
      <c r="M1341" s="529"/>
    </row>
    <row r="1342" spans="1:13" s="188" customFormat="1" ht="23.25" x14ac:dyDescent="0.25">
      <c r="A1342" s="751"/>
      <c r="B1342" s="148" t="s">
        <v>21</v>
      </c>
      <c r="C1342" s="148"/>
      <c r="D1342" s="351"/>
      <c r="E1342" s="351"/>
      <c r="F1342" s="351"/>
      <c r="G1342" s="78" t="e">
        <f t="shared" si="451"/>
        <v>#DIV/0!</v>
      </c>
      <c r="H1342" s="352"/>
      <c r="I1342" s="78" t="e">
        <f t="shared" si="452"/>
        <v>#DIV/0!</v>
      </c>
      <c r="J1342" s="78" t="e">
        <f t="shared" si="453"/>
        <v>#DIV/0!</v>
      </c>
      <c r="K1342" s="142"/>
      <c r="L1342" s="24">
        <f t="shared" si="441"/>
        <v>0</v>
      </c>
      <c r="M1342" s="529"/>
    </row>
    <row r="1343" spans="1:13" s="188" customFormat="1" ht="23.25" x14ac:dyDescent="0.25">
      <c r="A1343" s="751"/>
      <c r="B1343" s="148" t="s">
        <v>41</v>
      </c>
      <c r="C1343" s="148"/>
      <c r="D1343" s="350">
        <v>99.88</v>
      </c>
      <c r="E1343" s="350">
        <v>99.88</v>
      </c>
      <c r="F1343" s="351"/>
      <c r="G1343" s="78">
        <f t="shared" si="451"/>
        <v>0</v>
      </c>
      <c r="H1343" s="352"/>
      <c r="I1343" s="78">
        <f t="shared" si="452"/>
        <v>0</v>
      </c>
      <c r="J1343" s="78" t="e">
        <f t="shared" si="453"/>
        <v>#DIV/0!</v>
      </c>
      <c r="K1343" s="142"/>
      <c r="L1343" s="24">
        <f t="shared" si="441"/>
        <v>99.88</v>
      </c>
      <c r="M1343" s="529"/>
    </row>
    <row r="1344" spans="1:13" s="188" customFormat="1" ht="23.25" x14ac:dyDescent="0.25">
      <c r="A1344" s="752"/>
      <c r="B1344" s="148" t="s">
        <v>23</v>
      </c>
      <c r="C1344" s="148"/>
      <c r="D1344" s="351"/>
      <c r="E1344" s="351"/>
      <c r="F1344" s="351"/>
      <c r="G1344" s="78" t="e">
        <f t="shared" si="451"/>
        <v>#DIV/0!</v>
      </c>
      <c r="H1344" s="352"/>
      <c r="I1344" s="78" t="e">
        <f t="shared" si="452"/>
        <v>#DIV/0!</v>
      </c>
      <c r="J1344" s="78" t="e">
        <f t="shared" si="453"/>
        <v>#DIV/0!</v>
      </c>
      <c r="K1344" s="142"/>
      <c r="L1344" s="24">
        <f t="shared" si="441"/>
        <v>0</v>
      </c>
      <c r="M1344" s="530"/>
    </row>
    <row r="1345" spans="1:13" s="62" customFormat="1" ht="65.25" customHeight="1" x14ac:dyDescent="0.25">
      <c r="A1345" s="754" t="s">
        <v>46</v>
      </c>
      <c r="B1345" s="161" t="s">
        <v>464</v>
      </c>
      <c r="C1345" s="150" t="s">
        <v>429</v>
      </c>
      <c r="D1345" s="29">
        <f>D1350+D1400+D1435</f>
        <v>172600.33</v>
      </c>
      <c r="E1345" s="29">
        <f>SUM(E1346:E1349)</f>
        <v>173253.02</v>
      </c>
      <c r="F1345" s="29">
        <f>SUM(F1346:F1349)</f>
        <v>164437.23000000001</v>
      </c>
      <c r="G1345" s="100">
        <f>F1345/E1345</f>
        <v>0.94899999999999995</v>
      </c>
      <c r="H1345" s="29">
        <f>SUM(H1346:H1349)</f>
        <v>164437.23000000001</v>
      </c>
      <c r="I1345" s="100">
        <f t="shared" ref="I1345:I1428" si="468">H1345/E1345</f>
        <v>0.94899999999999995</v>
      </c>
      <c r="J1345" s="162">
        <f>H1345/E1345</f>
        <v>0.95</v>
      </c>
      <c r="K1345" s="29">
        <f>SUM(K1346:K1349)</f>
        <v>165695.46</v>
      </c>
      <c r="L1345" s="30">
        <f t="shared" si="441"/>
        <v>8815.7900000000009</v>
      </c>
      <c r="M1345" s="520"/>
    </row>
    <row r="1346" spans="1:13" s="62" customFormat="1" ht="23.25" customHeight="1" x14ac:dyDescent="0.25">
      <c r="A1346" s="754"/>
      <c r="B1346" s="151" t="s">
        <v>22</v>
      </c>
      <c r="C1346" s="151"/>
      <c r="D1346" s="30">
        <f>D1351+D1401+D1436</f>
        <v>0</v>
      </c>
      <c r="E1346" s="30"/>
      <c r="F1346" s="30"/>
      <c r="G1346" s="103"/>
      <c r="H1346" s="30">
        <f>H1351+H1401+H1436</f>
        <v>0</v>
      </c>
      <c r="I1346" s="102" t="e">
        <f t="shared" si="468"/>
        <v>#DIV/0!</v>
      </c>
      <c r="J1346" s="164" t="e">
        <f t="shared" ref="J1346:J1413" si="469">H1346/E1346</f>
        <v>#DIV/0!</v>
      </c>
      <c r="K1346" s="30">
        <f t="shared" ref="K1346:K1347" si="470">E1346-L1346</f>
        <v>0</v>
      </c>
      <c r="L1346" s="30">
        <f t="shared" si="441"/>
        <v>0</v>
      </c>
      <c r="M1346" s="520"/>
    </row>
    <row r="1347" spans="1:13" s="62" customFormat="1" ht="23.25" customHeight="1" x14ac:dyDescent="0.25">
      <c r="A1347" s="754"/>
      <c r="B1347" s="151" t="s">
        <v>21</v>
      </c>
      <c r="C1347" s="151"/>
      <c r="D1347" s="30">
        <f>D1352+D1402+D1437</f>
        <v>803.2</v>
      </c>
      <c r="E1347" s="30">
        <f>E1352+E1402+E1437</f>
        <v>803.2</v>
      </c>
      <c r="F1347" s="30">
        <f t="shared" ref="E1347:F1349" si="471">F1352+F1402+F1437</f>
        <v>803.2</v>
      </c>
      <c r="G1347" s="103">
        <f>F1347/E1347</f>
        <v>1</v>
      </c>
      <c r="H1347" s="30">
        <f t="shared" ref="H1347:H1349" si="472">H1352+H1402+H1437</f>
        <v>803.2</v>
      </c>
      <c r="I1347" s="103">
        <f t="shared" si="468"/>
        <v>1</v>
      </c>
      <c r="J1347" s="163">
        <f t="shared" si="469"/>
        <v>1</v>
      </c>
      <c r="K1347" s="30">
        <f t="shared" si="470"/>
        <v>803.2</v>
      </c>
      <c r="L1347" s="30">
        <f t="shared" si="441"/>
        <v>0</v>
      </c>
      <c r="M1347" s="520"/>
    </row>
    <row r="1348" spans="1:13" s="62" customFormat="1" ht="23.25" customHeight="1" x14ac:dyDescent="0.25">
      <c r="A1348" s="754"/>
      <c r="B1348" s="151" t="s">
        <v>41</v>
      </c>
      <c r="C1348" s="151"/>
      <c r="D1348" s="30">
        <f>D1353+D1403+D1438</f>
        <v>152523.82999999999</v>
      </c>
      <c r="E1348" s="30">
        <f t="shared" si="471"/>
        <v>153176.51999999999</v>
      </c>
      <c r="F1348" s="30">
        <f>F1353+F1403+F1438</f>
        <v>145671.12</v>
      </c>
      <c r="G1348" s="103">
        <f>F1348/E1348</f>
        <v>0.95099999999999996</v>
      </c>
      <c r="H1348" s="30">
        <f t="shared" si="472"/>
        <v>145671.12</v>
      </c>
      <c r="I1348" s="103">
        <f t="shared" si="468"/>
        <v>0.95099999999999996</v>
      </c>
      <c r="J1348" s="163">
        <f t="shared" si="469"/>
        <v>0.95</v>
      </c>
      <c r="K1348" s="30">
        <f>E1348-L1348</f>
        <v>145671.12</v>
      </c>
      <c r="L1348" s="30">
        <f t="shared" si="441"/>
        <v>7505.4</v>
      </c>
      <c r="M1348" s="520"/>
    </row>
    <row r="1349" spans="1:13" s="62" customFormat="1" ht="23.25" customHeight="1" x14ac:dyDescent="0.25">
      <c r="A1349" s="754"/>
      <c r="B1349" s="151" t="s">
        <v>23</v>
      </c>
      <c r="C1349" s="151"/>
      <c r="D1349" s="30">
        <f>D1354+D1404+D1439</f>
        <v>19273.3</v>
      </c>
      <c r="E1349" s="30">
        <f t="shared" si="471"/>
        <v>19273.3</v>
      </c>
      <c r="F1349" s="30">
        <f t="shared" si="471"/>
        <v>17962.91</v>
      </c>
      <c r="G1349" s="103">
        <f>F1349/E1349</f>
        <v>0.93200000000000005</v>
      </c>
      <c r="H1349" s="30">
        <f t="shared" si="472"/>
        <v>17962.91</v>
      </c>
      <c r="I1349" s="103">
        <f t="shared" si="468"/>
        <v>0.93200000000000005</v>
      </c>
      <c r="J1349" s="163">
        <f t="shared" si="469"/>
        <v>0.93</v>
      </c>
      <c r="K1349" s="30">
        <f>K1404</f>
        <v>19221.14</v>
      </c>
      <c r="L1349" s="30">
        <f t="shared" si="441"/>
        <v>1310.3900000000001</v>
      </c>
      <c r="M1349" s="520"/>
    </row>
    <row r="1350" spans="1:13" s="62" customFormat="1" ht="35.25" customHeight="1" x14ac:dyDescent="0.25">
      <c r="A1350" s="651" t="s">
        <v>329</v>
      </c>
      <c r="B1350" s="155" t="s">
        <v>465</v>
      </c>
      <c r="C1350" s="145" t="s">
        <v>430</v>
      </c>
      <c r="D1350" s="55">
        <f>D1355+D1360+D1365+D1370+D1375+D1380+D1385+D1390</f>
        <v>24441.42</v>
      </c>
      <c r="E1350" s="55">
        <f>E1355+E1360+E1365+E1370+E1375+E1380+E1385+E1390</f>
        <v>24441.42</v>
      </c>
      <c r="F1350" s="55">
        <f>F1355+F1360+F1365+F1370+F1375+F1380+F1385+F1390</f>
        <v>20149.86</v>
      </c>
      <c r="G1350" s="95">
        <f>F1350/E1350</f>
        <v>0.82399999999999995</v>
      </c>
      <c r="H1350" s="55">
        <f>H1355+H1360+H1365+H1370+H1375+H1380+H1385+H1390</f>
        <v>20149.86</v>
      </c>
      <c r="I1350" s="95">
        <f t="shared" si="468"/>
        <v>0.82399999999999995</v>
      </c>
      <c r="J1350" s="158">
        <f t="shared" si="469"/>
        <v>0.82</v>
      </c>
      <c r="K1350" s="55">
        <f>SUM(K1351:K1354)</f>
        <v>22016.31</v>
      </c>
      <c r="L1350" s="24">
        <f t="shared" si="441"/>
        <v>4291.5600000000004</v>
      </c>
      <c r="M1350" s="520"/>
    </row>
    <row r="1351" spans="1:13" s="62" customFormat="1" ht="23.25" customHeight="1" x14ac:dyDescent="0.25">
      <c r="A1351" s="651"/>
      <c r="B1351" s="146" t="s">
        <v>22</v>
      </c>
      <c r="C1351" s="146"/>
      <c r="D1351" s="24"/>
      <c r="E1351" s="24"/>
      <c r="F1351" s="24"/>
      <c r="G1351" s="99"/>
      <c r="H1351" s="24"/>
      <c r="I1351" s="78" t="e">
        <f t="shared" si="468"/>
        <v>#DIV/0!</v>
      </c>
      <c r="J1351" s="156"/>
      <c r="K1351" s="24">
        <f>K1356+K1361+K1366+K1371+K1376+K1381+K1386+K1391</f>
        <v>0</v>
      </c>
      <c r="L1351" s="24">
        <f t="shared" si="441"/>
        <v>0</v>
      </c>
      <c r="M1351" s="520"/>
    </row>
    <row r="1352" spans="1:13" s="62" customFormat="1" ht="22.5" customHeight="1" x14ac:dyDescent="0.25">
      <c r="A1352" s="651"/>
      <c r="B1352" s="146" t="s">
        <v>21</v>
      </c>
      <c r="C1352" s="146"/>
      <c r="D1352" s="24"/>
      <c r="E1352" s="24"/>
      <c r="F1352" s="24"/>
      <c r="G1352" s="99"/>
      <c r="H1352" s="24"/>
      <c r="I1352" s="78" t="e">
        <f t="shared" si="468"/>
        <v>#DIV/0!</v>
      </c>
      <c r="J1352" s="156"/>
      <c r="K1352" s="24">
        <f t="shared" ref="K1352:K1354" si="473">K1357+K1362+K1367+K1372+K1377+K1382+K1387+K1392</f>
        <v>0</v>
      </c>
      <c r="L1352" s="24">
        <f t="shared" si="441"/>
        <v>0</v>
      </c>
      <c r="M1352" s="520"/>
    </row>
    <row r="1353" spans="1:13" s="62" customFormat="1" ht="24" customHeight="1" x14ac:dyDescent="0.25">
      <c r="A1353" s="651"/>
      <c r="B1353" s="146" t="s">
        <v>41</v>
      </c>
      <c r="C1353" s="146"/>
      <c r="D1353" s="24">
        <f>D1358+D1363+D1368+D1373+D1378+D1383+D1388+D1393+D1398</f>
        <v>24441.42</v>
      </c>
      <c r="E1353" s="24">
        <f>E1358+E1363+E1368+E1373+E1378+E1383+E1388+E1393+E1398</f>
        <v>24806.31</v>
      </c>
      <c r="F1353" s="24">
        <f>F1358+F1363+F1368+F1373+F1378+F1383+F1388+F1393+F1398</f>
        <v>20514.75</v>
      </c>
      <c r="G1353" s="99">
        <f>F1353/E1353</f>
        <v>0.82699999999999996</v>
      </c>
      <c r="H1353" s="24">
        <f>H1358+H1363+H1368+H1373+H1378+H1383+H1388+H1393+H1398</f>
        <v>20514.75</v>
      </c>
      <c r="I1353" s="99">
        <f t="shared" si="468"/>
        <v>0.82699999999999996</v>
      </c>
      <c r="J1353" s="157">
        <f t="shared" si="469"/>
        <v>0.83</v>
      </c>
      <c r="K1353" s="24">
        <f>K1358+K1363+K1368+K1373+K1378+K1383+K1388+K1393+K1398</f>
        <v>22016.31</v>
      </c>
      <c r="L1353" s="24">
        <f t="shared" si="441"/>
        <v>4291.5600000000004</v>
      </c>
      <c r="M1353" s="520"/>
    </row>
    <row r="1354" spans="1:13" s="62" customFormat="1" ht="25.5" customHeight="1" x14ac:dyDescent="0.25">
      <c r="A1354" s="651"/>
      <c r="B1354" s="146" t="s">
        <v>23</v>
      </c>
      <c r="C1354" s="146"/>
      <c r="D1354" s="24"/>
      <c r="E1354" s="24"/>
      <c r="F1354" s="24"/>
      <c r="G1354" s="99"/>
      <c r="H1354" s="24"/>
      <c r="I1354" s="78" t="e">
        <f t="shared" si="468"/>
        <v>#DIV/0!</v>
      </c>
      <c r="J1354" s="156"/>
      <c r="K1354" s="24">
        <f t="shared" si="473"/>
        <v>0</v>
      </c>
      <c r="L1354" s="24">
        <f t="shared" si="441"/>
        <v>0</v>
      </c>
      <c r="M1354" s="520"/>
    </row>
    <row r="1355" spans="1:13" s="45" customFormat="1" ht="93.75" x14ac:dyDescent="0.25">
      <c r="A1355" s="590" t="s">
        <v>330</v>
      </c>
      <c r="B1355" s="149" t="s">
        <v>466</v>
      </c>
      <c r="C1355" s="147" t="s">
        <v>431</v>
      </c>
      <c r="D1355" s="50">
        <f>SUM(D1356:D1359)</f>
        <v>429.74</v>
      </c>
      <c r="E1355" s="50">
        <f>SUM(E1356:E1359)</f>
        <v>429.74</v>
      </c>
      <c r="F1355" s="50">
        <f>SUM(F1356:F1359)</f>
        <v>389.35</v>
      </c>
      <c r="G1355" s="104">
        <f>F1355/E1355</f>
        <v>0.90600000000000003</v>
      </c>
      <c r="H1355" s="50">
        <f>SUM(H1356:H1359)</f>
        <v>389.35</v>
      </c>
      <c r="I1355" s="99">
        <f t="shared" si="468"/>
        <v>0.90600000000000003</v>
      </c>
      <c r="J1355" s="157">
        <f t="shared" si="469"/>
        <v>0.91</v>
      </c>
      <c r="K1355" s="24">
        <f>SUM(K1356:K1359)</f>
        <v>389.35</v>
      </c>
      <c r="L1355" s="24">
        <f t="shared" si="441"/>
        <v>40.39</v>
      </c>
      <c r="M1355" s="527" t="s">
        <v>1109</v>
      </c>
    </row>
    <row r="1356" spans="1:13" s="44" customFormat="1" ht="25.5" customHeight="1" x14ac:dyDescent="0.25">
      <c r="A1356" s="590"/>
      <c r="B1356" s="148" t="s">
        <v>22</v>
      </c>
      <c r="C1356" s="148"/>
      <c r="D1356" s="24"/>
      <c r="E1356" s="24"/>
      <c r="F1356" s="24"/>
      <c r="G1356" s="99"/>
      <c r="H1356" s="24"/>
      <c r="I1356" s="78" t="e">
        <f t="shared" si="468"/>
        <v>#DIV/0!</v>
      </c>
      <c r="J1356" s="156"/>
      <c r="K1356" s="24">
        <f t="shared" ref="K1356:K1424" si="474">E1356</f>
        <v>0</v>
      </c>
      <c r="L1356" s="24">
        <f t="shared" si="441"/>
        <v>0</v>
      </c>
      <c r="M1356" s="527"/>
    </row>
    <row r="1357" spans="1:13" s="44" customFormat="1" ht="20.25" customHeight="1" x14ac:dyDescent="0.25">
      <c r="A1357" s="590"/>
      <c r="B1357" s="148" t="s">
        <v>21</v>
      </c>
      <c r="C1357" s="148"/>
      <c r="D1357" s="24"/>
      <c r="E1357" s="24"/>
      <c r="F1357" s="24"/>
      <c r="G1357" s="99"/>
      <c r="H1357" s="24"/>
      <c r="I1357" s="78" t="e">
        <f t="shared" si="468"/>
        <v>#DIV/0!</v>
      </c>
      <c r="J1357" s="156"/>
      <c r="K1357" s="24">
        <f t="shared" si="474"/>
        <v>0</v>
      </c>
      <c r="L1357" s="24">
        <f t="shared" si="441"/>
        <v>0</v>
      </c>
      <c r="M1357" s="527"/>
    </row>
    <row r="1358" spans="1:13" s="44" customFormat="1" ht="24" customHeight="1" x14ac:dyDescent="0.25">
      <c r="A1358" s="590"/>
      <c r="B1358" s="148" t="s">
        <v>41</v>
      </c>
      <c r="C1358" s="148"/>
      <c r="D1358" s="24">
        <v>429.74</v>
      </c>
      <c r="E1358" s="24">
        <v>429.74</v>
      </c>
      <c r="F1358" s="24">
        <v>389.35</v>
      </c>
      <c r="G1358" s="99">
        <f>F1358/E1358</f>
        <v>0.90600000000000003</v>
      </c>
      <c r="H1358" s="24">
        <v>389.35</v>
      </c>
      <c r="I1358" s="99">
        <f t="shared" si="468"/>
        <v>0.90600000000000003</v>
      </c>
      <c r="J1358" s="157">
        <f t="shared" si="469"/>
        <v>0.91</v>
      </c>
      <c r="K1358" s="24">
        <v>389.35</v>
      </c>
      <c r="L1358" s="24">
        <f t="shared" si="441"/>
        <v>40.39</v>
      </c>
      <c r="M1358" s="527"/>
    </row>
    <row r="1359" spans="1:13" s="44" customFormat="1" x14ac:dyDescent="0.25">
      <c r="A1359" s="590"/>
      <c r="B1359" s="148" t="s">
        <v>23</v>
      </c>
      <c r="C1359" s="148"/>
      <c r="D1359" s="24"/>
      <c r="E1359" s="24"/>
      <c r="F1359" s="24"/>
      <c r="G1359" s="99"/>
      <c r="H1359" s="24"/>
      <c r="I1359" s="78" t="e">
        <f t="shared" si="468"/>
        <v>#DIV/0!</v>
      </c>
      <c r="J1359" s="156"/>
      <c r="K1359" s="24">
        <f t="shared" si="474"/>
        <v>0</v>
      </c>
      <c r="L1359" s="24">
        <f t="shared" si="441"/>
        <v>0</v>
      </c>
      <c r="M1359" s="527"/>
    </row>
    <row r="1360" spans="1:13" s="61" customFormat="1" ht="111" customHeight="1" x14ac:dyDescent="0.25">
      <c r="A1360" s="590" t="s">
        <v>331</v>
      </c>
      <c r="B1360" s="149" t="s">
        <v>467</v>
      </c>
      <c r="C1360" s="147" t="s">
        <v>431</v>
      </c>
      <c r="D1360" s="50">
        <f>SUM(D1361:D1364)</f>
        <v>2202.85</v>
      </c>
      <c r="E1360" s="50">
        <f>SUM(E1361:E1364)</f>
        <v>2136.98</v>
      </c>
      <c r="F1360" s="50">
        <f>SUM(F1361:F1364)</f>
        <v>1458.96</v>
      </c>
      <c r="G1360" s="104">
        <f>F1360/E1360</f>
        <v>0.68300000000000005</v>
      </c>
      <c r="H1360" s="50">
        <f>SUM(H1361:H1364)</f>
        <v>1458.96</v>
      </c>
      <c r="I1360" s="99">
        <f t="shared" si="468"/>
        <v>0.68300000000000005</v>
      </c>
      <c r="J1360" s="159">
        <f t="shared" si="469"/>
        <v>0.68</v>
      </c>
      <c r="K1360" s="50">
        <f t="shared" si="474"/>
        <v>2136.98</v>
      </c>
      <c r="L1360" s="24">
        <f t="shared" si="441"/>
        <v>678.02</v>
      </c>
      <c r="M1360" s="524" t="s">
        <v>1115</v>
      </c>
    </row>
    <row r="1361" spans="1:13" s="62" customFormat="1" ht="22.5" customHeight="1" x14ac:dyDescent="0.25">
      <c r="A1361" s="590"/>
      <c r="B1361" s="148" t="s">
        <v>22</v>
      </c>
      <c r="C1361" s="148"/>
      <c r="D1361" s="24"/>
      <c r="E1361" s="24"/>
      <c r="F1361" s="24"/>
      <c r="G1361" s="99"/>
      <c r="H1361" s="24"/>
      <c r="I1361" s="78" t="e">
        <f t="shared" si="468"/>
        <v>#DIV/0!</v>
      </c>
      <c r="J1361" s="156"/>
      <c r="K1361" s="24">
        <f t="shared" si="474"/>
        <v>0</v>
      </c>
      <c r="L1361" s="24">
        <f t="shared" ref="L1361:L1424" si="475">E1361-H1361</f>
        <v>0</v>
      </c>
      <c r="M1361" s="525"/>
    </row>
    <row r="1362" spans="1:13" s="62" customFormat="1" ht="22.5" customHeight="1" x14ac:dyDescent="0.25">
      <c r="A1362" s="590"/>
      <c r="B1362" s="148" t="s">
        <v>21</v>
      </c>
      <c r="C1362" s="148"/>
      <c r="D1362" s="24"/>
      <c r="E1362" s="24"/>
      <c r="F1362" s="24"/>
      <c r="G1362" s="99"/>
      <c r="H1362" s="24"/>
      <c r="I1362" s="78" t="e">
        <f t="shared" si="468"/>
        <v>#DIV/0!</v>
      </c>
      <c r="J1362" s="156"/>
      <c r="K1362" s="24">
        <f t="shared" si="474"/>
        <v>0</v>
      </c>
      <c r="L1362" s="24">
        <f t="shared" si="475"/>
        <v>0</v>
      </c>
      <c r="M1362" s="525"/>
    </row>
    <row r="1363" spans="1:13" s="62" customFormat="1" ht="22.5" customHeight="1" x14ac:dyDescent="0.25">
      <c r="A1363" s="590"/>
      <c r="B1363" s="148" t="s">
        <v>41</v>
      </c>
      <c r="C1363" s="148"/>
      <c r="D1363" s="24">
        <v>2202.85</v>
      </c>
      <c r="E1363" s="24">
        <v>2136.98</v>
      </c>
      <c r="F1363" s="24">
        <v>1458.96</v>
      </c>
      <c r="G1363" s="99">
        <f>F1363/E1363</f>
        <v>0.68300000000000005</v>
      </c>
      <c r="H1363" s="24">
        <v>1458.96</v>
      </c>
      <c r="I1363" s="99">
        <f t="shared" si="468"/>
        <v>0.68300000000000005</v>
      </c>
      <c r="J1363" s="157">
        <f t="shared" si="469"/>
        <v>0.68</v>
      </c>
      <c r="K1363" s="24">
        <v>2089.04</v>
      </c>
      <c r="L1363" s="24">
        <f t="shared" si="475"/>
        <v>678.02</v>
      </c>
      <c r="M1363" s="525"/>
    </row>
    <row r="1364" spans="1:13" s="62" customFormat="1" ht="22.5" customHeight="1" x14ac:dyDescent="0.25">
      <c r="A1364" s="590"/>
      <c r="B1364" s="148" t="s">
        <v>23</v>
      </c>
      <c r="C1364" s="148"/>
      <c r="D1364" s="24"/>
      <c r="E1364" s="24"/>
      <c r="F1364" s="24"/>
      <c r="G1364" s="99"/>
      <c r="H1364" s="24"/>
      <c r="I1364" s="78" t="e">
        <f t="shared" si="468"/>
        <v>#DIV/0!</v>
      </c>
      <c r="J1364" s="156"/>
      <c r="K1364" s="24">
        <f t="shared" si="474"/>
        <v>0</v>
      </c>
      <c r="L1364" s="24">
        <f t="shared" si="475"/>
        <v>0</v>
      </c>
      <c r="M1364" s="526"/>
    </row>
    <row r="1365" spans="1:13" s="63" customFormat="1" ht="102" customHeight="1" x14ac:dyDescent="0.25">
      <c r="A1365" s="590" t="s">
        <v>332</v>
      </c>
      <c r="B1365" s="149" t="s">
        <v>468</v>
      </c>
      <c r="C1365" s="147" t="s">
        <v>431</v>
      </c>
      <c r="D1365" s="50">
        <f>SUM(D1366:D1369)</f>
        <v>482.77</v>
      </c>
      <c r="E1365" s="50">
        <f>SUM(E1366:E1369)</f>
        <v>548.64</v>
      </c>
      <c r="F1365" s="50">
        <f>SUM(F1366:F1369)</f>
        <v>546.22</v>
      </c>
      <c r="G1365" s="104">
        <f>F1365/E1365</f>
        <v>0.996</v>
      </c>
      <c r="H1365" s="50">
        <f>SUM(H1366:H1369)</f>
        <v>546.22</v>
      </c>
      <c r="I1365" s="99">
        <f t="shared" si="468"/>
        <v>0.996</v>
      </c>
      <c r="J1365" s="157">
        <f t="shared" si="469"/>
        <v>1</v>
      </c>
      <c r="K1365" s="24">
        <v>546.22</v>
      </c>
      <c r="L1365" s="24">
        <f t="shared" si="475"/>
        <v>2.42</v>
      </c>
      <c r="M1365" s="524" t="s">
        <v>1075</v>
      </c>
    </row>
    <row r="1366" spans="1:13" s="62" customFormat="1" ht="26.25" customHeight="1" x14ac:dyDescent="0.25">
      <c r="A1366" s="590"/>
      <c r="B1366" s="148" t="s">
        <v>22</v>
      </c>
      <c r="C1366" s="148"/>
      <c r="D1366" s="24"/>
      <c r="E1366" s="24"/>
      <c r="F1366" s="24"/>
      <c r="G1366" s="99"/>
      <c r="H1366" s="24"/>
      <c r="I1366" s="78" t="e">
        <f t="shared" si="468"/>
        <v>#DIV/0!</v>
      </c>
      <c r="J1366" s="156"/>
      <c r="K1366" s="24">
        <f t="shared" si="474"/>
        <v>0</v>
      </c>
      <c r="L1366" s="24">
        <f t="shared" si="475"/>
        <v>0</v>
      </c>
      <c r="M1366" s="525"/>
    </row>
    <row r="1367" spans="1:13" s="62" customFormat="1" ht="22.5" customHeight="1" x14ac:dyDescent="0.25">
      <c r="A1367" s="590"/>
      <c r="B1367" s="148" t="s">
        <v>21</v>
      </c>
      <c r="C1367" s="148"/>
      <c r="D1367" s="24"/>
      <c r="E1367" s="24"/>
      <c r="F1367" s="24"/>
      <c r="G1367" s="99"/>
      <c r="H1367" s="24"/>
      <c r="I1367" s="78" t="e">
        <f t="shared" si="468"/>
        <v>#DIV/0!</v>
      </c>
      <c r="J1367" s="156"/>
      <c r="K1367" s="24">
        <f t="shared" si="474"/>
        <v>0</v>
      </c>
      <c r="L1367" s="24">
        <f t="shared" si="475"/>
        <v>0</v>
      </c>
      <c r="M1367" s="525"/>
    </row>
    <row r="1368" spans="1:13" s="62" customFormat="1" ht="25.5" customHeight="1" x14ac:dyDescent="0.25">
      <c r="A1368" s="590"/>
      <c r="B1368" s="148" t="s">
        <v>41</v>
      </c>
      <c r="C1368" s="148"/>
      <c r="D1368" s="24">
        <v>482.77</v>
      </c>
      <c r="E1368" s="24">
        <v>548.64</v>
      </c>
      <c r="F1368" s="24">
        <v>546.22</v>
      </c>
      <c r="G1368" s="99">
        <f>F1368/E1368</f>
        <v>0.996</v>
      </c>
      <c r="H1368" s="24">
        <v>546.22</v>
      </c>
      <c r="I1368" s="99">
        <f t="shared" si="468"/>
        <v>0.996</v>
      </c>
      <c r="J1368" s="157">
        <f t="shared" si="469"/>
        <v>1</v>
      </c>
      <c r="K1368" s="24">
        <v>546.22</v>
      </c>
      <c r="L1368" s="24">
        <f t="shared" si="475"/>
        <v>2.42</v>
      </c>
      <c r="M1368" s="525"/>
    </row>
    <row r="1369" spans="1:13" s="62" customFormat="1" ht="25.5" customHeight="1" x14ac:dyDescent="0.25">
      <c r="A1369" s="590"/>
      <c r="B1369" s="148" t="s">
        <v>23</v>
      </c>
      <c r="C1369" s="148"/>
      <c r="D1369" s="24"/>
      <c r="E1369" s="24"/>
      <c r="F1369" s="24"/>
      <c r="G1369" s="99"/>
      <c r="H1369" s="24"/>
      <c r="I1369" s="78" t="e">
        <f t="shared" si="468"/>
        <v>#DIV/0!</v>
      </c>
      <c r="J1369" s="156"/>
      <c r="K1369" s="24">
        <f t="shared" si="474"/>
        <v>0</v>
      </c>
      <c r="L1369" s="24">
        <f t="shared" si="475"/>
        <v>0</v>
      </c>
      <c r="M1369" s="526"/>
    </row>
    <row r="1370" spans="1:13" s="63" customFormat="1" ht="75" x14ac:dyDescent="0.25">
      <c r="A1370" s="590" t="s">
        <v>333</v>
      </c>
      <c r="B1370" s="149" t="s">
        <v>469</v>
      </c>
      <c r="C1370" s="147" t="s">
        <v>431</v>
      </c>
      <c r="D1370" s="50">
        <f>SUM(D1371:D1374)</f>
        <v>1055.31</v>
      </c>
      <c r="E1370" s="50">
        <f>SUM(E1371:E1374)</f>
        <v>1055.31</v>
      </c>
      <c r="F1370" s="50">
        <f>SUM(F1371:F1374)</f>
        <v>605.16999999999996</v>
      </c>
      <c r="G1370" s="104">
        <f>F1370/E1370</f>
        <v>0.57299999999999995</v>
      </c>
      <c r="H1370" s="50">
        <f>SUM(H1371:H1374)</f>
        <v>605.16999999999996</v>
      </c>
      <c r="I1370" s="104">
        <f t="shared" si="468"/>
        <v>0.57299999999999995</v>
      </c>
      <c r="J1370" s="159">
        <f t="shared" si="469"/>
        <v>0.56999999999999995</v>
      </c>
      <c r="K1370" s="50">
        <f>SUM(K1371:K1374)</f>
        <v>968.5</v>
      </c>
      <c r="L1370" s="24">
        <f t="shared" si="475"/>
        <v>450.14</v>
      </c>
      <c r="M1370" s="481" t="s">
        <v>1116</v>
      </c>
    </row>
    <row r="1371" spans="1:13" s="62" customFormat="1" x14ac:dyDescent="0.25">
      <c r="A1371" s="590"/>
      <c r="B1371" s="148" t="s">
        <v>22</v>
      </c>
      <c r="C1371" s="148"/>
      <c r="D1371" s="24"/>
      <c r="E1371" s="24"/>
      <c r="F1371" s="24"/>
      <c r="G1371" s="99"/>
      <c r="H1371" s="24"/>
      <c r="I1371" s="78" t="e">
        <f t="shared" si="468"/>
        <v>#DIV/0!</v>
      </c>
      <c r="J1371" s="156"/>
      <c r="K1371" s="24">
        <f t="shared" si="474"/>
        <v>0</v>
      </c>
      <c r="L1371" s="24">
        <f t="shared" si="475"/>
        <v>0</v>
      </c>
      <c r="M1371" s="481"/>
    </row>
    <row r="1372" spans="1:13" s="62" customFormat="1" x14ac:dyDescent="0.25">
      <c r="A1372" s="590"/>
      <c r="B1372" s="148" t="s">
        <v>21</v>
      </c>
      <c r="C1372" s="148"/>
      <c r="D1372" s="24"/>
      <c r="E1372" s="24"/>
      <c r="F1372" s="24"/>
      <c r="G1372" s="99"/>
      <c r="H1372" s="24"/>
      <c r="I1372" s="78" t="e">
        <f t="shared" si="468"/>
        <v>#DIV/0!</v>
      </c>
      <c r="J1372" s="156"/>
      <c r="K1372" s="24">
        <f t="shared" si="474"/>
        <v>0</v>
      </c>
      <c r="L1372" s="24">
        <f t="shared" si="475"/>
        <v>0</v>
      </c>
      <c r="M1372" s="481"/>
    </row>
    <row r="1373" spans="1:13" s="62" customFormat="1" x14ac:dyDescent="0.25">
      <c r="A1373" s="590"/>
      <c r="B1373" s="148" t="s">
        <v>41</v>
      </c>
      <c r="C1373" s="148"/>
      <c r="D1373" s="24">
        <v>1055.31</v>
      </c>
      <c r="E1373" s="24">
        <v>1055.31</v>
      </c>
      <c r="F1373" s="24">
        <v>605.16999999999996</v>
      </c>
      <c r="G1373" s="99">
        <f>F1373/E1373</f>
        <v>0.57299999999999995</v>
      </c>
      <c r="H1373" s="24">
        <v>605.16999999999996</v>
      </c>
      <c r="I1373" s="99">
        <f t="shared" si="468"/>
        <v>0.57299999999999995</v>
      </c>
      <c r="J1373" s="157">
        <f t="shared" si="469"/>
        <v>0.56999999999999995</v>
      </c>
      <c r="K1373" s="24">
        <v>968.5</v>
      </c>
      <c r="L1373" s="24">
        <f t="shared" si="475"/>
        <v>450.14</v>
      </c>
      <c r="M1373" s="481"/>
    </row>
    <row r="1374" spans="1:13" s="62" customFormat="1" x14ac:dyDescent="0.25">
      <c r="A1374" s="590"/>
      <c r="B1374" s="148" t="s">
        <v>23</v>
      </c>
      <c r="C1374" s="148"/>
      <c r="D1374" s="24"/>
      <c r="E1374" s="24"/>
      <c r="F1374" s="24"/>
      <c r="G1374" s="99"/>
      <c r="H1374" s="24"/>
      <c r="I1374" s="78" t="e">
        <f t="shared" si="468"/>
        <v>#DIV/0!</v>
      </c>
      <c r="J1374" s="156"/>
      <c r="K1374" s="24">
        <f t="shared" si="474"/>
        <v>0</v>
      </c>
      <c r="L1374" s="24">
        <f t="shared" si="475"/>
        <v>0</v>
      </c>
      <c r="M1374" s="481"/>
    </row>
    <row r="1375" spans="1:13" s="63" customFormat="1" ht="93.75" x14ac:dyDescent="0.25">
      <c r="A1375" s="590" t="s">
        <v>334</v>
      </c>
      <c r="B1375" s="149" t="s">
        <v>470</v>
      </c>
      <c r="C1375" s="147" t="s">
        <v>431</v>
      </c>
      <c r="D1375" s="50">
        <f>SUM(D1376:D1379)</f>
        <v>6480.04</v>
      </c>
      <c r="E1375" s="50">
        <f>SUM(E1376:E1379)</f>
        <v>6480.04</v>
      </c>
      <c r="F1375" s="50">
        <f>SUM(F1376:F1379)</f>
        <v>5259.2</v>
      </c>
      <c r="G1375" s="104">
        <f>F1375/E1375</f>
        <v>0.81200000000000006</v>
      </c>
      <c r="H1375" s="50">
        <f>SUM(H1376:H1379)</f>
        <v>5259.2</v>
      </c>
      <c r="I1375" s="99">
        <f t="shared" si="468"/>
        <v>0.81200000000000006</v>
      </c>
      <c r="J1375" s="159">
        <f t="shared" si="469"/>
        <v>0.81</v>
      </c>
      <c r="K1375" s="50">
        <f>SUM(K1376:K1379)</f>
        <v>5259.2</v>
      </c>
      <c r="L1375" s="24">
        <f t="shared" si="475"/>
        <v>1220.8399999999999</v>
      </c>
      <c r="M1375" s="489" t="s">
        <v>1117</v>
      </c>
    </row>
    <row r="1376" spans="1:13" s="62" customFormat="1" ht="18.75" customHeight="1" x14ac:dyDescent="0.25">
      <c r="A1376" s="590"/>
      <c r="B1376" s="148" t="s">
        <v>22</v>
      </c>
      <c r="C1376" s="148"/>
      <c r="D1376" s="24"/>
      <c r="E1376" s="24"/>
      <c r="F1376" s="24"/>
      <c r="G1376" s="99"/>
      <c r="H1376" s="24"/>
      <c r="I1376" s="78" t="e">
        <f t="shared" si="468"/>
        <v>#DIV/0!</v>
      </c>
      <c r="J1376" s="157"/>
      <c r="K1376" s="24">
        <f t="shared" si="474"/>
        <v>0</v>
      </c>
      <c r="L1376" s="24">
        <f t="shared" si="475"/>
        <v>0</v>
      </c>
      <c r="M1376" s="489"/>
    </row>
    <row r="1377" spans="1:13" s="62" customFormat="1" x14ac:dyDescent="0.25">
      <c r="A1377" s="590"/>
      <c r="B1377" s="148" t="s">
        <v>21</v>
      </c>
      <c r="C1377" s="148"/>
      <c r="D1377" s="24"/>
      <c r="E1377" s="24"/>
      <c r="F1377" s="24"/>
      <c r="G1377" s="99"/>
      <c r="H1377" s="24"/>
      <c r="I1377" s="78" t="e">
        <f t="shared" si="468"/>
        <v>#DIV/0!</v>
      </c>
      <c r="J1377" s="157"/>
      <c r="K1377" s="24">
        <f t="shared" si="474"/>
        <v>0</v>
      </c>
      <c r="L1377" s="24">
        <f t="shared" si="475"/>
        <v>0</v>
      </c>
      <c r="M1377" s="489"/>
    </row>
    <row r="1378" spans="1:13" s="62" customFormat="1" x14ac:dyDescent="0.25">
      <c r="A1378" s="590"/>
      <c r="B1378" s="148" t="s">
        <v>41</v>
      </c>
      <c r="C1378" s="148"/>
      <c r="D1378" s="24">
        <v>6480.04</v>
      </c>
      <c r="E1378" s="24">
        <v>6480.04</v>
      </c>
      <c r="F1378" s="24">
        <v>5259.2</v>
      </c>
      <c r="G1378" s="99">
        <f>F1378/E1378</f>
        <v>0.81200000000000006</v>
      </c>
      <c r="H1378" s="24">
        <v>5259.2</v>
      </c>
      <c r="I1378" s="99">
        <f t="shared" si="468"/>
        <v>0.81200000000000006</v>
      </c>
      <c r="J1378" s="157">
        <f t="shared" si="469"/>
        <v>0.81</v>
      </c>
      <c r="K1378" s="24">
        <v>5259.2</v>
      </c>
      <c r="L1378" s="24">
        <f t="shared" si="475"/>
        <v>1220.8399999999999</v>
      </c>
      <c r="M1378" s="489"/>
    </row>
    <row r="1379" spans="1:13" s="62" customFormat="1" ht="27.75" customHeight="1" x14ac:dyDescent="0.25">
      <c r="A1379" s="590"/>
      <c r="B1379" s="148" t="s">
        <v>23</v>
      </c>
      <c r="C1379" s="148"/>
      <c r="D1379" s="24"/>
      <c r="E1379" s="24"/>
      <c r="F1379" s="24"/>
      <c r="G1379" s="99"/>
      <c r="H1379" s="24"/>
      <c r="I1379" s="78" t="e">
        <f t="shared" si="468"/>
        <v>#DIV/0!</v>
      </c>
      <c r="J1379" s="156"/>
      <c r="K1379" s="24">
        <f t="shared" si="474"/>
        <v>0</v>
      </c>
      <c r="L1379" s="24">
        <f t="shared" si="475"/>
        <v>0</v>
      </c>
      <c r="M1379" s="489"/>
    </row>
    <row r="1380" spans="1:13" s="63" customFormat="1" ht="93.75" x14ac:dyDescent="0.25">
      <c r="A1380" s="590" t="s">
        <v>335</v>
      </c>
      <c r="B1380" s="149" t="s">
        <v>471</v>
      </c>
      <c r="C1380" s="147" t="s">
        <v>431</v>
      </c>
      <c r="D1380" s="50">
        <f>SUM(D1381:D1384)</f>
        <v>260.76</v>
      </c>
      <c r="E1380" s="50">
        <f>SUM(E1381:E1384)</f>
        <v>260.76</v>
      </c>
      <c r="F1380" s="50">
        <f>SUM(F1381:F1384)</f>
        <v>0</v>
      </c>
      <c r="G1380" s="104">
        <f>F1380/E1380</f>
        <v>0</v>
      </c>
      <c r="H1380" s="50">
        <f>SUM(H1381:H1384)</f>
        <v>0</v>
      </c>
      <c r="I1380" s="99">
        <f t="shared" si="468"/>
        <v>0</v>
      </c>
      <c r="J1380" s="156">
        <f t="shared" si="469"/>
        <v>0</v>
      </c>
      <c r="K1380" s="24"/>
      <c r="L1380" s="24">
        <f t="shared" si="475"/>
        <v>260.76</v>
      </c>
      <c r="M1380" s="475" t="s">
        <v>1076</v>
      </c>
    </row>
    <row r="1381" spans="1:13" s="62" customFormat="1" x14ac:dyDescent="0.25">
      <c r="A1381" s="590"/>
      <c r="B1381" s="148" t="s">
        <v>22</v>
      </c>
      <c r="C1381" s="148"/>
      <c r="D1381" s="24"/>
      <c r="E1381" s="24"/>
      <c r="F1381" s="24"/>
      <c r="G1381" s="99"/>
      <c r="H1381" s="24"/>
      <c r="I1381" s="78" t="e">
        <f t="shared" si="468"/>
        <v>#DIV/0!</v>
      </c>
      <c r="J1381" s="156"/>
      <c r="K1381" s="24">
        <f t="shared" si="474"/>
        <v>0</v>
      </c>
      <c r="L1381" s="24">
        <f t="shared" si="475"/>
        <v>0</v>
      </c>
      <c r="M1381" s="475"/>
    </row>
    <row r="1382" spans="1:13" s="62" customFormat="1" x14ac:dyDescent="0.25">
      <c r="A1382" s="590"/>
      <c r="B1382" s="148" t="s">
        <v>21</v>
      </c>
      <c r="C1382" s="148"/>
      <c r="D1382" s="24"/>
      <c r="E1382" s="24"/>
      <c r="F1382" s="24"/>
      <c r="G1382" s="99"/>
      <c r="H1382" s="24"/>
      <c r="I1382" s="78" t="e">
        <f t="shared" si="468"/>
        <v>#DIV/0!</v>
      </c>
      <c r="J1382" s="156"/>
      <c r="K1382" s="24">
        <f t="shared" si="474"/>
        <v>0</v>
      </c>
      <c r="L1382" s="24">
        <f t="shared" si="475"/>
        <v>0</v>
      </c>
      <c r="M1382" s="475"/>
    </row>
    <row r="1383" spans="1:13" s="62" customFormat="1" x14ac:dyDescent="0.25">
      <c r="A1383" s="590"/>
      <c r="B1383" s="148" t="s">
        <v>41</v>
      </c>
      <c r="C1383" s="148"/>
      <c r="D1383" s="24">
        <v>260.76</v>
      </c>
      <c r="E1383" s="24">
        <v>260.76</v>
      </c>
      <c r="F1383" s="24">
        <f>H1383</f>
        <v>0</v>
      </c>
      <c r="G1383" s="99">
        <f>F1383/E1383</f>
        <v>0</v>
      </c>
      <c r="H1383" s="24">
        <v>0</v>
      </c>
      <c r="I1383" s="99">
        <f t="shared" si="468"/>
        <v>0</v>
      </c>
      <c r="J1383" s="156">
        <f t="shared" si="469"/>
        <v>0</v>
      </c>
      <c r="K1383" s="24"/>
      <c r="L1383" s="24">
        <f t="shared" si="475"/>
        <v>260.76</v>
      </c>
      <c r="M1383" s="475"/>
    </row>
    <row r="1384" spans="1:13" s="62" customFormat="1" x14ac:dyDescent="0.25">
      <c r="A1384" s="590"/>
      <c r="B1384" s="148" t="s">
        <v>23</v>
      </c>
      <c r="C1384" s="148"/>
      <c r="D1384" s="24"/>
      <c r="E1384" s="24"/>
      <c r="F1384" s="24"/>
      <c r="G1384" s="99"/>
      <c r="H1384" s="24"/>
      <c r="I1384" s="78" t="e">
        <f t="shared" si="468"/>
        <v>#DIV/0!</v>
      </c>
      <c r="J1384" s="156"/>
      <c r="K1384" s="24">
        <f t="shared" si="474"/>
        <v>0</v>
      </c>
      <c r="L1384" s="24">
        <f t="shared" si="475"/>
        <v>0</v>
      </c>
      <c r="M1384" s="475"/>
    </row>
    <row r="1385" spans="1:13" s="63" customFormat="1" ht="75" x14ac:dyDescent="0.25">
      <c r="A1385" s="590" t="s">
        <v>336</v>
      </c>
      <c r="B1385" s="149" t="s">
        <v>472</v>
      </c>
      <c r="C1385" s="147" t="s">
        <v>431</v>
      </c>
      <c r="D1385" s="50">
        <f>SUM(D1386:D1389)</f>
        <v>7921.21</v>
      </c>
      <c r="E1385" s="50">
        <f>SUM(E1386:E1389)</f>
        <v>7921.21</v>
      </c>
      <c r="F1385" s="50">
        <f>SUM(F1386:F1389)</f>
        <v>6790.37</v>
      </c>
      <c r="G1385" s="104">
        <f>F1385/E1385</f>
        <v>0.85699999999999998</v>
      </c>
      <c r="H1385" s="50">
        <f>SUM(H1386:H1389)</f>
        <v>6790.37</v>
      </c>
      <c r="I1385" s="99">
        <f t="shared" si="468"/>
        <v>0.85699999999999998</v>
      </c>
      <c r="J1385" s="157">
        <f t="shared" si="469"/>
        <v>0.86</v>
      </c>
      <c r="K1385" s="24">
        <f>SUM(K1386:K1389)</f>
        <v>6790.37</v>
      </c>
      <c r="L1385" s="24">
        <f t="shared" si="475"/>
        <v>1130.8399999999999</v>
      </c>
      <c r="M1385" s="475" t="s">
        <v>1077</v>
      </c>
    </row>
    <row r="1386" spans="1:13" s="62" customFormat="1" ht="18.75" customHeight="1" x14ac:dyDescent="0.25">
      <c r="A1386" s="590"/>
      <c r="B1386" s="148" t="s">
        <v>22</v>
      </c>
      <c r="C1386" s="148"/>
      <c r="D1386" s="24"/>
      <c r="E1386" s="24"/>
      <c r="F1386" s="24"/>
      <c r="G1386" s="99"/>
      <c r="H1386" s="24"/>
      <c r="I1386" s="78" t="e">
        <f t="shared" si="468"/>
        <v>#DIV/0!</v>
      </c>
      <c r="J1386" s="156"/>
      <c r="K1386" s="24">
        <f t="shared" si="474"/>
        <v>0</v>
      </c>
      <c r="L1386" s="24">
        <f t="shared" si="475"/>
        <v>0</v>
      </c>
      <c r="M1386" s="475"/>
    </row>
    <row r="1387" spans="1:13" s="62" customFormat="1" x14ac:dyDescent="0.25">
      <c r="A1387" s="590"/>
      <c r="B1387" s="148" t="s">
        <v>21</v>
      </c>
      <c r="C1387" s="148"/>
      <c r="D1387" s="24"/>
      <c r="E1387" s="24"/>
      <c r="F1387" s="24"/>
      <c r="G1387" s="99"/>
      <c r="H1387" s="24"/>
      <c r="I1387" s="78" t="e">
        <f t="shared" si="468"/>
        <v>#DIV/0!</v>
      </c>
      <c r="J1387" s="156"/>
      <c r="K1387" s="24">
        <f t="shared" si="474"/>
        <v>0</v>
      </c>
      <c r="L1387" s="24">
        <f t="shared" si="475"/>
        <v>0</v>
      </c>
      <c r="M1387" s="475"/>
    </row>
    <row r="1388" spans="1:13" s="62" customFormat="1" x14ac:dyDescent="0.25">
      <c r="A1388" s="590"/>
      <c r="B1388" s="148" t="s">
        <v>41</v>
      </c>
      <c r="C1388" s="148"/>
      <c r="D1388" s="24">
        <v>7921.21</v>
      </c>
      <c r="E1388" s="24">
        <v>7921.21</v>
      </c>
      <c r="F1388" s="24">
        <v>6790.37</v>
      </c>
      <c r="G1388" s="99">
        <f>F1388/E1388</f>
        <v>0.85699999999999998</v>
      </c>
      <c r="H1388" s="24">
        <v>6790.37</v>
      </c>
      <c r="I1388" s="99">
        <f t="shared" si="468"/>
        <v>0.85699999999999998</v>
      </c>
      <c r="J1388" s="157">
        <f t="shared" si="469"/>
        <v>0.86</v>
      </c>
      <c r="K1388" s="24">
        <v>6790.37</v>
      </c>
      <c r="L1388" s="24">
        <f t="shared" si="475"/>
        <v>1130.8399999999999</v>
      </c>
      <c r="M1388" s="475"/>
    </row>
    <row r="1389" spans="1:13" s="62" customFormat="1" ht="33" customHeight="1" x14ac:dyDescent="0.25">
      <c r="A1389" s="590"/>
      <c r="B1389" s="148" t="s">
        <v>23</v>
      </c>
      <c r="C1389" s="148"/>
      <c r="D1389" s="24"/>
      <c r="E1389" s="24"/>
      <c r="F1389" s="24"/>
      <c r="G1389" s="99"/>
      <c r="H1389" s="24"/>
      <c r="I1389" s="78" t="e">
        <f t="shared" si="468"/>
        <v>#DIV/0!</v>
      </c>
      <c r="J1389" s="156"/>
      <c r="K1389" s="24">
        <f t="shared" si="474"/>
        <v>0</v>
      </c>
      <c r="L1389" s="24">
        <f t="shared" si="475"/>
        <v>0</v>
      </c>
      <c r="M1389" s="475"/>
    </row>
    <row r="1390" spans="1:13" s="63" customFormat="1" ht="112.5" x14ac:dyDescent="0.25">
      <c r="A1390" s="590" t="s">
        <v>337</v>
      </c>
      <c r="B1390" s="149" t="s">
        <v>473</v>
      </c>
      <c r="C1390" s="147" t="s">
        <v>431</v>
      </c>
      <c r="D1390" s="50">
        <f>SUM(D1391:D1394)</f>
        <v>5608.74</v>
      </c>
      <c r="E1390" s="50">
        <f>SUM(E1391:E1394)</f>
        <v>5608.74</v>
      </c>
      <c r="F1390" s="50">
        <f>SUM(F1391:F1394)</f>
        <v>5100.59</v>
      </c>
      <c r="G1390" s="104">
        <f>F1390/E1390</f>
        <v>0.90900000000000003</v>
      </c>
      <c r="H1390" s="50">
        <f>SUM(H1391:H1394)</f>
        <v>5100.59</v>
      </c>
      <c r="I1390" s="99">
        <f t="shared" si="468"/>
        <v>0.90900000000000003</v>
      </c>
      <c r="J1390" s="159">
        <f t="shared" si="469"/>
        <v>0.91</v>
      </c>
      <c r="K1390" s="50">
        <f t="shared" si="474"/>
        <v>5608.74</v>
      </c>
      <c r="L1390" s="24">
        <f t="shared" si="475"/>
        <v>508.15</v>
      </c>
      <c r="M1390" s="475" t="s">
        <v>1078</v>
      </c>
    </row>
    <row r="1391" spans="1:13" s="62" customFormat="1" ht="18.75" customHeight="1" x14ac:dyDescent="0.25">
      <c r="A1391" s="590"/>
      <c r="B1391" s="148" t="s">
        <v>22</v>
      </c>
      <c r="C1391" s="148"/>
      <c r="D1391" s="24"/>
      <c r="E1391" s="24"/>
      <c r="F1391" s="24"/>
      <c r="G1391" s="99"/>
      <c r="H1391" s="24"/>
      <c r="I1391" s="78" t="e">
        <f t="shared" si="468"/>
        <v>#DIV/0!</v>
      </c>
      <c r="J1391" s="156"/>
      <c r="K1391" s="24">
        <f t="shared" si="474"/>
        <v>0</v>
      </c>
      <c r="L1391" s="24">
        <f t="shared" si="475"/>
        <v>0</v>
      </c>
      <c r="M1391" s="475"/>
    </row>
    <row r="1392" spans="1:13" s="62" customFormat="1" x14ac:dyDescent="0.25">
      <c r="A1392" s="590"/>
      <c r="B1392" s="148" t="s">
        <v>21</v>
      </c>
      <c r="C1392" s="148"/>
      <c r="D1392" s="24"/>
      <c r="E1392" s="24"/>
      <c r="F1392" s="24"/>
      <c r="G1392" s="99"/>
      <c r="H1392" s="24"/>
      <c r="I1392" s="78" t="e">
        <f t="shared" si="468"/>
        <v>#DIV/0!</v>
      </c>
      <c r="J1392" s="156"/>
      <c r="K1392" s="24">
        <f t="shared" si="474"/>
        <v>0</v>
      </c>
      <c r="L1392" s="24">
        <f t="shared" si="475"/>
        <v>0</v>
      </c>
      <c r="M1392" s="475"/>
    </row>
    <row r="1393" spans="1:13" s="62" customFormat="1" x14ac:dyDescent="0.25">
      <c r="A1393" s="590"/>
      <c r="B1393" s="148" t="s">
        <v>41</v>
      </c>
      <c r="C1393" s="148"/>
      <c r="D1393" s="24">
        <v>5608.74</v>
      </c>
      <c r="E1393" s="24">
        <v>5608.74</v>
      </c>
      <c r="F1393" s="24">
        <v>5100.59</v>
      </c>
      <c r="G1393" s="99">
        <f>F1393/E1393</f>
        <v>0.90900000000000003</v>
      </c>
      <c r="H1393" s="24">
        <v>5100.59</v>
      </c>
      <c r="I1393" s="99">
        <f t="shared" si="468"/>
        <v>0.90900000000000003</v>
      </c>
      <c r="J1393" s="157">
        <f t="shared" si="469"/>
        <v>0.91</v>
      </c>
      <c r="K1393" s="24">
        <f t="shared" si="474"/>
        <v>5608.74</v>
      </c>
      <c r="L1393" s="24">
        <f t="shared" si="475"/>
        <v>508.15</v>
      </c>
      <c r="M1393" s="475"/>
    </row>
    <row r="1394" spans="1:13" s="62" customFormat="1" x14ac:dyDescent="0.25">
      <c r="A1394" s="590"/>
      <c r="B1394" s="148" t="s">
        <v>23</v>
      </c>
      <c r="C1394" s="148"/>
      <c r="D1394" s="24"/>
      <c r="E1394" s="24"/>
      <c r="F1394" s="24"/>
      <c r="G1394" s="99"/>
      <c r="H1394" s="24"/>
      <c r="I1394" s="78" t="e">
        <f t="shared" si="468"/>
        <v>#DIV/0!</v>
      </c>
      <c r="J1394" s="156"/>
      <c r="K1394" s="24">
        <f t="shared" si="474"/>
        <v>0</v>
      </c>
      <c r="L1394" s="24">
        <f t="shared" si="475"/>
        <v>0</v>
      </c>
      <c r="M1394" s="475"/>
    </row>
    <row r="1395" spans="1:13" s="63" customFormat="1" ht="93.75" x14ac:dyDescent="0.25">
      <c r="A1395" s="590" t="s">
        <v>1023</v>
      </c>
      <c r="B1395" s="149" t="s">
        <v>1024</v>
      </c>
      <c r="C1395" s="147" t="s">
        <v>431</v>
      </c>
      <c r="D1395" s="50">
        <f>SUM(D1396:D1399)</f>
        <v>0</v>
      </c>
      <c r="E1395" s="50">
        <f>SUM(E1396:E1399)</f>
        <v>364.89</v>
      </c>
      <c r="F1395" s="50">
        <f>SUM(F1396:F1399)</f>
        <v>364.89</v>
      </c>
      <c r="G1395" s="104">
        <f>F1395/E1395</f>
        <v>1</v>
      </c>
      <c r="H1395" s="50">
        <f>SUM(H1396:H1399)</f>
        <v>364.89</v>
      </c>
      <c r="I1395" s="99">
        <f t="shared" si="468"/>
        <v>1</v>
      </c>
      <c r="J1395" s="159">
        <f t="shared" ref="J1395" si="476">H1395/E1395</f>
        <v>1</v>
      </c>
      <c r="K1395" s="50">
        <f t="shared" si="474"/>
        <v>364.89</v>
      </c>
      <c r="L1395" s="24">
        <f t="shared" si="475"/>
        <v>0</v>
      </c>
      <c r="M1395" s="475" t="s">
        <v>1079</v>
      </c>
    </row>
    <row r="1396" spans="1:13" s="62" customFormat="1" ht="18.75" customHeight="1" x14ac:dyDescent="0.25">
      <c r="A1396" s="590"/>
      <c r="B1396" s="148" t="s">
        <v>22</v>
      </c>
      <c r="C1396" s="148"/>
      <c r="D1396" s="24"/>
      <c r="E1396" s="24"/>
      <c r="F1396" s="24"/>
      <c r="G1396" s="99"/>
      <c r="H1396" s="24"/>
      <c r="I1396" s="78" t="e">
        <f t="shared" si="468"/>
        <v>#DIV/0!</v>
      </c>
      <c r="J1396" s="156"/>
      <c r="K1396" s="24">
        <f t="shared" si="474"/>
        <v>0</v>
      </c>
      <c r="L1396" s="24">
        <f t="shared" si="475"/>
        <v>0</v>
      </c>
      <c r="M1396" s="475"/>
    </row>
    <row r="1397" spans="1:13" s="62" customFormat="1" x14ac:dyDescent="0.25">
      <c r="A1397" s="590"/>
      <c r="B1397" s="148" t="s">
        <v>21</v>
      </c>
      <c r="C1397" s="148"/>
      <c r="D1397" s="24"/>
      <c r="E1397" s="24"/>
      <c r="F1397" s="24"/>
      <c r="G1397" s="99"/>
      <c r="H1397" s="24"/>
      <c r="I1397" s="78" t="e">
        <f t="shared" si="468"/>
        <v>#DIV/0!</v>
      </c>
      <c r="J1397" s="156"/>
      <c r="K1397" s="24">
        <f t="shared" si="474"/>
        <v>0</v>
      </c>
      <c r="L1397" s="24">
        <f t="shared" si="475"/>
        <v>0</v>
      </c>
      <c r="M1397" s="475"/>
    </row>
    <row r="1398" spans="1:13" s="62" customFormat="1" x14ac:dyDescent="0.25">
      <c r="A1398" s="590"/>
      <c r="B1398" s="148" t="s">
        <v>41</v>
      </c>
      <c r="C1398" s="148"/>
      <c r="D1398" s="24">
        <v>0</v>
      </c>
      <c r="E1398" s="24">
        <v>364.89</v>
      </c>
      <c r="F1398" s="24">
        <v>364.89</v>
      </c>
      <c r="G1398" s="99">
        <f>F1398/E1398</f>
        <v>1</v>
      </c>
      <c r="H1398" s="24">
        <v>364.89</v>
      </c>
      <c r="I1398" s="99">
        <f t="shared" si="468"/>
        <v>1</v>
      </c>
      <c r="J1398" s="157">
        <f t="shared" ref="J1398" si="477">H1398/E1398</f>
        <v>1</v>
      </c>
      <c r="K1398" s="24">
        <f t="shared" si="474"/>
        <v>364.89</v>
      </c>
      <c r="L1398" s="24">
        <f t="shared" si="475"/>
        <v>0</v>
      </c>
      <c r="M1398" s="475"/>
    </row>
    <row r="1399" spans="1:13" s="62" customFormat="1" ht="24.75" customHeight="1" x14ac:dyDescent="0.25">
      <c r="A1399" s="590"/>
      <c r="B1399" s="148" t="s">
        <v>23</v>
      </c>
      <c r="C1399" s="148"/>
      <c r="D1399" s="24"/>
      <c r="E1399" s="24"/>
      <c r="F1399" s="24"/>
      <c r="G1399" s="99"/>
      <c r="H1399" s="24"/>
      <c r="I1399" s="78" t="e">
        <f t="shared" si="468"/>
        <v>#DIV/0!</v>
      </c>
      <c r="J1399" s="156"/>
      <c r="K1399" s="24">
        <f t="shared" si="474"/>
        <v>0</v>
      </c>
      <c r="L1399" s="24">
        <f t="shared" si="475"/>
        <v>0</v>
      </c>
      <c r="M1399" s="475"/>
    </row>
    <row r="1400" spans="1:13" s="63" customFormat="1" ht="39" x14ac:dyDescent="0.25">
      <c r="A1400" s="651" t="s">
        <v>338</v>
      </c>
      <c r="B1400" s="155" t="s">
        <v>474</v>
      </c>
      <c r="C1400" s="145" t="s">
        <v>142</v>
      </c>
      <c r="D1400" s="55">
        <f>D1405+D1410+D1415+D1420+D1425</f>
        <v>138393.29999999999</v>
      </c>
      <c r="E1400" s="55">
        <f>E1405+E1410+E1415+E1420+E1425</f>
        <v>138537.20000000001</v>
      </c>
      <c r="F1400" s="55">
        <f>F1405+F1410+F1415+F1420</f>
        <v>127117.25</v>
      </c>
      <c r="G1400" s="95">
        <f>F1400/E1400</f>
        <v>0.91800000000000004</v>
      </c>
      <c r="H1400" s="55">
        <f>H1405+H1410+H1415+H1420</f>
        <v>127117.25</v>
      </c>
      <c r="I1400" s="95">
        <f t="shared" si="468"/>
        <v>0.91800000000000004</v>
      </c>
      <c r="J1400" s="158">
        <f t="shared" si="469"/>
        <v>0.92</v>
      </c>
      <c r="K1400" s="55">
        <f>SUM(K1401:K1404)</f>
        <v>135732.46</v>
      </c>
      <c r="L1400" s="24">
        <f t="shared" si="475"/>
        <v>11419.95</v>
      </c>
      <c r="M1400" s="503"/>
    </row>
    <row r="1401" spans="1:13" s="62" customFormat="1" ht="18.75" customHeight="1" x14ac:dyDescent="0.25">
      <c r="A1401" s="651"/>
      <c r="B1401" s="146" t="s">
        <v>22</v>
      </c>
      <c r="C1401" s="146"/>
      <c r="D1401" s="24">
        <f>D1406+D1411+D1416+D1421+D1426+D1431</f>
        <v>0</v>
      </c>
      <c r="E1401" s="24">
        <f t="shared" ref="D1401:H1404" si="478">E1406+E1411+E1416+E1421+E1426+E1431</f>
        <v>0</v>
      </c>
      <c r="F1401" s="24">
        <f t="shared" si="478"/>
        <v>0</v>
      </c>
      <c r="G1401" s="99"/>
      <c r="H1401" s="24">
        <f>H1406+H1411+H1416+H1421</f>
        <v>0</v>
      </c>
      <c r="I1401" s="78" t="e">
        <f t="shared" si="468"/>
        <v>#DIV/0!</v>
      </c>
      <c r="J1401" s="215" t="e">
        <f t="shared" si="469"/>
        <v>#DIV/0!</v>
      </c>
      <c r="K1401" s="24">
        <f t="shared" ref="K1401:K1402" si="479">K1406+K1411+K1416+K1421</f>
        <v>0</v>
      </c>
      <c r="L1401" s="24">
        <f t="shared" si="475"/>
        <v>0</v>
      </c>
      <c r="M1401" s="503"/>
    </row>
    <row r="1402" spans="1:13" s="62" customFormat="1" x14ac:dyDescent="0.25">
      <c r="A1402" s="651"/>
      <c r="B1402" s="146" t="s">
        <v>21</v>
      </c>
      <c r="C1402" s="146"/>
      <c r="D1402" s="24">
        <f>D1407+D1412+D1417+D1422+D1427+D1432</f>
        <v>0</v>
      </c>
      <c r="E1402" s="24">
        <f t="shared" si="478"/>
        <v>0</v>
      </c>
      <c r="F1402" s="24">
        <f t="shared" si="478"/>
        <v>0</v>
      </c>
      <c r="G1402" s="78" t="e">
        <f>F1402/E1402</f>
        <v>#DIV/0!</v>
      </c>
      <c r="H1402" s="24">
        <f t="shared" si="478"/>
        <v>0</v>
      </c>
      <c r="I1402" s="78" t="e">
        <f t="shared" si="468"/>
        <v>#DIV/0!</v>
      </c>
      <c r="J1402" s="215" t="e">
        <f t="shared" si="469"/>
        <v>#DIV/0!</v>
      </c>
      <c r="K1402" s="33">
        <f t="shared" si="479"/>
        <v>0</v>
      </c>
      <c r="L1402" s="24">
        <f t="shared" si="475"/>
        <v>0</v>
      </c>
      <c r="M1402" s="503"/>
    </row>
    <row r="1403" spans="1:13" s="62" customFormat="1" x14ac:dyDescent="0.25">
      <c r="A1403" s="651"/>
      <c r="B1403" s="146" t="s">
        <v>41</v>
      </c>
      <c r="C1403" s="146"/>
      <c r="D1403" s="24">
        <f t="shared" si="478"/>
        <v>119120</v>
      </c>
      <c r="E1403" s="24">
        <f t="shared" si="478"/>
        <v>119407.8</v>
      </c>
      <c r="F1403" s="24">
        <f t="shared" si="478"/>
        <v>117765.04</v>
      </c>
      <c r="G1403" s="99">
        <f>F1403/E1403</f>
        <v>0.98599999999999999</v>
      </c>
      <c r="H1403" s="24">
        <f t="shared" si="478"/>
        <v>117765.04</v>
      </c>
      <c r="I1403" s="99">
        <f t="shared" si="468"/>
        <v>0.98599999999999999</v>
      </c>
      <c r="J1403" s="157">
        <f t="shared" si="469"/>
        <v>0.99</v>
      </c>
      <c r="K1403" s="24">
        <f>K1408+K1413+K1418+K1423+K1428</f>
        <v>116511.32</v>
      </c>
      <c r="L1403" s="24">
        <f t="shared" si="475"/>
        <v>1642.76</v>
      </c>
      <c r="M1403" s="503"/>
    </row>
    <row r="1404" spans="1:13" s="62" customFormat="1" x14ac:dyDescent="0.25">
      <c r="A1404" s="651"/>
      <c r="B1404" s="146" t="s">
        <v>23</v>
      </c>
      <c r="C1404" s="146"/>
      <c r="D1404" s="24">
        <f>D1409+D1414+D1419+D1424+D1429+D1434</f>
        <v>19273.3</v>
      </c>
      <c r="E1404" s="24">
        <f t="shared" si="478"/>
        <v>19273.3</v>
      </c>
      <c r="F1404" s="24">
        <f t="shared" si="478"/>
        <v>17962.91</v>
      </c>
      <c r="G1404" s="99">
        <f>F1404/E1404</f>
        <v>0.93200000000000005</v>
      </c>
      <c r="H1404" s="24">
        <f t="shared" si="478"/>
        <v>17962.91</v>
      </c>
      <c r="I1404" s="99">
        <f t="shared" si="468"/>
        <v>0.93200000000000005</v>
      </c>
      <c r="J1404" s="157">
        <f t="shared" si="469"/>
        <v>0.93</v>
      </c>
      <c r="K1404" s="24">
        <f>K1409+K1414+K1419+K1424</f>
        <v>19221.14</v>
      </c>
      <c r="L1404" s="24">
        <f t="shared" si="475"/>
        <v>1310.3900000000001</v>
      </c>
      <c r="M1404" s="503"/>
    </row>
    <row r="1405" spans="1:13" s="63" customFormat="1" ht="56.25" x14ac:dyDescent="0.25">
      <c r="A1405" s="755" t="s">
        <v>339</v>
      </c>
      <c r="B1405" s="149" t="s">
        <v>475</v>
      </c>
      <c r="C1405" s="147" t="s">
        <v>431</v>
      </c>
      <c r="D1405" s="50">
        <f>SUM(D1406:D1409)</f>
        <v>15107.71</v>
      </c>
      <c r="E1405" s="50">
        <f>SUM(E1406:E1409)</f>
        <v>15107.71</v>
      </c>
      <c r="F1405" s="50">
        <f>SUM(F1406:F1409)</f>
        <v>14570.79</v>
      </c>
      <c r="G1405" s="104">
        <f>F1405/E1405</f>
        <v>0.96399999999999997</v>
      </c>
      <c r="H1405" s="50">
        <f>SUM(H1406:H1409)</f>
        <v>14570.79</v>
      </c>
      <c r="I1405" s="104">
        <f t="shared" si="468"/>
        <v>0.96399999999999997</v>
      </c>
      <c r="J1405" s="159">
        <f t="shared" si="469"/>
        <v>0.96</v>
      </c>
      <c r="K1405" s="50">
        <f>SUM(K1406:K1409)</f>
        <v>14570.79</v>
      </c>
      <c r="L1405" s="24">
        <f t="shared" si="475"/>
        <v>536.91999999999996</v>
      </c>
      <c r="M1405" s="498" t="s">
        <v>1062</v>
      </c>
    </row>
    <row r="1406" spans="1:13" s="62" customFormat="1" x14ac:dyDescent="0.25">
      <c r="A1406" s="755"/>
      <c r="B1406" s="148" t="s">
        <v>22</v>
      </c>
      <c r="C1406" s="148"/>
      <c r="D1406" s="24"/>
      <c r="E1406" s="24"/>
      <c r="F1406" s="24"/>
      <c r="G1406" s="99"/>
      <c r="H1406" s="24"/>
      <c r="I1406" s="78" t="e">
        <f t="shared" si="468"/>
        <v>#DIV/0!</v>
      </c>
      <c r="J1406" s="156"/>
      <c r="K1406" s="24">
        <f t="shared" si="474"/>
        <v>0</v>
      </c>
      <c r="L1406" s="24">
        <f t="shared" si="475"/>
        <v>0</v>
      </c>
      <c r="M1406" s="499"/>
    </row>
    <row r="1407" spans="1:13" s="62" customFormat="1" x14ac:dyDescent="0.25">
      <c r="A1407" s="755"/>
      <c r="B1407" s="148" t="s">
        <v>21</v>
      </c>
      <c r="C1407" s="148"/>
      <c r="D1407" s="24"/>
      <c r="E1407" s="24"/>
      <c r="F1407" s="24"/>
      <c r="G1407" s="99"/>
      <c r="H1407" s="24"/>
      <c r="I1407" s="78" t="e">
        <f t="shared" si="468"/>
        <v>#DIV/0!</v>
      </c>
      <c r="J1407" s="156"/>
      <c r="K1407" s="24">
        <f t="shared" si="474"/>
        <v>0</v>
      </c>
      <c r="L1407" s="24">
        <f t="shared" si="475"/>
        <v>0</v>
      </c>
      <c r="M1407" s="499"/>
    </row>
    <row r="1408" spans="1:13" s="62" customFormat="1" x14ac:dyDescent="0.25">
      <c r="A1408" s="755"/>
      <c r="B1408" s="148" t="s">
        <v>41</v>
      </c>
      <c r="C1408" s="148"/>
      <c r="D1408" s="24">
        <v>13803.81</v>
      </c>
      <c r="E1408" s="24">
        <v>13803.81</v>
      </c>
      <c r="F1408" s="24">
        <v>13319.05</v>
      </c>
      <c r="G1408" s="99">
        <f>F1408/E1408</f>
        <v>0.96499999999999997</v>
      </c>
      <c r="H1408" s="24">
        <v>13319.05</v>
      </c>
      <c r="I1408" s="99">
        <f t="shared" si="468"/>
        <v>0.96499999999999997</v>
      </c>
      <c r="J1408" s="157">
        <f t="shared" si="469"/>
        <v>0.96</v>
      </c>
      <c r="K1408" s="24">
        <v>13319.05</v>
      </c>
      <c r="L1408" s="24">
        <f t="shared" si="475"/>
        <v>484.76</v>
      </c>
      <c r="M1408" s="499"/>
    </row>
    <row r="1409" spans="1:13" s="62" customFormat="1" ht="22.5" customHeight="1" x14ac:dyDescent="0.25">
      <c r="A1409" s="755"/>
      <c r="B1409" s="148" t="s">
        <v>23</v>
      </c>
      <c r="C1409" s="148"/>
      <c r="D1409" s="24">
        <v>1303.9000000000001</v>
      </c>
      <c r="E1409" s="24">
        <v>1303.9000000000001</v>
      </c>
      <c r="F1409" s="24">
        <v>1251.74</v>
      </c>
      <c r="G1409" s="99">
        <f>F1409/E1409</f>
        <v>0.96</v>
      </c>
      <c r="H1409" s="24">
        <v>1251.74</v>
      </c>
      <c r="I1409" s="99">
        <f t="shared" si="468"/>
        <v>0.96</v>
      </c>
      <c r="J1409" s="157">
        <f t="shared" si="469"/>
        <v>0.96</v>
      </c>
      <c r="K1409" s="24">
        <v>1251.74</v>
      </c>
      <c r="L1409" s="24">
        <f t="shared" si="475"/>
        <v>52.16</v>
      </c>
      <c r="M1409" s="190" t="s">
        <v>1118</v>
      </c>
    </row>
    <row r="1410" spans="1:13" s="61" customFormat="1" ht="47.25" customHeight="1" x14ac:dyDescent="0.25">
      <c r="A1410" s="755" t="s">
        <v>340</v>
      </c>
      <c r="B1410" s="149" t="s">
        <v>476</v>
      </c>
      <c r="C1410" s="147" t="s">
        <v>431</v>
      </c>
      <c r="D1410" s="50">
        <f>SUM(D1411:D1414)</f>
        <v>9369.15</v>
      </c>
      <c r="E1410" s="50">
        <f>SUM(E1411:E1414)</f>
        <v>9513.0499999999993</v>
      </c>
      <c r="F1410" s="50">
        <f>SUM(F1411:F1414)</f>
        <v>9038.18</v>
      </c>
      <c r="G1410" s="104">
        <f>F1410/E1410</f>
        <v>0.95</v>
      </c>
      <c r="H1410" s="50">
        <f>SUM(H1411:H1414)</f>
        <v>9038.18</v>
      </c>
      <c r="I1410" s="104">
        <f t="shared" si="468"/>
        <v>0.95</v>
      </c>
      <c r="J1410" s="159">
        <f t="shared" si="469"/>
        <v>0.95</v>
      </c>
      <c r="K1410" s="50">
        <f>SUM(K1411:K1414)</f>
        <v>9038.18</v>
      </c>
      <c r="L1410" s="24">
        <f t="shared" si="475"/>
        <v>474.87</v>
      </c>
      <c r="M1410" s="490" t="s">
        <v>1080</v>
      </c>
    </row>
    <row r="1411" spans="1:13" s="62" customFormat="1" x14ac:dyDescent="0.25">
      <c r="A1411" s="755"/>
      <c r="B1411" s="148" t="s">
        <v>22</v>
      </c>
      <c r="C1411" s="148"/>
      <c r="D1411" s="24"/>
      <c r="E1411" s="24"/>
      <c r="F1411" s="24"/>
      <c r="G1411" s="99"/>
      <c r="H1411" s="24"/>
      <c r="I1411" s="78" t="e">
        <f t="shared" si="468"/>
        <v>#DIV/0!</v>
      </c>
      <c r="J1411" s="156"/>
      <c r="K1411" s="24">
        <f t="shared" si="474"/>
        <v>0</v>
      </c>
      <c r="L1411" s="24">
        <f t="shared" si="475"/>
        <v>0</v>
      </c>
      <c r="M1411" s="491"/>
    </row>
    <row r="1412" spans="1:13" s="62" customFormat="1" x14ac:dyDescent="0.25">
      <c r="A1412" s="755"/>
      <c r="B1412" s="148" t="s">
        <v>21</v>
      </c>
      <c r="C1412" s="148"/>
      <c r="D1412" s="24"/>
      <c r="E1412" s="24"/>
      <c r="F1412" s="24"/>
      <c r="G1412" s="99"/>
      <c r="H1412" s="24"/>
      <c r="I1412" s="78" t="e">
        <f t="shared" si="468"/>
        <v>#DIV/0!</v>
      </c>
      <c r="J1412" s="156"/>
      <c r="K1412" s="24">
        <f t="shared" si="474"/>
        <v>0</v>
      </c>
      <c r="L1412" s="24">
        <f t="shared" si="475"/>
        <v>0</v>
      </c>
      <c r="M1412" s="491"/>
    </row>
    <row r="1413" spans="1:13" s="62" customFormat="1" x14ac:dyDescent="0.25">
      <c r="A1413" s="755"/>
      <c r="B1413" s="148" t="s">
        <v>41</v>
      </c>
      <c r="C1413" s="148"/>
      <c r="D1413" s="24">
        <v>9369.15</v>
      </c>
      <c r="E1413" s="24">
        <v>9513.0499999999993</v>
      </c>
      <c r="F1413" s="24">
        <v>9038.18</v>
      </c>
      <c r="G1413" s="99">
        <f>F1413/E1413</f>
        <v>0.95</v>
      </c>
      <c r="H1413" s="24">
        <v>9038.18</v>
      </c>
      <c r="I1413" s="99">
        <f t="shared" si="468"/>
        <v>0.95</v>
      </c>
      <c r="J1413" s="157">
        <f t="shared" si="469"/>
        <v>0.95</v>
      </c>
      <c r="K1413" s="24">
        <v>9038.18</v>
      </c>
      <c r="L1413" s="24">
        <f t="shared" si="475"/>
        <v>474.87</v>
      </c>
      <c r="M1413" s="491"/>
    </row>
    <row r="1414" spans="1:13" s="62" customFormat="1" x14ac:dyDescent="0.25">
      <c r="A1414" s="755"/>
      <c r="B1414" s="148" t="s">
        <v>23</v>
      </c>
      <c r="C1414" s="148"/>
      <c r="D1414" s="24"/>
      <c r="E1414" s="24"/>
      <c r="F1414" s="24"/>
      <c r="G1414" s="99"/>
      <c r="H1414" s="24"/>
      <c r="I1414" s="78" t="e">
        <f t="shared" si="468"/>
        <v>#DIV/0!</v>
      </c>
      <c r="J1414" s="156"/>
      <c r="K1414" s="24">
        <f t="shared" si="474"/>
        <v>0</v>
      </c>
      <c r="L1414" s="24">
        <f t="shared" si="475"/>
        <v>0</v>
      </c>
      <c r="M1414" s="492"/>
    </row>
    <row r="1415" spans="1:13" s="63" customFormat="1" ht="37.5" x14ac:dyDescent="0.25">
      <c r="A1415" s="755" t="s">
        <v>341</v>
      </c>
      <c r="B1415" s="149" t="s">
        <v>477</v>
      </c>
      <c r="C1415" s="147" t="s">
        <v>431</v>
      </c>
      <c r="D1415" s="50">
        <f>SUM(D1416:D1419)</f>
        <v>84678.080000000002</v>
      </c>
      <c r="E1415" s="50">
        <f>SUM(E1416:E1419)</f>
        <v>84678.080000000002</v>
      </c>
      <c r="F1415" s="50">
        <f>SUM(F1416:F1419)</f>
        <v>83419.850000000006</v>
      </c>
      <c r="G1415" s="159">
        <f>F1415/E1415</f>
        <v>0.99</v>
      </c>
      <c r="H1415" s="50">
        <f>SUM(H1416:H1419)</f>
        <v>83419.850000000006</v>
      </c>
      <c r="I1415" s="157">
        <f t="shared" si="468"/>
        <v>0.99</v>
      </c>
      <c r="J1415" s="157">
        <f t="shared" ref="J1415:J1443" si="480">H1415/E1415</f>
        <v>0.99</v>
      </c>
      <c r="K1415" s="50">
        <f>SUM(K1416:K1419)</f>
        <v>84678.080000000002</v>
      </c>
      <c r="L1415" s="24">
        <f t="shared" si="475"/>
        <v>1258.23</v>
      </c>
      <c r="M1415" s="490" t="s">
        <v>1119</v>
      </c>
    </row>
    <row r="1416" spans="1:13" s="62" customFormat="1" x14ac:dyDescent="0.25">
      <c r="A1416" s="755"/>
      <c r="B1416" s="148" t="s">
        <v>22</v>
      </c>
      <c r="C1416" s="148"/>
      <c r="D1416" s="24"/>
      <c r="E1416" s="24"/>
      <c r="F1416" s="24"/>
      <c r="G1416" s="157"/>
      <c r="H1416" s="24"/>
      <c r="I1416" s="160" t="e">
        <f t="shared" si="468"/>
        <v>#DIV/0!</v>
      </c>
      <c r="J1416" s="156"/>
      <c r="K1416" s="24">
        <f t="shared" si="474"/>
        <v>0</v>
      </c>
      <c r="L1416" s="24">
        <f t="shared" si="475"/>
        <v>0</v>
      </c>
      <c r="M1416" s="491"/>
    </row>
    <row r="1417" spans="1:13" s="62" customFormat="1" x14ac:dyDescent="0.25">
      <c r="A1417" s="755"/>
      <c r="B1417" s="148" t="s">
        <v>21</v>
      </c>
      <c r="C1417" s="148"/>
      <c r="D1417" s="24"/>
      <c r="E1417" s="24"/>
      <c r="F1417" s="24">
        <f>H1417</f>
        <v>0</v>
      </c>
      <c r="G1417" s="157"/>
      <c r="H1417" s="24">
        <v>0</v>
      </c>
      <c r="I1417" s="157"/>
      <c r="J1417" s="156"/>
      <c r="K1417" s="24"/>
      <c r="L1417" s="24">
        <f t="shared" si="475"/>
        <v>0</v>
      </c>
      <c r="M1417" s="491"/>
    </row>
    <row r="1418" spans="1:13" s="62" customFormat="1" x14ac:dyDescent="0.25">
      <c r="A1418" s="755"/>
      <c r="B1418" s="148" t="s">
        <v>41</v>
      </c>
      <c r="C1418" s="148"/>
      <c r="D1418" s="24">
        <v>66708.679999999993</v>
      </c>
      <c r="E1418" s="24">
        <v>66708.679999999993</v>
      </c>
      <c r="F1418" s="24">
        <v>66708.679999999993</v>
      </c>
      <c r="G1418" s="157">
        <f>F1418/E1418</f>
        <v>1</v>
      </c>
      <c r="H1418" s="24">
        <v>66708.679999999993</v>
      </c>
      <c r="I1418" s="157">
        <f t="shared" si="468"/>
        <v>1</v>
      </c>
      <c r="J1418" s="157">
        <f t="shared" si="480"/>
        <v>1</v>
      </c>
      <c r="K1418" s="24">
        <f t="shared" si="474"/>
        <v>66708.679999999993</v>
      </c>
      <c r="L1418" s="24">
        <f t="shared" si="475"/>
        <v>0</v>
      </c>
      <c r="M1418" s="491"/>
    </row>
    <row r="1419" spans="1:13" s="62" customFormat="1" x14ac:dyDescent="0.25">
      <c r="A1419" s="755"/>
      <c r="B1419" s="148" t="s">
        <v>23</v>
      </c>
      <c r="C1419" s="148"/>
      <c r="D1419" s="24">
        <v>17969.400000000001</v>
      </c>
      <c r="E1419" s="24">
        <v>17969.400000000001</v>
      </c>
      <c r="F1419" s="24">
        <v>16711.169999999998</v>
      </c>
      <c r="G1419" s="157">
        <f>F1419/E1419</f>
        <v>0.93</v>
      </c>
      <c r="H1419" s="24">
        <v>16711.169999999998</v>
      </c>
      <c r="I1419" s="157">
        <f t="shared" si="468"/>
        <v>0.93</v>
      </c>
      <c r="J1419" s="157">
        <f t="shared" si="480"/>
        <v>0.93</v>
      </c>
      <c r="K1419" s="24">
        <v>17969.400000000001</v>
      </c>
      <c r="L1419" s="24">
        <f t="shared" si="475"/>
        <v>1258.23</v>
      </c>
      <c r="M1419" s="492"/>
    </row>
    <row r="1420" spans="1:13" s="63" customFormat="1" ht="28.5" customHeight="1" x14ac:dyDescent="0.25">
      <c r="A1420" s="755" t="s">
        <v>342</v>
      </c>
      <c r="B1420" s="149" t="s">
        <v>909</v>
      </c>
      <c r="C1420" s="147" t="s">
        <v>431</v>
      </c>
      <c r="D1420" s="50">
        <f>SUM(D1421:D1424)</f>
        <v>20088.43</v>
      </c>
      <c r="E1420" s="50">
        <f>SUM(E1421:E1424)</f>
        <v>20088.43</v>
      </c>
      <c r="F1420" s="50">
        <f>SUM(F1421:F1424)</f>
        <v>20088.43</v>
      </c>
      <c r="G1420" s="104">
        <f>F1420/E1420</f>
        <v>1</v>
      </c>
      <c r="H1420" s="50">
        <f>SUM(H1421:H1424)</f>
        <v>20088.43</v>
      </c>
      <c r="I1420" s="104">
        <f t="shared" si="468"/>
        <v>1</v>
      </c>
      <c r="J1420" s="159">
        <f t="shared" si="480"/>
        <v>1</v>
      </c>
      <c r="K1420" s="50">
        <f t="shared" si="474"/>
        <v>20088.43</v>
      </c>
      <c r="L1420" s="24">
        <f t="shared" si="475"/>
        <v>0</v>
      </c>
      <c r="M1420" s="475" t="s">
        <v>1120</v>
      </c>
    </row>
    <row r="1421" spans="1:13" s="62" customFormat="1" x14ac:dyDescent="0.25">
      <c r="A1421" s="755"/>
      <c r="B1421" s="148" t="s">
        <v>22</v>
      </c>
      <c r="C1421" s="148"/>
      <c r="D1421" s="24"/>
      <c r="E1421" s="24"/>
      <c r="F1421" s="24"/>
      <c r="G1421" s="99"/>
      <c r="H1421" s="24"/>
      <c r="I1421" s="78" t="e">
        <f t="shared" si="468"/>
        <v>#DIV/0!</v>
      </c>
      <c r="J1421" s="156"/>
      <c r="K1421" s="24">
        <f t="shared" si="474"/>
        <v>0</v>
      </c>
      <c r="L1421" s="24">
        <f t="shared" si="475"/>
        <v>0</v>
      </c>
      <c r="M1421" s="475"/>
    </row>
    <row r="1422" spans="1:13" s="62" customFormat="1" x14ac:dyDescent="0.25">
      <c r="A1422" s="755"/>
      <c r="B1422" s="148" t="s">
        <v>21</v>
      </c>
      <c r="C1422" s="148"/>
      <c r="D1422" s="24"/>
      <c r="E1422" s="24"/>
      <c r="F1422" s="24"/>
      <c r="G1422" s="99"/>
      <c r="H1422" s="24"/>
      <c r="I1422" s="78" t="e">
        <f t="shared" si="468"/>
        <v>#DIV/0!</v>
      </c>
      <c r="J1422" s="156"/>
      <c r="K1422" s="24">
        <f t="shared" si="474"/>
        <v>0</v>
      </c>
      <c r="L1422" s="24">
        <f t="shared" si="475"/>
        <v>0</v>
      </c>
      <c r="M1422" s="475"/>
    </row>
    <row r="1423" spans="1:13" s="62" customFormat="1" x14ac:dyDescent="0.25">
      <c r="A1423" s="755"/>
      <c r="B1423" s="148" t="s">
        <v>41</v>
      </c>
      <c r="C1423" s="148"/>
      <c r="D1423" s="24">
        <v>20088.43</v>
      </c>
      <c r="E1423" s="24">
        <v>20088.43</v>
      </c>
      <c r="F1423" s="24">
        <v>20088.43</v>
      </c>
      <c r="G1423" s="99">
        <f>F1423/E1423</f>
        <v>1</v>
      </c>
      <c r="H1423" s="24">
        <v>20088.43</v>
      </c>
      <c r="I1423" s="99">
        <f t="shared" si="468"/>
        <v>1</v>
      </c>
      <c r="J1423" s="157">
        <f t="shared" si="480"/>
        <v>1</v>
      </c>
      <c r="K1423" s="24">
        <f t="shared" si="474"/>
        <v>20088.43</v>
      </c>
      <c r="L1423" s="24">
        <f t="shared" si="475"/>
        <v>0</v>
      </c>
      <c r="M1423" s="475"/>
    </row>
    <row r="1424" spans="1:13" s="62" customFormat="1" x14ac:dyDescent="0.25">
      <c r="A1424" s="755"/>
      <c r="B1424" s="148" t="s">
        <v>23</v>
      </c>
      <c r="C1424" s="148"/>
      <c r="D1424" s="24"/>
      <c r="E1424" s="24"/>
      <c r="F1424" s="24"/>
      <c r="G1424" s="99"/>
      <c r="H1424" s="24"/>
      <c r="I1424" s="78" t="e">
        <f t="shared" si="468"/>
        <v>#DIV/0!</v>
      </c>
      <c r="J1424" s="156"/>
      <c r="K1424" s="24">
        <f t="shared" si="474"/>
        <v>0</v>
      </c>
      <c r="L1424" s="24">
        <f t="shared" si="475"/>
        <v>0</v>
      </c>
      <c r="M1424" s="475"/>
    </row>
    <row r="1425" spans="1:13" s="63" customFormat="1" ht="27" customHeight="1" x14ac:dyDescent="0.25">
      <c r="A1425" s="747" t="s">
        <v>894</v>
      </c>
      <c r="B1425" s="149" t="s">
        <v>910</v>
      </c>
      <c r="C1425" s="147" t="s">
        <v>212</v>
      </c>
      <c r="D1425" s="50">
        <f>SUM(D1426:D1429)</f>
        <v>9149.93</v>
      </c>
      <c r="E1425" s="50">
        <f>SUM(E1426:E1429)</f>
        <v>9149.93</v>
      </c>
      <c r="F1425" s="50">
        <f>SUM(F1426:F1429)</f>
        <v>8610.7000000000007</v>
      </c>
      <c r="G1425" s="99">
        <f t="shared" ref="G1425:G1427" si="481">F1425/E1425</f>
        <v>0.94099999999999995</v>
      </c>
      <c r="H1425" s="50">
        <f>SUM(H1426:H1429)</f>
        <v>8610.7000000000007</v>
      </c>
      <c r="I1425" s="104">
        <f t="shared" si="468"/>
        <v>0.94099999999999995</v>
      </c>
      <c r="J1425" s="157">
        <f t="shared" si="480"/>
        <v>0.94</v>
      </c>
      <c r="K1425" s="50">
        <f>SUM(K1426:K1429)</f>
        <v>7356.98</v>
      </c>
      <c r="L1425" s="24">
        <f t="shared" ref="L1425:L1488" si="482">E1425-H1425</f>
        <v>539.23</v>
      </c>
      <c r="M1425" s="475" t="s">
        <v>1121</v>
      </c>
    </row>
    <row r="1426" spans="1:13" s="62" customFormat="1" ht="18.75" customHeight="1" x14ac:dyDescent="0.25">
      <c r="A1426" s="748"/>
      <c r="B1426" s="474" t="s">
        <v>22</v>
      </c>
      <c r="C1426" s="474"/>
      <c r="D1426" s="24"/>
      <c r="E1426" s="24"/>
      <c r="F1426" s="24"/>
      <c r="G1426" s="78" t="e">
        <f t="shared" si="481"/>
        <v>#DIV/0!</v>
      </c>
      <c r="H1426" s="24"/>
      <c r="I1426" s="78" t="e">
        <f t="shared" si="468"/>
        <v>#DIV/0!</v>
      </c>
      <c r="J1426" s="160" t="e">
        <f t="shared" si="480"/>
        <v>#DIV/0!</v>
      </c>
      <c r="K1426" s="24"/>
      <c r="L1426" s="24">
        <f t="shared" si="482"/>
        <v>0</v>
      </c>
      <c r="M1426" s="475"/>
    </row>
    <row r="1427" spans="1:13" s="62" customFormat="1" x14ac:dyDescent="0.25">
      <c r="A1427" s="748"/>
      <c r="B1427" s="474" t="s">
        <v>21</v>
      </c>
      <c r="C1427" s="474"/>
      <c r="D1427" s="24"/>
      <c r="E1427" s="24"/>
      <c r="F1427" s="24"/>
      <c r="G1427" s="78" t="e">
        <f t="shared" si="481"/>
        <v>#DIV/0!</v>
      </c>
      <c r="H1427" s="24"/>
      <c r="I1427" s="78" t="e">
        <f t="shared" si="468"/>
        <v>#DIV/0!</v>
      </c>
      <c r="J1427" s="160" t="e">
        <f t="shared" si="480"/>
        <v>#DIV/0!</v>
      </c>
      <c r="K1427" s="24"/>
      <c r="L1427" s="24">
        <f t="shared" si="482"/>
        <v>0</v>
      </c>
      <c r="M1427" s="475"/>
    </row>
    <row r="1428" spans="1:13" s="62" customFormat="1" x14ac:dyDescent="0.25">
      <c r="A1428" s="748"/>
      <c r="B1428" s="474" t="s">
        <v>41</v>
      </c>
      <c r="C1428" s="474"/>
      <c r="D1428" s="24">
        <v>9149.93</v>
      </c>
      <c r="E1428" s="24">
        <v>9149.93</v>
      </c>
      <c r="F1428" s="24">
        <f>7356.98+1253.72</f>
        <v>8610.7000000000007</v>
      </c>
      <c r="G1428" s="99">
        <f>F1428/E1428</f>
        <v>0.94099999999999995</v>
      </c>
      <c r="H1428" s="24">
        <f>7356.98+1253.72</f>
        <v>8610.7000000000007</v>
      </c>
      <c r="I1428" s="99">
        <f t="shared" si="468"/>
        <v>0.94099999999999995</v>
      </c>
      <c r="J1428" s="157">
        <f t="shared" si="480"/>
        <v>0.94</v>
      </c>
      <c r="K1428" s="24">
        <v>7356.98</v>
      </c>
      <c r="L1428" s="24">
        <f t="shared" si="482"/>
        <v>539.23</v>
      </c>
      <c r="M1428" s="475"/>
    </row>
    <row r="1429" spans="1:13" s="62" customFormat="1" x14ac:dyDescent="0.25">
      <c r="A1429" s="749"/>
      <c r="B1429" s="474" t="s">
        <v>23</v>
      </c>
      <c r="C1429" s="474"/>
      <c r="D1429" s="24"/>
      <c r="E1429" s="24"/>
      <c r="F1429" s="24"/>
      <c r="G1429" s="99"/>
      <c r="H1429" s="24"/>
      <c r="I1429" s="78" t="e">
        <f t="shared" ref="I1429:I1444" si="483">H1429/E1429</f>
        <v>#DIV/0!</v>
      </c>
      <c r="J1429" s="156"/>
      <c r="K1429" s="24"/>
      <c r="L1429" s="24">
        <f t="shared" si="482"/>
        <v>0</v>
      </c>
      <c r="M1429" s="475"/>
    </row>
    <row r="1430" spans="1:13" s="63" customFormat="1" ht="56.25" x14ac:dyDescent="0.25">
      <c r="A1430" s="747" t="s">
        <v>921</v>
      </c>
      <c r="B1430" s="149" t="s">
        <v>922</v>
      </c>
      <c r="C1430" s="385" t="s">
        <v>212</v>
      </c>
      <c r="D1430" s="24">
        <f>SUM(D1431:D1434)</f>
        <v>0</v>
      </c>
      <c r="E1430" s="24">
        <f>SUM(E1431:E1434)</f>
        <v>143.9</v>
      </c>
      <c r="F1430" s="24"/>
      <c r="G1430" s="99"/>
      <c r="H1430" s="24"/>
      <c r="I1430" s="99">
        <f t="shared" si="483"/>
        <v>0</v>
      </c>
      <c r="J1430" s="156"/>
      <c r="K1430" s="24">
        <f t="shared" ref="K1430" si="484">E1430</f>
        <v>143.9</v>
      </c>
      <c r="L1430" s="24">
        <f t="shared" si="482"/>
        <v>143.9</v>
      </c>
      <c r="M1430" s="475" t="s">
        <v>1081</v>
      </c>
    </row>
    <row r="1431" spans="1:13" s="62" customFormat="1" ht="18.75" customHeight="1" x14ac:dyDescent="0.25">
      <c r="A1431" s="748"/>
      <c r="B1431" s="474" t="s">
        <v>22</v>
      </c>
      <c r="C1431" s="474"/>
      <c r="D1431" s="24"/>
      <c r="E1431" s="24"/>
      <c r="F1431" s="24"/>
      <c r="G1431" s="99"/>
      <c r="H1431" s="24"/>
      <c r="I1431" s="78" t="e">
        <f t="shared" si="483"/>
        <v>#DIV/0!</v>
      </c>
      <c r="J1431" s="156"/>
      <c r="K1431" s="24"/>
      <c r="L1431" s="24">
        <f t="shared" si="482"/>
        <v>0</v>
      </c>
      <c r="M1431" s="475"/>
    </row>
    <row r="1432" spans="1:13" s="62" customFormat="1" x14ac:dyDescent="0.25">
      <c r="A1432" s="748"/>
      <c r="B1432" s="474" t="s">
        <v>21</v>
      </c>
      <c r="C1432" s="474"/>
      <c r="D1432" s="24"/>
      <c r="E1432" s="24"/>
      <c r="F1432" s="24"/>
      <c r="G1432" s="99"/>
      <c r="H1432" s="24"/>
      <c r="I1432" s="78" t="e">
        <f t="shared" si="483"/>
        <v>#DIV/0!</v>
      </c>
      <c r="J1432" s="156"/>
      <c r="K1432" s="24"/>
      <c r="L1432" s="24">
        <f t="shared" si="482"/>
        <v>0</v>
      </c>
      <c r="M1432" s="475"/>
    </row>
    <row r="1433" spans="1:13" s="62" customFormat="1" x14ac:dyDescent="0.25">
      <c r="A1433" s="748"/>
      <c r="B1433" s="474" t="s">
        <v>41</v>
      </c>
      <c r="C1433" s="474"/>
      <c r="D1433" s="24">
        <v>0</v>
      </c>
      <c r="E1433" s="24">
        <v>143.9</v>
      </c>
      <c r="F1433" s="24"/>
      <c r="G1433" s="99"/>
      <c r="H1433" s="24"/>
      <c r="I1433" s="99">
        <f t="shared" si="483"/>
        <v>0</v>
      </c>
      <c r="J1433" s="156"/>
      <c r="K1433" s="24">
        <f>E1433</f>
        <v>143.9</v>
      </c>
      <c r="L1433" s="24">
        <f t="shared" si="482"/>
        <v>143.9</v>
      </c>
      <c r="M1433" s="475"/>
    </row>
    <row r="1434" spans="1:13" s="62" customFormat="1" x14ac:dyDescent="0.25">
      <c r="A1434" s="749"/>
      <c r="B1434" s="474" t="s">
        <v>23</v>
      </c>
      <c r="C1434" s="474"/>
      <c r="D1434" s="24"/>
      <c r="E1434" s="24"/>
      <c r="F1434" s="24"/>
      <c r="G1434" s="99"/>
      <c r="H1434" s="24"/>
      <c r="I1434" s="78" t="e">
        <f t="shared" si="483"/>
        <v>#DIV/0!</v>
      </c>
      <c r="J1434" s="156"/>
      <c r="K1434" s="24"/>
      <c r="L1434" s="24">
        <f t="shared" si="482"/>
        <v>0</v>
      </c>
      <c r="M1434" s="475"/>
    </row>
    <row r="1435" spans="1:13" s="63" customFormat="1" ht="58.5" x14ac:dyDescent="0.25">
      <c r="A1435" s="651" t="s">
        <v>343</v>
      </c>
      <c r="B1435" s="155" t="s">
        <v>478</v>
      </c>
      <c r="C1435" s="145" t="s">
        <v>142</v>
      </c>
      <c r="D1435" s="55">
        <f>D1440</f>
        <v>9765.61</v>
      </c>
      <c r="E1435" s="55">
        <f>E1440</f>
        <v>9765.61</v>
      </c>
      <c r="F1435" s="55">
        <f>F1437+F1438</f>
        <v>8194.5300000000007</v>
      </c>
      <c r="G1435" s="95">
        <f>F1435/E1435</f>
        <v>0.83899999999999997</v>
      </c>
      <c r="H1435" s="55">
        <f>SUM(H1436:H1439)</f>
        <v>8194.5300000000007</v>
      </c>
      <c r="I1435" s="95">
        <f t="shared" si="483"/>
        <v>0.83899999999999997</v>
      </c>
      <c r="J1435" s="95">
        <f t="shared" si="480"/>
        <v>0.83899999999999997</v>
      </c>
      <c r="K1435" s="55">
        <f t="shared" ref="K1435:K1444" si="485">E1435</f>
        <v>9765.61</v>
      </c>
      <c r="L1435" s="24">
        <f t="shared" si="482"/>
        <v>1571.08</v>
      </c>
      <c r="M1435" s="503"/>
    </row>
    <row r="1436" spans="1:13" s="62" customFormat="1" ht="18.75" customHeight="1" x14ac:dyDescent="0.25">
      <c r="A1436" s="651"/>
      <c r="B1436" s="146" t="s">
        <v>22</v>
      </c>
      <c r="C1436" s="146"/>
      <c r="D1436" s="24"/>
      <c r="E1436" s="24">
        <f t="shared" ref="D1436:H1439" si="486">E1441</f>
        <v>0</v>
      </c>
      <c r="F1436" s="24">
        <f t="shared" si="486"/>
        <v>0</v>
      </c>
      <c r="G1436" s="78" t="e">
        <f>F1436/E1436</f>
        <v>#DIV/0!</v>
      </c>
      <c r="H1436" s="24">
        <f t="shared" si="486"/>
        <v>0</v>
      </c>
      <c r="I1436" s="78" t="e">
        <f t="shared" si="483"/>
        <v>#DIV/0!</v>
      </c>
      <c r="J1436" s="156"/>
      <c r="K1436" s="24">
        <f t="shared" si="485"/>
        <v>0</v>
      </c>
      <c r="L1436" s="24">
        <f t="shared" si="482"/>
        <v>0</v>
      </c>
      <c r="M1436" s="503"/>
    </row>
    <row r="1437" spans="1:13" s="62" customFormat="1" x14ac:dyDescent="0.25">
      <c r="A1437" s="651"/>
      <c r="B1437" s="146" t="s">
        <v>21</v>
      </c>
      <c r="C1437" s="146"/>
      <c r="D1437" s="24">
        <f t="shared" si="486"/>
        <v>803.2</v>
      </c>
      <c r="E1437" s="24">
        <f t="shared" si="486"/>
        <v>803.2</v>
      </c>
      <c r="F1437" s="24">
        <f t="shared" si="486"/>
        <v>803.2</v>
      </c>
      <c r="G1437" s="99">
        <f>F1437/E1437</f>
        <v>1</v>
      </c>
      <c r="H1437" s="24">
        <f>H1442</f>
        <v>803.2</v>
      </c>
      <c r="I1437" s="99">
        <f t="shared" si="483"/>
        <v>1</v>
      </c>
      <c r="J1437" s="157">
        <f t="shared" si="480"/>
        <v>1</v>
      </c>
      <c r="K1437" s="24">
        <f t="shared" si="485"/>
        <v>803.2</v>
      </c>
      <c r="L1437" s="24">
        <f t="shared" si="482"/>
        <v>0</v>
      </c>
      <c r="M1437" s="503"/>
    </row>
    <row r="1438" spans="1:13" s="62" customFormat="1" x14ac:dyDescent="0.25">
      <c r="A1438" s="651"/>
      <c r="B1438" s="146" t="s">
        <v>41</v>
      </c>
      <c r="C1438" s="146"/>
      <c r="D1438" s="24">
        <f t="shared" si="486"/>
        <v>8962.41</v>
      </c>
      <c r="E1438" s="24">
        <f t="shared" si="486"/>
        <v>8962.41</v>
      </c>
      <c r="F1438" s="24">
        <f t="shared" si="486"/>
        <v>7391.33</v>
      </c>
      <c r="G1438" s="99">
        <f>F1438/E1438</f>
        <v>0.82499999999999996</v>
      </c>
      <c r="H1438" s="24">
        <f t="shared" si="486"/>
        <v>7391.33</v>
      </c>
      <c r="I1438" s="99">
        <f t="shared" si="483"/>
        <v>0.82499999999999996</v>
      </c>
      <c r="J1438" s="157">
        <f t="shared" si="480"/>
        <v>0.82</v>
      </c>
      <c r="K1438" s="24">
        <f t="shared" si="485"/>
        <v>8962.41</v>
      </c>
      <c r="L1438" s="24">
        <f t="shared" si="482"/>
        <v>1571.08</v>
      </c>
      <c r="M1438" s="503"/>
    </row>
    <row r="1439" spans="1:13" s="62" customFormat="1" x14ac:dyDescent="0.25">
      <c r="A1439" s="651"/>
      <c r="B1439" s="146" t="s">
        <v>23</v>
      </c>
      <c r="C1439" s="146"/>
      <c r="D1439" s="24"/>
      <c r="E1439" s="24"/>
      <c r="F1439" s="24">
        <f t="shared" si="486"/>
        <v>0</v>
      </c>
      <c r="G1439" s="99"/>
      <c r="H1439" s="24"/>
      <c r="I1439" s="78" t="e">
        <f t="shared" si="483"/>
        <v>#DIV/0!</v>
      </c>
      <c r="J1439" s="156"/>
      <c r="K1439" s="24">
        <f t="shared" si="485"/>
        <v>0</v>
      </c>
      <c r="L1439" s="24">
        <f t="shared" si="482"/>
        <v>0</v>
      </c>
      <c r="M1439" s="503"/>
    </row>
    <row r="1440" spans="1:13" s="61" customFormat="1" ht="37.5" x14ac:dyDescent="0.25">
      <c r="A1440" s="590" t="s">
        <v>344</v>
      </c>
      <c r="B1440" s="149" t="s">
        <v>479</v>
      </c>
      <c r="C1440" s="147" t="s">
        <v>431</v>
      </c>
      <c r="D1440" s="50">
        <f>SUM(D1441:D1444)</f>
        <v>9765.61</v>
      </c>
      <c r="E1440" s="50">
        <f>SUM(E1441:E1444)</f>
        <v>9765.61</v>
      </c>
      <c r="F1440" s="50">
        <f>SUM(F1441:F1444)</f>
        <v>8194.5300000000007</v>
      </c>
      <c r="G1440" s="104">
        <f>F1440/E1440</f>
        <v>0.83899999999999997</v>
      </c>
      <c r="H1440" s="50">
        <f>SUM(H1441:H1444)</f>
        <v>8194.5300000000007</v>
      </c>
      <c r="I1440" s="99">
        <f t="shared" si="483"/>
        <v>0.83899999999999997</v>
      </c>
      <c r="J1440" s="99">
        <f t="shared" si="480"/>
        <v>0.83899999999999997</v>
      </c>
      <c r="K1440" s="24">
        <f t="shared" si="485"/>
        <v>9765.61</v>
      </c>
      <c r="L1440" s="24">
        <f t="shared" si="482"/>
        <v>1571.08</v>
      </c>
      <c r="M1440" s="487" t="s">
        <v>1122</v>
      </c>
    </row>
    <row r="1441" spans="1:13" s="62" customFormat="1" ht="18.75" customHeight="1" x14ac:dyDescent="0.25">
      <c r="A1441" s="590"/>
      <c r="B1441" s="148" t="s">
        <v>22</v>
      </c>
      <c r="C1441" s="148"/>
      <c r="D1441" s="24"/>
      <c r="E1441" s="24"/>
      <c r="F1441" s="24"/>
      <c r="G1441" s="99"/>
      <c r="H1441" s="24"/>
      <c r="I1441" s="78" t="e">
        <f t="shared" si="483"/>
        <v>#DIV/0!</v>
      </c>
      <c r="J1441" s="156"/>
      <c r="K1441" s="24">
        <f t="shared" si="485"/>
        <v>0</v>
      </c>
      <c r="L1441" s="24">
        <f t="shared" si="482"/>
        <v>0</v>
      </c>
      <c r="M1441" s="487"/>
    </row>
    <row r="1442" spans="1:13" s="62" customFormat="1" ht="18.75" customHeight="1" x14ac:dyDescent="0.25">
      <c r="A1442" s="590"/>
      <c r="B1442" s="148" t="s">
        <v>21</v>
      </c>
      <c r="C1442" s="148"/>
      <c r="D1442" s="24">
        <v>803.2</v>
      </c>
      <c r="E1442" s="24">
        <v>803.2</v>
      </c>
      <c r="F1442" s="24">
        <v>803.2</v>
      </c>
      <c r="G1442" s="99">
        <f>F1442/E1442</f>
        <v>1</v>
      </c>
      <c r="H1442" s="24">
        <v>803.2</v>
      </c>
      <c r="I1442" s="99">
        <f t="shared" si="483"/>
        <v>1</v>
      </c>
      <c r="J1442" s="157">
        <f t="shared" si="480"/>
        <v>1</v>
      </c>
      <c r="K1442" s="24">
        <f t="shared" si="485"/>
        <v>803.2</v>
      </c>
      <c r="L1442" s="24">
        <f t="shared" si="482"/>
        <v>0</v>
      </c>
      <c r="M1442" s="487"/>
    </row>
    <row r="1443" spans="1:13" s="62" customFormat="1" ht="18.75" customHeight="1" x14ac:dyDescent="0.25">
      <c r="A1443" s="590"/>
      <c r="B1443" s="148" t="s">
        <v>41</v>
      </c>
      <c r="C1443" s="148"/>
      <c r="D1443" s="24">
        <v>8962.41</v>
      </c>
      <c r="E1443" s="24">
        <v>8962.41</v>
      </c>
      <c r="F1443" s="24">
        <v>7391.33</v>
      </c>
      <c r="G1443" s="99">
        <f>F1443/E1443</f>
        <v>0.82499999999999996</v>
      </c>
      <c r="H1443" s="24">
        <v>7391.33</v>
      </c>
      <c r="I1443" s="99">
        <f t="shared" si="483"/>
        <v>0.82499999999999996</v>
      </c>
      <c r="J1443" s="157">
        <f t="shared" si="480"/>
        <v>0.82</v>
      </c>
      <c r="K1443" s="24">
        <f t="shared" si="485"/>
        <v>8962.41</v>
      </c>
      <c r="L1443" s="24">
        <f t="shared" si="482"/>
        <v>1571.08</v>
      </c>
      <c r="M1443" s="487"/>
    </row>
    <row r="1444" spans="1:13" s="62" customFormat="1" ht="18.75" customHeight="1" x14ac:dyDescent="0.25">
      <c r="A1444" s="590"/>
      <c r="B1444" s="148" t="s">
        <v>23</v>
      </c>
      <c r="C1444" s="148"/>
      <c r="D1444" s="24"/>
      <c r="E1444" s="24"/>
      <c r="F1444" s="24"/>
      <c r="G1444" s="99"/>
      <c r="H1444" s="24"/>
      <c r="I1444" s="78" t="e">
        <f t="shared" si="483"/>
        <v>#DIV/0!</v>
      </c>
      <c r="J1444" s="156"/>
      <c r="K1444" s="24">
        <f t="shared" si="485"/>
        <v>0</v>
      </c>
      <c r="L1444" s="24">
        <f t="shared" si="482"/>
        <v>0</v>
      </c>
      <c r="M1444" s="487"/>
    </row>
    <row r="1445" spans="1:13" s="63" customFormat="1" ht="123" customHeight="1" x14ac:dyDescent="0.25">
      <c r="A1445" s="753" t="s">
        <v>898</v>
      </c>
      <c r="B1445" s="161" t="s">
        <v>480</v>
      </c>
      <c r="C1445" s="150" t="s">
        <v>139</v>
      </c>
      <c r="D1445" s="29">
        <f>SUM(D1446:D1449)</f>
        <v>260350.23</v>
      </c>
      <c r="E1445" s="29">
        <f t="shared" ref="E1445:H1445" si="487">SUM(E1446:E1449)</f>
        <v>259663.61</v>
      </c>
      <c r="F1445" s="29">
        <f t="shared" si="487"/>
        <v>255023.05</v>
      </c>
      <c r="G1445" s="100">
        <f>F1445/E1445</f>
        <v>0.98199999999999998</v>
      </c>
      <c r="H1445" s="29">
        <f t="shared" si="487"/>
        <v>255023.05</v>
      </c>
      <c r="I1445" s="100">
        <f t="shared" ref="I1445:I1489" si="488">H1445/E1445</f>
        <v>0.98199999999999998</v>
      </c>
      <c r="J1445" s="162">
        <f t="shared" ref="J1445:J1448" si="489">H1445/E1445</f>
        <v>0.98</v>
      </c>
      <c r="K1445" s="29">
        <f t="shared" ref="K1445:K1464" si="490">E1445</f>
        <v>259663.61</v>
      </c>
      <c r="L1445" s="30">
        <f t="shared" si="482"/>
        <v>4640.5600000000004</v>
      </c>
      <c r="M1445" s="503"/>
    </row>
    <row r="1446" spans="1:13" s="62" customFormat="1" x14ac:dyDescent="0.25">
      <c r="A1446" s="753"/>
      <c r="B1446" s="151" t="s">
        <v>22</v>
      </c>
      <c r="C1446" s="151"/>
      <c r="D1446" s="30">
        <f t="shared" ref="D1446:F1449" si="491">D1451+D1456+D1461</f>
        <v>0</v>
      </c>
      <c r="E1446" s="30">
        <f t="shared" si="491"/>
        <v>0</v>
      </c>
      <c r="F1446" s="30">
        <f t="shared" si="491"/>
        <v>0</v>
      </c>
      <c r="G1446" s="103"/>
      <c r="H1446" s="30">
        <f t="shared" ref="H1446:H1449" si="492">H1451+H1456+H1461</f>
        <v>0</v>
      </c>
      <c r="I1446" s="102" t="e">
        <f t="shared" si="488"/>
        <v>#DIV/0!</v>
      </c>
      <c r="J1446" s="162"/>
      <c r="K1446" s="30">
        <f t="shared" si="490"/>
        <v>0</v>
      </c>
      <c r="L1446" s="30">
        <f t="shared" si="482"/>
        <v>0</v>
      </c>
      <c r="M1446" s="503"/>
    </row>
    <row r="1447" spans="1:13" s="62" customFormat="1" x14ac:dyDescent="0.25">
      <c r="A1447" s="753"/>
      <c r="B1447" s="151" t="s">
        <v>21</v>
      </c>
      <c r="C1447" s="151"/>
      <c r="D1447" s="30">
        <f t="shared" si="491"/>
        <v>0</v>
      </c>
      <c r="E1447" s="30">
        <f t="shared" si="491"/>
        <v>0</v>
      </c>
      <c r="F1447" s="30">
        <f t="shared" si="491"/>
        <v>0</v>
      </c>
      <c r="G1447" s="103"/>
      <c r="H1447" s="30">
        <f t="shared" si="492"/>
        <v>0</v>
      </c>
      <c r="I1447" s="102" t="e">
        <f t="shared" si="488"/>
        <v>#DIV/0!</v>
      </c>
      <c r="J1447" s="162"/>
      <c r="K1447" s="30">
        <f t="shared" si="490"/>
        <v>0</v>
      </c>
      <c r="L1447" s="30">
        <f t="shared" si="482"/>
        <v>0</v>
      </c>
      <c r="M1447" s="503"/>
    </row>
    <row r="1448" spans="1:13" s="62" customFormat="1" x14ac:dyDescent="0.25">
      <c r="A1448" s="753"/>
      <c r="B1448" s="151" t="s">
        <v>41</v>
      </c>
      <c r="C1448" s="189"/>
      <c r="D1448" s="30">
        <f t="shared" si="491"/>
        <v>260350.23</v>
      </c>
      <c r="E1448" s="30">
        <f t="shared" si="491"/>
        <v>259663.61</v>
      </c>
      <c r="F1448" s="30">
        <f t="shared" si="491"/>
        <v>255023.05</v>
      </c>
      <c r="G1448" s="103">
        <f>F1448/E1448</f>
        <v>0.98199999999999998</v>
      </c>
      <c r="H1448" s="30">
        <f t="shared" si="492"/>
        <v>255023.05</v>
      </c>
      <c r="I1448" s="103">
        <f t="shared" si="488"/>
        <v>0.98199999999999998</v>
      </c>
      <c r="J1448" s="163">
        <f t="shared" si="489"/>
        <v>0.98</v>
      </c>
      <c r="K1448" s="30">
        <f t="shared" si="490"/>
        <v>259663.61</v>
      </c>
      <c r="L1448" s="30">
        <f t="shared" si="482"/>
        <v>4640.5600000000004</v>
      </c>
      <c r="M1448" s="503"/>
    </row>
    <row r="1449" spans="1:13" s="62" customFormat="1" ht="24.75" customHeight="1" x14ac:dyDescent="0.25">
      <c r="A1449" s="753"/>
      <c r="B1449" s="151" t="s">
        <v>23</v>
      </c>
      <c r="C1449" s="151"/>
      <c r="D1449" s="30">
        <f t="shared" si="491"/>
        <v>0</v>
      </c>
      <c r="E1449" s="30">
        <f t="shared" si="491"/>
        <v>0</v>
      </c>
      <c r="F1449" s="30">
        <f t="shared" si="491"/>
        <v>0</v>
      </c>
      <c r="G1449" s="103"/>
      <c r="H1449" s="30">
        <f t="shared" si="492"/>
        <v>0</v>
      </c>
      <c r="I1449" s="102" t="e">
        <f t="shared" si="488"/>
        <v>#DIV/0!</v>
      </c>
      <c r="J1449" s="162"/>
      <c r="K1449" s="30">
        <f t="shared" si="490"/>
        <v>0</v>
      </c>
      <c r="L1449" s="30">
        <f t="shared" si="482"/>
        <v>0</v>
      </c>
      <c r="M1449" s="503"/>
    </row>
    <row r="1450" spans="1:13" s="45" customFormat="1" ht="165" customHeight="1" x14ac:dyDescent="0.25">
      <c r="A1450" s="590" t="s">
        <v>345</v>
      </c>
      <c r="B1450" s="149" t="s">
        <v>481</v>
      </c>
      <c r="C1450" s="147" t="s">
        <v>431</v>
      </c>
      <c r="D1450" s="50">
        <f>SUM(D1451:D1454)</f>
        <v>100841.14</v>
      </c>
      <c r="E1450" s="50">
        <f>SUM(E1451:E1454)</f>
        <v>102106.44</v>
      </c>
      <c r="F1450" s="50">
        <f>SUM(F1451:F1454)</f>
        <v>100739.2</v>
      </c>
      <c r="G1450" s="104">
        <f>F1450/E1450</f>
        <v>0.98699999999999999</v>
      </c>
      <c r="H1450" s="50">
        <f>SUM(H1451:H1454)</f>
        <v>100739.2</v>
      </c>
      <c r="I1450" s="104">
        <f t="shared" si="488"/>
        <v>0.98699999999999999</v>
      </c>
      <c r="J1450" s="159">
        <f t="shared" ref="J1450:J1469" si="493">H1450/E1450</f>
        <v>0.99</v>
      </c>
      <c r="K1450" s="50">
        <f>SUM(K1451:K1454)</f>
        <v>100739.2</v>
      </c>
      <c r="L1450" s="24">
        <f t="shared" si="482"/>
        <v>1367.24</v>
      </c>
      <c r="M1450" s="475" t="s">
        <v>1389</v>
      </c>
    </row>
    <row r="1451" spans="1:13" s="44" customFormat="1" ht="18.75" customHeight="1" x14ac:dyDescent="0.25">
      <c r="A1451" s="590"/>
      <c r="B1451" s="148" t="s">
        <v>22</v>
      </c>
      <c r="C1451" s="148"/>
      <c r="D1451" s="24"/>
      <c r="E1451" s="24"/>
      <c r="F1451" s="24"/>
      <c r="G1451" s="99"/>
      <c r="H1451" s="24"/>
      <c r="I1451" s="78" t="e">
        <f t="shared" si="488"/>
        <v>#DIV/0!</v>
      </c>
      <c r="J1451" s="157"/>
      <c r="K1451" s="24">
        <f t="shared" si="490"/>
        <v>0</v>
      </c>
      <c r="L1451" s="24">
        <f t="shared" si="482"/>
        <v>0</v>
      </c>
      <c r="M1451" s="475"/>
    </row>
    <row r="1452" spans="1:13" s="44" customFormat="1" ht="21" customHeight="1" x14ac:dyDescent="0.25">
      <c r="A1452" s="590"/>
      <c r="B1452" s="148" t="s">
        <v>21</v>
      </c>
      <c r="C1452" s="148"/>
      <c r="D1452" s="24"/>
      <c r="E1452" s="24"/>
      <c r="F1452" s="24"/>
      <c r="G1452" s="99"/>
      <c r="H1452" s="24"/>
      <c r="I1452" s="78" t="e">
        <f t="shared" si="488"/>
        <v>#DIV/0!</v>
      </c>
      <c r="J1452" s="157"/>
      <c r="K1452" s="24">
        <f t="shared" si="490"/>
        <v>0</v>
      </c>
      <c r="L1452" s="24">
        <f t="shared" si="482"/>
        <v>0</v>
      </c>
      <c r="M1452" s="475"/>
    </row>
    <row r="1453" spans="1:13" s="44" customFormat="1" ht="30" customHeight="1" x14ac:dyDescent="0.25">
      <c r="A1453" s="590"/>
      <c r="B1453" s="148" t="s">
        <v>41</v>
      </c>
      <c r="C1453" s="148"/>
      <c r="D1453" s="24">
        <v>100841.14</v>
      </c>
      <c r="E1453" s="24">
        <v>102106.44</v>
      </c>
      <c r="F1453" s="24">
        <v>100739.2</v>
      </c>
      <c r="G1453" s="99">
        <f>F1453/E1453</f>
        <v>0.98699999999999999</v>
      </c>
      <c r="H1453" s="24">
        <f>F1453</f>
        <v>100739.2</v>
      </c>
      <c r="I1453" s="99">
        <f t="shared" si="488"/>
        <v>0.98699999999999999</v>
      </c>
      <c r="J1453" s="157">
        <f t="shared" si="493"/>
        <v>0.99</v>
      </c>
      <c r="K1453" s="24">
        <v>100739.2</v>
      </c>
      <c r="L1453" s="24">
        <f t="shared" si="482"/>
        <v>1367.24</v>
      </c>
      <c r="M1453" s="475"/>
    </row>
    <row r="1454" spans="1:13" s="44" customFormat="1" ht="30.75" customHeight="1" x14ac:dyDescent="0.25">
      <c r="A1454" s="590"/>
      <c r="B1454" s="148" t="s">
        <v>23</v>
      </c>
      <c r="C1454" s="148"/>
      <c r="D1454" s="24"/>
      <c r="E1454" s="24"/>
      <c r="F1454" s="24"/>
      <c r="G1454" s="99"/>
      <c r="H1454" s="24"/>
      <c r="I1454" s="78" t="e">
        <f t="shared" si="488"/>
        <v>#DIV/0!</v>
      </c>
      <c r="J1454" s="157"/>
      <c r="K1454" s="24">
        <f t="shared" si="490"/>
        <v>0</v>
      </c>
      <c r="L1454" s="24">
        <f t="shared" si="482"/>
        <v>0</v>
      </c>
      <c r="M1454" s="475"/>
    </row>
    <row r="1455" spans="1:13" s="45" customFormat="1" ht="100.5" customHeight="1" x14ac:dyDescent="0.25">
      <c r="A1455" s="590" t="s">
        <v>346</v>
      </c>
      <c r="B1455" s="149" t="s">
        <v>818</v>
      </c>
      <c r="C1455" s="147" t="s">
        <v>431</v>
      </c>
      <c r="D1455" s="50">
        <f>SUM(D1456:D1459)</f>
        <v>84206.29</v>
      </c>
      <c r="E1455" s="50">
        <f>SUM(E1456:E1459)</f>
        <v>83519.679999999993</v>
      </c>
      <c r="F1455" s="50">
        <f>SUM(F1456:F1459)</f>
        <v>82200.490000000005</v>
      </c>
      <c r="G1455" s="104">
        <f>F1455/E1455</f>
        <v>0.98399999999999999</v>
      </c>
      <c r="H1455" s="50">
        <f>SUM(H1456:H1459)</f>
        <v>82200.490000000005</v>
      </c>
      <c r="I1455" s="99">
        <f t="shared" si="488"/>
        <v>0.98399999999999999</v>
      </c>
      <c r="J1455" s="157">
        <f t="shared" si="493"/>
        <v>0.98</v>
      </c>
      <c r="K1455" s="24">
        <f>SUM(K1456:K1459)</f>
        <v>82200.490000000005</v>
      </c>
      <c r="L1455" s="24">
        <f t="shared" si="482"/>
        <v>1319.19</v>
      </c>
      <c r="M1455" s="482" t="s">
        <v>1390</v>
      </c>
    </row>
    <row r="1456" spans="1:13" s="44" customFormat="1" ht="18.75" customHeight="1" x14ac:dyDescent="0.25">
      <c r="A1456" s="590"/>
      <c r="B1456" s="148" t="s">
        <v>22</v>
      </c>
      <c r="C1456" s="148"/>
      <c r="D1456" s="24"/>
      <c r="E1456" s="24"/>
      <c r="F1456" s="24"/>
      <c r="G1456" s="99"/>
      <c r="H1456" s="24"/>
      <c r="I1456" s="78" t="e">
        <f t="shared" si="488"/>
        <v>#DIV/0!</v>
      </c>
      <c r="J1456" s="157"/>
      <c r="K1456" s="24">
        <f t="shared" si="490"/>
        <v>0</v>
      </c>
      <c r="L1456" s="24">
        <f t="shared" si="482"/>
        <v>0</v>
      </c>
      <c r="M1456" s="482"/>
    </row>
    <row r="1457" spans="1:13" s="44" customFormat="1" ht="21" customHeight="1" x14ac:dyDescent="0.25">
      <c r="A1457" s="590"/>
      <c r="B1457" s="148" t="s">
        <v>21</v>
      </c>
      <c r="C1457" s="148"/>
      <c r="D1457" s="24"/>
      <c r="E1457" s="24"/>
      <c r="F1457" s="24"/>
      <c r="G1457" s="99"/>
      <c r="H1457" s="24"/>
      <c r="I1457" s="78" t="e">
        <f t="shared" si="488"/>
        <v>#DIV/0!</v>
      </c>
      <c r="J1457" s="157"/>
      <c r="K1457" s="24">
        <f t="shared" si="490"/>
        <v>0</v>
      </c>
      <c r="L1457" s="24">
        <f t="shared" si="482"/>
        <v>0</v>
      </c>
      <c r="M1457" s="482"/>
    </row>
    <row r="1458" spans="1:13" s="44" customFormat="1" ht="21" customHeight="1" x14ac:dyDescent="0.25">
      <c r="A1458" s="590"/>
      <c r="B1458" s="148" t="s">
        <v>41</v>
      </c>
      <c r="C1458" s="190"/>
      <c r="D1458" s="24">
        <v>84206.29</v>
      </c>
      <c r="E1458" s="24">
        <v>83519.679999999993</v>
      </c>
      <c r="F1458" s="24">
        <v>82200.490000000005</v>
      </c>
      <c r="G1458" s="99">
        <f>F1458/E1458</f>
        <v>0.98399999999999999</v>
      </c>
      <c r="H1458" s="24">
        <f>F1458</f>
        <v>82200.490000000005</v>
      </c>
      <c r="I1458" s="99">
        <f t="shared" si="488"/>
        <v>0.98399999999999999</v>
      </c>
      <c r="J1458" s="157">
        <f t="shared" si="493"/>
        <v>0.98</v>
      </c>
      <c r="K1458" s="24">
        <v>82200.490000000005</v>
      </c>
      <c r="L1458" s="24">
        <f t="shared" si="482"/>
        <v>1319.19</v>
      </c>
      <c r="M1458" s="482"/>
    </row>
    <row r="1459" spans="1:13" s="44" customFormat="1" ht="21" customHeight="1" x14ac:dyDescent="0.25">
      <c r="A1459" s="590"/>
      <c r="B1459" s="148" t="s">
        <v>23</v>
      </c>
      <c r="C1459" s="148"/>
      <c r="D1459" s="24"/>
      <c r="E1459" s="24"/>
      <c r="F1459" s="24"/>
      <c r="G1459" s="99"/>
      <c r="H1459" s="24"/>
      <c r="I1459" s="78" t="e">
        <f t="shared" si="488"/>
        <v>#DIV/0!</v>
      </c>
      <c r="J1459" s="156"/>
      <c r="K1459" s="24">
        <f t="shared" si="490"/>
        <v>0</v>
      </c>
      <c r="L1459" s="24">
        <f t="shared" si="482"/>
        <v>0</v>
      </c>
      <c r="M1459" s="482"/>
    </row>
    <row r="1460" spans="1:13" s="63" customFormat="1" ht="114" customHeight="1" x14ac:dyDescent="0.25">
      <c r="A1460" s="590" t="s">
        <v>347</v>
      </c>
      <c r="B1460" s="149" t="s">
        <v>819</v>
      </c>
      <c r="C1460" s="147" t="s">
        <v>431</v>
      </c>
      <c r="D1460" s="50">
        <f>SUM(D1461:D1464)</f>
        <v>75302.8</v>
      </c>
      <c r="E1460" s="50">
        <f>SUM(E1461:E1464)</f>
        <v>74037.490000000005</v>
      </c>
      <c r="F1460" s="50">
        <f>SUM(F1461:F1464)</f>
        <v>72083.360000000001</v>
      </c>
      <c r="G1460" s="104">
        <f>F1460/E1460</f>
        <v>0.97399999999999998</v>
      </c>
      <c r="H1460" s="50">
        <f>SUM(H1461:H1464)</f>
        <v>72083.360000000001</v>
      </c>
      <c r="I1460" s="99">
        <f t="shared" si="488"/>
        <v>0.97399999999999998</v>
      </c>
      <c r="J1460" s="157">
        <f t="shared" si="493"/>
        <v>0.97</v>
      </c>
      <c r="K1460" s="24">
        <f t="shared" si="490"/>
        <v>74037.490000000005</v>
      </c>
      <c r="L1460" s="24">
        <f t="shared" si="482"/>
        <v>1954.13</v>
      </c>
      <c r="M1460" s="482" t="s">
        <v>1388</v>
      </c>
    </row>
    <row r="1461" spans="1:13" s="62" customFormat="1" x14ac:dyDescent="0.25">
      <c r="A1461" s="590"/>
      <c r="B1461" s="148" t="s">
        <v>22</v>
      </c>
      <c r="C1461" s="148"/>
      <c r="D1461" s="24"/>
      <c r="E1461" s="24"/>
      <c r="F1461" s="24"/>
      <c r="G1461" s="99"/>
      <c r="H1461" s="24"/>
      <c r="I1461" s="78" t="e">
        <f t="shared" si="488"/>
        <v>#DIV/0!</v>
      </c>
      <c r="J1461" s="157"/>
      <c r="K1461" s="24">
        <f t="shared" si="490"/>
        <v>0</v>
      </c>
      <c r="L1461" s="24">
        <f t="shared" si="482"/>
        <v>0</v>
      </c>
      <c r="M1461" s="482"/>
    </row>
    <row r="1462" spans="1:13" s="62" customFormat="1" x14ac:dyDescent="0.25">
      <c r="A1462" s="590"/>
      <c r="B1462" s="148" t="s">
        <v>21</v>
      </c>
      <c r="C1462" s="148"/>
      <c r="D1462" s="24"/>
      <c r="E1462" s="24"/>
      <c r="F1462" s="24"/>
      <c r="G1462" s="99"/>
      <c r="H1462" s="24"/>
      <c r="I1462" s="78" t="e">
        <f t="shared" si="488"/>
        <v>#DIV/0!</v>
      </c>
      <c r="J1462" s="157"/>
      <c r="K1462" s="24">
        <f t="shared" si="490"/>
        <v>0</v>
      </c>
      <c r="L1462" s="24">
        <f t="shared" si="482"/>
        <v>0</v>
      </c>
      <c r="M1462" s="482"/>
    </row>
    <row r="1463" spans="1:13" s="62" customFormat="1" x14ac:dyDescent="0.25">
      <c r="A1463" s="590"/>
      <c r="B1463" s="148" t="s">
        <v>41</v>
      </c>
      <c r="C1463" s="148"/>
      <c r="D1463" s="24">
        <v>75302.8</v>
      </c>
      <c r="E1463" s="24">
        <v>74037.490000000005</v>
      </c>
      <c r="F1463" s="24">
        <v>72083.360000000001</v>
      </c>
      <c r="G1463" s="99">
        <f>F1463/E1463</f>
        <v>0.97399999999999998</v>
      </c>
      <c r="H1463" s="24">
        <v>72083.360000000001</v>
      </c>
      <c r="I1463" s="99">
        <f t="shared" si="488"/>
        <v>0.97399999999999998</v>
      </c>
      <c r="J1463" s="157">
        <f t="shared" si="493"/>
        <v>0.97</v>
      </c>
      <c r="K1463" s="24">
        <v>72083.360000000001</v>
      </c>
      <c r="L1463" s="24">
        <f t="shared" si="482"/>
        <v>1954.13</v>
      </c>
      <c r="M1463" s="482"/>
    </row>
    <row r="1464" spans="1:13" s="62" customFormat="1" x14ac:dyDescent="0.25">
      <c r="A1464" s="590"/>
      <c r="B1464" s="148" t="s">
        <v>23</v>
      </c>
      <c r="C1464" s="148"/>
      <c r="D1464" s="24"/>
      <c r="E1464" s="24"/>
      <c r="F1464" s="24"/>
      <c r="G1464" s="99"/>
      <c r="H1464" s="24"/>
      <c r="I1464" s="78" t="e">
        <f t="shared" si="488"/>
        <v>#DIV/0!</v>
      </c>
      <c r="J1464" s="160" t="e">
        <f t="shared" si="493"/>
        <v>#DIV/0!</v>
      </c>
      <c r="K1464" s="24">
        <f t="shared" si="490"/>
        <v>0</v>
      </c>
      <c r="L1464" s="24">
        <f t="shared" si="482"/>
        <v>0</v>
      </c>
      <c r="M1464" s="482"/>
    </row>
    <row r="1465" spans="1:13" s="346" customFormat="1" ht="75" x14ac:dyDescent="0.25">
      <c r="A1465" s="578" t="s">
        <v>47</v>
      </c>
      <c r="B1465" s="161" t="s">
        <v>482</v>
      </c>
      <c r="C1465" s="150" t="s">
        <v>139</v>
      </c>
      <c r="D1465" s="29">
        <f>SUM(D1466:D1469)</f>
        <v>132379.43</v>
      </c>
      <c r="E1465" s="29">
        <f t="shared" ref="E1465:H1465" si="494">SUM(E1466:E1469)</f>
        <v>132379.43</v>
      </c>
      <c r="F1465" s="29">
        <f t="shared" si="494"/>
        <v>128998.06</v>
      </c>
      <c r="G1465" s="100">
        <f>F1465/E1465</f>
        <v>0.97399999999999998</v>
      </c>
      <c r="H1465" s="29">
        <f t="shared" si="494"/>
        <v>128998.06</v>
      </c>
      <c r="I1465" s="100">
        <f t="shared" si="488"/>
        <v>0.97399999999999998</v>
      </c>
      <c r="J1465" s="162">
        <f t="shared" si="493"/>
        <v>0.97</v>
      </c>
      <c r="K1465" s="29">
        <f>SUM(K1466:K1469)</f>
        <v>128998.06</v>
      </c>
      <c r="L1465" s="30">
        <f t="shared" si="482"/>
        <v>3381.37</v>
      </c>
      <c r="M1465" s="520"/>
    </row>
    <row r="1466" spans="1:13" s="347" customFormat="1" x14ac:dyDescent="0.25">
      <c r="A1466" s="578"/>
      <c r="B1466" s="338" t="s">
        <v>22</v>
      </c>
      <c r="C1466" s="151"/>
      <c r="D1466" s="30">
        <f t="shared" ref="D1466:E1467" si="495">D1471+D1476+D1481+D1486</f>
        <v>0</v>
      </c>
      <c r="E1466" s="30">
        <f t="shared" si="495"/>
        <v>0</v>
      </c>
      <c r="F1466" s="30"/>
      <c r="G1466" s="103"/>
      <c r="H1466" s="30">
        <f t="shared" ref="H1466:K1469" si="496">H1471+H1476+H1481+H1486</f>
        <v>0</v>
      </c>
      <c r="I1466" s="102" t="e">
        <f t="shared" si="488"/>
        <v>#DIV/0!</v>
      </c>
      <c r="J1466" s="365" t="e">
        <f t="shared" si="493"/>
        <v>#DIV/0!</v>
      </c>
      <c r="K1466" s="30">
        <f t="shared" si="496"/>
        <v>0</v>
      </c>
      <c r="L1466" s="30">
        <f t="shared" si="482"/>
        <v>0</v>
      </c>
      <c r="M1466" s="520"/>
    </row>
    <row r="1467" spans="1:13" s="347" customFormat="1" x14ac:dyDescent="0.25">
      <c r="A1467" s="578"/>
      <c r="B1467" s="338" t="s">
        <v>21</v>
      </c>
      <c r="C1467" s="151"/>
      <c r="D1467" s="30">
        <f t="shared" si="495"/>
        <v>0</v>
      </c>
      <c r="E1467" s="30">
        <f t="shared" si="495"/>
        <v>0</v>
      </c>
      <c r="F1467" s="30"/>
      <c r="G1467" s="103"/>
      <c r="H1467" s="30">
        <f t="shared" si="496"/>
        <v>0</v>
      </c>
      <c r="I1467" s="102" t="e">
        <f t="shared" si="488"/>
        <v>#DIV/0!</v>
      </c>
      <c r="J1467" s="365" t="e">
        <f t="shared" si="493"/>
        <v>#DIV/0!</v>
      </c>
      <c r="K1467" s="30">
        <f t="shared" si="496"/>
        <v>0</v>
      </c>
      <c r="L1467" s="30">
        <f t="shared" si="482"/>
        <v>0</v>
      </c>
      <c r="M1467" s="520"/>
    </row>
    <row r="1468" spans="1:13" s="347" customFormat="1" x14ac:dyDescent="0.25">
      <c r="A1468" s="578"/>
      <c r="B1468" s="338" t="s">
        <v>41</v>
      </c>
      <c r="C1468" s="151"/>
      <c r="D1468" s="30">
        <f>D1473+D1478+D1483+D1488+D1493</f>
        <v>132379.43</v>
      </c>
      <c r="E1468" s="30">
        <f>E1473+E1478+E1483+E1488+E1493</f>
        <v>132379.43</v>
      </c>
      <c r="F1468" s="30">
        <f>F1473+F1478+F1483+F1488+F1493</f>
        <v>128998.06</v>
      </c>
      <c r="G1468" s="103">
        <f>F1468/E1468</f>
        <v>0.97399999999999998</v>
      </c>
      <c r="H1468" s="30">
        <f>H1473+H1478+H1483+H1488+H1493</f>
        <v>128998.06</v>
      </c>
      <c r="I1468" s="103">
        <f t="shared" si="488"/>
        <v>0.97399999999999998</v>
      </c>
      <c r="J1468" s="163">
        <f t="shared" si="493"/>
        <v>0.97</v>
      </c>
      <c r="K1468" s="30">
        <f>K1473+K1478+K1483+K1488+K1493</f>
        <v>128998.06</v>
      </c>
      <c r="L1468" s="30">
        <f t="shared" si="482"/>
        <v>3381.37</v>
      </c>
      <c r="M1468" s="520"/>
    </row>
    <row r="1469" spans="1:13" s="347" customFormat="1" x14ac:dyDescent="0.25">
      <c r="A1469" s="578"/>
      <c r="B1469" s="338" t="s">
        <v>23</v>
      </c>
      <c r="C1469" s="151"/>
      <c r="D1469" s="30">
        <f>D1474+D1479+D1484+D1489</f>
        <v>0</v>
      </c>
      <c r="E1469" s="30">
        <f>E1474+E1479+E1484+E1489</f>
        <v>0</v>
      </c>
      <c r="F1469" s="30"/>
      <c r="G1469" s="103"/>
      <c r="H1469" s="30"/>
      <c r="I1469" s="102" t="e">
        <f t="shared" si="488"/>
        <v>#DIV/0!</v>
      </c>
      <c r="J1469" s="365" t="e">
        <f t="shared" si="493"/>
        <v>#DIV/0!</v>
      </c>
      <c r="K1469" s="30">
        <f t="shared" si="496"/>
        <v>0</v>
      </c>
      <c r="L1469" s="30">
        <f t="shared" si="482"/>
        <v>0</v>
      </c>
      <c r="M1469" s="520"/>
    </row>
    <row r="1470" spans="1:13" s="63" customFormat="1" ht="37.5" x14ac:dyDescent="0.25">
      <c r="A1470" s="590" t="s">
        <v>348</v>
      </c>
      <c r="B1470" s="149" t="s">
        <v>483</v>
      </c>
      <c r="C1470" s="147" t="s">
        <v>431</v>
      </c>
      <c r="D1470" s="50">
        <f>SUM(D1471:D1474)</f>
        <v>106065.88</v>
      </c>
      <c r="E1470" s="50">
        <f>SUM(E1471:E1474)</f>
        <v>104666.91</v>
      </c>
      <c r="F1470" s="50">
        <f>SUM(F1471:F1474)</f>
        <v>101692.72</v>
      </c>
      <c r="G1470" s="104">
        <f>F1470/E1470</f>
        <v>0.97199999999999998</v>
      </c>
      <c r="H1470" s="50">
        <f>SUM(H1471:H1474)</f>
        <v>101692.72</v>
      </c>
      <c r="I1470" s="99">
        <f t="shared" si="488"/>
        <v>0.97199999999999998</v>
      </c>
      <c r="J1470" s="130">
        <f>H1470/F1470</f>
        <v>1</v>
      </c>
      <c r="K1470" s="24">
        <f>SUM(K1471:K1474)</f>
        <v>101692.72</v>
      </c>
      <c r="L1470" s="24">
        <f t="shared" si="482"/>
        <v>2974.19</v>
      </c>
      <c r="M1470" s="475" t="s">
        <v>1123</v>
      </c>
    </row>
    <row r="1471" spans="1:13" s="62" customFormat="1" x14ac:dyDescent="0.25">
      <c r="A1471" s="590"/>
      <c r="B1471" s="148" t="s">
        <v>22</v>
      </c>
      <c r="C1471" s="148"/>
      <c r="D1471" s="24"/>
      <c r="E1471" s="24"/>
      <c r="F1471" s="24"/>
      <c r="G1471" s="99"/>
      <c r="H1471" s="24"/>
      <c r="I1471" s="78" t="e">
        <f t="shared" si="488"/>
        <v>#DIV/0!</v>
      </c>
      <c r="J1471" s="78"/>
      <c r="K1471" s="24">
        <f t="shared" ref="K1471:K1489" si="497">E1471</f>
        <v>0</v>
      </c>
      <c r="L1471" s="24">
        <f t="shared" si="482"/>
        <v>0</v>
      </c>
      <c r="M1471" s="475"/>
    </row>
    <row r="1472" spans="1:13" s="62" customFormat="1" x14ac:dyDescent="0.25">
      <c r="A1472" s="590"/>
      <c r="B1472" s="148" t="s">
        <v>21</v>
      </c>
      <c r="C1472" s="148"/>
      <c r="D1472" s="24"/>
      <c r="E1472" s="24"/>
      <c r="F1472" s="24"/>
      <c r="G1472" s="99"/>
      <c r="H1472" s="24"/>
      <c r="I1472" s="78" t="e">
        <f t="shared" si="488"/>
        <v>#DIV/0!</v>
      </c>
      <c r="J1472" s="78"/>
      <c r="K1472" s="24">
        <f t="shared" si="497"/>
        <v>0</v>
      </c>
      <c r="L1472" s="24">
        <f t="shared" si="482"/>
        <v>0</v>
      </c>
      <c r="M1472" s="475"/>
    </row>
    <row r="1473" spans="1:13" s="62" customFormat="1" x14ac:dyDescent="0.25">
      <c r="A1473" s="590"/>
      <c r="B1473" s="148" t="s">
        <v>41</v>
      </c>
      <c r="C1473" s="148"/>
      <c r="D1473" s="24">
        <v>106065.88</v>
      </c>
      <c r="E1473" s="24">
        <v>104666.91</v>
      </c>
      <c r="F1473" s="24">
        <v>101692.72</v>
      </c>
      <c r="G1473" s="99">
        <f>F1473/E1473</f>
        <v>0.97199999999999998</v>
      </c>
      <c r="H1473" s="24">
        <f>F1473</f>
        <v>101692.72</v>
      </c>
      <c r="I1473" s="99">
        <f t="shared" si="488"/>
        <v>0.97199999999999998</v>
      </c>
      <c r="J1473" s="129">
        <f>H1473/F1473</f>
        <v>1</v>
      </c>
      <c r="K1473" s="24">
        <v>101692.72</v>
      </c>
      <c r="L1473" s="24">
        <f t="shared" si="482"/>
        <v>2974.19</v>
      </c>
      <c r="M1473" s="475"/>
    </row>
    <row r="1474" spans="1:13" s="62" customFormat="1" x14ac:dyDescent="0.25">
      <c r="A1474" s="590"/>
      <c r="B1474" s="148" t="s">
        <v>23</v>
      </c>
      <c r="C1474" s="148"/>
      <c r="D1474" s="24"/>
      <c r="E1474" s="24"/>
      <c r="F1474" s="24"/>
      <c r="G1474" s="99"/>
      <c r="H1474" s="24"/>
      <c r="I1474" s="78" t="e">
        <f t="shared" si="488"/>
        <v>#DIV/0!</v>
      </c>
      <c r="J1474" s="78"/>
      <c r="K1474" s="24">
        <f t="shared" si="497"/>
        <v>0</v>
      </c>
      <c r="L1474" s="24">
        <f t="shared" si="482"/>
        <v>0</v>
      </c>
      <c r="M1474" s="475"/>
    </row>
    <row r="1475" spans="1:13" s="45" customFormat="1" ht="87" customHeight="1" x14ac:dyDescent="0.25">
      <c r="A1475" s="590" t="s">
        <v>349</v>
      </c>
      <c r="B1475" s="149" t="s">
        <v>484</v>
      </c>
      <c r="C1475" s="147" t="s">
        <v>431</v>
      </c>
      <c r="D1475" s="50">
        <f>SUM(D1476:D1479)</f>
        <v>6721.37</v>
      </c>
      <c r="E1475" s="50">
        <f>SUM(E1476:E1479)</f>
        <v>6721.37</v>
      </c>
      <c r="F1475" s="50">
        <f>SUM(F1476:F1479)</f>
        <v>6439.13</v>
      </c>
      <c r="G1475" s="104">
        <f>F1475/E1475</f>
        <v>0.95799999999999996</v>
      </c>
      <c r="H1475" s="50">
        <f>SUM(H1476:H1479)</f>
        <v>6439.13</v>
      </c>
      <c r="I1475" s="99">
        <f t="shared" si="488"/>
        <v>0.95799999999999996</v>
      </c>
      <c r="J1475" s="130">
        <f>H1475/F1475</f>
        <v>1</v>
      </c>
      <c r="K1475" s="24">
        <f>SUM(K1476:K1479)</f>
        <v>6439.13</v>
      </c>
      <c r="L1475" s="24">
        <f t="shared" si="482"/>
        <v>282.24</v>
      </c>
      <c r="M1475" s="489" t="s">
        <v>1124</v>
      </c>
    </row>
    <row r="1476" spans="1:13" s="44" customFormat="1" ht="21.75" customHeight="1" x14ac:dyDescent="0.25">
      <c r="A1476" s="590"/>
      <c r="B1476" s="148" t="s">
        <v>22</v>
      </c>
      <c r="C1476" s="148"/>
      <c r="D1476" s="24"/>
      <c r="E1476" s="24"/>
      <c r="F1476" s="24"/>
      <c r="G1476" s="99"/>
      <c r="H1476" s="24"/>
      <c r="I1476" s="78" t="e">
        <f t="shared" si="488"/>
        <v>#DIV/0!</v>
      </c>
      <c r="J1476" s="78"/>
      <c r="K1476" s="24">
        <f t="shared" si="497"/>
        <v>0</v>
      </c>
      <c r="L1476" s="24">
        <f t="shared" si="482"/>
        <v>0</v>
      </c>
      <c r="M1476" s="489"/>
    </row>
    <row r="1477" spans="1:13" s="44" customFormat="1" ht="21.75" customHeight="1" x14ac:dyDescent="0.25">
      <c r="A1477" s="590"/>
      <c r="B1477" s="148" t="s">
        <v>21</v>
      </c>
      <c r="C1477" s="148"/>
      <c r="D1477" s="24"/>
      <c r="E1477" s="24"/>
      <c r="F1477" s="24"/>
      <c r="G1477" s="99"/>
      <c r="H1477" s="24"/>
      <c r="I1477" s="78" t="e">
        <f t="shared" si="488"/>
        <v>#DIV/0!</v>
      </c>
      <c r="J1477" s="78"/>
      <c r="K1477" s="24">
        <f t="shared" si="497"/>
        <v>0</v>
      </c>
      <c r="L1477" s="24">
        <f t="shared" si="482"/>
        <v>0</v>
      </c>
      <c r="M1477" s="489"/>
    </row>
    <row r="1478" spans="1:13" s="44" customFormat="1" ht="21.75" customHeight="1" x14ac:dyDescent="0.25">
      <c r="A1478" s="590"/>
      <c r="B1478" s="148" t="s">
        <v>41</v>
      </c>
      <c r="C1478" s="148"/>
      <c r="D1478" s="24">
        <v>6721.37</v>
      </c>
      <c r="E1478" s="24">
        <f>D1478</f>
        <v>6721.37</v>
      </c>
      <c r="F1478" s="24">
        <v>6439.13</v>
      </c>
      <c r="G1478" s="99">
        <f>F1478/E1478</f>
        <v>0.95799999999999996</v>
      </c>
      <c r="H1478" s="24">
        <f>F1478</f>
        <v>6439.13</v>
      </c>
      <c r="I1478" s="99">
        <f t="shared" si="488"/>
        <v>0.95799999999999996</v>
      </c>
      <c r="J1478" s="129">
        <f>H1478/F1478</f>
        <v>1</v>
      </c>
      <c r="K1478" s="24">
        <v>6439.13</v>
      </c>
      <c r="L1478" s="24">
        <f t="shared" si="482"/>
        <v>282.24</v>
      </c>
      <c r="M1478" s="489"/>
    </row>
    <row r="1479" spans="1:13" s="44" customFormat="1" x14ac:dyDescent="0.25">
      <c r="A1479" s="590"/>
      <c r="B1479" s="148" t="s">
        <v>23</v>
      </c>
      <c r="C1479" s="148"/>
      <c r="D1479" s="24"/>
      <c r="E1479" s="24"/>
      <c r="F1479" s="24"/>
      <c r="G1479" s="99"/>
      <c r="H1479" s="24"/>
      <c r="I1479" s="78" t="e">
        <f t="shared" si="488"/>
        <v>#DIV/0!</v>
      </c>
      <c r="J1479" s="78"/>
      <c r="K1479" s="24">
        <f t="shared" si="497"/>
        <v>0</v>
      </c>
      <c r="L1479" s="24">
        <f t="shared" si="482"/>
        <v>0</v>
      </c>
      <c r="M1479" s="489"/>
    </row>
    <row r="1480" spans="1:13" s="63" customFormat="1" ht="81" customHeight="1" x14ac:dyDescent="0.25">
      <c r="A1480" s="590" t="s">
        <v>350</v>
      </c>
      <c r="B1480" s="149" t="s">
        <v>846</v>
      </c>
      <c r="C1480" s="147" t="s">
        <v>431</v>
      </c>
      <c r="D1480" s="50">
        <f>SUM(D1481:D1484)</f>
        <v>8090.73</v>
      </c>
      <c r="E1480" s="50">
        <f>SUM(E1481:E1484)</f>
        <v>9489.7000000000007</v>
      </c>
      <c r="F1480" s="50">
        <f>SUM(F1481:F1484)</f>
        <v>9364.76</v>
      </c>
      <c r="G1480" s="104">
        <f>F1480/E1480</f>
        <v>0.98699999999999999</v>
      </c>
      <c r="H1480" s="50">
        <f>SUM(H1481:H1484)</f>
        <v>9364.76</v>
      </c>
      <c r="I1480" s="99">
        <f t="shared" si="488"/>
        <v>0.98699999999999999</v>
      </c>
      <c r="J1480" s="104">
        <f>H1480/F1480</f>
        <v>1</v>
      </c>
      <c r="K1480" s="24">
        <f>SUM(K1481:K1484)</f>
        <v>9364.76</v>
      </c>
      <c r="L1480" s="24">
        <f t="shared" si="482"/>
        <v>124.94</v>
      </c>
      <c r="M1480" s="475" t="s">
        <v>1391</v>
      </c>
    </row>
    <row r="1481" spans="1:13" s="62" customFormat="1" ht="18.75" customHeight="1" x14ac:dyDescent="0.25">
      <c r="A1481" s="590"/>
      <c r="B1481" s="148" t="s">
        <v>22</v>
      </c>
      <c r="C1481" s="148"/>
      <c r="D1481" s="24"/>
      <c r="E1481" s="24"/>
      <c r="F1481" s="24"/>
      <c r="G1481" s="99"/>
      <c r="H1481" s="24"/>
      <c r="I1481" s="78" t="e">
        <f t="shared" si="488"/>
        <v>#DIV/0!</v>
      </c>
      <c r="J1481" s="78"/>
      <c r="K1481" s="24">
        <f t="shared" si="497"/>
        <v>0</v>
      </c>
      <c r="L1481" s="24">
        <f t="shared" si="482"/>
        <v>0</v>
      </c>
      <c r="M1481" s="475"/>
    </row>
    <row r="1482" spans="1:13" s="62" customFormat="1" x14ac:dyDescent="0.25">
      <c r="A1482" s="590"/>
      <c r="B1482" s="148" t="s">
        <v>21</v>
      </c>
      <c r="C1482" s="148"/>
      <c r="D1482" s="24"/>
      <c r="E1482" s="24"/>
      <c r="F1482" s="24"/>
      <c r="G1482" s="99"/>
      <c r="H1482" s="24"/>
      <c r="I1482" s="78" t="e">
        <f t="shared" si="488"/>
        <v>#DIV/0!</v>
      </c>
      <c r="J1482" s="78"/>
      <c r="K1482" s="24">
        <f t="shared" si="497"/>
        <v>0</v>
      </c>
      <c r="L1482" s="24">
        <f t="shared" si="482"/>
        <v>0</v>
      </c>
      <c r="M1482" s="475"/>
    </row>
    <row r="1483" spans="1:13" s="62" customFormat="1" x14ac:dyDescent="0.25">
      <c r="A1483" s="590"/>
      <c r="B1483" s="148" t="s">
        <v>41</v>
      </c>
      <c r="C1483" s="148"/>
      <c r="D1483" s="24">
        <v>8090.73</v>
      </c>
      <c r="E1483" s="24">
        <v>9489.7000000000007</v>
      </c>
      <c r="F1483" s="24">
        <v>9364.76</v>
      </c>
      <c r="G1483" s="99">
        <f>F1483/E1483</f>
        <v>0.98699999999999999</v>
      </c>
      <c r="H1483" s="24">
        <f>F1483</f>
        <v>9364.76</v>
      </c>
      <c r="I1483" s="99">
        <f t="shared" si="488"/>
        <v>0.98699999999999999</v>
      </c>
      <c r="J1483" s="99">
        <f>H1483/F1483</f>
        <v>1</v>
      </c>
      <c r="K1483" s="24">
        <v>9364.76</v>
      </c>
      <c r="L1483" s="24">
        <f t="shared" si="482"/>
        <v>124.94</v>
      </c>
      <c r="M1483" s="475"/>
    </row>
    <row r="1484" spans="1:13" s="62" customFormat="1" x14ac:dyDescent="0.25">
      <c r="A1484" s="590"/>
      <c r="B1484" s="148" t="s">
        <v>23</v>
      </c>
      <c r="C1484" s="148"/>
      <c r="D1484" s="24"/>
      <c r="E1484" s="24"/>
      <c r="F1484" s="24"/>
      <c r="G1484" s="99"/>
      <c r="H1484" s="24"/>
      <c r="I1484" s="78" t="e">
        <f t="shared" si="488"/>
        <v>#DIV/0!</v>
      </c>
      <c r="J1484" s="78" t="e">
        <f t="shared" ref="J1484:J1489" si="498">H1484/F1484</f>
        <v>#DIV/0!</v>
      </c>
      <c r="K1484" s="24">
        <f t="shared" si="497"/>
        <v>0</v>
      </c>
      <c r="L1484" s="24">
        <f t="shared" si="482"/>
        <v>0</v>
      </c>
      <c r="M1484" s="475"/>
    </row>
    <row r="1485" spans="1:13" s="63" customFormat="1" ht="70.5" customHeight="1" x14ac:dyDescent="0.25">
      <c r="A1485" s="590" t="s">
        <v>351</v>
      </c>
      <c r="B1485" s="149" t="s">
        <v>876</v>
      </c>
      <c r="C1485" s="147" t="s">
        <v>431</v>
      </c>
      <c r="D1485" s="50">
        <f>SUM(D1486:D1489)</f>
        <v>3100</v>
      </c>
      <c r="E1485" s="50">
        <f>SUM(E1486:E1489)</f>
        <v>3100</v>
      </c>
      <c r="F1485" s="50">
        <f>SUM(F1486:F1489)</f>
        <v>3100</v>
      </c>
      <c r="G1485" s="104">
        <f>F1485/E1485</f>
        <v>1</v>
      </c>
      <c r="H1485" s="50">
        <f>SUM(H1486:H1489)</f>
        <v>3100</v>
      </c>
      <c r="I1485" s="99">
        <f t="shared" si="488"/>
        <v>1</v>
      </c>
      <c r="J1485" s="99">
        <f t="shared" si="498"/>
        <v>1</v>
      </c>
      <c r="K1485" s="24">
        <f>SUM(K1486:K1489)</f>
        <v>3100</v>
      </c>
      <c r="L1485" s="24">
        <f t="shared" si="482"/>
        <v>0</v>
      </c>
      <c r="M1485" s="475" t="s">
        <v>1066</v>
      </c>
    </row>
    <row r="1486" spans="1:13" s="62" customFormat="1" x14ac:dyDescent="0.25">
      <c r="A1486" s="590"/>
      <c r="B1486" s="148" t="s">
        <v>22</v>
      </c>
      <c r="C1486" s="148"/>
      <c r="D1486" s="24"/>
      <c r="E1486" s="24"/>
      <c r="F1486" s="24"/>
      <c r="G1486" s="99"/>
      <c r="H1486" s="24"/>
      <c r="I1486" s="78" t="e">
        <f t="shared" si="488"/>
        <v>#DIV/0!</v>
      </c>
      <c r="J1486" s="78" t="e">
        <f t="shared" si="498"/>
        <v>#DIV/0!</v>
      </c>
      <c r="K1486" s="24">
        <f t="shared" si="497"/>
        <v>0</v>
      </c>
      <c r="L1486" s="24">
        <f t="shared" si="482"/>
        <v>0</v>
      </c>
      <c r="M1486" s="475"/>
    </row>
    <row r="1487" spans="1:13" s="62" customFormat="1" x14ac:dyDescent="0.25">
      <c r="A1487" s="590"/>
      <c r="B1487" s="148" t="s">
        <v>21</v>
      </c>
      <c r="C1487" s="148"/>
      <c r="D1487" s="24"/>
      <c r="E1487" s="24"/>
      <c r="F1487" s="24"/>
      <c r="G1487" s="99"/>
      <c r="H1487" s="24"/>
      <c r="I1487" s="78" t="e">
        <f t="shared" si="488"/>
        <v>#DIV/0!</v>
      </c>
      <c r="J1487" s="78" t="e">
        <f t="shared" si="498"/>
        <v>#DIV/0!</v>
      </c>
      <c r="K1487" s="24">
        <f t="shared" si="497"/>
        <v>0</v>
      </c>
      <c r="L1487" s="24">
        <f t="shared" si="482"/>
        <v>0</v>
      </c>
      <c r="M1487" s="475"/>
    </row>
    <row r="1488" spans="1:13" s="62" customFormat="1" x14ac:dyDescent="0.25">
      <c r="A1488" s="590"/>
      <c r="B1488" s="148" t="s">
        <v>41</v>
      </c>
      <c r="C1488" s="148"/>
      <c r="D1488" s="24">
        <v>3100</v>
      </c>
      <c r="E1488" s="24">
        <f>D1488</f>
        <v>3100</v>
      </c>
      <c r="F1488" s="24">
        <v>3100</v>
      </c>
      <c r="G1488" s="99">
        <f>F1488/E1488</f>
        <v>1</v>
      </c>
      <c r="H1488" s="24">
        <f>F1488</f>
        <v>3100</v>
      </c>
      <c r="I1488" s="99">
        <f t="shared" si="488"/>
        <v>1</v>
      </c>
      <c r="J1488" s="99">
        <f t="shared" si="498"/>
        <v>1</v>
      </c>
      <c r="K1488" s="24">
        <f>F1488</f>
        <v>3100</v>
      </c>
      <c r="L1488" s="24">
        <f t="shared" si="482"/>
        <v>0</v>
      </c>
      <c r="M1488" s="475"/>
    </row>
    <row r="1489" spans="1:13" s="62" customFormat="1" x14ac:dyDescent="0.25">
      <c r="A1489" s="590"/>
      <c r="B1489" s="148" t="s">
        <v>23</v>
      </c>
      <c r="C1489" s="148"/>
      <c r="D1489" s="24"/>
      <c r="E1489" s="24"/>
      <c r="F1489" s="24"/>
      <c r="G1489" s="99"/>
      <c r="H1489" s="24"/>
      <c r="I1489" s="78" t="e">
        <f t="shared" si="488"/>
        <v>#DIV/0!</v>
      </c>
      <c r="J1489" s="78" t="e">
        <f t="shared" si="498"/>
        <v>#DIV/0!</v>
      </c>
      <c r="K1489" s="24">
        <f t="shared" si="497"/>
        <v>0</v>
      </c>
      <c r="L1489" s="24">
        <f t="shared" ref="L1489:L1552" si="499">E1489-H1489</f>
        <v>0</v>
      </c>
      <c r="M1489" s="475"/>
    </row>
    <row r="1490" spans="1:13" s="191" customFormat="1" ht="70.5" customHeight="1" x14ac:dyDescent="0.25">
      <c r="A1490" s="590" t="s">
        <v>1067</v>
      </c>
      <c r="B1490" s="149" t="s">
        <v>1068</v>
      </c>
      <c r="C1490" s="147" t="s">
        <v>431</v>
      </c>
      <c r="D1490" s="50">
        <f>SUM(D1491:D1494)</f>
        <v>8401.4500000000007</v>
      </c>
      <c r="E1490" s="50">
        <f>SUM(E1491:E1494)</f>
        <v>8401.4500000000007</v>
      </c>
      <c r="F1490" s="50">
        <f>SUM(F1491:F1494)</f>
        <v>8401.4500000000007</v>
      </c>
      <c r="G1490" s="104">
        <f>F1490/E1490</f>
        <v>1</v>
      </c>
      <c r="H1490" s="50">
        <f>SUM(H1491:H1494)</f>
        <v>8401.4500000000007</v>
      </c>
      <c r="I1490" s="99">
        <f t="shared" ref="I1490:I1499" si="500">H1490/E1490</f>
        <v>1</v>
      </c>
      <c r="J1490" s="99">
        <f t="shared" ref="J1490:J1553" si="501">H1490/F1490</f>
        <v>1</v>
      </c>
      <c r="K1490" s="24">
        <f>SUM(K1491:K1494)</f>
        <v>8401.4500000000007</v>
      </c>
      <c r="L1490" s="24">
        <f t="shared" si="499"/>
        <v>0</v>
      </c>
      <c r="M1490" s="475" t="s">
        <v>1392</v>
      </c>
    </row>
    <row r="1491" spans="1:13" s="192" customFormat="1" x14ac:dyDescent="0.25">
      <c r="A1491" s="590"/>
      <c r="B1491" s="148" t="s">
        <v>22</v>
      </c>
      <c r="C1491" s="148"/>
      <c r="D1491" s="24"/>
      <c r="E1491" s="24"/>
      <c r="F1491" s="24"/>
      <c r="G1491" s="99"/>
      <c r="H1491" s="24"/>
      <c r="I1491" s="78" t="e">
        <f t="shared" si="500"/>
        <v>#DIV/0!</v>
      </c>
      <c r="J1491" s="78" t="e">
        <f t="shared" si="501"/>
        <v>#DIV/0!</v>
      </c>
      <c r="K1491" s="24">
        <f t="shared" ref="K1491:K1492" si="502">E1491</f>
        <v>0</v>
      </c>
      <c r="L1491" s="24">
        <f t="shared" si="499"/>
        <v>0</v>
      </c>
      <c r="M1491" s="475"/>
    </row>
    <row r="1492" spans="1:13" s="192" customFormat="1" x14ac:dyDescent="0.25">
      <c r="A1492" s="590"/>
      <c r="B1492" s="148" t="s">
        <v>21</v>
      </c>
      <c r="C1492" s="148"/>
      <c r="D1492" s="24"/>
      <c r="E1492" s="24"/>
      <c r="F1492" s="24"/>
      <c r="G1492" s="99"/>
      <c r="H1492" s="24"/>
      <c r="I1492" s="78" t="e">
        <f t="shared" si="500"/>
        <v>#DIV/0!</v>
      </c>
      <c r="J1492" s="78" t="e">
        <f t="shared" si="501"/>
        <v>#DIV/0!</v>
      </c>
      <c r="K1492" s="24">
        <f t="shared" si="502"/>
        <v>0</v>
      </c>
      <c r="L1492" s="24">
        <f t="shared" si="499"/>
        <v>0</v>
      </c>
      <c r="M1492" s="475"/>
    </row>
    <row r="1493" spans="1:13" s="192" customFormat="1" x14ac:dyDescent="0.25">
      <c r="A1493" s="590"/>
      <c r="B1493" s="148" t="s">
        <v>41</v>
      </c>
      <c r="C1493" s="148"/>
      <c r="D1493" s="24">
        <v>8401.4500000000007</v>
      </c>
      <c r="E1493" s="24">
        <f>D1493</f>
        <v>8401.4500000000007</v>
      </c>
      <c r="F1493" s="24">
        <v>8401.4500000000007</v>
      </c>
      <c r="G1493" s="99">
        <f>F1493/E1493</f>
        <v>1</v>
      </c>
      <c r="H1493" s="24">
        <f>F1493</f>
        <v>8401.4500000000007</v>
      </c>
      <c r="I1493" s="99">
        <f t="shared" si="500"/>
        <v>1</v>
      </c>
      <c r="J1493" s="99">
        <f t="shared" si="501"/>
        <v>1</v>
      </c>
      <c r="K1493" s="24">
        <f>E1493</f>
        <v>8401.4500000000007</v>
      </c>
      <c r="L1493" s="24">
        <f t="shared" si="499"/>
        <v>0</v>
      </c>
      <c r="M1493" s="475"/>
    </row>
    <row r="1494" spans="1:13" s="192" customFormat="1" x14ac:dyDescent="0.25">
      <c r="A1494" s="590"/>
      <c r="B1494" s="148" t="s">
        <v>23</v>
      </c>
      <c r="C1494" s="148"/>
      <c r="D1494" s="24"/>
      <c r="E1494" s="24"/>
      <c r="F1494" s="24"/>
      <c r="G1494" s="99"/>
      <c r="H1494" s="24"/>
      <c r="I1494" s="78" t="e">
        <f t="shared" si="500"/>
        <v>#DIV/0!</v>
      </c>
      <c r="J1494" s="78" t="e">
        <f t="shared" si="501"/>
        <v>#DIV/0!</v>
      </c>
      <c r="K1494" s="24">
        <f t="shared" ref="K1494" si="503">E1494</f>
        <v>0</v>
      </c>
      <c r="L1494" s="24">
        <f t="shared" si="499"/>
        <v>0</v>
      </c>
      <c r="M1494" s="475"/>
    </row>
    <row r="1495" spans="1:13" s="191" customFormat="1" ht="82.5" customHeight="1" x14ac:dyDescent="0.25">
      <c r="A1495" s="578" t="s">
        <v>48</v>
      </c>
      <c r="B1495" s="327" t="s">
        <v>764</v>
      </c>
      <c r="C1495" s="31" t="s">
        <v>139</v>
      </c>
      <c r="D1495" s="29">
        <f>SUM(D1496:D1499)</f>
        <v>181084.7</v>
      </c>
      <c r="E1495" s="29">
        <f t="shared" ref="E1495:F1495" si="504">SUM(E1496:E1499)</f>
        <v>181100.56</v>
      </c>
      <c r="F1495" s="29">
        <f t="shared" si="504"/>
        <v>177644.45</v>
      </c>
      <c r="G1495" s="100">
        <f t="shared" ref="G1495:G1503" si="505">F1495/E1495</f>
        <v>0.98099999999999998</v>
      </c>
      <c r="H1495" s="29">
        <f>SUM(H1496:H1499)</f>
        <v>177644.45</v>
      </c>
      <c r="I1495" s="100">
        <f t="shared" si="500"/>
        <v>0.98099999999999998</v>
      </c>
      <c r="J1495" s="100">
        <f t="shared" si="501"/>
        <v>1</v>
      </c>
      <c r="K1495" s="29">
        <v>177644.45</v>
      </c>
      <c r="L1495" s="30">
        <f t="shared" si="499"/>
        <v>3456.11</v>
      </c>
      <c r="M1495" s="489"/>
    </row>
    <row r="1496" spans="1:13" s="192" customFormat="1" ht="30.75" customHeight="1" x14ac:dyDescent="0.25">
      <c r="A1496" s="578"/>
      <c r="B1496" s="32" t="s">
        <v>22</v>
      </c>
      <c r="C1496" s="32"/>
      <c r="D1496" s="30">
        <f>D1501+D1531+D1561</f>
        <v>0</v>
      </c>
      <c r="E1496" s="30">
        <f t="shared" ref="E1496:F1496" si="506">E1501+E1531+E1561</f>
        <v>0</v>
      </c>
      <c r="F1496" s="30">
        <f t="shared" si="506"/>
        <v>0</v>
      </c>
      <c r="G1496" s="102" t="e">
        <f t="shared" si="505"/>
        <v>#DIV/0!</v>
      </c>
      <c r="H1496" s="30">
        <f t="shared" ref="H1496:H1499" si="507">H1501+H1531+H1561</f>
        <v>0</v>
      </c>
      <c r="I1496" s="102" t="e">
        <f t="shared" si="500"/>
        <v>#DIV/0!</v>
      </c>
      <c r="J1496" s="102" t="e">
        <f t="shared" si="501"/>
        <v>#DIV/0!</v>
      </c>
      <c r="K1496" s="30">
        <f t="shared" ref="K1496:K1557" si="508">E1496</f>
        <v>0</v>
      </c>
      <c r="L1496" s="30">
        <f t="shared" si="499"/>
        <v>0</v>
      </c>
      <c r="M1496" s="487"/>
    </row>
    <row r="1497" spans="1:13" s="192" customFormat="1" ht="28.5" customHeight="1" x14ac:dyDescent="0.25">
      <c r="A1497" s="578"/>
      <c r="B1497" s="32" t="s">
        <v>21</v>
      </c>
      <c r="C1497" s="32"/>
      <c r="D1497" s="30">
        <f t="shared" ref="D1497:F1499" si="509">D1502+D1532+D1562</f>
        <v>99.5</v>
      </c>
      <c r="E1497" s="30">
        <f t="shared" si="509"/>
        <v>99.5</v>
      </c>
      <c r="F1497" s="30">
        <f t="shared" si="509"/>
        <v>99.5</v>
      </c>
      <c r="G1497" s="103">
        <f t="shared" si="505"/>
        <v>1</v>
      </c>
      <c r="H1497" s="30">
        <f t="shared" si="507"/>
        <v>99.5</v>
      </c>
      <c r="I1497" s="113">
        <f t="shared" si="500"/>
        <v>1</v>
      </c>
      <c r="J1497" s="113">
        <f t="shared" si="501"/>
        <v>1</v>
      </c>
      <c r="K1497" s="30">
        <f t="shared" si="508"/>
        <v>99.5</v>
      </c>
      <c r="L1497" s="30">
        <f t="shared" si="499"/>
        <v>0</v>
      </c>
      <c r="M1497" s="487"/>
    </row>
    <row r="1498" spans="1:13" s="192" customFormat="1" ht="30" customHeight="1" x14ac:dyDescent="0.25">
      <c r="A1498" s="578"/>
      <c r="B1498" s="32" t="s">
        <v>41</v>
      </c>
      <c r="C1498" s="32"/>
      <c r="D1498" s="30">
        <f t="shared" si="509"/>
        <v>180985.2</v>
      </c>
      <c r="E1498" s="30">
        <f>E1503+E1533+E1563</f>
        <v>181001.06</v>
      </c>
      <c r="F1498" s="30">
        <f>F1503+F1533+F1563</f>
        <v>177544.95</v>
      </c>
      <c r="G1498" s="103">
        <f t="shared" si="505"/>
        <v>0.98099999999999998</v>
      </c>
      <c r="H1498" s="30">
        <f t="shared" si="507"/>
        <v>177544.95</v>
      </c>
      <c r="I1498" s="103">
        <f t="shared" si="500"/>
        <v>0.98099999999999998</v>
      </c>
      <c r="J1498" s="163">
        <f t="shared" si="501"/>
        <v>1</v>
      </c>
      <c r="K1498" s="30">
        <f t="shared" si="508"/>
        <v>181001.06</v>
      </c>
      <c r="L1498" s="30">
        <f t="shared" si="499"/>
        <v>3456.11</v>
      </c>
      <c r="M1498" s="487"/>
    </row>
    <row r="1499" spans="1:13" s="192" customFormat="1" ht="39" customHeight="1" x14ac:dyDescent="0.25">
      <c r="A1499" s="578"/>
      <c r="B1499" s="32" t="s">
        <v>23</v>
      </c>
      <c r="C1499" s="32"/>
      <c r="D1499" s="30">
        <f t="shared" si="509"/>
        <v>0</v>
      </c>
      <c r="E1499" s="30">
        <f t="shared" si="509"/>
        <v>0</v>
      </c>
      <c r="F1499" s="30">
        <f t="shared" si="509"/>
        <v>0</v>
      </c>
      <c r="G1499" s="102" t="e">
        <f t="shared" si="505"/>
        <v>#DIV/0!</v>
      </c>
      <c r="H1499" s="30">
        <f t="shared" si="507"/>
        <v>0</v>
      </c>
      <c r="I1499" s="102" t="e">
        <f t="shared" si="500"/>
        <v>#DIV/0!</v>
      </c>
      <c r="J1499" s="102" t="e">
        <f t="shared" si="501"/>
        <v>#DIV/0!</v>
      </c>
      <c r="K1499" s="30">
        <f t="shared" si="508"/>
        <v>0</v>
      </c>
      <c r="L1499" s="30">
        <f t="shared" si="499"/>
        <v>0</v>
      </c>
      <c r="M1499" s="487"/>
    </row>
    <row r="1500" spans="1:13" s="191" customFormat="1" ht="58.5" x14ac:dyDescent="0.25">
      <c r="A1500" s="715" t="s">
        <v>173</v>
      </c>
      <c r="B1500" s="366" t="s">
        <v>738</v>
      </c>
      <c r="C1500" s="81" t="s">
        <v>142</v>
      </c>
      <c r="D1500" s="54">
        <f>SUM(D1501:D1504)</f>
        <v>86260.86</v>
      </c>
      <c r="E1500" s="54">
        <f t="shared" ref="E1500:F1500" si="510">SUM(E1501:E1504)</f>
        <v>86260.86</v>
      </c>
      <c r="F1500" s="54">
        <f t="shared" si="510"/>
        <v>84461.91</v>
      </c>
      <c r="G1500" s="91">
        <f t="shared" si="505"/>
        <v>0.97899999999999998</v>
      </c>
      <c r="H1500" s="54">
        <f>H1502+H1503</f>
        <v>84461.91</v>
      </c>
      <c r="I1500" s="91">
        <f t="shared" ref="I1500:I1554" si="511">H1500/F1500</f>
        <v>1</v>
      </c>
      <c r="J1500" s="95">
        <f t="shared" si="501"/>
        <v>1</v>
      </c>
      <c r="K1500" s="54">
        <f t="shared" si="508"/>
        <v>86260.86</v>
      </c>
      <c r="L1500" s="24">
        <f t="shared" si="499"/>
        <v>1798.95</v>
      </c>
      <c r="M1500" s="487"/>
    </row>
    <row r="1501" spans="1:13" s="192" customFormat="1" x14ac:dyDescent="0.25">
      <c r="A1501" s="715"/>
      <c r="B1501" s="377" t="s">
        <v>22</v>
      </c>
      <c r="C1501" s="377"/>
      <c r="D1501" s="36">
        <f>D1506+D1511+D1516+D1521+D1526</f>
        <v>0</v>
      </c>
      <c r="E1501" s="36">
        <f t="shared" ref="E1501:H1504" si="512">E1506+E1511+E1516+E1521+E1526</f>
        <v>0</v>
      </c>
      <c r="F1501" s="36">
        <f t="shared" si="512"/>
        <v>0</v>
      </c>
      <c r="G1501" s="60"/>
      <c r="H1501" s="36">
        <f>H1506+H1511+H1516+H1521+H1526</f>
        <v>0</v>
      </c>
      <c r="I1501" s="64" t="e">
        <f t="shared" si="511"/>
        <v>#DIV/0!</v>
      </c>
      <c r="J1501" s="78" t="e">
        <f t="shared" si="501"/>
        <v>#DIV/0!</v>
      </c>
      <c r="K1501" s="36">
        <f t="shared" si="508"/>
        <v>0</v>
      </c>
      <c r="L1501" s="24">
        <f t="shared" si="499"/>
        <v>0</v>
      </c>
      <c r="M1501" s="487"/>
    </row>
    <row r="1502" spans="1:13" s="192" customFormat="1" x14ac:dyDescent="0.25">
      <c r="A1502" s="715"/>
      <c r="B1502" s="377" t="s">
        <v>21</v>
      </c>
      <c r="C1502" s="377"/>
      <c r="D1502" s="36">
        <f>D1507+D1512+D1517+D1522+D1527</f>
        <v>99.5</v>
      </c>
      <c r="E1502" s="36">
        <f t="shared" si="512"/>
        <v>99.5</v>
      </c>
      <c r="F1502" s="36">
        <f t="shared" si="512"/>
        <v>99.5</v>
      </c>
      <c r="G1502" s="60">
        <f t="shared" si="505"/>
        <v>1</v>
      </c>
      <c r="H1502" s="36">
        <f t="shared" ref="H1502:H1504" si="513">H1507+H1512+H1517+H1522+H1527</f>
        <v>99.5</v>
      </c>
      <c r="I1502" s="64">
        <f t="shared" si="511"/>
        <v>1</v>
      </c>
      <c r="J1502" s="78">
        <f t="shared" si="501"/>
        <v>1</v>
      </c>
      <c r="K1502" s="36">
        <f t="shared" si="508"/>
        <v>99.5</v>
      </c>
      <c r="L1502" s="24">
        <f t="shared" si="499"/>
        <v>0</v>
      </c>
      <c r="M1502" s="487"/>
    </row>
    <row r="1503" spans="1:13" s="192" customFormat="1" x14ac:dyDescent="0.25">
      <c r="A1503" s="715"/>
      <c r="B1503" s="367" t="s">
        <v>41</v>
      </c>
      <c r="C1503" s="377"/>
      <c r="D1503" s="36">
        <f>D1508+D1513+D1518+D1523+D1528</f>
        <v>86161.36</v>
      </c>
      <c r="E1503" s="36">
        <f t="shared" si="512"/>
        <v>86161.36</v>
      </c>
      <c r="F1503" s="36">
        <f t="shared" si="512"/>
        <v>84362.41</v>
      </c>
      <c r="G1503" s="60">
        <f t="shared" si="505"/>
        <v>0.97899999999999998</v>
      </c>
      <c r="H1503" s="36">
        <f t="shared" si="512"/>
        <v>84362.41</v>
      </c>
      <c r="I1503" s="60">
        <f t="shared" si="511"/>
        <v>1</v>
      </c>
      <c r="J1503" s="99">
        <f t="shared" si="501"/>
        <v>1</v>
      </c>
      <c r="K1503" s="36">
        <f t="shared" si="508"/>
        <v>86161.36</v>
      </c>
      <c r="L1503" s="24">
        <f t="shared" si="499"/>
        <v>1798.95</v>
      </c>
      <c r="M1503" s="487"/>
    </row>
    <row r="1504" spans="1:13" s="192" customFormat="1" x14ac:dyDescent="0.25">
      <c r="A1504" s="715"/>
      <c r="B1504" s="367" t="s">
        <v>23</v>
      </c>
      <c r="C1504" s="377"/>
      <c r="D1504" s="36">
        <f>D1509+D1514+D1519+D1524+D1529</f>
        <v>0</v>
      </c>
      <c r="E1504" s="36">
        <f t="shared" si="512"/>
        <v>0</v>
      </c>
      <c r="F1504" s="36">
        <f t="shared" si="512"/>
        <v>0</v>
      </c>
      <c r="G1504" s="60"/>
      <c r="H1504" s="36">
        <f t="shared" si="513"/>
        <v>0</v>
      </c>
      <c r="I1504" s="64" t="e">
        <f t="shared" si="511"/>
        <v>#DIV/0!</v>
      </c>
      <c r="J1504" s="78" t="e">
        <f t="shared" si="501"/>
        <v>#DIV/0!</v>
      </c>
      <c r="K1504" s="36">
        <f t="shared" si="508"/>
        <v>0</v>
      </c>
      <c r="L1504" s="24">
        <f t="shared" si="499"/>
        <v>0</v>
      </c>
      <c r="M1504" s="487"/>
    </row>
    <row r="1505" spans="1:13" s="192" customFormat="1" ht="81" customHeight="1" x14ac:dyDescent="0.25">
      <c r="A1505" s="590" t="s">
        <v>174</v>
      </c>
      <c r="B1505" s="34" t="s">
        <v>164</v>
      </c>
      <c r="C1505" s="34" t="s">
        <v>212</v>
      </c>
      <c r="D1505" s="50">
        <f>SUM(D1506:D1509)</f>
        <v>574.1</v>
      </c>
      <c r="E1505" s="50">
        <f t="shared" ref="E1505:F1505" si="514">SUM(E1506:E1509)</f>
        <v>574.1</v>
      </c>
      <c r="F1505" s="50">
        <f t="shared" si="514"/>
        <v>360.11</v>
      </c>
      <c r="G1505" s="104">
        <f t="shared" ref="G1505:G1514" si="515">F1505/E1505</f>
        <v>0.627</v>
      </c>
      <c r="H1505" s="50">
        <f>SUM(H1506:H1509)</f>
        <v>360.11</v>
      </c>
      <c r="I1505" s="104">
        <f t="shared" si="511"/>
        <v>1</v>
      </c>
      <c r="J1505" s="104">
        <f t="shared" si="501"/>
        <v>1</v>
      </c>
      <c r="K1505" s="50">
        <v>360.11</v>
      </c>
      <c r="L1505" s="24">
        <f t="shared" si="499"/>
        <v>213.99</v>
      </c>
      <c r="M1505" s="484" t="s">
        <v>1415</v>
      </c>
    </row>
    <row r="1506" spans="1:13" s="192" customFormat="1" outlineLevel="1" x14ac:dyDescent="0.25">
      <c r="A1506" s="590"/>
      <c r="B1506" s="376" t="s">
        <v>22</v>
      </c>
      <c r="C1506" s="34"/>
      <c r="D1506" s="24"/>
      <c r="E1506" s="25"/>
      <c r="F1506" s="24"/>
      <c r="G1506" s="78" t="e">
        <f t="shared" si="515"/>
        <v>#DIV/0!</v>
      </c>
      <c r="H1506" s="24"/>
      <c r="I1506" s="78" t="e">
        <f t="shared" si="511"/>
        <v>#DIV/0!</v>
      </c>
      <c r="J1506" s="78" t="e">
        <f t="shared" si="501"/>
        <v>#DIV/0!</v>
      </c>
      <c r="K1506" s="24">
        <f t="shared" si="508"/>
        <v>0</v>
      </c>
      <c r="L1506" s="24">
        <f t="shared" si="499"/>
        <v>0</v>
      </c>
      <c r="M1506" s="485"/>
    </row>
    <row r="1507" spans="1:13" s="192" customFormat="1" outlineLevel="1" x14ac:dyDescent="0.25">
      <c r="A1507" s="590"/>
      <c r="B1507" s="376" t="s">
        <v>21</v>
      </c>
      <c r="C1507" s="376"/>
      <c r="D1507" s="24"/>
      <c r="E1507" s="25"/>
      <c r="F1507" s="24"/>
      <c r="G1507" s="78" t="e">
        <f t="shared" si="515"/>
        <v>#DIV/0!</v>
      </c>
      <c r="H1507" s="24"/>
      <c r="I1507" s="78" t="e">
        <f t="shared" si="511"/>
        <v>#DIV/0!</v>
      </c>
      <c r="J1507" s="78" t="e">
        <f t="shared" si="501"/>
        <v>#DIV/0!</v>
      </c>
      <c r="K1507" s="24">
        <f t="shared" si="508"/>
        <v>0</v>
      </c>
      <c r="L1507" s="24">
        <f t="shared" si="499"/>
        <v>0</v>
      </c>
      <c r="M1507" s="485"/>
    </row>
    <row r="1508" spans="1:13" s="192" customFormat="1" outlineLevel="1" x14ac:dyDescent="0.25">
      <c r="A1508" s="590"/>
      <c r="B1508" s="196" t="s">
        <v>41</v>
      </c>
      <c r="C1508" s="376"/>
      <c r="D1508" s="24">
        <v>574.1</v>
      </c>
      <c r="E1508" s="24">
        <v>574.1</v>
      </c>
      <c r="F1508" s="24">
        <v>360.11</v>
      </c>
      <c r="G1508" s="99">
        <f t="shared" si="515"/>
        <v>0.627</v>
      </c>
      <c r="H1508" s="24">
        <f>F1508</f>
        <v>360.11</v>
      </c>
      <c r="I1508" s="99">
        <f t="shared" si="511"/>
        <v>1</v>
      </c>
      <c r="J1508" s="99">
        <f t="shared" si="501"/>
        <v>1</v>
      </c>
      <c r="K1508" s="154">
        <v>360.11</v>
      </c>
      <c r="L1508" s="24">
        <f t="shared" si="499"/>
        <v>213.99</v>
      </c>
      <c r="M1508" s="485"/>
    </row>
    <row r="1509" spans="1:13" s="192" customFormat="1" outlineLevel="1" x14ac:dyDescent="0.25">
      <c r="A1509" s="590"/>
      <c r="B1509" s="196" t="s">
        <v>23</v>
      </c>
      <c r="C1509" s="376"/>
      <c r="D1509" s="24"/>
      <c r="E1509" s="25"/>
      <c r="F1509" s="24"/>
      <c r="G1509" s="78" t="e">
        <f t="shared" si="515"/>
        <v>#DIV/0!</v>
      </c>
      <c r="H1509" s="24"/>
      <c r="I1509" s="78" t="e">
        <f t="shared" si="511"/>
        <v>#DIV/0!</v>
      </c>
      <c r="J1509" s="78" t="e">
        <f t="shared" si="501"/>
        <v>#DIV/0!</v>
      </c>
      <c r="K1509" s="24">
        <f t="shared" si="508"/>
        <v>0</v>
      </c>
      <c r="L1509" s="24">
        <f t="shared" si="499"/>
        <v>0</v>
      </c>
      <c r="M1509" s="486"/>
    </row>
    <row r="1510" spans="1:13" s="192" customFormat="1" ht="37.5" outlineLevel="1" x14ac:dyDescent="0.25">
      <c r="A1510" s="590" t="s">
        <v>175</v>
      </c>
      <c r="B1510" s="34" t="s">
        <v>165</v>
      </c>
      <c r="C1510" s="34" t="s">
        <v>212</v>
      </c>
      <c r="D1510" s="50">
        <f>SUM(D1511:D1514)</f>
        <v>4106.8999999999996</v>
      </c>
      <c r="E1510" s="50">
        <f t="shared" ref="E1510:F1510" si="516">SUM(E1511:E1514)</f>
        <v>4106.8999999999996</v>
      </c>
      <c r="F1510" s="50">
        <f t="shared" si="516"/>
        <v>5206.3</v>
      </c>
      <c r="G1510" s="104">
        <f t="shared" si="515"/>
        <v>1.268</v>
      </c>
      <c r="H1510" s="50">
        <f>SUM(H1511:H1514)</f>
        <v>5206.3</v>
      </c>
      <c r="I1510" s="104">
        <f t="shared" si="511"/>
        <v>1</v>
      </c>
      <c r="J1510" s="104">
        <f t="shared" si="501"/>
        <v>1</v>
      </c>
      <c r="K1510" s="50">
        <f t="shared" si="508"/>
        <v>4106.8999999999996</v>
      </c>
      <c r="L1510" s="24">
        <f t="shared" si="499"/>
        <v>-1099.4000000000001</v>
      </c>
      <c r="M1510" s="487" t="s">
        <v>1416</v>
      </c>
    </row>
    <row r="1511" spans="1:13" s="192" customFormat="1" ht="39.75" customHeight="1" outlineLevel="1" x14ac:dyDescent="0.25">
      <c r="A1511" s="590"/>
      <c r="B1511" s="376" t="s">
        <v>22</v>
      </c>
      <c r="C1511" s="34"/>
      <c r="D1511" s="24"/>
      <c r="E1511" s="24"/>
      <c r="F1511" s="24"/>
      <c r="G1511" s="78" t="e">
        <f t="shared" si="515"/>
        <v>#DIV/0!</v>
      </c>
      <c r="H1511" s="24"/>
      <c r="I1511" s="78" t="e">
        <f t="shared" si="511"/>
        <v>#DIV/0!</v>
      </c>
      <c r="J1511" s="78" t="e">
        <f t="shared" si="501"/>
        <v>#DIV/0!</v>
      </c>
      <c r="K1511" s="24">
        <f t="shared" si="508"/>
        <v>0</v>
      </c>
      <c r="L1511" s="24">
        <f t="shared" si="499"/>
        <v>0</v>
      </c>
      <c r="M1511" s="487"/>
    </row>
    <row r="1512" spans="1:13" s="192" customFormat="1" ht="40.5" customHeight="1" outlineLevel="1" x14ac:dyDescent="0.25">
      <c r="A1512" s="590"/>
      <c r="B1512" s="376" t="s">
        <v>21</v>
      </c>
      <c r="C1512" s="27"/>
      <c r="D1512" s="24"/>
      <c r="E1512" s="25"/>
      <c r="F1512" s="24"/>
      <c r="G1512" s="78" t="e">
        <f t="shared" si="515"/>
        <v>#DIV/0!</v>
      </c>
      <c r="H1512" s="24"/>
      <c r="I1512" s="78" t="e">
        <f t="shared" si="511"/>
        <v>#DIV/0!</v>
      </c>
      <c r="J1512" s="78" t="e">
        <f t="shared" si="501"/>
        <v>#DIV/0!</v>
      </c>
      <c r="K1512" s="24">
        <f t="shared" si="508"/>
        <v>0</v>
      </c>
      <c r="L1512" s="24">
        <f t="shared" si="499"/>
        <v>0</v>
      </c>
      <c r="M1512" s="487"/>
    </row>
    <row r="1513" spans="1:13" s="192" customFormat="1" ht="39" customHeight="1" outlineLevel="1" x14ac:dyDescent="0.25">
      <c r="A1513" s="590"/>
      <c r="B1513" s="196" t="s">
        <v>41</v>
      </c>
      <c r="C1513" s="27"/>
      <c r="D1513" s="24">
        <v>4106.8999999999996</v>
      </c>
      <c r="E1513" s="24">
        <v>4106.8999999999996</v>
      </c>
      <c r="F1513" s="24">
        <v>5206.3</v>
      </c>
      <c r="G1513" s="99">
        <f t="shared" si="515"/>
        <v>1.268</v>
      </c>
      <c r="H1513" s="24">
        <v>5206.3</v>
      </c>
      <c r="I1513" s="99">
        <f t="shared" si="511"/>
        <v>1</v>
      </c>
      <c r="J1513" s="99">
        <f t="shared" si="501"/>
        <v>1</v>
      </c>
      <c r="K1513" s="24">
        <v>5206.3</v>
      </c>
      <c r="L1513" s="24">
        <f t="shared" si="499"/>
        <v>-1099.4000000000001</v>
      </c>
      <c r="M1513" s="487"/>
    </row>
    <row r="1514" spans="1:13" s="192" customFormat="1" ht="32.25" customHeight="1" outlineLevel="1" x14ac:dyDescent="0.25">
      <c r="A1514" s="590"/>
      <c r="B1514" s="196" t="s">
        <v>23</v>
      </c>
      <c r="C1514" s="27"/>
      <c r="D1514" s="24"/>
      <c r="E1514" s="25"/>
      <c r="F1514" s="24"/>
      <c r="G1514" s="78" t="e">
        <f t="shared" si="515"/>
        <v>#DIV/0!</v>
      </c>
      <c r="H1514" s="24"/>
      <c r="I1514" s="78" t="e">
        <f t="shared" si="511"/>
        <v>#DIV/0!</v>
      </c>
      <c r="J1514" s="78" t="e">
        <f t="shared" si="501"/>
        <v>#DIV/0!</v>
      </c>
      <c r="K1514" s="24">
        <f t="shared" si="508"/>
        <v>0</v>
      </c>
      <c r="L1514" s="24">
        <f t="shared" si="499"/>
        <v>0</v>
      </c>
      <c r="M1514" s="487"/>
    </row>
    <row r="1515" spans="1:13" s="192" customFormat="1" ht="56.25" outlineLevel="1" x14ac:dyDescent="0.25">
      <c r="A1515" s="590" t="s">
        <v>176</v>
      </c>
      <c r="B1515" s="34" t="s">
        <v>166</v>
      </c>
      <c r="C1515" s="34" t="s">
        <v>212</v>
      </c>
      <c r="D1515" s="50">
        <f>SUM(D1516:D1519)</f>
        <v>78647.289999999994</v>
      </c>
      <c r="E1515" s="50">
        <f t="shared" ref="E1515:F1515" si="517">SUM(E1516:E1519)</f>
        <v>78647.289999999994</v>
      </c>
      <c r="F1515" s="50">
        <f t="shared" si="517"/>
        <v>76073.66</v>
      </c>
      <c r="G1515" s="104">
        <f>F1515/E1515</f>
        <v>0.96699999999999997</v>
      </c>
      <c r="H1515" s="50">
        <f>SUM(H1516:H1519)</f>
        <v>76073.66</v>
      </c>
      <c r="I1515" s="104">
        <f t="shared" si="511"/>
        <v>1</v>
      </c>
      <c r="J1515" s="99">
        <f t="shared" si="501"/>
        <v>1</v>
      </c>
      <c r="K1515" s="50">
        <f t="shared" si="508"/>
        <v>78647.289999999994</v>
      </c>
      <c r="L1515" s="24">
        <f t="shared" si="499"/>
        <v>2573.63</v>
      </c>
      <c r="M1515" s="487" t="s">
        <v>1417</v>
      </c>
    </row>
    <row r="1516" spans="1:13" s="192" customFormat="1" ht="52.5" customHeight="1" outlineLevel="1" x14ac:dyDescent="0.25">
      <c r="A1516" s="590"/>
      <c r="B1516" s="376" t="s">
        <v>22</v>
      </c>
      <c r="C1516" s="34"/>
      <c r="D1516" s="24"/>
      <c r="E1516" s="24"/>
      <c r="F1516" s="24"/>
      <c r="G1516" s="99"/>
      <c r="H1516" s="24"/>
      <c r="I1516" s="78" t="e">
        <f t="shared" si="511"/>
        <v>#DIV/0!</v>
      </c>
      <c r="J1516" s="78" t="e">
        <f t="shared" si="501"/>
        <v>#DIV/0!</v>
      </c>
      <c r="K1516" s="24">
        <f t="shared" si="508"/>
        <v>0</v>
      </c>
      <c r="L1516" s="24">
        <f t="shared" si="499"/>
        <v>0</v>
      </c>
      <c r="M1516" s="487"/>
    </row>
    <row r="1517" spans="1:13" s="192" customFormat="1" ht="39" customHeight="1" outlineLevel="1" x14ac:dyDescent="0.25">
      <c r="A1517" s="590"/>
      <c r="B1517" s="376" t="s">
        <v>21</v>
      </c>
      <c r="C1517" s="376"/>
      <c r="D1517" s="24"/>
      <c r="E1517" s="25"/>
      <c r="F1517" s="24"/>
      <c r="G1517" s="99"/>
      <c r="H1517" s="24"/>
      <c r="I1517" s="78" t="e">
        <f t="shared" si="511"/>
        <v>#DIV/0!</v>
      </c>
      <c r="J1517" s="78" t="e">
        <f t="shared" si="501"/>
        <v>#DIV/0!</v>
      </c>
      <c r="K1517" s="24">
        <f t="shared" si="508"/>
        <v>0</v>
      </c>
      <c r="L1517" s="24">
        <f t="shared" si="499"/>
        <v>0</v>
      </c>
      <c r="M1517" s="487"/>
    </row>
    <row r="1518" spans="1:13" s="192" customFormat="1" ht="40.5" customHeight="1" outlineLevel="1" x14ac:dyDescent="0.25">
      <c r="A1518" s="590"/>
      <c r="B1518" s="196" t="s">
        <v>41</v>
      </c>
      <c r="C1518" s="376"/>
      <c r="D1518" s="24">
        <v>78647.289999999994</v>
      </c>
      <c r="E1518" s="24">
        <v>78647.289999999994</v>
      </c>
      <c r="F1518" s="383">
        <v>76073.66</v>
      </c>
      <c r="G1518" s="99">
        <f>F1518/E1518</f>
        <v>0.96699999999999997</v>
      </c>
      <c r="H1518" s="383">
        <v>76073.66</v>
      </c>
      <c r="I1518" s="99">
        <f t="shared" si="511"/>
        <v>1</v>
      </c>
      <c r="J1518" s="99">
        <f t="shared" si="501"/>
        <v>1</v>
      </c>
      <c r="K1518" s="24">
        <v>76073.66</v>
      </c>
      <c r="L1518" s="24">
        <f t="shared" si="499"/>
        <v>2573.63</v>
      </c>
      <c r="M1518" s="487"/>
    </row>
    <row r="1519" spans="1:13" s="192" customFormat="1" ht="36" customHeight="1" outlineLevel="1" x14ac:dyDescent="0.25">
      <c r="A1519" s="590"/>
      <c r="B1519" s="196" t="s">
        <v>23</v>
      </c>
      <c r="C1519" s="376"/>
      <c r="D1519" s="24"/>
      <c r="E1519" s="24"/>
      <c r="F1519" s="24"/>
      <c r="G1519" s="99"/>
      <c r="H1519" s="24"/>
      <c r="I1519" s="78" t="e">
        <f t="shared" si="511"/>
        <v>#DIV/0!</v>
      </c>
      <c r="J1519" s="78" t="e">
        <f t="shared" si="501"/>
        <v>#DIV/0!</v>
      </c>
      <c r="K1519" s="24">
        <f t="shared" si="508"/>
        <v>0</v>
      </c>
      <c r="L1519" s="24">
        <f t="shared" si="499"/>
        <v>0</v>
      </c>
      <c r="M1519" s="487"/>
    </row>
    <row r="1520" spans="1:13" s="192" customFormat="1" ht="56.25" outlineLevel="1" x14ac:dyDescent="0.25">
      <c r="A1520" s="590" t="s">
        <v>177</v>
      </c>
      <c r="B1520" s="34" t="s">
        <v>167</v>
      </c>
      <c r="C1520" s="34" t="s">
        <v>212</v>
      </c>
      <c r="D1520" s="50">
        <f>SUM(D1521:D1524)</f>
        <v>2822.07</v>
      </c>
      <c r="E1520" s="50">
        <f t="shared" ref="E1520:F1520" si="518">SUM(E1521:E1524)</f>
        <v>2822.07</v>
      </c>
      <c r="F1520" s="24">
        <f t="shared" si="518"/>
        <v>2711.34</v>
      </c>
      <c r="G1520" s="104">
        <f t="shared" ref="G1520" si="519">F1520/E1520</f>
        <v>0.96099999999999997</v>
      </c>
      <c r="H1520" s="50">
        <f>SUM(H1521:H1524)</f>
        <v>2711.34</v>
      </c>
      <c r="I1520" s="159">
        <f t="shared" si="511"/>
        <v>1</v>
      </c>
      <c r="J1520" s="104">
        <f t="shared" si="501"/>
        <v>1</v>
      </c>
      <c r="K1520" s="50">
        <f t="shared" si="508"/>
        <v>2822.07</v>
      </c>
      <c r="L1520" s="24">
        <f t="shared" si="499"/>
        <v>110.73</v>
      </c>
      <c r="M1520" s="515" t="s">
        <v>1418</v>
      </c>
    </row>
    <row r="1521" spans="1:13" s="192" customFormat="1" ht="33" customHeight="1" outlineLevel="1" x14ac:dyDescent="0.25">
      <c r="A1521" s="590"/>
      <c r="B1521" s="376" t="s">
        <v>22</v>
      </c>
      <c r="C1521" s="34"/>
      <c r="D1521" s="24"/>
      <c r="E1521" s="24"/>
      <c r="F1521" s="24"/>
      <c r="G1521" s="99"/>
      <c r="H1521" s="24"/>
      <c r="I1521" s="78" t="e">
        <f t="shared" si="511"/>
        <v>#DIV/0!</v>
      </c>
      <c r="J1521" s="78" t="e">
        <f t="shared" si="501"/>
        <v>#DIV/0!</v>
      </c>
      <c r="K1521" s="24">
        <f t="shared" si="508"/>
        <v>0</v>
      </c>
      <c r="L1521" s="24">
        <f t="shared" si="499"/>
        <v>0</v>
      </c>
      <c r="M1521" s="515"/>
    </row>
    <row r="1522" spans="1:13" s="192" customFormat="1" ht="36" customHeight="1" outlineLevel="1" x14ac:dyDescent="0.25">
      <c r="A1522" s="590"/>
      <c r="B1522" s="376" t="s">
        <v>21</v>
      </c>
      <c r="C1522" s="376"/>
      <c r="D1522" s="24"/>
      <c r="E1522" s="24"/>
      <c r="F1522" s="24"/>
      <c r="G1522" s="99"/>
      <c r="H1522" s="24"/>
      <c r="I1522" s="78" t="e">
        <f t="shared" si="511"/>
        <v>#DIV/0!</v>
      </c>
      <c r="J1522" s="78" t="e">
        <f t="shared" si="501"/>
        <v>#DIV/0!</v>
      </c>
      <c r="K1522" s="24">
        <f t="shared" si="508"/>
        <v>0</v>
      </c>
      <c r="L1522" s="24">
        <f t="shared" si="499"/>
        <v>0</v>
      </c>
      <c r="M1522" s="515"/>
    </row>
    <row r="1523" spans="1:13" s="192" customFormat="1" ht="31.5" customHeight="1" outlineLevel="1" x14ac:dyDescent="0.25">
      <c r="A1523" s="590"/>
      <c r="B1523" s="196" t="s">
        <v>41</v>
      </c>
      <c r="C1523" s="376"/>
      <c r="D1523" s="24">
        <v>2822.07</v>
      </c>
      <c r="E1523" s="24">
        <v>2822.07</v>
      </c>
      <c r="F1523" s="24">
        <v>2711.34</v>
      </c>
      <c r="G1523" s="99">
        <f>F1523/E1523</f>
        <v>0.96099999999999997</v>
      </c>
      <c r="H1523" s="24">
        <f>F1523</f>
        <v>2711.34</v>
      </c>
      <c r="I1523" s="99">
        <f t="shared" si="511"/>
        <v>1</v>
      </c>
      <c r="J1523" s="99">
        <f t="shared" si="501"/>
        <v>1</v>
      </c>
      <c r="K1523" s="24">
        <v>2711.34</v>
      </c>
      <c r="L1523" s="24">
        <f t="shared" si="499"/>
        <v>110.73</v>
      </c>
      <c r="M1523" s="515"/>
    </row>
    <row r="1524" spans="1:13" s="192" customFormat="1" ht="45" customHeight="1" outlineLevel="1" x14ac:dyDescent="0.25">
      <c r="A1524" s="590"/>
      <c r="B1524" s="196" t="s">
        <v>23</v>
      </c>
      <c r="C1524" s="376"/>
      <c r="D1524" s="24"/>
      <c r="E1524" s="24"/>
      <c r="F1524" s="24"/>
      <c r="G1524" s="78" t="e">
        <f t="shared" ref="G1524:G1529" si="520">F1524/E1524</f>
        <v>#DIV/0!</v>
      </c>
      <c r="H1524" s="24"/>
      <c r="I1524" s="78" t="e">
        <f t="shared" si="511"/>
        <v>#DIV/0!</v>
      </c>
      <c r="J1524" s="78" t="e">
        <f t="shared" si="501"/>
        <v>#DIV/0!</v>
      </c>
      <c r="K1524" s="24">
        <f t="shared" si="508"/>
        <v>0</v>
      </c>
      <c r="L1524" s="24">
        <f t="shared" si="499"/>
        <v>0</v>
      </c>
      <c r="M1524" s="515"/>
    </row>
    <row r="1525" spans="1:13" s="192" customFormat="1" ht="182.25" customHeight="1" outlineLevel="1" x14ac:dyDescent="0.25">
      <c r="A1525" s="590" t="s">
        <v>178</v>
      </c>
      <c r="B1525" s="195" t="s">
        <v>168</v>
      </c>
      <c r="C1525" s="34" t="s">
        <v>212</v>
      </c>
      <c r="D1525" s="50">
        <f>SUM(D1526:D1529)</f>
        <v>110.5</v>
      </c>
      <c r="E1525" s="50">
        <f t="shared" ref="E1525:F1525" si="521">SUM(E1526:E1529)</f>
        <v>110.5</v>
      </c>
      <c r="F1525" s="24">
        <f t="shared" si="521"/>
        <v>110.5</v>
      </c>
      <c r="G1525" s="99">
        <f t="shared" si="520"/>
        <v>1</v>
      </c>
      <c r="H1525" s="258">
        <f>SUM(H1526:H1529)</f>
        <v>110.5</v>
      </c>
      <c r="I1525" s="157">
        <f t="shared" si="511"/>
        <v>1</v>
      </c>
      <c r="J1525" s="99">
        <f t="shared" si="501"/>
        <v>1</v>
      </c>
      <c r="K1525" s="24">
        <f t="shared" si="508"/>
        <v>110.5</v>
      </c>
      <c r="L1525" s="24">
        <f t="shared" si="499"/>
        <v>0</v>
      </c>
      <c r="M1525" s="487" t="s">
        <v>1419</v>
      </c>
    </row>
    <row r="1526" spans="1:13" s="192" customFormat="1" outlineLevel="1" x14ac:dyDescent="0.25">
      <c r="A1526" s="590"/>
      <c r="B1526" s="376" t="s">
        <v>22</v>
      </c>
      <c r="C1526" s="34"/>
      <c r="D1526" s="24"/>
      <c r="E1526" s="24"/>
      <c r="F1526" s="24"/>
      <c r="G1526" s="78" t="e">
        <f t="shared" si="520"/>
        <v>#DIV/0!</v>
      </c>
      <c r="H1526" s="378"/>
      <c r="I1526" s="78" t="e">
        <f t="shared" si="511"/>
        <v>#DIV/0!</v>
      </c>
      <c r="J1526" s="78" t="e">
        <f t="shared" si="501"/>
        <v>#DIV/0!</v>
      </c>
      <c r="K1526" s="24">
        <f t="shared" si="508"/>
        <v>0</v>
      </c>
      <c r="L1526" s="24">
        <f t="shared" si="499"/>
        <v>0</v>
      </c>
      <c r="M1526" s="487"/>
    </row>
    <row r="1527" spans="1:13" s="192" customFormat="1" outlineLevel="1" x14ac:dyDescent="0.25">
      <c r="A1527" s="590"/>
      <c r="B1527" s="376" t="s">
        <v>21</v>
      </c>
      <c r="C1527" s="376"/>
      <c r="D1527" s="24">
        <v>99.5</v>
      </c>
      <c r="E1527" s="24">
        <v>99.5</v>
      </c>
      <c r="F1527" s="24">
        <v>99.5</v>
      </c>
      <c r="G1527" s="99">
        <f t="shared" si="520"/>
        <v>1</v>
      </c>
      <c r="H1527" s="24">
        <v>99.5</v>
      </c>
      <c r="I1527" s="157">
        <f t="shared" si="511"/>
        <v>1</v>
      </c>
      <c r="J1527" s="99">
        <f t="shared" si="501"/>
        <v>1</v>
      </c>
      <c r="K1527" s="24">
        <f t="shared" si="508"/>
        <v>99.5</v>
      </c>
      <c r="L1527" s="24">
        <f t="shared" si="499"/>
        <v>0</v>
      </c>
      <c r="M1527" s="487"/>
    </row>
    <row r="1528" spans="1:13" s="192" customFormat="1" outlineLevel="1" x14ac:dyDescent="0.25">
      <c r="A1528" s="590"/>
      <c r="B1528" s="196" t="s">
        <v>41</v>
      </c>
      <c r="C1528" s="376"/>
      <c r="D1528" s="24">
        <v>11</v>
      </c>
      <c r="E1528" s="24">
        <v>11</v>
      </c>
      <c r="F1528" s="24">
        <v>11</v>
      </c>
      <c r="G1528" s="99">
        <f t="shared" si="520"/>
        <v>1</v>
      </c>
      <c r="H1528" s="24">
        <v>11</v>
      </c>
      <c r="I1528" s="99">
        <f t="shared" si="511"/>
        <v>1</v>
      </c>
      <c r="J1528" s="99">
        <f t="shared" si="501"/>
        <v>1</v>
      </c>
      <c r="K1528" s="24">
        <f t="shared" si="508"/>
        <v>11</v>
      </c>
      <c r="L1528" s="24">
        <f t="shared" si="499"/>
        <v>0</v>
      </c>
      <c r="M1528" s="487"/>
    </row>
    <row r="1529" spans="1:13" s="192" customFormat="1" outlineLevel="1" x14ac:dyDescent="0.25">
      <c r="A1529" s="590"/>
      <c r="B1529" s="196" t="s">
        <v>23</v>
      </c>
      <c r="C1529" s="376"/>
      <c r="D1529" s="24"/>
      <c r="E1529" s="24"/>
      <c r="F1529" s="24"/>
      <c r="G1529" s="78" t="e">
        <f t="shared" si="520"/>
        <v>#DIV/0!</v>
      </c>
      <c r="H1529" s="24"/>
      <c r="I1529" s="78" t="e">
        <f t="shared" si="511"/>
        <v>#DIV/0!</v>
      </c>
      <c r="J1529" s="78" t="e">
        <f t="shared" si="501"/>
        <v>#DIV/0!</v>
      </c>
      <c r="K1529" s="24">
        <f t="shared" si="508"/>
        <v>0</v>
      </c>
      <c r="L1529" s="24">
        <f t="shared" si="499"/>
        <v>0</v>
      </c>
      <c r="M1529" s="487"/>
    </row>
    <row r="1530" spans="1:13" s="192" customFormat="1" ht="135" customHeight="1" outlineLevel="1" x14ac:dyDescent="0.25">
      <c r="A1530" s="715" t="s">
        <v>179</v>
      </c>
      <c r="B1530" s="81" t="s">
        <v>739</v>
      </c>
      <c r="C1530" s="81" t="s">
        <v>142</v>
      </c>
      <c r="D1530" s="368">
        <f>SUM(D1531:D1534)</f>
        <v>55902.55</v>
      </c>
      <c r="E1530" s="368">
        <f t="shared" ref="E1530:F1530" si="522">SUM(E1531:E1534)</f>
        <v>55902.55</v>
      </c>
      <c r="F1530" s="368">
        <f t="shared" si="522"/>
        <v>55772.52</v>
      </c>
      <c r="G1530" s="91">
        <f>F1530/E1530</f>
        <v>0.998</v>
      </c>
      <c r="H1530" s="368">
        <f>H1532+H1533</f>
        <v>55772.52</v>
      </c>
      <c r="I1530" s="91">
        <f t="shared" si="511"/>
        <v>1</v>
      </c>
      <c r="J1530" s="95">
        <f t="shared" si="501"/>
        <v>1</v>
      </c>
      <c r="K1530" s="54">
        <f t="shared" si="508"/>
        <v>55902.55</v>
      </c>
      <c r="L1530" s="24">
        <f t="shared" si="499"/>
        <v>130.03</v>
      </c>
      <c r="M1530" s="487"/>
    </row>
    <row r="1531" spans="1:13" s="192" customFormat="1" ht="40.5" customHeight="1" outlineLevel="1" x14ac:dyDescent="0.25">
      <c r="A1531" s="715"/>
      <c r="B1531" s="377" t="s">
        <v>22</v>
      </c>
      <c r="C1531" s="377"/>
      <c r="D1531" s="369">
        <f>D1536+D1541+D1546+D1551+D1556</f>
        <v>0</v>
      </c>
      <c r="E1531" s="369">
        <f>E1536+E1541+E1546+E1551+E1556</f>
        <v>0</v>
      </c>
      <c r="F1531" s="369">
        <f>F1536+F1541+F1546+F1551+F1556</f>
        <v>0</v>
      </c>
      <c r="G1531" s="64" t="e">
        <f>F1531/E1531</f>
        <v>#DIV/0!</v>
      </c>
      <c r="H1531" s="369">
        <f t="shared" ref="H1531:H1534" si="523">H1536+H1541+H1546+H1551+H1556</f>
        <v>0</v>
      </c>
      <c r="I1531" s="64" t="e">
        <f t="shared" si="511"/>
        <v>#DIV/0!</v>
      </c>
      <c r="J1531" s="78" t="e">
        <f t="shared" si="501"/>
        <v>#DIV/0!</v>
      </c>
      <c r="K1531" s="36">
        <f t="shared" si="508"/>
        <v>0</v>
      </c>
      <c r="L1531" s="24">
        <f t="shared" si="499"/>
        <v>0</v>
      </c>
      <c r="M1531" s="487"/>
    </row>
    <row r="1532" spans="1:13" s="192" customFormat="1" ht="34.5" customHeight="1" outlineLevel="1" x14ac:dyDescent="0.25">
      <c r="A1532" s="715"/>
      <c r="B1532" s="377" t="s">
        <v>21</v>
      </c>
      <c r="C1532" s="377"/>
      <c r="D1532" s="369">
        <f>D1537+D1542+D1547+D1552+D1557</f>
        <v>0</v>
      </c>
      <c r="E1532" s="369">
        <f t="shared" ref="E1532:F1534" si="524">E1537+E1542+E1547+E1552+E1557</f>
        <v>0</v>
      </c>
      <c r="F1532" s="369">
        <f t="shared" si="524"/>
        <v>0</v>
      </c>
      <c r="G1532" s="60"/>
      <c r="H1532" s="369">
        <f t="shared" si="523"/>
        <v>0</v>
      </c>
      <c r="I1532" s="64" t="e">
        <f t="shared" si="511"/>
        <v>#DIV/0!</v>
      </c>
      <c r="J1532" s="78" t="e">
        <f t="shared" si="501"/>
        <v>#DIV/0!</v>
      </c>
      <c r="K1532" s="36">
        <f t="shared" si="508"/>
        <v>0</v>
      </c>
      <c r="L1532" s="24">
        <f t="shared" si="499"/>
        <v>0</v>
      </c>
      <c r="M1532" s="487"/>
    </row>
    <row r="1533" spans="1:13" s="192" customFormat="1" ht="34.5" customHeight="1" outlineLevel="1" x14ac:dyDescent="0.25">
      <c r="A1533" s="715"/>
      <c r="B1533" s="367" t="s">
        <v>41</v>
      </c>
      <c r="C1533" s="377"/>
      <c r="D1533" s="369">
        <f>D1538+D1543+D1548+D1553+D1558</f>
        <v>55902.55</v>
      </c>
      <c r="E1533" s="369">
        <f t="shared" si="524"/>
        <v>55902.55</v>
      </c>
      <c r="F1533" s="369">
        <f t="shared" si="524"/>
        <v>55772.52</v>
      </c>
      <c r="G1533" s="60">
        <f>F1533/E1533</f>
        <v>0.998</v>
      </c>
      <c r="H1533" s="369">
        <f>H1538+H1543+H1548+H1553+H1558</f>
        <v>55772.52</v>
      </c>
      <c r="I1533" s="60">
        <f t="shared" si="511"/>
        <v>1</v>
      </c>
      <c r="J1533" s="99">
        <f t="shared" si="501"/>
        <v>1</v>
      </c>
      <c r="K1533" s="36">
        <f t="shared" si="508"/>
        <v>55902.55</v>
      </c>
      <c r="L1533" s="24">
        <f t="shared" si="499"/>
        <v>130.03</v>
      </c>
      <c r="M1533" s="487"/>
    </row>
    <row r="1534" spans="1:13" s="192" customFormat="1" ht="33" customHeight="1" outlineLevel="1" x14ac:dyDescent="0.25">
      <c r="A1534" s="715"/>
      <c r="B1534" s="367" t="s">
        <v>23</v>
      </c>
      <c r="C1534" s="377"/>
      <c r="D1534" s="369">
        <f>D1539+D1544+D1549+D1554+D1559</f>
        <v>0</v>
      </c>
      <c r="E1534" s="369">
        <f t="shared" si="524"/>
        <v>0</v>
      </c>
      <c r="F1534" s="369">
        <f t="shared" si="524"/>
        <v>0</v>
      </c>
      <c r="G1534" s="60"/>
      <c r="H1534" s="369">
        <f t="shared" si="523"/>
        <v>0</v>
      </c>
      <c r="I1534" s="64" t="e">
        <f t="shared" si="511"/>
        <v>#DIV/0!</v>
      </c>
      <c r="J1534" s="78" t="e">
        <f t="shared" si="501"/>
        <v>#DIV/0!</v>
      </c>
      <c r="K1534" s="36">
        <f t="shared" si="508"/>
        <v>0</v>
      </c>
      <c r="L1534" s="24">
        <f t="shared" si="499"/>
        <v>0</v>
      </c>
      <c r="M1534" s="487"/>
    </row>
    <row r="1535" spans="1:13" s="192" customFormat="1" ht="72" customHeight="1" outlineLevel="1" x14ac:dyDescent="0.25">
      <c r="A1535" s="590" t="s">
        <v>180</v>
      </c>
      <c r="B1535" s="34" t="s">
        <v>169</v>
      </c>
      <c r="C1535" s="34" t="s">
        <v>212</v>
      </c>
      <c r="D1535" s="50">
        <f>SUM(D1536:D1539)</f>
        <v>100</v>
      </c>
      <c r="E1535" s="50">
        <f t="shared" ref="E1535:F1535" si="525">SUM(E1536:E1539)</f>
        <v>100</v>
      </c>
      <c r="F1535" s="24">
        <f t="shared" si="525"/>
        <v>37.520000000000003</v>
      </c>
      <c r="G1535" s="99">
        <f t="shared" ref="G1535:G1555" si="526">F1535/E1535</f>
        <v>0.375</v>
      </c>
      <c r="H1535" s="24">
        <f>SUM(H1536:H1539)</f>
        <v>37.520000000000003</v>
      </c>
      <c r="I1535" s="99">
        <f t="shared" si="511"/>
        <v>1</v>
      </c>
      <c r="J1535" s="99">
        <f t="shared" si="501"/>
        <v>1</v>
      </c>
      <c r="K1535" s="24">
        <v>37.520000000000003</v>
      </c>
      <c r="L1535" s="24">
        <f t="shared" si="499"/>
        <v>62.48</v>
      </c>
      <c r="M1535" s="487" t="s">
        <v>1320</v>
      </c>
    </row>
    <row r="1536" spans="1:13" s="192" customFormat="1" outlineLevel="1" x14ac:dyDescent="0.25">
      <c r="A1536" s="590"/>
      <c r="B1536" s="376" t="s">
        <v>22</v>
      </c>
      <c r="C1536" s="34"/>
      <c r="D1536" s="24"/>
      <c r="E1536" s="24"/>
      <c r="F1536" s="24"/>
      <c r="G1536" s="78" t="e">
        <f t="shared" si="526"/>
        <v>#DIV/0!</v>
      </c>
      <c r="H1536" s="24"/>
      <c r="I1536" s="78" t="e">
        <f t="shared" si="511"/>
        <v>#DIV/0!</v>
      </c>
      <c r="J1536" s="78" t="e">
        <f t="shared" si="501"/>
        <v>#DIV/0!</v>
      </c>
      <c r="K1536" s="24">
        <f t="shared" si="508"/>
        <v>0</v>
      </c>
      <c r="L1536" s="24">
        <f t="shared" si="499"/>
        <v>0</v>
      </c>
      <c r="M1536" s="487"/>
    </row>
    <row r="1537" spans="1:13" s="192" customFormat="1" ht="19.5" customHeight="1" outlineLevel="1" x14ac:dyDescent="0.25">
      <c r="A1537" s="590"/>
      <c r="B1537" s="376" t="s">
        <v>21</v>
      </c>
      <c r="C1537" s="376"/>
      <c r="D1537" s="24"/>
      <c r="E1537" s="24"/>
      <c r="F1537" s="24"/>
      <c r="G1537" s="78" t="e">
        <f t="shared" si="526"/>
        <v>#DIV/0!</v>
      </c>
      <c r="H1537" s="24"/>
      <c r="I1537" s="78" t="e">
        <f t="shared" si="511"/>
        <v>#DIV/0!</v>
      </c>
      <c r="J1537" s="78" t="e">
        <f t="shared" si="501"/>
        <v>#DIV/0!</v>
      </c>
      <c r="K1537" s="24">
        <f t="shared" si="508"/>
        <v>0</v>
      </c>
      <c r="L1537" s="24">
        <f t="shared" si="499"/>
        <v>0</v>
      </c>
      <c r="M1537" s="487"/>
    </row>
    <row r="1538" spans="1:13" s="192" customFormat="1" outlineLevel="1" x14ac:dyDescent="0.25">
      <c r="A1538" s="590"/>
      <c r="B1538" s="196" t="s">
        <v>41</v>
      </c>
      <c r="C1538" s="376"/>
      <c r="D1538" s="24">
        <v>100</v>
      </c>
      <c r="E1538" s="24">
        <v>100</v>
      </c>
      <c r="F1538" s="24">
        <v>37.520000000000003</v>
      </c>
      <c r="G1538" s="99">
        <f t="shared" si="526"/>
        <v>0.375</v>
      </c>
      <c r="H1538" s="24">
        <v>37.520000000000003</v>
      </c>
      <c r="I1538" s="99">
        <f t="shared" si="511"/>
        <v>1</v>
      </c>
      <c r="J1538" s="99">
        <f t="shared" si="501"/>
        <v>1</v>
      </c>
      <c r="K1538" s="24">
        <v>37.520000000000003</v>
      </c>
      <c r="L1538" s="24">
        <f t="shared" si="499"/>
        <v>62.48</v>
      </c>
      <c r="M1538" s="487"/>
    </row>
    <row r="1539" spans="1:13" s="192" customFormat="1" outlineLevel="1" x14ac:dyDescent="0.25">
      <c r="A1539" s="590"/>
      <c r="B1539" s="196" t="s">
        <v>23</v>
      </c>
      <c r="C1539" s="376"/>
      <c r="D1539" s="24"/>
      <c r="E1539" s="24"/>
      <c r="F1539" s="24"/>
      <c r="G1539" s="78" t="e">
        <f t="shared" si="526"/>
        <v>#DIV/0!</v>
      </c>
      <c r="H1539" s="24"/>
      <c r="I1539" s="78" t="e">
        <f t="shared" si="511"/>
        <v>#DIV/0!</v>
      </c>
      <c r="J1539" s="78" t="e">
        <f t="shared" si="501"/>
        <v>#DIV/0!</v>
      </c>
      <c r="K1539" s="24">
        <f t="shared" si="508"/>
        <v>0</v>
      </c>
      <c r="L1539" s="24">
        <f t="shared" si="499"/>
        <v>0</v>
      </c>
      <c r="M1539" s="487"/>
    </row>
    <row r="1540" spans="1:13" s="192" customFormat="1" ht="37.5" outlineLevel="1" x14ac:dyDescent="0.25">
      <c r="A1540" s="590" t="s">
        <v>181</v>
      </c>
      <c r="B1540" s="34" t="s">
        <v>170</v>
      </c>
      <c r="C1540" s="34" t="s">
        <v>212</v>
      </c>
      <c r="D1540" s="50">
        <f>SUM(D1541:D1544)</f>
        <v>1793.7</v>
      </c>
      <c r="E1540" s="50">
        <f t="shared" ref="E1540:F1540" si="527">SUM(E1541:E1544)</f>
        <v>1793.7</v>
      </c>
      <c r="F1540" s="24">
        <f t="shared" si="527"/>
        <v>1509.22</v>
      </c>
      <c r="G1540" s="99">
        <f t="shared" si="526"/>
        <v>0.84099999999999997</v>
      </c>
      <c r="H1540" s="24">
        <f>H1542+H1543</f>
        <v>1509.22</v>
      </c>
      <c r="I1540" s="99">
        <f t="shared" si="511"/>
        <v>1</v>
      </c>
      <c r="J1540" s="99">
        <f t="shared" si="501"/>
        <v>1</v>
      </c>
      <c r="K1540" s="24">
        <v>1509.22</v>
      </c>
      <c r="L1540" s="24">
        <f t="shared" si="499"/>
        <v>284.48</v>
      </c>
      <c r="M1540" s="487" t="s">
        <v>1321</v>
      </c>
    </row>
    <row r="1541" spans="1:13" s="192" customFormat="1" ht="37.5" customHeight="1" outlineLevel="1" x14ac:dyDescent="0.25">
      <c r="A1541" s="590"/>
      <c r="B1541" s="376" t="s">
        <v>22</v>
      </c>
      <c r="C1541" s="34"/>
      <c r="D1541" s="24"/>
      <c r="E1541" s="24"/>
      <c r="F1541" s="24"/>
      <c r="G1541" s="78" t="e">
        <f t="shared" si="526"/>
        <v>#DIV/0!</v>
      </c>
      <c r="H1541" s="24"/>
      <c r="I1541" s="78" t="e">
        <f t="shared" si="511"/>
        <v>#DIV/0!</v>
      </c>
      <c r="J1541" s="78" t="e">
        <f t="shared" si="501"/>
        <v>#DIV/0!</v>
      </c>
      <c r="K1541" s="24">
        <f t="shared" si="508"/>
        <v>0</v>
      </c>
      <c r="L1541" s="24">
        <f t="shared" si="499"/>
        <v>0</v>
      </c>
      <c r="M1541" s="487"/>
    </row>
    <row r="1542" spans="1:13" s="192" customFormat="1" ht="37.5" customHeight="1" outlineLevel="1" x14ac:dyDescent="0.25">
      <c r="A1542" s="590"/>
      <c r="B1542" s="376" t="s">
        <v>21</v>
      </c>
      <c r="C1542" s="376"/>
      <c r="D1542" s="24"/>
      <c r="E1542" s="24"/>
      <c r="F1542" s="24"/>
      <c r="G1542" s="78" t="e">
        <f t="shared" si="526"/>
        <v>#DIV/0!</v>
      </c>
      <c r="H1542" s="24"/>
      <c r="I1542" s="78" t="e">
        <f t="shared" si="511"/>
        <v>#DIV/0!</v>
      </c>
      <c r="J1542" s="78" t="e">
        <f t="shared" si="501"/>
        <v>#DIV/0!</v>
      </c>
      <c r="K1542" s="24">
        <f t="shared" si="508"/>
        <v>0</v>
      </c>
      <c r="L1542" s="24">
        <f t="shared" si="499"/>
        <v>0</v>
      </c>
      <c r="M1542" s="487"/>
    </row>
    <row r="1543" spans="1:13" s="192" customFormat="1" ht="30" customHeight="1" outlineLevel="1" x14ac:dyDescent="0.25">
      <c r="A1543" s="590"/>
      <c r="B1543" s="196" t="s">
        <v>41</v>
      </c>
      <c r="C1543" s="376"/>
      <c r="D1543" s="24">
        <v>1793.7</v>
      </c>
      <c r="E1543" s="24">
        <v>1793.7</v>
      </c>
      <c r="F1543" s="24">
        <v>1509.22</v>
      </c>
      <c r="G1543" s="99">
        <f t="shared" si="526"/>
        <v>0.84099999999999997</v>
      </c>
      <c r="H1543" s="24">
        <v>1509.22</v>
      </c>
      <c r="I1543" s="99">
        <f t="shared" si="511"/>
        <v>1</v>
      </c>
      <c r="J1543" s="99">
        <f t="shared" si="501"/>
        <v>1</v>
      </c>
      <c r="K1543" s="24">
        <v>1509.22</v>
      </c>
      <c r="L1543" s="24">
        <f t="shared" si="499"/>
        <v>284.48</v>
      </c>
      <c r="M1543" s="487"/>
    </row>
    <row r="1544" spans="1:13" s="192" customFormat="1" ht="27" customHeight="1" outlineLevel="1" x14ac:dyDescent="0.25">
      <c r="A1544" s="590"/>
      <c r="B1544" s="196" t="s">
        <v>23</v>
      </c>
      <c r="C1544" s="376"/>
      <c r="D1544" s="24"/>
      <c r="E1544" s="24"/>
      <c r="F1544" s="24"/>
      <c r="G1544" s="78" t="e">
        <f t="shared" si="526"/>
        <v>#DIV/0!</v>
      </c>
      <c r="H1544" s="24"/>
      <c r="I1544" s="78" t="e">
        <f t="shared" si="511"/>
        <v>#DIV/0!</v>
      </c>
      <c r="J1544" s="78" t="e">
        <f t="shared" si="501"/>
        <v>#DIV/0!</v>
      </c>
      <c r="K1544" s="24">
        <f t="shared" si="508"/>
        <v>0</v>
      </c>
      <c r="L1544" s="24">
        <f t="shared" si="499"/>
        <v>0</v>
      </c>
      <c r="M1544" s="487"/>
    </row>
    <row r="1545" spans="1:13" s="192" customFormat="1" ht="37.5" outlineLevel="1" x14ac:dyDescent="0.25">
      <c r="A1545" s="590" t="s">
        <v>182</v>
      </c>
      <c r="B1545" s="34" t="s">
        <v>171</v>
      </c>
      <c r="C1545" s="34" t="s">
        <v>212</v>
      </c>
      <c r="D1545" s="50">
        <f>SUM(D1546:D1549)</f>
        <v>727.1</v>
      </c>
      <c r="E1545" s="50">
        <f t="shared" ref="E1545:F1545" si="528">SUM(E1546:E1549)</f>
        <v>727.1</v>
      </c>
      <c r="F1545" s="24">
        <f t="shared" si="528"/>
        <v>727.1</v>
      </c>
      <c r="G1545" s="99">
        <f t="shared" si="526"/>
        <v>1</v>
      </c>
      <c r="H1545" s="24">
        <f>SUM(H1546:H1549)</f>
        <v>727.1</v>
      </c>
      <c r="I1545" s="99">
        <f t="shared" si="511"/>
        <v>1</v>
      </c>
      <c r="J1545" s="99">
        <f t="shared" si="501"/>
        <v>1</v>
      </c>
      <c r="K1545" s="24">
        <f t="shared" si="508"/>
        <v>727.1</v>
      </c>
      <c r="L1545" s="24">
        <f t="shared" si="499"/>
        <v>0</v>
      </c>
      <c r="M1545" s="487" t="s">
        <v>1322</v>
      </c>
    </row>
    <row r="1546" spans="1:13" s="192" customFormat="1" ht="33" customHeight="1" outlineLevel="1" x14ac:dyDescent="0.25">
      <c r="A1546" s="590"/>
      <c r="B1546" s="376" t="s">
        <v>22</v>
      </c>
      <c r="C1546" s="34"/>
      <c r="D1546" s="24"/>
      <c r="E1546" s="24"/>
      <c r="F1546" s="24"/>
      <c r="G1546" s="78" t="e">
        <f t="shared" si="526"/>
        <v>#DIV/0!</v>
      </c>
      <c r="H1546" s="24"/>
      <c r="I1546" s="78" t="e">
        <f t="shared" si="511"/>
        <v>#DIV/0!</v>
      </c>
      <c r="J1546" s="78" t="e">
        <f t="shared" si="501"/>
        <v>#DIV/0!</v>
      </c>
      <c r="K1546" s="24">
        <f t="shared" si="508"/>
        <v>0</v>
      </c>
      <c r="L1546" s="24">
        <f t="shared" si="499"/>
        <v>0</v>
      </c>
      <c r="M1546" s="487"/>
    </row>
    <row r="1547" spans="1:13" s="192" customFormat="1" ht="19.5" customHeight="1" outlineLevel="1" x14ac:dyDescent="0.25">
      <c r="A1547" s="590"/>
      <c r="B1547" s="376" t="s">
        <v>21</v>
      </c>
      <c r="C1547" s="376"/>
      <c r="D1547" s="24"/>
      <c r="E1547" s="24"/>
      <c r="F1547" s="24"/>
      <c r="G1547" s="78" t="e">
        <f t="shared" si="526"/>
        <v>#DIV/0!</v>
      </c>
      <c r="H1547" s="24"/>
      <c r="I1547" s="78" t="e">
        <f t="shared" si="511"/>
        <v>#DIV/0!</v>
      </c>
      <c r="J1547" s="78" t="e">
        <f t="shared" si="501"/>
        <v>#DIV/0!</v>
      </c>
      <c r="K1547" s="24">
        <f t="shared" si="508"/>
        <v>0</v>
      </c>
      <c r="L1547" s="24">
        <f t="shared" si="499"/>
        <v>0</v>
      </c>
      <c r="M1547" s="487"/>
    </row>
    <row r="1548" spans="1:13" s="192" customFormat="1" ht="22.5" customHeight="1" outlineLevel="1" x14ac:dyDescent="0.25">
      <c r="A1548" s="590"/>
      <c r="B1548" s="196" t="s">
        <v>41</v>
      </c>
      <c r="C1548" s="376"/>
      <c r="D1548" s="24">
        <v>727.1</v>
      </c>
      <c r="E1548" s="24">
        <v>727.1</v>
      </c>
      <c r="F1548" s="24">
        <v>727.1</v>
      </c>
      <c r="G1548" s="99">
        <f t="shared" si="526"/>
        <v>1</v>
      </c>
      <c r="H1548" s="24">
        <f>F1548</f>
        <v>727.1</v>
      </c>
      <c r="I1548" s="99">
        <f t="shared" si="511"/>
        <v>1</v>
      </c>
      <c r="J1548" s="99">
        <f t="shared" si="501"/>
        <v>1</v>
      </c>
      <c r="K1548" s="24">
        <f t="shared" si="508"/>
        <v>727.1</v>
      </c>
      <c r="L1548" s="24">
        <f t="shared" si="499"/>
        <v>0</v>
      </c>
      <c r="M1548" s="487"/>
    </row>
    <row r="1549" spans="1:13" s="192" customFormat="1" ht="34.5" customHeight="1" outlineLevel="1" x14ac:dyDescent="0.25">
      <c r="A1549" s="590"/>
      <c r="B1549" s="196" t="s">
        <v>23</v>
      </c>
      <c r="C1549" s="376"/>
      <c r="D1549" s="24"/>
      <c r="E1549" s="24"/>
      <c r="F1549" s="24"/>
      <c r="G1549" s="78" t="e">
        <f t="shared" si="526"/>
        <v>#DIV/0!</v>
      </c>
      <c r="H1549" s="24"/>
      <c r="I1549" s="78" t="e">
        <f t="shared" si="511"/>
        <v>#DIV/0!</v>
      </c>
      <c r="J1549" s="78" t="e">
        <f t="shared" si="501"/>
        <v>#DIV/0!</v>
      </c>
      <c r="K1549" s="24">
        <f t="shared" si="508"/>
        <v>0</v>
      </c>
      <c r="L1549" s="24">
        <f t="shared" si="499"/>
        <v>0</v>
      </c>
      <c r="M1549" s="487"/>
    </row>
    <row r="1550" spans="1:13" s="192" customFormat="1" ht="37.5" outlineLevel="1" x14ac:dyDescent="0.25">
      <c r="A1550" s="590" t="s">
        <v>183</v>
      </c>
      <c r="B1550" s="34" t="s">
        <v>172</v>
      </c>
      <c r="C1550" s="34" t="s">
        <v>212</v>
      </c>
      <c r="D1550" s="50">
        <f>SUM(D1551:D1554)</f>
        <v>5709.8</v>
      </c>
      <c r="E1550" s="50">
        <f t="shared" ref="E1550:F1550" si="529">SUM(E1551:E1554)</f>
        <v>5709.8</v>
      </c>
      <c r="F1550" s="24">
        <f t="shared" si="529"/>
        <v>5657.83</v>
      </c>
      <c r="G1550" s="99">
        <f t="shared" si="526"/>
        <v>0.99099999999999999</v>
      </c>
      <c r="H1550" s="24">
        <f>SUM(H1551:H1554)</f>
        <v>5657.83</v>
      </c>
      <c r="I1550" s="99">
        <f t="shared" si="511"/>
        <v>1</v>
      </c>
      <c r="J1550" s="99">
        <f t="shared" si="501"/>
        <v>1</v>
      </c>
      <c r="K1550" s="24">
        <v>5657.83</v>
      </c>
      <c r="L1550" s="24">
        <f t="shared" si="499"/>
        <v>51.97</v>
      </c>
      <c r="M1550" s="487" t="s">
        <v>1323</v>
      </c>
    </row>
    <row r="1551" spans="1:13" s="192" customFormat="1" outlineLevel="1" x14ac:dyDescent="0.25">
      <c r="A1551" s="590"/>
      <c r="B1551" s="376" t="s">
        <v>22</v>
      </c>
      <c r="C1551" s="34"/>
      <c r="D1551" s="24"/>
      <c r="E1551" s="24"/>
      <c r="F1551" s="24"/>
      <c r="G1551" s="78" t="e">
        <f t="shared" si="526"/>
        <v>#DIV/0!</v>
      </c>
      <c r="H1551" s="24"/>
      <c r="I1551" s="78" t="e">
        <f t="shared" si="511"/>
        <v>#DIV/0!</v>
      </c>
      <c r="J1551" s="78" t="e">
        <f t="shared" si="501"/>
        <v>#DIV/0!</v>
      </c>
      <c r="K1551" s="24">
        <f t="shared" si="508"/>
        <v>0</v>
      </c>
      <c r="L1551" s="24">
        <f t="shared" si="499"/>
        <v>0</v>
      </c>
      <c r="M1551" s="487"/>
    </row>
    <row r="1552" spans="1:13" s="192" customFormat="1" outlineLevel="1" x14ac:dyDescent="0.25">
      <c r="A1552" s="590"/>
      <c r="B1552" s="376" t="s">
        <v>21</v>
      </c>
      <c r="C1552" s="376"/>
      <c r="D1552" s="24"/>
      <c r="E1552" s="24"/>
      <c r="F1552" s="24"/>
      <c r="G1552" s="78" t="e">
        <f t="shared" si="526"/>
        <v>#DIV/0!</v>
      </c>
      <c r="H1552" s="24"/>
      <c r="I1552" s="78" t="e">
        <f t="shared" si="511"/>
        <v>#DIV/0!</v>
      </c>
      <c r="J1552" s="78" t="e">
        <f t="shared" si="501"/>
        <v>#DIV/0!</v>
      </c>
      <c r="K1552" s="24">
        <f t="shared" si="508"/>
        <v>0</v>
      </c>
      <c r="L1552" s="24">
        <f t="shared" si="499"/>
        <v>0</v>
      </c>
      <c r="M1552" s="487"/>
    </row>
    <row r="1553" spans="1:13" s="192" customFormat="1" outlineLevel="1" x14ac:dyDescent="0.25">
      <c r="A1553" s="590"/>
      <c r="B1553" s="196" t="s">
        <v>41</v>
      </c>
      <c r="C1553" s="376"/>
      <c r="D1553" s="24">
        <v>5709.8</v>
      </c>
      <c r="E1553" s="24">
        <v>5709.8</v>
      </c>
      <c r="F1553" s="24">
        <v>5657.83</v>
      </c>
      <c r="G1553" s="99">
        <f t="shared" si="526"/>
        <v>0.99099999999999999</v>
      </c>
      <c r="H1553" s="24">
        <v>5657.83</v>
      </c>
      <c r="I1553" s="99">
        <f t="shared" si="511"/>
        <v>1</v>
      </c>
      <c r="J1553" s="99">
        <f t="shared" si="501"/>
        <v>1</v>
      </c>
      <c r="K1553" s="24">
        <v>5657.83</v>
      </c>
      <c r="L1553" s="24">
        <f t="shared" ref="L1553:L1616" si="530">E1553-H1553</f>
        <v>51.97</v>
      </c>
      <c r="M1553" s="487"/>
    </row>
    <row r="1554" spans="1:13" s="192" customFormat="1" outlineLevel="1" x14ac:dyDescent="0.25">
      <c r="A1554" s="590"/>
      <c r="B1554" s="196" t="s">
        <v>23</v>
      </c>
      <c r="C1554" s="376"/>
      <c r="D1554" s="24"/>
      <c r="E1554" s="24"/>
      <c r="F1554" s="24"/>
      <c r="G1554" s="78" t="e">
        <f t="shared" si="526"/>
        <v>#DIV/0!</v>
      </c>
      <c r="H1554" s="24"/>
      <c r="I1554" s="78" t="e">
        <f t="shared" si="511"/>
        <v>#DIV/0!</v>
      </c>
      <c r="J1554" s="78" t="e">
        <f t="shared" ref="J1554:J1615" si="531">H1554/F1554</f>
        <v>#DIV/0!</v>
      </c>
      <c r="K1554" s="24">
        <f t="shared" si="508"/>
        <v>0</v>
      </c>
      <c r="L1554" s="24">
        <f t="shared" si="530"/>
        <v>0</v>
      </c>
      <c r="M1554" s="487"/>
    </row>
    <row r="1555" spans="1:13" s="192" customFormat="1" ht="37.5" outlineLevel="1" x14ac:dyDescent="0.25">
      <c r="A1555" s="590" t="s">
        <v>184</v>
      </c>
      <c r="B1555" s="120" t="s">
        <v>1065</v>
      </c>
      <c r="C1555" s="34" t="s">
        <v>212</v>
      </c>
      <c r="D1555" s="50">
        <f>SUM(D1556:D1559)</f>
        <v>47571.95</v>
      </c>
      <c r="E1555" s="50">
        <f t="shared" ref="E1555:F1555" si="532">SUM(E1556:E1559)</f>
        <v>47571.95</v>
      </c>
      <c r="F1555" s="50">
        <f t="shared" si="532"/>
        <v>47840.85</v>
      </c>
      <c r="G1555" s="104">
        <f t="shared" si="526"/>
        <v>1.006</v>
      </c>
      <c r="H1555" s="50">
        <f>SUM(H1556:H1559)</f>
        <v>47840.85</v>
      </c>
      <c r="I1555" s="104">
        <f>H1555/F1555</f>
        <v>1</v>
      </c>
      <c r="J1555" s="99">
        <f t="shared" si="531"/>
        <v>1</v>
      </c>
      <c r="K1555" s="50">
        <v>47840.85</v>
      </c>
      <c r="L1555" s="24">
        <f t="shared" si="530"/>
        <v>-268.89999999999998</v>
      </c>
      <c r="M1555" s="487" t="s">
        <v>1324</v>
      </c>
    </row>
    <row r="1556" spans="1:13" s="192" customFormat="1" ht="40.5" customHeight="1" outlineLevel="1" x14ac:dyDescent="0.25">
      <c r="A1556" s="590"/>
      <c r="B1556" s="376" t="s">
        <v>22</v>
      </c>
      <c r="C1556" s="34"/>
      <c r="D1556" s="24"/>
      <c r="E1556" s="24"/>
      <c r="F1556" s="24"/>
      <c r="G1556" s="99"/>
      <c r="H1556" s="24"/>
      <c r="I1556" s="99"/>
      <c r="J1556" s="78" t="e">
        <f t="shared" si="531"/>
        <v>#DIV/0!</v>
      </c>
      <c r="K1556" s="24">
        <f t="shared" si="508"/>
        <v>0</v>
      </c>
      <c r="L1556" s="24">
        <f t="shared" si="530"/>
        <v>0</v>
      </c>
      <c r="M1556" s="487"/>
    </row>
    <row r="1557" spans="1:13" s="192" customFormat="1" ht="33" customHeight="1" outlineLevel="1" x14ac:dyDescent="0.25">
      <c r="A1557" s="590"/>
      <c r="B1557" s="376" t="s">
        <v>21</v>
      </c>
      <c r="C1557" s="376"/>
      <c r="D1557" s="24"/>
      <c r="E1557" s="24"/>
      <c r="F1557" s="24"/>
      <c r="G1557" s="99"/>
      <c r="H1557" s="24"/>
      <c r="I1557" s="99"/>
      <c r="J1557" s="78" t="e">
        <f t="shared" si="531"/>
        <v>#DIV/0!</v>
      </c>
      <c r="K1557" s="24">
        <f t="shared" si="508"/>
        <v>0</v>
      </c>
      <c r="L1557" s="24">
        <f t="shared" si="530"/>
        <v>0</v>
      </c>
      <c r="M1557" s="487"/>
    </row>
    <row r="1558" spans="1:13" s="192" customFormat="1" ht="25.5" customHeight="1" outlineLevel="1" x14ac:dyDescent="0.25">
      <c r="A1558" s="590"/>
      <c r="B1558" s="196" t="s">
        <v>41</v>
      </c>
      <c r="C1558" s="376"/>
      <c r="D1558" s="24">
        <v>47571.95</v>
      </c>
      <c r="E1558" s="24">
        <v>47571.95</v>
      </c>
      <c r="F1558" s="24">
        <v>47840.85</v>
      </c>
      <c r="G1558" s="99">
        <f>F1558/E1558</f>
        <v>1.006</v>
      </c>
      <c r="H1558" s="24">
        <v>47840.85</v>
      </c>
      <c r="I1558" s="99">
        <f>H1558/F1558</f>
        <v>1</v>
      </c>
      <c r="J1558" s="99">
        <f t="shared" si="531"/>
        <v>1</v>
      </c>
      <c r="K1558" s="24">
        <v>47840.85</v>
      </c>
      <c r="L1558" s="24">
        <f t="shared" si="530"/>
        <v>-268.89999999999998</v>
      </c>
      <c r="M1558" s="487"/>
    </row>
    <row r="1559" spans="1:13" s="192" customFormat="1" outlineLevel="1" x14ac:dyDescent="0.25">
      <c r="A1559" s="590"/>
      <c r="B1559" s="196" t="s">
        <v>23</v>
      </c>
      <c r="C1559" s="376"/>
      <c r="D1559" s="24"/>
      <c r="E1559" s="24"/>
      <c r="F1559" s="24"/>
      <c r="G1559" s="99"/>
      <c r="H1559" s="24"/>
      <c r="I1559" s="99"/>
      <c r="J1559" s="78" t="e">
        <f t="shared" si="531"/>
        <v>#DIV/0!</v>
      </c>
      <c r="K1559" s="24">
        <f t="shared" ref="K1559:K1601" si="533">E1559</f>
        <v>0</v>
      </c>
      <c r="L1559" s="24">
        <f t="shared" si="530"/>
        <v>0</v>
      </c>
      <c r="M1559" s="487"/>
    </row>
    <row r="1560" spans="1:13" s="192" customFormat="1" ht="78" outlineLevel="1" x14ac:dyDescent="0.25">
      <c r="A1560" s="715" t="s">
        <v>185</v>
      </c>
      <c r="B1560" s="81" t="s">
        <v>741</v>
      </c>
      <c r="C1560" s="81" t="s">
        <v>142</v>
      </c>
      <c r="D1560" s="54">
        <f>SUM(D1561:D1564)</f>
        <v>38921.29</v>
      </c>
      <c r="E1560" s="54">
        <f t="shared" ref="E1560:F1560" si="534">SUM(E1561:E1564)</f>
        <v>38937.15</v>
      </c>
      <c r="F1560" s="54">
        <f t="shared" si="534"/>
        <v>37410.019999999997</v>
      </c>
      <c r="G1560" s="91">
        <f>F1560/E1560</f>
        <v>0.96099999999999997</v>
      </c>
      <c r="H1560" s="54">
        <f>SUM(H1561:H1564)</f>
        <v>37410.019999999997</v>
      </c>
      <c r="I1560" s="91">
        <f>H1560/F1560</f>
        <v>1</v>
      </c>
      <c r="J1560" s="95">
        <f t="shared" si="531"/>
        <v>1</v>
      </c>
      <c r="K1560" s="54">
        <v>37410.019999999997</v>
      </c>
      <c r="L1560" s="24">
        <f t="shared" si="530"/>
        <v>1527.13</v>
      </c>
      <c r="M1560" s="517" t="s">
        <v>1325</v>
      </c>
    </row>
    <row r="1561" spans="1:13" s="192" customFormat="1" outlineLevel="1" x14ac:dyDescent="0.25">
      <c r="A1561" s="715"/>
      <c r="B1561" s="377" t="s">
        <v>22</v>
      </c>
      <c r="C1561" s="377"/>
      <c r="D1561" s="36">
        <f t="shared" ref="D1561:F1564" si="535">D1566+D1571</f>
        <v>0</v>
      </c>
      <c r="E1561" s="36">
        <f t="shared" si="535"/>
        <v>0</v>
      </c>
      <c r="F1561" s="36">
        <f t="shared" si="535"/>
        <v>0</v>
      </c>
      <c r="G1561" s="60"/>
      <c r="H1561" s="36">
        <f>H1566+H1571</f>
        <v>0</v>
      </c>
      <c r="I1561" s="60"/>
      <c r="J1561" s="78" t="e">
        <f t="shared" si="531"/>
        <v>#DIV/0!</v>
      </c>
      <c r="K1561" s="36">
        <f t="shared" si="533"/>
        <v>0</v>
      </c>
      <c r="L1561" s="24">
        <f t="shared" si="530"/>
        <v>0</v>
      </c>
      <c r="M1561" s="518"/>
    </row>
    <row r="1562" spans="1:13" s="192" customFormat="1" outlineLevel="1" x14ac:dyDescent="0.25">
      <c r="A1562" s="715"/>
      <c r="B1562" s="377" t="s">
        <v>21</v>
      </c>
      <c r="C1562" s="377"/>
      <c r="D1562" s="36">
        <f t="shared" si="535"/>
        <v>0</v>
      </c>
      <c r="E1562" s="36">
        <f t="shared" si="535"/>
        <v>0</v>
      </c>
      <c r="F1562" s="36">
        <f t="shared" si="535"/>
        <v>0</v>
      </c>
      <c r="G1562" s="60"/>
      <c r="H1562" s="36">
        <f>H1567+H1572</f>
        <v>0</v>
      </c>
      <c r="I1562" s="60"/>
      <c r="J1562" s="78" t="e">
        <f t="shared" si="531"/>
        <v>#DIV/0!</v>
      </c>
      <c r="K1562" s="36">
        <f t="shared" si="533"/>
        <v>0</v>
      </c>
      <c r="L1562" s="24">
        <f t="shared" si="530"/>
        <v>0</v>
      </c>
      <c r="M1562" s="518"/>
    </row>
    <row r="1563" spans="1:13" s="192" customFormat="1" outlineLevel="1" x14ac:dyDescent="0.25">
      <c r="A1563" s="715"/>
      <c r="B1563" s="367" t="s">
        <v>41</v>
      </c>
      <c r="C1563" s="377"/>
      <c r="D1563" s="36">
        <f t="shared" si="535"/>
        <v>38921.29</v>
      </c>
      <c r="E1563" s="36">
        <f t="shared" si="535"/>
        <v>38937.15</v>
      </c>
      <c r="F1563" s="36">
        <v>37410.019999999997</v>
      </c>
      <c r="G1563" s="60">
        <f>F1563/E1563</f>
        <v>0.96099999999999997</v>
      </c>
      <c r="H1563" s="36">
        <v>37410.019999999997</v>
      </c>
      <c r="I1563" s="60">
        <f>H1563/F1563</f>
        <v>1</v>
      </c>
      <c r="J1563" s="99">
        <f t="shared" si="531"/>
        <v>1</v>
      </c>
      <c r="K1563" s="36">
        <v>37410.019999999997</v>
      </c>
      <c r="L1563" s="24">
        <f t="shared" si="530"/>
        <v>1527.13</v>
      </c>
      <c r="M1563" s="518"/>
    </row>
    <row r="1564" spans="1:13" s="192" customFormat="1" outlineLevel="1" x14ac:dyDescent="0.25">
      <c r="A1564" s="715"/>
      <c r="B1564" s="367" t="s">
        <v>23</v>
      </c>
      <c r="C1564" s="377"/>
      <c r="D1564" s="36">
        <f t="shared" si="535"/>
        <v>0</v>
      </c>
      <c r="E1564" s="36">
        <f t="shared" si="535"/>
        <v>0</v>
      </c>
      <c r="F1564" s="36">
        <f t="shared" si="535"/>
        <v>0</v>
      </c>
      <c r="G1564" s="64" t="e">
        <f t="shared" ref="G1564:G1574" si="536">F1564/E1564</f>
        <v>#DIV/0!</v>
      </c>
      <c r="H1564" s="36">
        <f>H1569+H1574</f>
        <v>0</v>
      </c>
      <c r="I1564" s="35"/>
      <c r="J1564" s="78" t="e">
        <f t="shared" si="531"/>
        <v>#DIV/0!</v>
      </c>
      <c r="K1564" s="36">
        <f t="shared" si="533"/>
        <v>0</v>
      </c>
      <c r="L1564" s="24">
        <f t="shared" si="530"/>
        <v>0</v>
      </c>
      <c r="M1564" s="518"/>
    </row>
    <row r="1565" spans="1:13" s="192" customFormat="1" ht="56.25" outlineLevel="1" x14ac:dyDescent="0.25">
      <c r="A1565" s="743" t="s">
        <v>186</v>
      </c>
      <c r="B1565" s="34" t="s">
        <v>800</v>
      </c>
      <c r="C1565" s="34" t="s">
        <v>733</v>
      </c>
      <c r="D1565" s="50">
        <f>D1567+D1568</f>
        <v>8341.2999999999993</v>
      </c>
      <c r="E1565" s="50">
        <f>E1567+E1568</f>
        <v>8357.16</v>
      </c>
      <c r="F1565" s="24">
        <f>F1567+F1568</f>
        <v>8006.36</v>
      </c>
      <c r="G1565" s="99">
        <f t="shared" si="536"/>
        <v>0.95799999999999996</v>
      </c>
      <c r="H1565" s="24">
        <f>H1567+H1568</f>
        <v>8006.36</v>
      </c>
      <c r="I1565" s="99">
        <f>H1565/F1565</f>
        <v>1</v>
      </c>
      <c r="J1565" s="99">
        <f t="shared" si="531"/>
        <v>1</v>
      </c>
      <c r="K1565" s="24">
        <f t="shared" si="533"/>
        <v>8357.16</v>
      </c>
      <c r="L1565" s="24">
        <f t="shared" si="530"/>
        <v>350.8</v>
      </c>
      <c r="M1565" s="518"/>
    </row>
    <row r="1566" spans="1:13" s="192" customFormat="1" ht="36" customHeight="1" outlineLevel="1" x14ac:dyDescent="0.25">
      <c r="A1566" s="743"/>
      <c r="B1566" s="376" t="s">
        <v>22</v>
      </c>
      <c r="C1566" s="34"/>
      <c r="D1566" s="24"/>
      <c r="E1566" s="24"/>
      <c r="F1566" s="24"/>
      <c r="G1566" s="78" t="e">
        <f t="shared" si="536"/>
        <v>#DIV/0!</v>
      </c>
      <c r="H1566" s="24"/>
      <c r="I1566" s="99"/>
      <c r="J1566" s="78" t="e">
        <f t="shared" si="531"/>
        <v>#DIV/0!</v>
      </c>
      <c r="K1566" s="24">
        <f t="shared" si="533"/>
        <v>0</v>
      </c>
      <c r="L1566" s="24">
        <f t="shared" si="530"/>
        <v>0</v>
      </c>
      <c r="M1566" s="518"/>
    </row>
    <row r="1567" spans="1:13" s="192" customFormat="1" ht="28.5" customHeight="1" outlineLevel="1" x14ac:dyDescent="0.25">
      <c r="A1567" s="743"/>
      <c r="B1567" s="376" t="s">
        <v>21</v>
      </c>
      <c r="C1567" s="376"/>
      <c r="D1567" s="24"/>
      <c r="E1567" s="24"/>
      <c r="F1567" s="24"/>
      <c r="G1567" s="78" t="e">
        <f t="shared" si="536"/>
        <v>#DIV/0!</v>
      </c>
      <c r="H1567" s="24"/>
      <c r="I1567" s="99"/>
      <c r="J1567" s="78" t="e">
        <f t="shared" si="531"/>
        <v>#DIV/0!</v>
      </c>
      <c r="K1567" s="24">
        <f t="shared" si="533"/>
        <v>0</v>
      </c>
      <c r="L1567" s="24">
        <f t="shared" si="530"/>
        <v>0</v>
      </c>
      <c r="M1567" s="518"/>
    </row>
    <row r="1568" spans="1:13" s="192" customFormat="1" ht="28.5" customHeight="1" outlineLevel="1" x14ac:dyDescent="0.25">
      <c r="A1568" s="743"/>
      <c r="B1568" s="196" t="s">
        <v>41</v>
      </c>
      <c r="C1568" s="376"/>
      <c r="D1568" s="24">
        <v>8341.2999999999993</v>
      </c>
      <c r="E1568" s="24">
        <v>8357.16</v>
      </c>
      <c r="F1568" s="24">
        <v>8006.36</v>
      </c>
      <c r="G1568" s="99">
        <f t="shared" si="536"/>
        <v>0.95799999999999996</v>
      </c>
      <c r="H1568" s="24">
        <f>F1568</f>
        <v>8006.36</v>
      </c>
      <c r="I1568" s="99">
        <f>H1568/F1568</f>
        <v>1</v>
      </c>
      <c r="J1568" s="99">
        <f t="shared" si="531"/>
        <v>1</v>
      </c>
      <c r="K1568" s="24">
        <f t="shared" si="533"/>
        <v>8357.16</v>
      </c>
      <c r="L1568" s="24">
        <f t="shared" si="530"/>
        <v>350.8</v>
      </c>
      <c r="M1568" s="518"/>
    </row>
    <row r="1569" spans="1:13" s="192" customFormat="1" outlineLevel="1" x14ac:dyDescent="0.25">
      <c r="A1569" s="743"/>
      <c r="B1569" s="196" t="s">
        <v>23</v>
      </c>
      <c r="C1569" s="376"/>
      <c r="D1569" s="24"/>
      <c r="E1569" s="24"/>
      <c r="F1569" s="24"/>
      <c r="G1569" s="78" t="e">
        <f t="shared" si="536"/>
        <v>#DIV/0!</v>
      </c>
      <c r="H1569" s="24"/>
      <c r="I1569" s="99"/>
      <c r="J1569" s="78" t="e">
        <f t="shared" si="531"/>
        <v>#DIV/0!</v>
      </c>
      <c r="K1569" s="24">
        <f t="shared" si="533"/>
        <v>0</v>
      </c>
      <c r="L1569" s="24">
        <f t="shared" si="530"/>
        <v>0</v>
      </c>
      <c r="M1569" s="519"/>
    </row>
    <row r="1570" spans="1:13" s="192" customFormat="1" ht="37.5" outlineLevel="1" x14ac:dyDescent="0.25">
      <c r="A1570" s="743" t="s">
        <v>187</v>
      </c>
      <c r="B1570" s="34" t="s">
        <v>616</v>
      </c>
      <c r="C1570" s="34" t="s">
        <v>212</v>
      </c>
      <c r="D1570" s="50">
        <f>D1572+D1573</f>
        <v>30579.99</v>
      </c>
      <c r="E1570" s="50">
        <f>E1572+E1573</f>
        <v>30579.99</v>
      </c>
      <c r="F1570" s="50">
        <f>F1572+F1573</f>
        <v>29403.66</v>
      </c>
      <c r="G1570" s="104">
        <f t="shared" si="536"/>
        <v>0.96199999999999997</v>
      </c>
      <c r="H1570" s="50">
        <f>H1572+H1573</f>
        <v>29403.66</v>
      </c>
      <c r="I1570" s="104">
        <f>H1570/F1570</f>
        <v>1</v>
      </c>
      <c r="J1570" s="99">
        <f t="shared" si="531"/>
        <v>1</v>
      </c>
      <c r="K1570" s="24">
        <v>29403.66</v>
      </c>
      <c r="L1570" s="24">
        <f t="shared" si="530"/>
        <v>1176.33</v>
      </c>
      <c r="M1570" s="487" t="s">
        <v>1326</v>
      </c>
    </row>
    <row r="1571" spans="1:13" s="192" customFormat="1" outlineLevel="1" x14ac:dyDescent="0.25">
      <c r="A1571" s="743"/>
      <c r="B1571" s="376" t="s">
        <v>22</v>
      </c>
      <c r="C1571" s="34"/>
      <c r="D1571" s="24"/>
      <c r="E1571" s="24"/>
      <c r="F1571" s="24"/>
      <c r="G1571" s="78" t="e">
        <f t="shared" si="536"/>
        <v>#DIV/0!</v>
      </c>
      <c r="H1571" s="24"/>
      <c r="I1571" s="99"/>
      <c r="J1571" s="78" t="e">
        <f t="shared" si="531"/>
        <v>#DIV/0!</v>
      </c>
      <c r="K1571" s="24">
        <f t="shared" si="533"/>
        <v>0</v>
      </c>
      <c r="L1571" s="24">
        <f t="shared" si="530"/>
        <v>0</v>
      </c>
      <c r="M1571" s="487"/>
    </row>
    <row r="1572" spans="1:13" s="192" customFormat="1" outlineLevel="1" x14ac:dyDescent="0.25">
      <c r="A1572" s="743"/>
      <c r="B1572" s="376" t="s">
        <v>21</v>
      </c>
      <c r="C1572" s="376"/>
      <c r="D1572" s="24"/>
      <c r="E1572" s="24"/>
      <c r="F1572" s="24"/>
      <c r="G1572" s="78" t="e">
        <f t="shared" si="536"/>
        <v>#DIV/0!</v>
      </c>
      <c r="H1572" s="24"/>
      <c r="I1572" s="99"/>
      <c r="J1572" s="78" t="e">
        <f t="shared" si="531"/>
        <v>#DIV/0!</v>
      </c>
      <c r="K1572" s="24">
        <f t="shared" si="533"/>
        <v>0</v>
      </c>
      <c r="L1572" s="24">
        <f t="shared" si="530"/>
        <v>0</v>
      </c>
      <c r="M1572" s="487"/>
    </row>
    <row r="1573" spans="1:13" s="192" customFormat="1" outlineLevel="1" x14ac:dyDescent="0.25">
      <c r="A1573" s="743"/>
      <c r="B1573" s="196" t="s">
        <v>41</v>
      </c>
      <c r="C1573" s="376"/>
      <c r="D1573" s="24">
        <v>30579.99</v>
      </c>
      <c r="E1573" s="24">
        <v>30579.99</v>
      </c>
      <c r="F1573" s="24">
        <v>29403.66</v>
      </c>
      <c r="G1573" s="99">
        <f t="shared" si="536"/>
        <v>0.96199999999999997</v>
      </c>
      <c r="H1573" s="24">
        <f>F1573</f>
        <v>29403.66</v>
      </c>
      <c r="I1573" s="99">
        <f>H1573/F1573</f>
        <v>1</v>
      </c>
      <c r="J1573" s="99">
        <f t="shared" si="531"/>
        <v>1</v>
      </c>
      <c r="K1573" s="24">
        <v>29403.66</v>
      </c>
      <c r="L1573" s="24">
        <f t="shared" si="530"/>
        <v>1176.33</v>
      </c>
      <c r="M1573" s="487"/>
    </row>
    <row r="1574" spans="1:13" s="192" customFormat="1" ht="25.5" customHeight="1" outlineLevel="1" x14ac:dyDescent="0.25">
      <c r="A1574" s="743"/>
      <c r="B1574" s="196" t="s">
        <v>23</v>
      </c>
      <c r="C1574" s="376"/>
      <c r="D1574" s="24"/>
      <c r="E1574" s="24"/>
      <c r="F1574" s="24"/>
      <c r="G1574" s="78" t="e">
        <f t="shared" si="536"/>
        <v>#DIV/0!</v>
      </c>
      <c r="H1574" s="24"/>
      <c r="I1574" s="99"/>
      <c r="J1574" s="78" t="e">
        <f t="shared" si="531"/>
        <v>#DIV/0!</v>
      </c>
      <c r="K1574" s="24">
        <f t="shared" si="533"/>
        <v>0</v>
      </c>
      <c r="L1574" s="24">
        <f t="shared" si="530"/>
        <v>0</v>
      </c>
      <c r="M1574" s="487"/>
    </row>
    <row r="1575" spans="1:13" s="4" customFormat="1" ht="66.75" customHeight="1" outlineLevel="1" x14ac:dyDescent="0.25">
      <c r="A1575" s="638" t="s">
        <v>49</v>
      </c>
      <c r="B1575" s="327" t="s">
        <v>1073</v>
      </c>
      <c r="C1575" s="31" t="s">
        <v>139</v>
      </c>
      <c r="D1575" s="29">
        <f>SUM(D1576:D1579)</f>
        <v>86515.09</v>
      </c>
      <c r="E1575" s="29">
        <f>SUM(E1576:E1579)</f>
        <v>86515.09</v>
      </c>
      <c r="F1575" s="29">
        <f>SUM(F1576:F1579)</f>
        <v>81808.59</v>
      </c>
      <c r="G1575" s="162">
        <f>F1575/E1575</f>
        <v>0.95</v>
      </c>
      <c r="H1575" s="29">
        <f>SUM(H1576:H1579)</f>
        <v>81808.59</v>
      </c>
      <c r="I1575" s="162">
        <f t="shared" ref="I1575:I1615" si="537">H1575/E1575</f>
        <v>0.95</v>
      </c>
      <c r="J1575" s="162">
        <f t="shared" si="531"/>
        <v>1</v>
      </c>
      <c r="K1575" s="29">
        <f t="shared" si="533"/>
        <v>86515.09</v>
      </c>
      <c r="L1575" s="30">
        <f t="shared" si="530"/>
        <v>4706.5</v>
      </c>
      <c r="M1575" s="487"/>
    </row>
    <row r="1576" spans="1:13" s="4" customFormat="1" outlineLevel="1" x14ac:dyDescent="0.25">
      <c r="A1576" s="639"/>
      <c r="B1576" s="32" t="s">
        <v>22</v>
      </c>
      <c r="C1576" s="32"/>
      <c r="D1576" s="337">
        <f t="shared" ref="D1576:F1579" si="538">D1581+D1607</f>
        <v>0</v>
      </c>
      <c r="E1576" s="337">
        <f t="shared" si="538"/>
        <v>0</v>
      </c>
      <c r="F1576" s="337">
        <f t="shared" si="538"/>
        <v>0</v>
      </c>
      <c r="G1576" s="100"/>
      <c r="H1576" s="370">
        <f>H1581+H1607</f>
        <v>0</v>
      </c>
      <c r="I1576" s="365">
        <v>0</v>
      </c>
      <c r="J1576" s="365">
        <v>0</v>
      </c>
      <c r="K1576" s="30">
        <f t="shared" si="533"/>
        <v>0</v>
      </c>
      <c r="L1576" s="30">
        <f t="shared" si="530"/>
        <v>0</v>
      </c>
      <c r="M1576" s="487"/>
    </row>
    <row r="1577" spans="1:13" s="4" customFormat="1" outlineLevel="1" x14ac:dyDescent="0.25">
      <c r="A1577" s="639"/>
      <c r="B1577" s="32" t="s">
        <v>21</v>
      </c>
      <c r="C1577" s="32"/>
      <c r="D1577" s="337">
        <f t="shared" si="538"/>
        <v>43678.38</v>
      </c>
      <c r="E1577" s="337">
        <f t="shared" si="538"/>
        <v>43678.38</v>
      </c>
      <c r="F1577" s="337">
        <f t="shared" si="538"/>
        <v>40162.33</v>
      </c>
      <c r="G1577" s="163">
        <f>F1577/E1577</f>
        <v>0.92</v>
      </c>
      <c r="H1577" s="337">
        <f>H1582+H1608</f>
        <v>40162.33</v>
      </c>
      <c r="I1577" s="163">
        <f>H1577/E1577</f>
        <v>0.92</v>
      </c>
      <c r="J1577" s="163">
        <f>H1577/F1577</f>
        <v>1</v>
      </c>
      <c r="K1577" s="30">
        <f>E1577</f>
        <v>43678.38</v>
      </c>
      <c r="L1577" s="30">
        <f t="shared" si="530"/>
        <v>3516.05</v>
      </c>
      <c r="M1577" s="487"/>
    </row>
    <row r="1578" spans="1:13" s="4" customFormat="1" outlineLevel="1" x14ac:dyDescent="0.25">
      <c r="A1578" s="639"/>
      <c r="B1578" s="32" t="s">
        <v>41</v>
      </c>
      <c r="C1578" s="32"/>
      <c r="D1578" s="337">
        <f t="shared" si="538"/>
        <v>42836.71</v>
      </c>
      <c r="E1578" s="337">
        <f t="shared" si="538"/>
        <v>42836.71</v>
      </c>
      <c r="F1578" s="337">
        <f t="shared" si="538"/>
        <v>41646.26</v>
      </c>
      <c r="G1578" s="163">
        <f t="shared" ref="G1578:G1615" si="539">F1578/E1578</f>
        <v>0.97</v>
      </c>
      <c r="H1578" s="337">
        <f>H1583+H1609</f>
        <v>41646.26</v>
      </c>
      <c r="I1578" s="163">
        <f t="shared" si="537"/>
        <v>0.97</v>
      </c>
      <c r="J1578" s="163">
        <f t="shared" si="531"/>
        <v>1</v>
      </c>
      <c r="K1578" s="30">
        <f t="shared" si="533"/>
        <v>42836.71</v>
      </c>
      <c r="L1578" s="30">
        <f t="shared" si="530"/>
        <v>1190.45</v>
      </c>
      <c r="M1578" s="487"/>
    </row>
    <row r="1579" spans="1:13" s="4" customFormat="1" outlineLevel="1" x14ac:dyDescent="0.25">
      <c r="A1579" s="640"/>
      <c r="B1579" s="32" t="s">
        <v>23</v>
      </c>
      <c r="C1579" s="32"/>
      <c r="D1579" s="337">
        <f t="shared" si="538"/>
        <v>0</v>
      </c>
      <c r="E1579" s="337">
        <f t="shared" si="538"/>
        <v>0</v>
      </c>
      <c r="F1579" s="337">
        <f t="shared" si="538"/>
        <v>0</v>
      </c>
      <c r="G1579" s="162"/>
      <c r="H1579" s="370">
        <f>H1584+H1610</f>
        <v>0</v>
      </c>
      <c r="I1579" s="365" t="e">
        <f t="shared" si="537"/>
        <v>#DIV/0!</v>
      </c>
      <c r="J1579" s="365" t="e">
        <f t="shared" si="531"/>
        <v>#DIV/0!</v>
      </c>
      <c r="K1579" s="30">
        <f t="shared" si="533"/>
        <v>0</v>
      </c>
      <c r="L1579" s="30">
        <f t="shared" si="530"/>
        <v>0</v>
      </c>
      <c r="M1579" s="487"/>
    </row>
    <row r="1580" spans="1:13" s="4" customFormat="1" ht="66.75" customHeight="1" outlineLevel="1" x14ac:dyDescent="0.25">
      <c r="A1580" s="652" t="s">
        <v>150</v>
      </c>
      <c r="B1580" s="34" t="s">
        <v>144</v>
      </c>
      <c r="C1580" s="34" t="s">
        <v>212</v>
      </c>
      <c r="D1580" s="50">
        <f>SUM(D1581:D1584)</f>
        <v>69999.990000000005</v>
      </c>
      <c r="E1580" s="50">
        <f t="shared" ref="E1580:F1580" si="540">SUM(E1581:E1584)</f>
        <v>69999.990000000005</v>
      </c>
      <c r="F1580" s="50">
        <f t="shared" si="540"/>
        <v>68680.36</v>
      </c>
      <c r="G1580" s="157">
        <f t="shared" si="539"/>
        <v>0.98</v>
      </c>
      <c r="H1580" s="50">
        <f>SUM(H1581:H1584)</f>
        <v>68680.36</v>
      </c>
      <c r="I1580" s="157">
        <f t="shared" si="537"/>
        <v>0.98</v>
      </c>
      <c r="J1580" s="159">
        <f t="shared" si="531"/>
        <v>1</v>
      </c>
      <c r="K1580" s="50">
        <f t="shared" si="533"/>
        <v>69999.990000000005</v>
      </c>
      <c r="L1580" s="24">
        <f t="shared" si="530"/>
        <v>1319.63</v>
      </c>
      <c r="M1580" s="487"/>
    </row>
    <row r="1581" spans="1:13" s="4" customFormat="1" outlineLevel="1" x14ac:dyDescent="0.25">
      <c r="A1581" s="653"/>
      <c r="B1581" s="381" t="s">
        <v>22</v>
      </c>
      <c r="C1581" s="381"/>
      <c r="D1581" s="114">
        <f>D1586+D1591+D1596+D1601</f>
        <v>0</v>
      </c>
      <c r="E1581" s="114">
        <f>E1586+E1591+E1596+E1601</f>
        <v>0</v>
      </c>
      <c r="F1581" s="114">
        <f>F1586+F1591+F1596+F1601</f>
        <v>0</v>
      </c>
      <c r="G1581" s="157"/>
      <c r="H1581" s="114">
        <f t="shared" ref="H1581" si="541">H1586+H1591+H1596+H1601</f>
        <v>0</v>
      </c>
      <c r="I1581" s="160" t="e">
        <f t="shared" si="537"/>
        <v>#DIV/0!</v>
      </c>
      <c r="J1581" s="160" t="e">
        <f t="shared" si="531"/>
        <v>#DIV/0!</v>
      </c>
      <c r="K1581" s="24">
        <f t="shared" si="533"/>
        <v>0</v>
      </c>
      <c r="L1581" s="24">
        <f t="shared" si="530"/>
        <v>0</v>
      </c>
      <c r="M1581" s="487"/>
    </row>
    <row r="1582" spans="1:13" s="4" customFormat="1" outlineLevel="1" x14ac:dyDescent="0.25">
      <c r="A1582" s="653"/>
      <c r="B1582" s="381" t="s">
        <v>21</v>
      </c>
      <c r="C1582" s="381"/>
      <c r="D1582" s="24">
        <f>D1587+D1592+D1597+D1602</f>
        <v>27163.279999999999</v>
      </c>
      <c r="E1582" s="24">
        <f t="shared" ref="D1582:F1584" si="542">E1587+E1592+E1597+E1602</f>
        <v>27163.279999999999</v>
      </c>
      <c r="F1582" s="24">
        <f t="shared" si="542"/>
        <v>27034.1</v>
      </c>
      <c r="G1582" s="157">
        <f t="shared" si="539"/>
        <v>1</v>
      </c>
      <c r="H1582" s="24">
        <f>H1587+H1592+H1597+H1602</f>
        <v>27034.1</v>
      </c>
      <c r="I1582" s="157">
        <f t="shared" si="537"/>
        <v>1</v>
      </c>
      <c r="J1582" s="157">
        <f t="shared" si="531"/>
        <v>1</v>
      </c>
      <c r="K1582" s="24">
        <f t="shared" si="533"/>
        <v>27163.279999999999</v>
      </c>
      <c r="L1582" s="24">
        <f t="shared" si="530"/>
        <v>129.18</v>
      </c>
      <c r="M1582" s="487"/>
    </row>
    <row r="1583" spans="1:13" s="4" customFormat="1" outlineLevel="1" x14ac:dyDescent="0.25">
      <c r="A1583" s="653"/>
      <c r="B1583" s="381" t="s">
        <v>145</v>
      </c>
      <c r="C1583" s="381"/>
      <c r="D1583" s="24">
        <f t="shared" si="542"/>
        <v>42836.71</v>
      </c>
      <c r="E1583" s="24">
        <f t="shared" si="542"/>
        <v>42836.71</v>
      </c>
      <c r="F1583" s="24">
        <f t="shared" si="542"/>
        <v>41646.26</v>
      </c>
      <c r="G1583" s="157">
        <f t="shared" si="539"/>
        <v>0.97</v>
      </c>
      <c r="H1583" s="24">
        <f t="shared" ref="H1583:H1584" si="543">H1588+H1593+H1598+H1603</f>
        <v>41646.26</v>
      </c>
      <c r="I1583" s="157">
        <f t="shared" si="537"/>
        <v>0.97</v>
      </c>
      <c r="J1583" s="157">
        <f t="shared" si="531"/>
        <v>1</v>
      </c>
      <c r="K1583" s="24">
        <f t="shared" si="533"/>
        <v>42836.71</v>
      </c>
      <c r="L1583" s="24">
        <f t="shared" si="530"/>
        <v>1190.45</v>
      </c>
      <c r="M1583" s="487"/>
    </row>
    <row r="1584" spans="1:13" s="4" customFormat="1" outlineLevel="1" x14ac:dyDescent="0.25">
      <c r="A1584" s="654"/>
      <c r="B1584" s="381" t="s">
        <v>23</v>
      </c>
      <c r="C1584" s="381"/>
      <c r="D1584" s="24">
        <f t="shared" si="542"/>
        <v>0</v>
      </c>
      <c r="E1584" s="24">
        <f t="shared" si="542"/>
        <v>0</v>
      </c>
      <c r="F1584" s="24">
        <f t="shared" si="542"/>
        <v>0</v>
      </c>
      <c r="G1584" s="156"/>
      <c r="H1584" s="24">
        <f t="shared" si="543"/>
        <v>0</v>
      </c>
      <c r="I1584" s="160" t="e">
        <f t="shared" si="537"/>
        <v>#DIV/0!</v>
      </c>
      <c r="J1584" s="157"/>
      <c r="K1584" s="24">
        <f t="shared" si="533"/>
        <v>0</v>
      </c>
      <c r="L1584" s="24">
        <f t="shared" si="530"/>
        <v>0</v>
      </c>
      <c r="M1584" s="487"/>
    </row>
    <row r="1585" spans="1:13" s="4" customFormat="1" ht="163.5" customHeight="1" outlineLevel="1" x14ac:dyDescent="0.25">
      <c r="A1585" s="652" t="s">
        <v>151</v>
      </c>
      <c r="B1585" s="34" t="s">
        <v>146</v>
      </c>
      <c r="C1585" s="34" t="s">
        <v>212</v>
      </c>
      <c r="D1585" s="50">
        <f>SUM(D1586:D1589)</f>
        <v>675</v>
      </c>
      <c r="E1585" s="50">
        <f>E1586+E1587+E1588+E1589</f>
        <v>675</v>
      </c>
      <c r="F1585" s="50">
        <f t="shared" ref="F1585" si="544">SUM(F1586:F1589)</f>
        <v>675</v>
      </c>
      <c r="G1585" s="159">
        <f t="shared" si="539"/>
        <v>1</v>
      </c>
      <c r="H1585" s="50">
        <f>SUM(H1586:H1589)</f>
        <v>675</v>
      </c>
      <c r="I1585" s="159">
        <f t="shared" si="537"/>
        <v>1</v>
      </c>
      <c r="J1585" s="159">
        <f t="shared" si="531"/>
        <v>1</v>
      </c>
      <c r="K1585" s="50">
        <f t="shared" si="533"/>
        <v>675</v>
      </c>
      <c r="L1585" s="24">
        <f t="shared" si="530"/>
        <v>0</v>
      </c>
      <c r="M1585" s="514" t="s">
        <v>1420</v>
      </c>
    </row>
    <row r="1586" spans="1:13" s="4" customFormat="1" outlineLevel="2" x14ac:dyDescent="0.25">
      <c r="A1586" s="653"/>
      <c r="B1586" s="381" t="s">
        <v>22</v>
      </c>
      <c r="C1586" s="381"/>
      <c r="D1586" s="379"/>
      <c r="E1586" s="379"/>
      <c r="F1586" s="382"/>
      <c r="G1586" s="157"/>
      <c r="H1586" s="24"/>
      <c r="I1586" s="160" t="e">
        <f t="shared" si="537"/>
        <v>#DIV/0!</v>
      </c>
      <c r="J1586" s="160"/>
      <c r="K1586" s="24">
        <f t="shared" si="533"/>
        <v>0</v>
      </c>
      <c r="L1586" s="24">
        <f t="shared" si="530"/>
        <v>0</v>
      </c>
      <c r="M1586" s="514"/>
    </row>
    <row r="1587" spans="1:13" s="4" customFormat="1" outlineLevel="2" x14ac:dyDescent="0.25">
      <c r="A1587" s="653"/>
      <c r="B1587" s="381" t="s">
        <v>21</v>
      </c>
      <c r="C1587" s="381"/>
      <c r="D1587" s="36">
        <v>555</v>
      </c>
      <c r="E1587" s="36">
        <v>555</v>
      </c>
      <c r="F1587" s="36">
        <v>555</v>
      </c>
      <c r="G1587" s="308">
        <f t="shared" si="539"/>
        <v>1</v>
      </c>
      <c r="H1587" s="36">
        <v>555</v>
      </c>
      <c r="I1587" s="308">
        <f t="shared" si="537"/>
        <v>1</v>
      </c>
      <c r="J1587" s="308">
        <f t="shared" si="531"/>
        <v>1</v>
      </c>
      <c r="K1587" s="36">
        <f t="shared" si="533"/>
        <v>555</v>
      </c>
      <c r="L1587" s="24">
        <f t="shared" si="530"/>
        <v>0</v>
      </c>
      <c r="M1587" s="514"/>
    </row>
    <row r="1588" spans="1:13" s="4" customFormat="1" outlineLevel="2" x14ac:dyDescent="0.25">
      <c r="A1588" s="653"/>
      <c r="B1588" s="381" t="s">
        <v>145</v>
      </c>
      <c r="C1588" s="381"/>
      <c r="D1588" s="36">
        <v>120</v>
      </c>
      <c r="E1588" s="36">
        <v>120</v>
      </c>
      <c r="F1588" s="36">
        <v>120</v>
      </c>
      <c r="G1588" s="308">
        <f t="shared" si="539"/>
        <v>1</v>
      </c>
      <c r="H1588" s="36">
        <v>120</v>
      </c>
      <c r="I1588" s="308">
        <f t="shared" si="537"/>
        <v>1</v>
      </c>
      <c r="J1588" s="308">
        <f t="shared" si="531"/>
        <v>1</v>
      </c>
      <c r="K1588" s="36">
        <f t="shared" si="533"/>
        <v>120</v>
      </c>
      <c r="L1588" s="24">
        <f t="shared" si="530"/>
        <v>0</v>
      </c>
      <c r="M1588" s="514"/>
    </row>
    <row r="1589" spans="1:13" s="4" customFormat="1" outlineLevel="2" x14ac:dyDescent="0.25">
      <c r="A1589" s="654"/>
      <c r="B1589" s="381" t="s">
        <v>23</v>
      </c>
      <c r="C1589" s="381"/>
      <c r="D1589" s="379"/>
      <c r="E1589" s="379"/>
      <c r="F1589" s="382"/>
      <c r="G1589" s="156"/>
      <c r="H1589" s="24"/>
      <c r="I1589" s="160" t="e">
        <f t="shared" si="537"/>
        <v>#DIV/0!</v>
      </c>
      <c r="J1589" s="157"/>
      <c r="K1589" s="24">
        <f t="shared" si="533"/>
        <v>0</v>
      </c>
      <c r="L1589" s="24">
        <f t="shared" si="530"/>
        <v>0</v>
      </c>
      <c r="M1589" s="514"/>
    </row>
    <row r="1590" spans="1:13" s="4" customFormat="1" ht="243.75" customHeight="1" outlineLevel="2" x14ac:dyDescent="0.25">
      <c r="A1590" s="652" t="s">
        <v>159</v>
      </c>
      <c r="B1590" s="34" t="s">
        <v>147</v>
      </c>
      <c r="C1590" s="34" t="s">
        <v>212</v>
      </c>
      <c r="D1590" s="50">
        <f>SUM(D1591:D1594)</f>
        <v>2224.8000000000002</v>
      </c>
      <c r="E1590" s="50">
        <f t="shared" ref="E1590:H1590" si="545">SUM(E1591:E1594)</f>
        <v>2224.8000000000002</v>
      </c>
      <c r="F1590" s="50">
        <f t="shared" si="545"/>
        <v>2224.8000000000002</v>
      </c>
      <c r="G1590" s="159">
        <f t="shared" si="539"/>
        <v>1</v>
      </c>
      <c r="H1590" s="50">
        <f t="shared" si="545"/>
        <v>2224.8000000000002</v>
      </c>
      <c r="I1590" s="159">
        <f t="shared" si="537"/>
        <v>1</v>
      </c>
      <c r="J1590" s="159">
        <f t="shared" si="531"/>
        <v>1</v>
      </c>
      <c r="K1590" s="36">
        <v>2224.8000000000002</v>
      </c>
      <c r="L1590" s="24">
        <f t="shared" si="530"/>
        <v>0</v>
      </c>
      <c r="M1590" s="484" t="s">
        <v>1151</v>
      </c>
    </row>
    <row r="1591" spans="1:13" s="4" customFormat="1" outlineLevel="2" x14ac:dyDescent="0.25">
      <c r="A1591" s="653"/>
      <c r="B1591" s="381" t="s">
        <v>22</v>
      </c>
      <c r="C1591" s="381"/>
      <c r="D1591" s="379"/>
      <c r="E1591" s="379"/>
      <c r="F1591" s="379"/>
      <c r="G1591" s="160" t="e">
        <f t="shared" si="539"/>
        <v>#DIV/0!</v>
      </c>
      <c r="H1591" s="379"/>
      <c r="I1591" s="160" t="e">
        <f t="shared" si="537"/>
        <v>#DIV/0!</v>
      </c>
      <c r="J1591" s="157"/>
      <c r="K1591" s="24">
        <f t="shared" si="533"/>
        <v>0</v>
      </c>
      <c r="L1591" s="24">
        <f t="shared" si="530"/>
        <v>0</v>
      </c>
      <c r="M1591" s="485"/>
    </row>
    <row r="1592" spans="1:13" s="4" customFormat="1" outlineLevel="2" x14ac:dyDescent="0.25">
      <c r="A1592" s="653"/>
      <c r="B1592" s="381" t="s">
        <v>21</v>
      </c>
      <c r="C1592" s="381"/>
      <c r="D1592" s="364">
        <v>0</v>
      </c>
      <c r="E1592" s="364">
        <v>0</v>
      </c>
      <c r="F1592" s="380"/>
      <c r="G1592" s="386">
        <v>0</v>
      </c>
      <c r="H1592" s="380">
        <v>0</v>
      </c>
      <c r="I1592" s="387" t="e">
        <f t="shared" si="537"/>
        <v>#DIV/0!</v>
      </c>
      <c r="J1592" s="308"/>
      <c r="K1592" s="36">
        <v>0</v>
      </c>
      <c r="L1592" s="24">
        <f t="shared" si="530"/>
        <v>0</v>
      </c>
      <c r="M1592" s="485"/>
    </row>
    <row r="1593" spans="1:13" s="4" customFormat="1" outlineLevel="2" x14ac:dyDescent="0.25">
      <c r="A1593" s="653"/>
      <c r="B1593" s="381" t="s">
        <v>145</v>
      </c>
      <c r="C1593" s="381"/>
      <c r="D1593" s="364">
        <v>2224.8000000000002</v>
      </c>
      <c r="E1593" s="364">
        <v>2224.8000000000002</v>
      </c>
      <c r="F1593" s="364">
        <v>2224.8000000000002</v>
      </c>
      <c r="G1593" s="308">
        <f t="shared" si="539"/>
        <v>1</v>
      </c>
      <c r="H1593" s="364">
        <f>F1593</f>
        <v>2224.8000000000002</v>
      </c>
      <c r="I1593" s="308">
        <f t="shared" si="537"/>
        <v>1</v>
      </c>
      <c r="J1593" s="308">
        <f t="shared" si="531"/>
        <v>1</v>
      </c>
      <c r="K1593" s="36">
        <v>2224.8000000000002</v>
      </c>
      <c r="L1593" s="24">
        <f t="shared" si="530"/>
        <v>0</v>
      </c>
      <c r="M1593" s="485"/>
    </row>
    <row r="1594" spans="1:13" s="4" customFormat="1" outlineLevel="2" x14ac:dyDescent="0.25">
      <c r="A1594" s="654"/>
      <c r="B1594" s="381" t="s">
        <v>23</v>
      </c>
      <c r="C1594" s="381"/>
      <c r="D1594" s="379"/>
      <c r="E1594" s="379"/>
      <c r="F1594" s="379"/>
      <c r="G1594" s="160" t="e">
        <f t="shared" si="539"/>
        <v>#DIV/0!</v>
      </c>
      <c r="H1594" s="379"/>
      <c r="I1594" s="160" t="e">
        <f t="shared" si="537"/>
        <v>#DIV/0!</v>
      </c>
      <c r="J1594" s="157"/>
      <c r="K1594" s="24">
        <f t="shared" si="533"/>
        <v>0</v>
      </c>
      <c r="L1594" s="24">
        <f t="shared" si="530"/>
        <v>0</v>
      </c>
      <c r="M1594" s="486"/>
    </row>
    <row r="1595" spans="1:13" s="4" customFormat="1" ht="176.25" customHeight="1" outlineLevel="2" x14ac:dyDescent="0.25">
      <c r="A1595" s="652" t="s">
        <v>160</v>
      </c>
      <c r="B1595" s="34" t="s">
        <v>148</v>
      </c>
      <c r="C1595" s="34" t="s">
        <v>212</v>
      </c>
      <c r="D1595" s="50">
        <f>SUM(D1596:D1599)</f>
        <v>12906.61</v>
      </c>
      <c r="E1595" s="50">
        <f t="shared" ref="E1595:H1595" si="546">SUM(E1596:E1599)</f>
        <v>12906.61</v>
      </c>
      <c r="F1595" s="50">
        <f t="shared" si="546"/>
        <v>12636.06</v>
      </c>
      <c r="G1595" s="159">
        <f t="shared" si="539"/>
        <v>0.98</v>
      </c>
      <c r="H1595" s="50">
        <f t="shared" si="546"/>
        <v>12636.06</v>
      </c>
      <c r="I1595" s="157">
        <f t="shared" si="537"/>
        <v>0.98</v>
      </c>
      <c r="J1595" s="159">
        <f t="shared" si="531"/>
        <v>1</v>
      </c>
      <c r="K1595" s="50">
        <f t="shared" si="533"/>
        <v>12906.61</v>
      </c>
      <c r="L1595" s="24">
        <f t="shared" si="530"/>
        <v>270.55</v>
      </c>
      <c r="M1595" s="484" t="s">
        <v>1327</v>
      </c>
    </row>
    <row r="1596" spans="1:13" s="4" customFormat="1" outlineLevel="2" x14ac:dyDescent="0.25">
      <c r="A1596" s="653"/>
      <c r="B1596" s="381" t="s">
        <v>22</v>
      </c>
      <c r="C1596" s="381"/>
      <c r="D1596" s="382"/>
      <c r="E1596" s="382"/>
      <c r="F1596" s="382"/>
      <c r="G1596" s="157"/>
      <c r="H1596" s="379"/>
      <c r="I1596" s="160" t="e">
        <f t="shared" si="537"/>
        <v>#DIV/0!</v>
      </c>
      <c r="J1596" s="160" t="e">
        <f t="shared" si="531"/>
        <v>#DIV/0!</v>
      </c>
      <c r="K1596" s="24">
        <f t="shared" si="533"/>
        <v>0</v>
      </c>
      <c r="L1596" s="24">
        <f t="shared" si="530"/>
        <v>0</v>
      </c>
      <c r="M1596" s="485"/>
    </row>
    <row r="1597" spans="1:13" s="4" customFormat="1" outlineLevel="2" x14ac:dyDescent="0.25">
      <c r="A1597" s="653"/>
      <c r="B1597" s="381" t="s">
        <v>21</v>
      </c>
      <c r="C1597" s="381"/>
      <c r="D1597" s="364">
        <v>10471.18</v>
      </c>
      <c r="E1597" s="364">
        <v>10471.18</v>
      </c>
      <c r="F1597" s="364">
        <v>10342</v>
      </c>
      <c r="G1597" s="308">
        <f t="shared" si="539"/>
        <v>0.99</v>
      </c>
      <c r="H1597" s="364">
        <f>F1597</f>
        <v>10342</v>
      </c>
      <c r="I1597" s="308">
        <f t="shared" si="537"/>
        <v>0.99</v>
      </c>
      <c r="J1597" s="308">
        <f t="shared" si="531"/>
        <v>1</v>
      </c>
      <c r="K1597" s="36">
        <f t="shared" si="533"/>
        <v>10471.18</v>
      </c>
      <c r="L1597" s="24">
        <f t="shared" si="530"/>
        <v>129.18</v>
      </c>
      <c r="M1597" s="485"/>
    </row>
    <row r="1598" spans="1:13" s="4" customFormat="1" outlineLevel="2" x14ac:dyDescent="0.25">
      <c r="A1598" s="653"/>
      <c r="B1598" s="381" t="s">
        <v>145</v>
      </c>
      <c r="C1598" s="381"/>
      <c r="D1598" s="364">
        <v>2435.4299999999998</v>
      </c>
      <c r="E1598" s="364">
        <v>2435.4299999999998</v>
      </c>
      <c r="F1598" s="228">
        <v>2294.06</v>
      </c>
      <c r="G1598" s="308">
        <f t="shared" si="539"/>
        <v>0.94</v>
      </c>
      <c r="H1598" s="364">
        <f>F1598</f>
        <v>2294.06</v>
      </c>
      <c r="I1598" s="308">
        <f t="shared" si="537"/>
        <v>0.94</v>
      </c>
      <c r="J1598" s="308">
        <f t="shared" si="531"/>
        <v>1</v>
      </c>
      <c r="K1598" s="36">
        <f t="shared" si="533"/>
        <v>2435.4299999999998</v>
      </c>
      <c r="L1598" s="24">
        <f t="shared" si="530"/>
        <v>141.37</v>
      </c>
      <c r="M1598" s="485"/>
    </row>
    <row r="1599" spans="1:13" s="4" customFormat="1" outlineLevel="2" x14ac:dyDescent="0.25">
      <c r="A1599" s="654"/>
      <c r="B1599" s="381" t="s">
        <v>23</v>
      </c>
      <c r="C1599" s="381"/>
      <c r="D1599" s="379"/>
      <c r="E1599" s="379"/>
      <c r="F1599" s="379"/>
      <c r="G1599" s="156"/>
      <c r="H1599" s="379"/>
      <c r="I1599" s="160" t="e">
        <f t="shared" si="537"/>
        <v>#DIV/0!</v>
      </c>
      <c r="J1599" s="160" t="e">
        <f t="shared" si="531"/>
        <v>#DIV/0!</v>
      </c>
      <c r="K1599" s="24">
        <f t="shared" si="533"/>
        <v>0</v>
      </c>
      <c r="L1599" s="24">
        <f t="shared" si="530"/>
        <v>0</v>
      </c>
      <c r="M1599" s="486"/>
    </row>
    <row r="1600" spans="1:13" s="4" customFormat="1" ht="281.25" outlineLevel="2" x14ac:dyDescent="0.25">
      <c r="A1600" s="652" t="s">
        <v>161</v>
      </c>
      <c r="B1600" s="34" t="s">
        <v>1074</v>
      </c>
      <c r="C1600" s="34" t="s">
        <v>212</v>
      </c>
      <c r="D1600" s="50">
        <f>SUM(D1601:D1604)</f>
        <v>54193.58</v>
      </c>
      <c r="E1600" s="50">
        <f t="shared" ref="E1600:F1600" si="547">SUM(E1601:E1604)</f>
        <v>54193.58</v>
      </c>
      <c r="F1600" s="50">
        <f t="shared" si="547"/>
        <v>53144.5</v>
      </c>
      <c r="G1600" s="159">
        <f t="shared" si="539"/>
        <v>0.98</v>
      </c>
      <c r="H1600" s="50">
        <f>SUM(H1601:H1604)</f>
        <v>53144.5</v>
      </c>
      <c r="I1600" s="159">
        <f t="shared" si="537"/>
        <v>0.98</v>
      </c>
      <c r="J1600" s="159">
        <f t="shared" si="531"/>
        <v>1</v>
      </c>
      <c r="K1600" s="50">
        <f t="shared" si="533"/>
        <v>54193.58</v>
      </c>
      <c r="L1600" s="24">
        <f t="shared" si="530"/>
        <v>1049.08</v>
      </c>
      <c r="M1600" s="600" t="s">
        <v>1421</v>
      </c>
    </row>
    <row r="1601" spans="1:13" s="4" customFormat="1" outlineLevel="2" x14ac:dyDescent="0.25">
      <c r="A1601" s="653"/>
      <c r="B1601" s="399" t="s">
        <v>22</v>
      </c>
      <c r="C1601" s="381"/>
      <c r="D1601" s="382"/>
      <c r="E1601" s="382"/>
      <c r="F1601" s="382"/>
      <c r="G1601" s="157"/>
      <c r="H1601" s="379"/>
      <c r="I1601" s="160" t="e">
        <f t="shared" si="537"/>
        <v>#DIV/0!</v>
      </c>
      <c r="J1601" s="157"/>
      <c r="K1601" s="24">
        <f t="shared" si="533"/>
        <v>0</v>
      </c>
      <c r="L1601" s="24">
        <f t="shared" si="530"/>
        <v>0</v>
      </c>
      <c r="M1601" s="601"/>
    </row>
    <row r="1602" spans="1:13" s="4" customFormat="1" outlineLevel="2" x14ac:dyDescent="0.25">
      <c r="A1602" s="653"/>
      <c r="B1602" s="399" t="s">
        <v>21</v>
      </c>
      <c r="C1602" s="381"/>
      <c r="D1602" s="36">
        <v>16137.1</v>
      </c>
      <c r="E1602" s="36">
        <v>16137.1</v>
      </c>
      <c r="F1602" s="36">
        <v>16137.1</v>
      </c>
      <c r="G1602" s="308">
        <f t="shared" si="539"/>
        <v>1</v>
      </c>
      <c r="H1602" s="36">
        <f>F1602</f>
        <v>16137.1</v>
      </c>
      <c r="I1602" s="308">
        <f>H1602/E1602</f>
        <v>1</v>
      </c>
      <c r="J1602" s="308">
        <f t="shared" si="531"/>
        <v>1</v>
      </c>
      <c r="K1602" s="36">
        <v>16137.1</v>
      </c>
      <c r="L1602" s="24">
        <f t="shared" si="530"/>
        <v>0</v>
      </c>
      <c r="M1602" s="601"/>
    </row>
    <row r="1603" spans="1:13" s="4" customFormat="1" outlineLevel="2" x14ac:dyDescent="0.25">
      <c r="A1603" s="653"/>
      <c r="B1603" s="399" t="s">
        <v>145</v>
      </c>
      <c r="C1603" s="381"/>
      <c r="D1603" s="36">
        <v>38056.480000000003</v>
      </c>
      <c r="E1603" s="36">
        <v>38056.480000000003</v>
      </c>
      <c r="F1603" s="36">
        <v>37007.4</v>
      </c>
      <c r="G1603" s="308">
        <f t="shared" si="539"/>
        <v>0.97</v>
      </c>
      <c r="H1603" s="36">
        <f>F1603</f>
        <v>37007.4</v>
      </c>
      <c r="I1603" s="308">
        <f t="shared" si="537"/>
        <v>0.97</v>
      </c>
      <c r="J1603" s="308">
        <f t="shared" si="531"/>
        <v>1</v>
      </c>
      <c r="K1603" s="36">
        <v>37007.4</v>
      </c>
      <c r="L1603" s="24">
        <f t="shared" si="530"/>
        <v>1049.08</v>
      </c>
      <c r="M1603" s="601" t="s">
        <v>1422</v>
      </c>
    </row>
    <row r="1604" spans="1:13" s="4" customFormat="1" outlineLevel="2" x14ac:dyDescent="0.25">
      <c r="A1604" s="654"/>
      <c r="B1604" s="399" t="s">
        <v>23</v>
      </c>
      <c r="C1604" s="381"/>
      <c r="D1604" s="379"/>
      <c r="E1604" s="379"/>
      <c r="F1604" s="379"/>
      <c r="G1604" s="157"/>
      <c r="H1604" s="379"/>
      <c r="I1604" s="160" t="e">
        <f t="shared" si="537"/>
        <v>#DIV/0!</v>
      </c>
      <c r="J1604" s="160" t="e">
        <f t="shared" si="531"/>
        <v>#DIV/0!</v>
      </c>
      <c r="K1604" s="24">
        <f t="shared" ref="K1604:K1615" si="548">E1604</f>
        <v>0</v>
      </c>
      <c r="L1604" s="24">
        <f t="shared" si="530"/>
        <v>0</v>
      </c>
      <c r="M1604" s="602"/>
    </row>
    <row r="1605" spans="1:13" s="4" customFormat="1" ht="66.75" hidden="1" customHeight="1" outlineLevel="2" x14ac:dyDescent="0.25">
      <c r="A1605" s="744" t="s">
        <v>162</v>
      </c>
      <c r="B1605" s="34"/>
      <c r="C1605" s="34"/>
      <c r="D1605" s="50"/>
      <c r="E1605" s="50"/>
      <c r="F1605" s="50"/>
      <c r="G1605" s="157"/>
      <c r="H1605" s="50"/>
      <c r="I1605" s="159"/>
      <c r="J1605" s="159"/>
      <c r="K1605" s="50"/>
      <c r="L1605" s="24">
        <f t="shared" si="530"/>
        <v>0</v>
      </c>
      <c r="M1605" s="487"/>
    </row>
    <row r="1606" spans="1:13" s="4" customFormat="1" ht="56.25" outlineLevel="2" x14ac:dyDescent="0.25">
      <c r="A1606" s="745"/>
      <c r="B1606" s="381" t="s">
        <v>820</v>
      </c>
      <c r="C1606" s="381" t="s">
        <v>212</v>
      </c>
      <c r="D1606" s="114">
        <f>SUM(D1607:D1610)</f>
        <v>16515.099999999999</v>
      </c>
      <c r="E1606" s="114">
        <f t="shared" ref="E1606" si="549">SUM(E1607:E1610)</f>
        <v>16515.099999999999</v>
      </c>
      <c r="F1606" s="114">
        <f>SUM(F1607:F1610)</f>
        <v>13128.23</v>
      </c>
      <c r="G1606" s="157">
        <f t="shared" si="539"/>
        <v>0.79</v>
      </c>
      <c r="H1606" s="379">
        <f>SUM(H1607:H1610)</f>
        <v>13128.23</v>
      </c>
      <c r="I1606" s="160">
        <f t="shared" si="537"/>
        <v>0.79</v>
      </c>
      <c r="J1606" s="160">
        <f t="shared" si="531"/>
        <v>1</v>
      </c>
      <c r="K1606" s="24">
        <v>13128.23</v>
      </c>
      <c r="L1606" s="24">
        <f t="shared" si="530"/>
        <v>3386.87</v>
      </c>
      <c r="M1606" s="487"/>
    </row>
    <row r="1607" spans="1:13" s="4" customFormat="1" outlineLevel="2" x14ac:dyDescent="0.25">
      <c r="A1607" s="745"/>
      <c r="B1607" s="381" t="s">
        <v>22</v>
      </c>
      <c r="C1607" s="381"/>
      <c r="D1607" s="114">
        <f>D1612</f>
        <v>0</v>
      </c>
      <c r="E1607" s="114">
        <f>E1612</f>
        <v>0</v>
      </c>
      <c r="F1607" s="114">
        <f>F1612</f>
        <v>0</v>
      </c>
      <c r="G1607" s="157"/>
      <c r="H1607" s="114"/>
      <c r="I1607" s="160" t="e">
        <f t="shared" si="537"/>
        <v>#DIV/0!</v>
      </c>
      <c r="J1607" s="160" t="e">
        <f t="shared" si="531"/>
        <v>#DIV/0!</v>
      </c>
      <c r="K1607" s="24">
        <f t="shared" si="548"/>
        <v>0</v>
      </c>
      <c r="L1607" s="24">
        <f t="shared" si="530"/>
        <v>0</v>
      </c>
      <c r="M1607" s="487"/>
    </row>
    <row r="1608" spans="1:13" s="4" customFormat="1" outlineLevel="2" x14ac:dyDescent="0.25">
      <c r="A1608" s="745"/>
      <c r="B1608" s="381" t="s">
        <v>21</v>
      </c>
      <c r="C1608" s="381"/>
      <c r="D1608" s="114">
        <f t="shared" ref="D1608:F1610" si="550">D1613</f>
        <v>16515.099999999999</v>
      </c>
      <c r="E1608" s="114">
        <f t="shared" si="550"/>
        <v>16515.099999999999</v>
      </c>
      <c r="F1608" s="114">
        <v>13128.23</v>
      </c>
      <c r="G1608" s="156">
        <f t="shared" si="539"/>
        <v>0.79</v>
      </c>
      <c r="H1608" s="114">
        <v>13128.23</v>
      </c>
      <c r="I1608" s="160">
        <f t="shared" si="537"/>
        <v>0.79</v>
      </c>
      <c r="J1608" s="157">
        <f t="shared" si="531"/>
        <v>1</v>
      </c>
      <c r="K1608" s="24">
        <v>13128.23</v>
      </c>
      <c r="L1608" s="24">
        <f t="shared" si="530"/>
        <v>3386.87</v>
      </c>
      <c r="M1608" s="487"/>
    </row>
    <row r="1609" spans="1:13" s="4" customFormat="1" outlineLevel="2" x14ac:dyDescent="0.25">
      <c r="A1609" s="745"/>
      <c r="B1609" s="381" t="s">
        <v>41</v>
      </c>
      <c r="C1609" s="381"/>
      <c r="D1609" s="114">
        <f>D1614</f>
        <v>0</v>
      </c>
      <c r="E1609" s="114">
        <f t="shared" si="550"/>
        <v>0</v>
      </c>
      <c r="F1609" s="114">
        <f t="shared" si="550"/>
        <v>0</v>
      </c>
      <c r="G1609" s="156"/>
      <c r="H1609" s="382"/>
      <c r="I1609" s="160" t="e">
        <f t="shared" si="537"/>
        <v>#DIV/0!</v>
      </c>
      <c r="J1609" s="157"/>
      <c r="K1609" s="24">
        <f t="shared" si="548"/>
        <v>0</v>
      </c>
      <c r="L1609" s="24">
        <f t="shared" si="530"/>
        <v>0</v>
      </c>
      <c r="M1609" s="487"/>
    </row>
    <row r="1610" spans="1:13" s="4" customFormat="1" outlineLevel="2" x14ac:dyDescent="0.25">
      <c r="A1610" s="746"/>
      <c r="B1610" s="34" t="s">
        <v>23</v>
      </c>
      <c r="C1610" s="34"/>
      <c r="D1610" s="50">
        <f t="shared" si="550"/>
        <v>0</v>
      </c>
      <c r="E1610" s="50">
        <f t="shared" si="550"/>
        <v>0</v>
      </c>
      <c r="F1610" s="50">
        <f t="shared" si="550"/>
        <v>0</v>
      </c>
      <c r="G1610" s="159"/>
      <c r="H1610" s="50"/>
      <c r="I1610" s="458"/>
      <c r="J1610" s="458"/>
      <c r="K1610" s="459"/>
      <c r="L1610" s="24">
        <f t="shared" si="530"/>
        <v>0</v>
      </c>
      <c r="M1610" s="484"/>
    </row>
    <row r="1611" spans="1:13" s="4" customFormat="1" ht="262.5" outlineLevel="2" x14ac:dyDescent="0.25">
      <c r="A1611" s="698" t="s">
        <v>163</v>
      </c>
      <c r="B1611" s="381" t="s">
        <v>149</v>
      </c>
      <c r="C1611" s="381" t="s">
        <v>212</v>
      </c>
      <c r="D1611" s="379">
        <f>SUM(D1612:D1615)</f>
        <v>16515.099999999999</v>
      </c>
      <c r="E1611" s="379">
        <f t="shared" ref="E1611:H1611" si="551">SUM(E1612:E1615)</f>
        <v>16515.099999999999</v>
      </c>
      <c r="F1611" s="379">
        <f t="shared" si="551"/>
        <v>13128.23</v>
      </c>
      <c r="G1611" s="156">
        <f t="shared" si="539"/>
        <v>0.79</v>
      </c>
      <c r="H1611" s="382">
        <f t="shared" si="551"/>
        <v>13128.23</v>
      </c>
      <c r="I1611" s="160">
        <f t="shared" si="537"/>
        <v>0.79</v>
      </c>
      <c r="J1611" s="160">
        <f t="shared" si="531"/>
        <v>1</v>
      </c>
      <c r="K1611" s="24">
        <f t="shared" si="548"/>
        <v>16515.099999999999</v>
      </c>
      <c r="L1611" s="24">
        <f t="shared" si="530"/>
        <v>3386.87</v>
      </c>
      <c r="M1611" s="485" t="s">
        <v>1328</v>
      </c>
    </row>
    <row r="1612" spans="1:13" s="4" customFormat="1" outlineLevel="2" x14ac:dyDescent="0.25">
      <c r="A1612" s="699"/>
      <c r="B1612" s="381" t="s">
        <v>22</v>
      </c>
      <c r="C1612" s="381"/>
      <c r="D1612" s="36"/>
      <c r="E1612" s="36"/>
      <c r="F1612" s="36"/>
      <c r="G1612" s="308"/>
      <c r="H1612" s="36"/>
      <c r="I1612" s="387" t="e">
        <f t="shared" si="537"/>
        <v>#DIV/0!</v>
      </c>
      <c r="J1612" s="387" t="e">
        <f t="shared" si="531"/>
        <v>#DIV/0!</v>
      </c>
      <c r="K1612" s="36">
        <f t="shared" si="548"/>
        <v>0</v>
      </c>
      <c r="L1612" s="24">
        <f t="shared" si="530"/>
        <v>0</v>
      </c>
      <c r="M1612" s="485"/>
    </row>
    <row r="1613" spans="1:13" s="4" customFormat="1" outlineLevel="2" x14ac:dyDescent="0.25">
      <c r="A1613" s="699"/>
      <c r="B1613" s="381" t="s">
        <v>21</v>
      </c>
      <c r="C1613" s="381"/>
      <c r="D1613" s="114">
        <v>16515.099999999999</v>
      </c>
      <c r="E1613" s="114">
        <v>16515.099999999999</v>
      </c>
      <c r="F1613" s="114">
        <v>13128.23</v>
      </c>
      <c r="G1613" s="78">
        <f t="shared" si="539"/>
        <v>0.79500000000000004</v>
      </c>
      <c r="H1613" s="259">
        <f>F1613</f>
        <v>13128.23</v>
      </c>
      <c r="I1613" s="160">
        <f t="shared" si="537"/>
        <v>0.79</v>
      </c>
      <c r="J1613" s="160">
        <f t="shared" si="531"/>
        <v>1</v>
      </c>
      <c r="K1613" s="24">
        <v>13128.23</v>
      </c>
      <c r="L1613" s="24">
        <f t="shared" si="530"/>
        <v>3386.87</v>
      </c>
      <c r="M1613" s="485"/>
    </row>
    <row r="1614" spans="1:13" s="4" customFormat="1" outlineLevel="2" x14ac:dyDescent="0.25">
      <c r="A1614" s="699"/>
      <c r="B1614" s="381" t="s">
        <v>41</v>
      </c>
      <c r="C1614" s="381"/>
      <c r="D1614" s="379"/>
      <c r="E1614" s="379"/>
      <c r="F1614" s="379"/>
      <c r="G1614" s="78" t="e">
        <f t="shared" si="539"/>
        <v>#DIV/0!</v>
      </c>
      <c r="H1614" s="382"/>
      <c r="I1614" s="160" t="e">
        <f t="shared" si="537"/>
        <v>#DIV/0!</v>
      </c>
      <c r="J1614" s="160" t="e">
        <f t="shared" si="531"/>
        <v>#DIV/0!</v>
      </c>
      <c r="K1614" s="24">
        <f t="shared" si="548"/>
        <v>0</v>
      </c>
      <c r="L1614" s="24">
        <f t="shared" si="530"/>
        <v>0</v>
      </c>
      <c r="M1614" s="486"/>
    </row>
    <row r="1615" spans="1:13" s="4" customFormat="1" outlineLevel="2" x14ac:dyDescent="0.25">
      <c r="A1615" s="699"/>
      <c r="B1615" s="435" t="s">
        <v>23</v>
      </c>
      <c r="C1615" s="435"/>
      <c r="D1615" s="433"/>
      <c r="E1615" s="433"/>
      <c r="F1615" s="433"/>
      <c r="G1615" s="78" t="e">
        <f t="shared" si="539"/>
        <v>#DIV/0!</v>
      </c>
      <c r="H1615" s="428"/>
      <c r="I1615" s="160" t="e">
        <f t="shared" si="537"/>
        <v>#DIV/0!</v>
      </c>
      <c r="J1615" s="160" t="e">
        <f t="shared" si="531"/>
        <v>#DIV/0!</v>
      </c>
      <c r="K1615" s="24">
        <f t="shared" si="548"/>
        <v>0</v>
      </c>
      <c r="L1615" s="24">
        <f t="shared" si="530"/>
        <v>0</v>
      </c>
      <c r="M1615" s="429"/>
    </row>
    <row r="1616" spans="1:13" s="4" customFormat="1" hidden="1" outlineLevel="2" x14ac:dyDescent="0.25">
      <c r="A1616" s="436"/>
      <c r="B1616" s="435"/>
      <c r="C1616" s="435"/>
      <c r="D1616" s="433"/>
      <c r="E1616" s="433"/>
      <c r="F1616" s="433"/>
      <c r="G1616" s="78"/>
      <c r="H1616" s="428"/>
      <c r="I1616" s="160"/>
      <c r="J1616" s="160"/>
      <c r="K1616" s="24"/>
      <c r="L1616" s="24">
        <f t="shared" si="530"/>
        <v>0</v>
      </c>
      <c r="M1616" s="429"/>
    </row>
    <row r="1617" spans="1:13" s="4" customFormat="1" ht="56.25" customHeight="1" outlineLevel="2" x14ac:dyDescent="0.25">
      <c r="A1617" s="638" t="s">
        <v>50</v>
      </c>
      <c r="B1617" s="136" t="s">
        <v>352</v>
      </c>
      <c r="C1617" s="31" t="s">
        <v>139</v>
      </c>
      <c r="D1617" s="29">
        <f>SUM(D1618:D1621)</f>
        <v>233303.24</v>
      </c>
      <c r="E1617" s="29">
        <f>SUM(E1618:E1621)</f>
        <v>233303.24</v>
      </c>
      <c r="F1617" s="29">
        <f>F1619+F1620</f>
        <v>224129.6</v>
      </c>
      <c r="G1617" s="100">
        <f t="shared" ref="G1617:G1661" si="552">F1617/E1617</f>
        <v>0.96099999999999997</v>
      </c>
      <c r="H1617" s="29">
        <f>H1619+H1620</f>
        <v>224129.6</v>
      </c>
      <c r="I1617" s="100">
        <f>H1617/F1617</f>
        <v>1</v>
      </c>
      <c r="J1617" s="162">
        <f t="shared" ref="J1617:J1621" si="553">H1617/F1617</f>
        <v>1</v>
      </c>
      <c r="K1617" s="29">
        <f>SUM(K1618:K1621)</f>
        <v>205220.17</v>
      </c>
      <c r="L1617" s="30">
        <f t="shared" ref="L1617:L1680" si="554">E1617-H1617</f>
        <v>9173.64</v>
      </c>
      <c r="M1617" s="483"/>
    </row>
    <row r="1618" spans="1:13" s="4" customFormat="1" outlineLevel="2" x14ac:dyDescent="0.25">
      <c r="A1618" s="639"/>
      <c r="B1618" s="32" t="s">
        <v>22</v>
      </c>
      <c r="C1618" s="32"/>
      <c r="D1618" s="30">
        <f>D1623+D1648</f>
        <v>0</v>
      </c>
      <c r="E1618" s="30">
        <f t="shared" ref="E1618:K1621" si="555">E1623+E1648</f>
        <v>0</v>
      </c>
      <c r="F1618" s="30">
        <f t="shared" si="555"/>
        <v>0</v>
      </c>
      <c r="G1618" s="102" t="e">
        <f t="shared" si="552"/>
        <v>#DIV/0!</v>
      </c>
      <c r="H1618" s="30">
        <f t="shared" si="555"/>
        <v>0</v>
      </c>
      <c r="I1618" s="102" t="e">
        <f t="shared" ref="I1618:I1620" si="556">H1618/F1618</f>
        <v>#DIV/0!</v>
      </c>
      <c r="J1618" s="365" t="e">
        <f t="shared" si="553"/>
        <v>#DIV/0!</v>
      </c>
      <c r="K1618" s="30">
        <f t="shared" si="555"/>
        <v>0</v>
      </c>
      <c r="L1618" s="30">
        <f t="shared" si="554"/>
        <v>0</v>
      </c>
      <c r="M1618" s="483"/>
    </row>
    <row r="1619" spans="1:13" s="4" customFormat="1" outlineLevel="2" x14ac:dyDescent="0.25">
      <c r="A1619" s="639"/>
      <c r="B1619" s="32" t="s">
        <v>21</v>
      </c>
      <c r="C1619" s="335"/>
      <c r="D1619" s="30">
        <f t="shared" ref="D1619:F1621" si="557">D1624+D1649</f>
        <v>4704.05</v>
      </c>
      <c r="E1619" s="30">
        <f t="shared" si="557"/>
        <v>4704.05</v>
      </c>
      <c r="F1619" s="30">
        <f t="shared" si="557"/>
        <v>4487.9799999999996</v>
      </c>
      <c r="G1619" s="103">
        <f t="shared" si="552"/>
        <v>0.95399999999999996</v>
      </c>
      <c r="H1619" s="30">
        <f>H1624+H1649</f>
        <v>4487.9799999999996</v>
      </c>
      <c r="I1619" s="103">
        <f t="shared" si="556"/>
        <v>1</v>
      </c>
      <c r="J1619" s="163">
        <f t="shared" si="553"/>
        <v>1</v>
      </c>
      <c r="K1619" s="30">
        <f t="shared" ref="K1619" si="558">K1624+K1649</f>
        <v>3312.05</v>
      </c>
      <c r="L1619" s="30">
        <f t="shared" si="554"/>
        <v>216.07</v>
      </c>
      <c r="M1619" s="483"/>
    </row>
    <row r="1620" spans="1:13" s="4" customFormat="1" outlineLevel="2" x14ac:dyDescent="0.25">
      <c r="A1620" s="639"/>
      <c r="B1620" s="32" t="s">
        <v>41</v>
      </c>
      <c r="C1620" s="32"/>
      <c r="D1620" s="30">
        <f>D1625+D1650</f>
        <v>228599.19</v>
      </c>
      <c r="E1620" s="30">
        <f>E1625+E1650</f>
        <v>228599.19</v>
      </c>
      <c r="F1620" s="30">
        <f t="shared" si="557"/>
        <v>219641.62</v>
      </c>
      <c r="G1620" s="103">
        <f t="shared" si="552"/>
        <v>0.96099999999999997</v>
      </c>
      <c r="H1620" s="30">
        <f t="shared" si="555"/>
        <v>219641.62</v>
      </c>
      <c r="I1620" s="103">
        <f t="shared" si="556"/>
        <v>1</v>
      </c>
      <c r="J1620" s="163">
        <f t="shared" si="553"/>
        <v>1</v>
      </c>
      <c r="K1620" s="30">
        <f t="shared" ref="K1620" si="559">K1625+K1650</f>
        <v>201908.12</v>
      </c>
      <c r="L1620" s="30">
        <f t="shared" si="554"/>
        <v>8957.57</v>
      </c>
      <c r="M1620" s="483"/>
    </row>
    <row r="1621" spans="1:13" s="4" customFormat="1" outlineLevel="2" x14ac:dyDescent="0.25">
      <c r="A1621" s="640"/>
      <c r="B1621" s="32" t="s">
        <v>23</v>
      </c>
      <c r="C1621" s="32"/>
      <c r="D1621" s="30">
        <f t="shared" si="557"/>
        <v>0</v>
      </c>
      <c r="E1621" s="30">
        <f t="shared" si="557"/>
        <v>0</v>
      </c>
      <c r="F1621" s="30">
        <f t="shared" si="557"/>
        <v>0</v>
      </c>
      <c r="G1621" s="102" t="e">
        <f t="shared" si="552"/>
        <v>#DIV/0!</v>
      </c>
      <c r="H1621" s="30">
        <f t="shared" si="555"/>
        <v>0</v>
      </c>
      <c r="I1621" s="103"/>
      <c r="J1621" s="365" t="e">
        <f t="shared" si="553"/>
        <v>#DIV/0!</v>
      </c>
      <c r="K1621" s="30">
        <f t="shared" ref="K1621" si="560">K1626+K1651</f>
        <v>0</v>
      </c>
      <c r="L1621" s="30">
        <f t="shared" si="554"/>
        <v>0</v>
      </c>
      <c r="M1621" s="483"/>
    </row>
    <row r="1622" spans="1:13" s="4" customFormat="1" ht="39" outlineLevel="2" x14ac:dyDescent="0.25">
      <c r="A1622" s="708" t="s">
        <v>353</v>
      </c>
      <c r="B1622" s="81" t="s">
        <v>742</v>
      </c>
      <c r="C1622" s="81" t="s">
        <v>142</v>
      </c>
      <c r="D1622" s="54">
        <f>SUM(D1623:D1626)</f>
        <v>28083.07</v>
      </c>
      <c r="E1622" s="54">
        <f>SUM(E1623:E1626)</f>
        <v>28083.07</v>
      </c>
      <c r="F1622" s="54">
        <f t="shared" ref="F1622" si="561">SUM(F1623:F1626)</f>
        <v>26550.1</v>
      </c>
      <c r="G1622" s="91">
        <f t="shared" si="552"/>
        <v>0.94499999999999995</v>
      </c>
      <c r="H1622" s="54">
        <f>SUM(H1623:H1626)</f>
        <v>26550.1</v>
      </c>
      <c r="I1622" s="91">
        <f>H1622/F1622</f>
        <v>1</v>
      </c>
      <c r="J1622" s="158">
        <f>H1622/F1622</f>
        <v>1</v>
      </c>
      <c r="K1622" s="54"/>
      <c r="L1622" s="24">
        <f t="shared" si="554"/>
        <v>1532.97</v>
      </c>
      <c r="M1622" s="514" t="s">
        <v>1329</v>
      </c>
    </row>
    <row r="1623" spans="1:13" s="4" customFormat="1" ht="18.75" customHeight="1" outlineLevel="2" x14ac:dyDescent="0.25">
      <c r="A1623" s="709"/>
      <c r="B1623" s="430" t="s">
        <v>22</v>
      </c>
      <c r="C1623" s="430"/>
      <c r="D1623" s="36">
        <f>D1628+D1633+D1638+D1643</f>
        <v>0</v>
      </c>
      <c r="E1623" s="36">
        <f t="shared" ref="E1623:H1626" si="562">E1628+E1633+E1638+E1643</f>
        <v>0</v>
      </c>
      <c r="F1623" s="36">
        <f t="shared" si="562"/>
        <v>0</v>
      </c>
      <c r="G1623" s="64" t="e">
        <f t="shared" si="552"/>
        <v>#DIV/0!</v>
      </c>
      <c r="H1623" s="36">
        <f t="shared" si="562"/>
        <v>0</v>
      </c>
      <c r="I1623" s="64" t="e">
        <f t="shared" ref="I1623:I1671" si="563">H1623/F1623</f>
        <v>#DIV/0!</v>
      </c>
      <c r="J1623" s="160" t="e">
        <f t="shared" ref="J1623:J1671" si="564">H1623/F1623</f>
        <v>#DIV/0!</v>
      </c>
      <c r="K1623" s="36"/>
      <c r="L1623" s="24">
        <f t="shared" si="554"/>
        <v>0</v>
      </c>
      <c r="M1623" s="514"/>
    </row>
    <row r="1624" spans="1:13" s="4" customFormat="1" ht="18.75" customHeight="1" outlineLevel="2" x14ac:dyDescent="0.25">
      <c r="A1624" s="709"/>
      <c r="B1624" s="430" t="s">
        <v>21</v>
      </c>
      <c r="C1624" s="430"/>
      <c r="D1624" s="36">
        <f t="shared" ref="D1624:F1626" si="565">D1629+D1634+D1639+D1644</f>
        <v>1392</v>
      </c>
      <c r="E1624" s="36">
        <f t="shared" si="565"/>
        <v>1392</v>
      </c>
      <c r="F1624" s="36">
        <f t="shared" si="565"/>
        <v>1176.8800000000001</v>
      </c>
      <c r="G1624" s="60">
        <f t="shared" si="552"/>
        <v>0.84499999999999997</v>
      </c>
      <c r="H1624" s="36">
        <f>H1629+H1634+H1639+H1644</f>
        <v>1176.8800000000001</v>
      </c>
      <c r="I1624" s="60">
        <f t="shared" si="563"/>
        <v>1</v>
      </c>
      <c r="J1624" s="157">
        <f t="shared" si="564"/>
        <v>1</v>
      </c>
      <c r="K1624" s="36"/>
      <c r="L1624" s="24">
        <f t="shared" si="554"/>
        <v>215.12</v>
      </c>
      <c r="M1624" s="514"/>
    </row>
    <row r="1625" spans="1:13" s="4" customFormat="1" ht="18.75" customHeight="1" outlineLevel="2" x14ac:dyDescent="0.25">
      <c r="A1625" s="709"/>
      <c r="B1625" s="430" t="s">
        <v>41</v>
      </c>
      <c r="C1625" s="430"/>
      <c r="D1625" s="36">
        <f t="shared" si="565"/>
        <v>26691.07</v>
      </c>
      <c r="E1625" s="36">
        <f t="shared" si="565"/>
        <v>26691.07</v>
      </c>
      <c r="F1625" s="36">
        <f t="shared" si="565"/>
        <v>25373.22</v>
      </c>
      <c r="G1625" s="60">
        <f t="shared" si="552"/>
        <v>0.95099999999999996</v>
      </c>
      <c r="H1625" s="36">
        <f>H1630+H1635+H1640+H1645</f>
        <v>25373.22</v>
      </c>
      <c r="I1625" s="60">
        <f t="shared" si="563"/>
        <v>1</v>
      </c>
      <c r="J1625" s="157">
        <f t="shared" si="564"/>
        <v>1</v>
      </c>
      <c r="K1625" s="36"/>
      <c r="L1625" s="24">
        <f t="shared" si="554"/>
        <v>1317.85</v>
      </c>
      <c r="M1625" s="514"/>
    </row>
    <row r="1626" spans="1:13" s="4" customFormat="1" ht="18.75" customHeight="1" outlineLevel="2" x14ac:dyDescent="0.25">
      <c r="A1626" s="710"/>
      <c r="B1626" s="430" t="s">
        <v>23</v>
      </c>
      <c r="C1626" s="430"/>
      <c r="D1626" s="36">
        <f t="shared" si="565"/>
        <v>0</v>
      </c>
      <c r="E1626" s="36">
        <f t="shared" si="565"/>
        <v>0</v>
      </c>
      <c r="F1626" s="36">
        <f t="shared" si="565"/>
        <v>0</v>
      </c>
      <c r="G1626" s="64" t="e">
        <f t="shared" si="552"/>
        <v>#DIV/0!</v>
      </c>
      <c r="H1626" s="36">
        <f t="shared" si="562"/>
        <v>0</v>
      </c>
      <c r="I1626" s="64" t="e">
        <f t="shared" si="563"/>
        <v>#DIV/0!</v>
      </c>
      <c r="J1626" s="160" t="e">
        <f t="shared" si="564"/>
        <v>#DIV/0!</v>
      </c>
      <c r="K1626" s="36"/>
      <c r="L1626" s="24">
        <f t="shared" si="554"/>
        <v>0</v>
      </c>
      <c r="M1626" s="514"/>
    </row>
    <row r="1627" spans="1:13" s="7" customFormat="1" ht="51" customHeight="1" outlineLevel="1" x14ac:dyDescent="0.25">
      <c r="A1627" s="621" t="s">
        <v>743</v>
      </c>
      <c r="B1627" s="22" t="s">
        <v>354</v>
      </c>
      <c r="C1627" s="16" t="s">
        <v>212</v>
      </c>
      <c r="D1627" s="19">
        <f>SUM(D1628:D1631)</f>
        <v>24637.97</v>
      </c>
      <c r="E1627" s="19">
        <f>SUM(E1628:E1631)</f>
        <v>24637.97</v>
      </c>
      <c r="F1627" s="19">
        <f>SUM(F1628:F1631)</f>
        <v>23426.22</v>
      </c>
      <c r="G1627" s="90">
        <f t="shared" si="552"/>
        <v>0.95099999999999996</v>
      </c>
      <c r="H1627" s="19">
        <f>SUM(H1628:H1631)</f>
        <v>23426.22</v>
      </c>
      <c r="I1627" s="90">
        <f t="shared" si="563"/>
        <v>1</v>
      </c>
      <c r="J1627" s="157">
        <f t="shared" si="564"/>
        <v>1</v>
      </c>
      <c r="K1627" s="19"/>
      <c r="L1627" s="24">
        <f t="shared" si="554"/>
        <v>1211.75</v>
      </c>
      <c r="M1627" s="494" t="s">
        <v>1423</v>
      </c>
    </row>
    <row r="1628" spans="1:13" s="4" customFormat="1" outlineLevel="1" x14ac:dyDescent="0.25">
      <c r="A1628" s="622"/>
      <c r="B1628" s="430" t="s">
        <v>22</v>
      </c>
      <c r="C1628" s="430"/>
      <c r="D1628" s="36">
        <f>D1633+D1638+D1643+D1653</f>
        <v>0</v>
      </c>
      <c r="E1628" s="36">
        <f>E1633+E1638+E1643+E1653</f>
        <v>0</v>
      </c>
      <c r="F1628" s="36">
        <f>F1633+F1638+F1643+F1653</f>
        <v>0</v>
      </c>
      <c r="G1628" s="92"/>
      <c r="H1628" s="21">
        <f>H1633+H1638+H1643+H1653</f>
        <v>0</v>
      </c>
      <c r="I1628" s="92"/>
      <c r="J1628" s="160" t="e">
        <f t="shared" si="564"/>
        <v>#DIV/0!</v>
      </c>
      <c r="K1628" s="19">
        <f t="shared" ref="K1628:K1671" si="566">E1628</f>
        <v>0</v>
      </c>
      <c r="L1628" s="24">
        <f t="shared" si="554"/>
        <v>0</v>
      </c>
      <c r="M1628" s="494"/>
    </row>
    <row r="1629" spans="1:13" s="4" customFormat="1" outlineLevel="1" x14ac:dyDescent="0.25">
      <c r="A1629" s="622"/>
      <c r="B1629" s="430" t="s">
        <v>21</v>
      </c>
      <c r="C1629" s="430"/>
      <c r="D1629" s="36"/>
      <c r="E1629" s="36"/>
      <c r="F1629" s="36"/>
      <c r="G1629" s="92"/>
      <c r="H1629" s="21"/>
      <c r="I1629" s="92"/>
      <c r="J1629" s="160" t="e">
        <f t="shared" si="564"/>
        <v>#DIV/0!</v>
      </c>
      <c r="K1629" s="19">
        <f t="shared" si="566"/>
        <v>0</v>
      </c>
      <c r="L1629" s="24">
        <f t="shared" si="554"/>
        <v>0</v>
      </c>
      <c r="M1629" s="494"/>
    </row>
    <row r="1630" spans="1:13" s="4" customFormat="1" outlineLevel="1" x14ac:dyDescent="0.25">
      <c r="A1630" s="622"/>
      <c r="B1630" s="430" t="s">
        <v>41</v>
      </c>
      <c r="C1630" s="430"/>
      <c r="D1630" s="36">
        <v>24637.97</v>
      </c>
      <c r="E1630" s="36">
        <v>24637.97</v>
      </c>
      <c r="F1630" s="36">
        <v>23426.22</v>
      </c>
      <c r="G1630" s="60">
        <f t="shared" si="552"/>
        <v>0.95099999999999996</v>
      </c>
      <c r="H1630" s="36">
        <v>23426.22</v>
      </c>
      <c r="I1630" s="60">
        <f t="shared" si="563"/>
        <v>1</v>
      </c>
      <c r="J1630" s="157">
        <f t="shared" si="564"/>
        <v>1</v>
      </c>
      <c r="K1630" s="453"/>
      <c r="L1630" s="24">
        <f t="shared" si="554"/>
        <v>1211.75</v>
      </c>
      <c r="M1630" s="494"/>
    </row>
    <row r="1631" spans="1:13" s="4" customFormat="1" outlineLevel="1" x14ac:dyDescent="0.25">
      <c r="A1631" s="623"/>
      <c r="B1631" s="430" t="s">
        <v>23</v>
      </c>
      <c r="C1631" s="430"/>
      <c r="D1631" s="36">
        <f>D1636+D1641+D1646+D1656</f>
        <v>0</v>
      </c>
      <c r="E1631" s="36">
        <f>E1636+E1641+E1646+E1656</f>
        <v>0</v>
      </c>
      <c r="F1631" s="36">
        <f>F1636+F1641+F1646+F1656</f>
        <v>0</v>
      </c>
      <c r="G1631" s="92"/>
      <c r="H1631" s="21">
        <f>H1636+H1641+H1646+H1656</f>
        <v>0</v>
      </c>
      <c r="I1631" s="92"/>
      <c r="J1631" s="160" t="e">
        <f t="shared" si="564"/>
        <v>#DIV/0!</v>
      </c>
      <c r="K1631" s="19">
        <f t="shared" si="566"/>
        <v>0</v>
      </c>
      <c r="L1631" s="24">
        <f t="shared" si="554"/>
        <v>0</v>
      </c>
      <c r="M1631" s="494"/>
    </row>
    <row r="1632" spans="1:13" s="4" customFormat="1" ht="87.75" customHeight="1" outlineLevel="1" x14ac:dyDescent="0.25">
      <c r="A1632" s="712" t="s">
        <v>744</v>
      </c>
      <c r="B1632" s="22" t="s">
        <v>356</v>
      </c>
      <c r="C1632" s="22" t="s">
        <v>212</v>
      </c>
      <c r="D1632" s="18">
        <f>SUM(D1633:D1636)</f>
        <v>1780</v>
      </c>
      <c r="E1632" s="18">
        <f>SUM(E1633:E1636)</f>
        <v>1780</v>
      </c>
      <c r="F1632" s="18">
        <f>SUM(F1633:F1636)</f>
        <v>1780</v>
      </c>
      <c r="G1632" s="35">
        <f t="shared" si="552"/>
        <v>1</v>
      </c>
      <c r="H1632" s="460">
        <f>SUM(H1633:H1636)</f>
        <v>1780</v>
      </c>
      <c r="I1632" s="35">
        <f t="shared" si="563"/>
        <v>1</v>
      </c>
      <c r="J1632" s="157">
        <f t="shared" si="564"/>
        <v>1</v>
      </c>
      <c r="K1632" s="19"/>
      <c r="L1632" s="24">
        <f t="shared" si="554"/>
        <v>0</v>
      </c>
      <c r="M1632" s="478" t="s">
        <v>1424</v>
      </c>
    </row>
    <row r="1633" spans="1:13" s="4" customFormat="1" outlineLevel="1" x14ac:dyDescent="0.25">
      <c r="A1633" s="713"/>
      <c r="B1633" s="430" t="s">
        <v>22</v>
      </c>
      <c r="C1633" s="430"/>
      <c r="D1633" s="36"/>
      <c r="E1633" s="18"/>
      <c r="F1633" s="36"/>
      <c r="G1633" s="92" t="e">
        <f t="shared" si="552"/>
        <v>#DIV/0!</v>
      </c>
      <c r="H1633" s="21"/>
      <c r="I1633" s="92" t="e">
        <f t="shared" si="563"/>
        <v>#DIV/0!</v>
      </c>
      <c r="J1633" s="160" t="e">
        <f t="shared" si="564"/>
        <v>#DIV/0!</v>
      </c>
      <c r="K1633" s="19"/>
      <c r="L1633" s="24">
        <f t="shared" si="554"/>
        <v>0</v>
      </c>
      <c r="M1633" s="479"/>
    </row>
    <row r="1634" spans="1:13" s="4" customFormat="1" outlineLevel="1" x14ac:dyDescent="0.25">
      <c r="A1634" s="713"/>
      <c r="B1634" s="430" t="s">
        <v>21</v>
      </c>
      <c r="C1634" s="430"/>
      <c r="D1634" s="36"/>
      <c r="E1634" s="18"/>
      <c r="F1634" s="36"/>
      <c r="G1634" s="92" t="e">
        <f t="shared" si="552"/>
        <v>#DIV/0!</v>
      </c>
      <c r="H1634" s="21"/>
      <c r="I1634" s="92" t="e">
        <f t="shared" si="563"/>
        <v>#DIV/0!</v>
      </c>
      <c r="J1634" s="160" t="e">
        <f t="shared" si="564"/>
        <v>#DIV/0!</v>
      </c>
      <c r="K1634" s="19"/>
      <c r="L1634" s="24">
        <f t="shared" si="554"/>
        <v>0</v>
      </c>
      <c r="M1634" s="479"/>
    </row>
    <row r="1635" spans="1:13" s="4" customFormat="1" outlineLevel="1" x14ac:dyDescent="0.25">
      <c r="A1635" s="713"/>
      <c r="B1635" s="430" t="s">
        <v>41</v>
      </c>
      <c r="C1635" s="430"/>
      <c r="D1635" s="36">
        <v>1780</v>
      </c>
      <c r="E1635" s="36">
        <v>1780</v>
      </c>
      <c r="F1635" s="36">
        <v>1780</v>
      </c>
      <c r="G1635" s="60">
        <f t="shared" si="552"/>
        <v>1</v>
      </c>
      <c r="H1635" s="36">
        <v>1780</v>
      </c>
      <c r="I1635" s="60">
        <f t="shared" si="563"/>
        <v>1</v>
      </c>
      <c r="J1635" s="157">
        <f t="shared" si="564"/>
        <v>1</v>
      </c>
      <c r="K1635" s="19"/>
      <c r="L1635" s="24">
        <f t="shared" si="554"/>
        <v>0</v>
      </c>
      <c r="M1635" s="479"/>
    </row>
    <row r="1636" spans="1:13" s="4" customFormat="1" outlineLevel="1" x14ac:dyDescent="0.25">
      <c r="A1636" s="714"/>
      <c r="B1636" s="430" t="s">
        <v>23</v>
      </c>
      <c r="C1636" s="430"/>
      <c r="D1636" s="36"/>
      <c r="E1636" s="18"/>
      <c r="F1636" s="36"/>
      <c r="G1636" s="92" t="e">
        <f t="shared" si="552"/>
        <v>#DIV/0!</v>
      </c>
      <c r="H1636" s="21"/>
      <c r="I1636" s="92" t="e">
        <f t="shared" si="563"/>
        <v>#DIV/0!</v>
      </c>
      <c r="J1636" s="160" t="e">
        <f t="shared" si="564"/>
        <v>#DIV/0!</v>
      </c>
      <c r="K1636" s="19">
        <f t="shared" si="566"/>
        <v>0</v>
      </c>
      <c r="L1636" s="24">
        <f t="shared" si="554"/>
        <v>0</v>
      </c>
      <c r="M1636" s="480"/>
    </row>
    <row r="1637" spans="1:13" s="7" customFormat="1" ht="37.5" outlineLevel="1" x14ac:dyDescent="0.25">
      <c r="A1637" s="621" t="s">
        <v>745</v>
      </c>
      <c r="B1637" s="22" t="s">
        <v>357</v>
      </c>
      <c r="C1637" s="22" t="s">
        <v>212</v>
      </c>
      <c r="D1637" s="19">
        <f>SUM(D1638:D1641)</f>
        <v>1392</v>
      </c>
      <c r="E1637" s="19">
        <f>SUM(E1638:E1641)</f>
        <v>1392</v>
      </c>
      <c r="F1637" s="19">
        <f>SUM(F1638:F1641)</f>
        <v>1176.8800000000001</v>
      </c>
      <c r="G1637" s="90">
        <f t="shared" si="552"/>
        <v>0.84499999999999997</v>
      </c>
      <c r="H1637" s="388">
        <f>SUM(H1638:H1641)</f>
        <v>1176.8800000000001</v>
      </c>
      <c r="I1637" s="90">
        <f t="shared" si="563"/>
        <v>1</v>
      </c>
      <c r="J1637" s="157">
        <f t="shared" si="564"/>
        <v>1</v>
      </c>
      <c r="K1637" s="19">
        <f t="shared" si="566"/>
        <v>1392</v>
      </c>
      <c r="L1637" s="24">
        <f t="shared" si="554"/>
        <v>215.12</v>
      </c>
      <c r="M1637" s="476" t="s">
        <v>1425</v>
      </c>
    </row>
    <row r="1638" spans="1:13" s="4" customFormat="1" ht="30.75" customHeight="1" outlineLevel="1" x14ac:dyDescent="0.25">
      <c r="A1638" s="622"/>
      <c r="B1638" s="430" t="s">
        <v>22</v>
      </c>
      <c r="C1638" s="430"/>
      <c r="D1638" s="36"/>
      <c r="E1638" s="18"/>
      <c r="F1638" s="36"/>
      <c r="G1638" s="92" t="e">
        <f t="shared" si="552"/>
        <v>#DIV/0!</v>
      </c>
      <c r="H1638" s="21"/>
      <c r="I1638" s="92" t="e">
        <f t="shared" si="563"/>
        <v>#DIV/0!</v>
      </c>
      <c r="J1638" s="160" t="e">
        <f t="shared" si="564"/>
        <v>#DIV/0!</v>
      </c>
      <c r="K1638" s="19">
        <f t="shared" si="566"/>
        <v>0</v>
      </c>
      <c r="L1638" s="24">
        <f t="shared" si="554"/>
        <v>0</v>
      </c>
      <c r="M1638" s="476"/>
    </row>
    <row r="1639" spans="1:13" s="4" customFormat="1" ht="32.25" customHeight="1" outlineLevel="1" x14ac:dyDescent="0.25">
      <c r="A1639" s="622"/>
      <c r="B1639" s="430" t="s">
        <v>21</v>
      </c>
      <c r="C1639" s="430"/>
      <c r="D1639" s="36">
        <v>1392</v>
      </c>
      <c r="E1639" s="36">
        <v>1392</v>
      </c>
      <c r="F1639" s="36">
        <v>1176.8800000000001</v>
      </c>
      <c r="G1639" s="60">
        <f t="shared" si="552"/>
        <v>0.84499999999999997</v>
      </c>
      <c r="H1639" s="36">
        <v>1176.8800000000001</v>
      </c>
      <c r="I1639" s="60">
        <f t="shared" si="563"/>
        <v>1</v>
      </c>
      <c r="J1639" s="157">
        <f t="shared" si="564"/>
        <v>1</v>
      </c>
      <c r="K1639" s="19">
        <f t="shared" si="566"/>
        <v>1392</v>
      </c>
      <c r="L1639" s="24">
        <f t="shared" si="554"/>
        <v>215.12</v>
      </c>
      <c r="M1639" s="476"/>
    </row>
    <row r="1640" spans="1:13" s="4" customFormat="1" ht="30.75" customHeight="1" outlineLevel="1" x14ac:dyDescent="0.25">
      <c r="A1640" s="622"/>
      <c r="B1640" s="430" t="s">
        <v>41</v>
      </c>
      <c r="C1640" s="430"/>
      <c r="D1640" s="36">
        <v>0</v>
      </c>
      <c r="E1640" s="36">
        <v>0</v>
      </c>
      <c r="F1640" s="36">
        <v>0</v>
      </c>
      <c r="G1640" s="35"/>
      <c r="H1640" s="36">
        <v>0</v>
      </c>
      <c r="I1640" s="60"/>
      <c r="J1640" s="160" t="e">
        <f t="shared" si="564"/>
        <v>#DIV/0!</v>
      </c>
      <c r="K1640" s="19">
        <f t="shared" si="566"/>
        <v>0</v>
      </c>
      <c r="L1640" s="24">
        <f t="shared" si="554"/>
        <v>0</v>
      </c>
      <c r="M1640" s="476"/>
    </row>
    <row r="1641" spans="1:13" s="4" customFormat="1" ht="38.25" customHeight="1" outlineLevel="1" x14ac:dyDescent="0.25">
      <c r="A1641" s="623"/>
      <c r="B1641" s="430" t="s">
        <v>23</v>
      </c>
      <c r="C1641" s="430"/>
      <c r="D1641" s="36"/>
      <c r="E1641" s="18"/>
      <c r="F1641" s="36"/>
      <c r="G1641" s="92" t="e">
        <f t="shared" si="552"/>
        <v>#DIV/0!</v>
      </c>
      <c r="H1641" s="21"/>
      <c r="I1641" s="92" t="e">
        <f t="shared" si="563"/>
        <v>#DIV/0!</v>
      </c>
      <c r="J1641" s="160" t="e">
        <f t="shared" si="564"/>
        <v>#DIV/0!</v>
      </c>
      <c r="K1641" s="19">
        <f t="shared" si="566"/>
        <v>0</v>
      </c>
      <c r="L1641" s="24">
        <f t="shared" si="554"/>
        <v>0</v>
      </c>
      <c r="M1641" s="476"/>
    </row>
    <row r="1642" spans="1:13" s="4" customFormat="1" ht="37.5" outlineLevel="1" x14ac:dyDescent="0.25">
      <c r="A1642" s="621" t="s">
        <v>746</v>
      </c>
      <c r="B1642" s="22" t="s">
        <v>694</v>
      </c>
      <c r="C1642" s="22" t="s">
        <v>212</v>
      </c>
      <c r="D1642" s="19">
        <f>SUM(D1643:D1646)</f>
        <v>273.10000000000002</v>
      </c>
      <c r="E1642" s="19">
        <f>SUM(E1643:E1646)</f>
        <v>273.10000000000002</v>
      </c>
      <c r="F1642" s="19">
        <f>SUM(F1643:F1646)</f>
        <v>167</v>
      </c>
      <c r="G1642" s="90">
        <f t="shared" si="552"/>
        <v>0.61099999999999999</v>
      </c>
      <c r="H1642" s="19">
        <f>SUM(H1643:H1646)</f>
        <v>167</v>
      </c>
      <c r="I1642" s="60">
        <f t="shared" si="563"/>
        <v>1</v>
      </c>
      <c r="J1642" s="157">
        <f t="shared" si="564"/>
        <v>1</v>
      </c>
      <c r="K1642" s="19">
        <f>SUM(K1643:K1646)</f>
        <v>167</v>
      </c>
      <c r="L1642" s="24">
        <f t="shared" si="554"/>
        <v>106.1</v>
      </c>
      <c r="M1642" s="476" t="s">
        <v>1330</v>
      </c>
    </row>
    <row r="1643" spans="1:13" s="4" customFormat="1" ht="27.75" customHeight="1" outlineLevel="1" x14ac:dyDescent="0.25">
      <c r="A1643" s="622"/>
      <c r="B1643" s="430" t="s">
        <v>22</v>
      </c>
      <c r="C1643" s="430"/>
      <c r="D1643" s="36"/>
      <c r="E1643" s="18"/>
      <c r="F1643" s="36"/>
      <c r="G1643" s="92" t="e">
        <f t="shared" si="552"/>
        <v>#DIV/0!</v>
      </c>
      <c r="H1643" s="21"/>
      <c r="I1643" s="92" t="e">
        <f t="shared" si="563"/>
        <v>#DIV/0!</v>
      </c>
      <c r="J1643" s="160" t="e">
        <f t="shared" si="564"/>
        <v>#DIV/0!</v>
      </c>
      <c r="K1643" s="19">
        <f t="shared" si="566"/>
        <v>0</v>
      </c>
      <c r="L1643" s="24">
        <f t="shared" si="554"/>
        <v>0</v>
      </c>
      <c r="M1643" s="476"/>
    </row>
    <row r="1644" spans="1:13" s="4" customFormat="1" ht="26.25" customHeight="1" outlineLevel="1" x14ac:dyDescent="0.25">
      <c r="A1644" s="622"/>
      <c r="B1644" s="430" t="s">
        <v>21</v>
      </c>
      <c r="C1644" s="430"/>
      <c r="D1644" s="36"/>
      <c r="E1644" s="18"/>
      <c r="F1644" s="36"/>
      <c r="G1644" s="92" t="e">
        <f t="shared" si="552"/>
        <v>#DIV/0!</v>
      </c>
      <c r="H1644" s="21"/>
      <c r="I1644" s="92" t="e">
        <f t="shared" si="563"/>
        <v>#DIV/0!</v>
      </c>
      <c r="J1644" s="160" t="e">
        <f t="shared" si="564"/>
        <v>#DIV/0!</v>
      </c>
      <c r="K1644" s="19">
        <f t="shared" si="566"/>
        <v>0</v>
      </c>
      <c r="L1644" s="24">
        <f t="shared" si="554"/>
        <v>0</v>
      </c>
      <c r="M1644" s="476"/>
    </row>
    <row r="1645" spans="1:13" s="4" customFormat="1" outlineLevel="1" x14ac:dyDescent="0.25">
      <c r="A1645" s="622"/>
      <c r="B1645" s="430" t="s">
        <v>41</v>
      </c>
      <c r="C1645" s="430"/>
      <c r="D1645" s="36">
        <v>273.10000000000002</v>
      </c>
      <c r="E1645" s="36">
        <v>273.10000000000002</v>
      </c>
      <c r="F1645" s="36">
        <v>167</v>
      </c>
      <c r="G1645" s="60">
        <f t="shared" si="552"/>
        <v>0.61099999999999999</v>
      </c>
      <c r="H1645" s="36">
        <v>167</v>
      </c>
      <c r="I1645" s="60">
        <f t="shared" si="563"/>
        <v>1</v>
      </c>
      <c r="J1645" s="157">
        <f t="shared" si="564"/>
        <v>1</v>
      </c>
      <c r="K1645" s="36">
        <v>167</v>
      </c>
      <c r="L1645" s="24">
        <f t="shared" si="554"/>
        <v>106.1</v>
      </c>
      <c r="M1645" s="476"/>
    </row>
    <row r="1646" spans="1:13" s="4" customFormat="1" outlineLevel="1" x14ac:dyDescent="0.25">
      <c r="A1646" s="623"/>
      <c r="B1646" s="430" t="s">
        <v>23</v>
      </c>
      <c r="C1646" s="430"/>
      <c r="D1646" s="36"/>
      <c r="E1646" s="18"/>
      <c r="F1646" s="36"/>
      <c r="G1646" s="92" t="e">
        <f t="shared" si="552"/>
        <v>#DIV/0!</v>
      </c>
      <c r="H1646" s="21"/>
      <c r="I1646" s="92" t="e">
        <f t="shared" si="563"/>
        <v>#DIV/0!</v>
      </c>
      <c r="J1646" s="160" t="e">
        <f t="shared" si="564"/>
        <v>#DIV/0!</v>
      </c>
      <c r="K1646" s="19">
        <f t="shared" si="566"/>
        <v>0</v>
      </c>
      <c r="L1646" s="24">
        <f t="shared" si="554"/>
        <v>0</v>
      </c>
      <c r="M1646" s="476"/>
    </row>
    <row r="1647" spans="1:13" s="4" customFormat="1" ht="89.25" customHeight="1" outlineLevel="1" x14ac:dyDescent="0.25">
      <c r="A1647" s="708" t="s">
        <v>355</v>
      </c>
      <c r="B1647" s="81" t="s">
        <v>799</v>
      </c>
      <c r="C1647" s="81" t="s">
        <v>142</v>
      </c>
      <c r="D1647" s="54">
        <f>SUM(D1648:D1651)</f>
        <v>205220.17</v>
      </c>
      <c r="E1647" s="54">
        <f t="shared" ref="E1647:F1647" si="567">SUM(E1648:E1651)</f>
        <v>205220.17</v>
      </c>
      <c r="F1647" s="54">
        <f t="shared" si="567"/>
        <v>197579.5</v>
      </c>
      <c r="G1647" s="91">
        <f t="shared" si="552"/>
        <v>0.96299999999999997</v>
      </c>
      <c r="H1647" s="54">
        <f>SUM(H1648:H1651)</f>
        <v>197579.5</v>
      </c>
      <c r="I1647" s="91">
        <f t="shared" si="563"/>
        <v>1</v>
      </c>
      <c r="J1647" s="156">
        <f t="shared" si="564"/>
        <v>1</v>
      </c>
      <c r="K1647" s="54">
        <f t="shared" si="566"/>
        <v>205220.17</v>
      </c>
      <c r="L1647" s="24">
        <f t="shared" si="554"/>
        <v>7640.67</v>
      </c>
      <c r="M1647" s="494" t="s">
        <v>1331</v>
      </c>
    </row>
    <row r="1648" spans="1:13" s="4" customFormat="1" ht="18.75" customHeight="1" outlineLevel="1" x14ac:dyDescent="0.25">
      <c r="A1648" s="709"/>
      <c r="B1648" s="430" t="s">
        <v>22</v>
      </c>
      <c r="C1648" s="430"/>
      <c r="D1648" s="36">
        <f>D1653+D1658+D1663+D1668</f>
        <v>0</v>
      </c>
      <c r="E1648" s="36">
        <f t="shared" ref="E1648:H1651" si="568">E1653+E1658+E1663+E1668</f>
        <v>0</v>
      </c>
      <c r="F1648" s="36">
        <f t="shared" si="568"/>
        <v>0</v>
      </c>
      <c r="G1648" s="92" t="e">
        <f t="shared" si="552"/>
        <v>#DIV/0!</v>
      </c>
      <c r="H1648" s="36">
        <f t="shared" si="568"/>
        <v>0</v>
      </c>
      <c r="I1648" s="64" t="e">
        <f t="shared" si="563"/>
        <v>#DIV/0!</v>
      </c>
      <c r="J1648" s="160" t="e">
        <f t="shared" si="564"/>
        <v>#DIV/0!</v>
      </c>
      <c r="K1648" s="19">
        <f t="shared" si="566"/>
        <v>0</v>
      </c>
      <c r="L1648" s="24">
        <f t="shared" si="554"/>
        <v>0</v>
      </c>
      <c r="M1648" s="494"/>
    </row>
    <row r="1649" spans="1:13" s="4" customFormat="1" ht="21.75" customHeight="1" outlineLevel="1" x14ac:dyDescent="0.25">
      <c r="A1649" s="709"/>
      <c r="B1649" s="430" t="s">
        <v>21</v>
      </c>
      <c r="C1649" s="430"/>
      <c r="D1649" s="36">
        <f t="shared" ref="D1649:F1651" si="569">D1654+D1659+D1664+D1669</f>
        <v>3312.05</v>
      </c>
      <c r="E1649" s="36">
        <f>E1654+E1659+E1664+E1669</f>
        <v>3312.05</v>
      </c>
      <c r="F1649" s="36">
        <f t="shared" si="569"/>
        <v>3311.1</v>
      </c>
      <c r="G1649" s="60">
        <f t="shared" si="552"/>
        <v>1</v>
      </c>
      <c r="H1649" s="36">
        <f>H1654+H1659+H1664+H1669</f>
        <v>3311.1</v>
      </c>
      <c r="I1649" s="60">
        <f t="shared" si="563"/>
        <v>1</v>
      </c>
      <c r="J1649" s="157">
        <f t="shared" si="564"/>
        <v>1</v>
      </c>
      <c r="K1649" s="19">
        <f t="shared" si="566"/>
        <v>3312.05</v>
      </c>
      <c r="L1649" s="24">
        <f t="shared" si="554"/>
        <v>0.95</v>
      </c>
      <c r="M1649" s="494"/>
    </row>
    <row r="1650" spans="1:13" s="4" customFormat="1" ht="18.75" customHeight="1" outlineLevel="1" x14ac:dyDescent="0.25">
      <c r="A1650" s="709"/>
      <c r="B1650" s="430" t="s">
        <v>41</v>
      </c>
      <c r="C1650" s="430"/>
      <c r="D1650" s="36">
        <f t="shared" si="569"/>
        <v>201908.12</v>
      </c>
      <c r="E1650" s="36">
        <f>E1655+E1660+E1665+E1670</f>
        <v>201908.12</v>
      </c>
      <c r="F1650" s="36">
        <f t="shared" si="569"/>
        <v>194268.4</v>
      </c>
      <c r="G1650" s="60">
        <f t="shared" si="552"/>
        <v>0.96199999999999997</v>
      </c>
      <c r="H1650" s="36">
        <f>H1655+H1660+H1665+H1670</f>
        <v>194268.4</v>
      </c>
      <c r="I1650" s="60">
        <f t="shared" si="563"/>
        <v>1</v>
      </c>
      <c r="J1650" s="157">
        <f t="shared" si="564"/>
        <v>1</v>
      </c>
      <c r="K1650" s="19">
        <f t="shared" si="566"/>
        <v>201908.12</v>
      </c>
      <c r="L1650" s="24">
        <f t="shared" si="554"/>
        <v>7639.72</v>
      </c>
      <c r="M1650" s="494"/>
    </row>
    <row r="1651" spans="1:13" s="4" customFormat="1" ht="18.75" customHeight="1" outlineLevel="1" x14ac:dyDescent="0.25">
      <c r="A1651" s="710"/>
      <c r="B1651" s="430" t="s">
        <v>23</v>
      </c>
      <c r="C1651" s="430"/>
      <c r="D1651" s="36">
        <f t="shared" si="569"/>
        <v>0</v>
      </c>
      <c r="E1651" s="36">
        <f t="shared" si="569"/>
        <v>0</v>
      </c>
      <c r="F1651" s="36">
        <f t="shared" si="569"/>
        <v>0</v>
      </c>
      <c r="G1651" s="92" t="e">
        <f t="shared" si="552"/>
        <v>#DIV/0!</v>
      </c>
      <c r="H1651" s="36">
        <f t="shared" si="568"/>
        <v>0</v>
      </c>
      <c r="I1651" s="92" t="e">
        <f t="shared" si="563"/>
        <v>#DIV/0!</v>
      </c>
      <c r="J1651" s="160" t="e">
        <f t="shared" si="564"/>
        <v>#DIV/0!</v>
      </c>
      <c r="K1651" s="19">
        <f t="shared" si="566"/>
        <v>0</v>
      </c>
      <c r="L1651" s="24">
        <f t="shared" si="554"/>
        <v>0</v>
      </c>
      <c r="M1651" s="494"/>
    </row>
    <row r="1652" spans="1:13" s="4" customFormat="1" ht="37.5" customHeight="1" outlineLevel="1" x14ac:dyDescent="0.25">
      <c r="A1652" s="621" t="s">
        <v>747</v>
      </c>
      <c r="B1652" s="22" t="s">
        <v>358</v>
      </c>
      <c r="C1652" s="22" t="s">
        <v>212</v>
      </c>
      <c r="D1652" s="19">
        <f>SUM(D1653:D1656)</f>
        <v>109516.13</v>
      </c>
      <c r="E1652" s="19">
        <f>SUM(E1653:E1656)</f>
        <v>109516.13</v>
      </c>
      <c r="F1652" s="19">
        <f>SUM(F1653:F1656)</f>
        <v>109380.85</v>
      </c>
      <c r="G1652" s="90">
        <f t="shared" si="552"/>
        <v>0.999</v>
      </c>
      <c r="H1652" s="19">
        <f>SUM(H1653:H1656)</f>
        <v>109380.85</v>
      </c>
      <c r="I1652" s="90">
        <f t="shared" si="563"/>
        <v>1</v>
      </c>
      <c r="J1652" s="157">
        <f t="shared" si="564"/>
        <v>1</v>
      </c>
      <c r="K1652" s="19">
        <f t="shared" si="566"/>
        <v>109516.13</v>
      </c>
      <c r="L1652" s="24">
        <f t="shared" si="554"/>
        <v>135.28</v>
      </c>
      <c r="M1652" s="494" t="s">
        <v>1332</v>
      </c>
    </row>
    <row r="1653" spans="1:13" s="4" customFormat="1" outlineLevel="1" x14ac:dyDescent="0.25">
      <c r="A1653" s="622"/>
      <c r="B1653" s="430" t="s">
        <v>22</v>
      </c>
      <c r="C1653" s="430"/>
      <c r="D1653" s="36"/>
      <c r="E1653" s="18"/>
      <c r="F1653" s="36"/>
      <c r="G1653" s="92" t="e">
        <f t="shared" si="552"/>
        <v>#DIV/0!</v>
      </c>
      <c r="H1653" s="21"/>
      <c r="I1653" s="92" t="e">
        <f t="shared" si="563"/>
        <v>#DIV/0!</v>
      </c>
      <c r="J1653" s="160" t="e">
        <f t="shared" si="564"/>
        <v>#DIV/0!</v>
      </c>
      <c r="K1653" s="19">
        <f t="shared" si="566"/>
        <v>0</v>
      </c>
      <c r="L1653" s="24">
        <f t="shared" si="554"/>
        <v>0</v>
      </c>
      <c r="M1653" s="494"/>
    </row>
    <row r="1654" spans="1:13" s="4" customFormat="1" outlineLevel="1" x14ac:dyDescent="0.25">
      <c r="A1654" s="622"/>
      <c r="B1654" s="430" t="s">
        <v>21</v>
      </c>
      <c r="C1654" s="430"/>
      <c r="D1654" s="36"/>
      <c r="E1654" s="18"/>
      <c r="F1654" s="36"/>
      <c r="G1654" s="92" t="e">
        <f t="shared" si="552"/>
        <v>#DIV/0!</v>
      </c>
      <c r="H1654" s="36"/>
      <c r="I1654" s="92" t="e">
        <f t="shared" si="563"/>
        <v>#DIV/0!</v>
      </c>
      <c r="J1654" s="160" t="e">
        <f t="shared" si="564"/>
        <v>#DIV/0!</v>
      </c>
      <c r="K1654" s="19">
        <f t="shared" si="566"/>
        <v>0</v>
      </c>
      <c r="L1654" s="24">
        <f t="shared" si="554"/>
        <v>0</v>
      </c>
      <c r="M1654" s="494"/>
    </row>
    <row r="1655" spans="1:13" s="4" customFormat="1" outlineLevel="1" x14ac:dyDescent="0.25">
      <c r="A1655" s="622"/>
      <c r="B1655" s="430" t="s">
        <v>41</v>
      </c>
      <c r="C1655" s="430"/>
      <c r="D1655" s="36">
        <v>109516.13</v>
      </c>
      <c r="E1655" s="36">
        <v>109516.13</v>
      </c>
      <c r="F1655" s="36">
        <v>109380.85</v>
      </c>
      <c r="G1655" s="60">
        <f t="shared" si="552"/>
        <v>0.999</v>
      </c>
      <c r="H1655" s="36">
        <v>109380.85</v>
      </c>
      <c r="I1655" s="60">
        <f t="shared" si="563"/>
        <v>1</v>
      </c>
      <c r="J1655" s="157">
        <f t="shared" si="564"/>
        <v>1</v>
      </c>
      <c r="K1655" s="19">
        <f t="shared" si="566"/>
        <v>109516.13</v>
      </c>
      <c r="L1655" s="24">
        <f t="shared" si="554"/>
        <v>135.28</v>
      </c>
      <c r="M1655" s="494"/>
    </row>
    <row r="1656" spans="1:13" s="4" customFormat="1" outlineLevel="1" x14ac:dyDescent="0.25">
      <c r="A1656" s="623"/>
      <c r="B1656" s="430" t="s">
        <v>23</v>
      </c>
      <c r="C1656" s="430"/>
      <c r="D1656" s="36"/>
      <c r="E1656" s="18"/>
      <c r="F1656" s="36"/>
      <c r="G1656" s="92" t="e">
        <f t="shared" si="552"/>
        <v>#DIV/0!</v>
      </c>
      <c r="H1656" s="36"/>
      <c r="I1656" s="92" t="e">
        <f t="shared" si="563"/>
        <v>#DIV/0!</v>
      </c>
      <c r="J1656" s="160" t="e">
        <f t="shared" si="564"/>
        <v>#DIV/0!</v>
      </c>
      <c r="K1656" s="19">
        <f t="shared" si="566"/>
        <v>0</v>
      </c>
      <c r="L1656" s="24">
        <f t="shared" si="554"/>
        <v>0</v>
      </c>
      <c r="M1656" s="494"/>
    </row>
    <row r="1657" spans="1:13" s="4" customFormat="1" ht="56.25" outlineLevel="1" x14ac:dyDescent="0.25">
      <c r="A1657" s="621" t="s">
        <v>748</v>
      </c>
      <c r="B1657" s="22" t="s">
        <v>359</v>
      </c>
      <c r="C1657" s="16" t="s">
        <v>212</v>
      </c>
      <c r="D1657" s="19">
        <f>SUM(D1658:D1661)</f>
        <v>74953.320000000007</v>
      </c>
      <c r="E1657" s="19">
        <f>SUM(E1658:E1661)</f>
        <v>74953.320000000007</v>
      </c>
      <c r="F1657" s="36">
        <f>SUM(F1658:F1661)</f>
        <v>80497.25</v>
      </c>
      <c r="G1657" s="60">
        <f t="shared" si="552"/>
        <v>1.0740000000000001</v>
      </c>
      <c r="H1657" s="36">
        <f>SUM(H1658:H1661)</f>
        <v>80497.25</v>
      </c>
      <c r="I1657" s="60">
        <f t="shared" si="563"/>
        <v>1</v>
      </c>
      <c r="J1657" s="157">
        <f t="shared" si="564"/>
        <v>1</v>
      </c>
      <c r="K1657" s="19">
        <f t="shared" si="566"/>
        <v>74953.320000000007</v>
      </c>
      <c r="L1657" s="24">
        <f t="shared" si="554"/>
        <v>-5543.93</v>
      </c>
      <c r="M1657" s="494" t="s">
        <v>1333</v>
      </c>
    </row>
    <row r="1658" spans="1:13" s="4" customFormat="1" outlineLevel="1" x14ac:dyDescent="0.25">
      <c r="A1658" s="622"/>
      <c r="B1658" s="430" t="s">
        <v>22</v>
      </c>
      <c r="C1658" s="430"/>
      <c r="D1658" s="36">
        <f>D1668</f>
        <v>0</v>
      </c>
      <c r="E1658" s="36">
        <f>E1668</f>
        <v>0</v>
      </c>
      <c r="F1658" s="36">
        <f>F1668</f>
        <v>0</v>
      </c>
      <c r="G1658" s="64" t="e">
        <f t="shared" si="552"/>
        <v>#DIV/0!</v>
      </c>
      <c r="H1658" s="36">
        <f>H1668</f>
        <v>0</v>
      </c>
      <c r="I1658" s="92" t="e">
        <f t="shared" si="563"/>
        <v>#DIV/0!</v>
      </c>
      <c r="J1658" s="160" t="e">
        <f t="shared" si="564"/>
        <v>#DIV/0!</v>
      </c>
      <c r="K1658" s="19">
        <f t="shared" si="566"/>
        <v>0</v>
      </c>
      <c r="L1658" s="24">
        <f t="shared" si="554"/>
        <v>0</v>
      </c>
      <c r="M1658" s="494"/>
    </row>
    <row r="1659" spans="1:13" s="4" customFormat="1" outlineLevel="1" x14ac:dyDescent="0.25">
      <c r="A1659" s="622"/>
      <c r="B1659" s="430" t="s">
        <v>21</v>
      </c>
      <c r="C1659" s="430"/>
      <c r="D1659" s="36">
        <v>3214</v>
      </c>
      <c r="E1659" s="36">
        <v>3214</v>
      </c>
      <c r="F1659" s="36">
        <v>3213.05</v>
      </c>
      <c r="G1659" s="60">
        <f t="shared" si="552"/>
        <v>1</v>
      </c>
      <c r="H1659" s="36">
        <v>3213.05</v>
      </c>
      <c r="I1659" s="60">
        <f t="shared" si="563"/>
        <v>1</v>
      </c>
      <c r="J1659" s="157">
        <f t="shared" si="564"/>
        <v>1</v>
      </c>
      <c r="K1659" s="19">
        <f t="shared" si="566"/>
        <v>3214</v>
      </c>
      <c r="L1659" s="24">
        <f t="shared" si="554"/>
        <v>0.95</v>
      </c>
      <c r="M1659" s="494"/>
    </row>
    <row r="1660" spans="1:13" s="4" customFormat="1" outlineLevel="1" x14ac:dyDescent="0.25">
      <c r="A1660" s="622"/>
      <c r="B1660" s="430" t="s">
        <v>41</v>
      </c>
      <c r="C1660" s="430"/>
      <c r="D1660" s="36">
        <v>71739.320000000007</v>
      </c>
      <c r="E1660" s="36">
        <v>71739.320000000007</v>
      </c>
      <c r="F1660" s="36">
        <v>77284.2</v>
      </c>
      <c r="G1660" s="60">
        <f t="shared" si="552"/>
        <v>1.077</v>
      </c>
      <c r="H1660" s="36">
        <v>77284.2</v>
      </c>
      <c r="I1660" s="60">
        <f t="shared" si="563"/>
        <v>1</v>
      </c>
      <c r="J1660" s="157">
        <f t="shared" si="564"/>
        <v>1</v>
      </c>
      <c r="K1660" s="19">
        <f t="shared" si="566"/>
        <v>71739.320000000007</v>
      </c>
      <c r="L1660" s="24">
        <f t="shared" si="554"/>
        <v>-5544.88</v>
      </c>
      <c r="M1660" s="494"/>
    </row>
    <row r="1661" spans="1:13" s="4" customFormat="1" outlineLevel="1" x14ac:dyDescent="0.25">
      <c r="A1661" s="623"/>
      <c r="B1661" s="430" t="s">
        <v>23</v>
      </c>
      <c r="C1661" s="430"/>
      <c r="D1661" s="36">
        <f>D1671</f>
        <v>0</v>
      </c>
      <c r="E1661" s="36">
        <f>E1671</f>
        <v>0</v>
      </c>
      <c r="F1661" s="36">
        <f>F1671</f>
        <v>0</v>
      </c>
      <c r="G1661" s="92" t="e">
        <f t="shared" si="552"/>
        <v>#DIV/0!</v>
      </c>
      <c r="H1661" s="36">
        <f>H1671</f>
        <v>0</v>
      </c>
      <c r="I1661" s="92" t="e">
        <f t="shared" si="563"/>
        <v>#DIV/0!</v>
      </c>
      <c r="J1661" s="160" t="e">
        <f t="shared" si="564"/>
        <v>#DIV/0!</v>
      </c>
      <c r="K1661" s="19">
        <f t="shared" si="566"/>
        <v>0</v>
      </c>
      <c r="L1661" s="24">
        <f t="shared" si="554"/>
        <v>0</v>
      </c>
      <c r="M1661" s="494"/>
    </row>
    <row r="1662" spans="1:13" s="4" customFormat="1" ht="37.5" outlineLevel="1" x14ac:dyDescent="0.25">
      <c r="A1662" s="621" t="s">
        <v>749</v>
      </c>
      <c r="B1662" s="22" t="s">
        <v>360</v>
      </c>
      <c r="C1662" s="16" t="s">
        <v>212</v>
      </c>
      <c r="D1662" s="19">
        <f>SUM(D1663:D1666)</f>
        <v>8250.7199999999993</v>
      </c>
      <c r="E1662" s="19">
        <f>SUM(E1663:E1666)</f>
        <v>8250.7199999999993</v>
      </c>
      <c r="F1662" s="19">
        <f>SUM(F1663:F1666)</f>
        <v>3074.4</v>
      </c>
      <c r="G1662" s="90">
        <f>F1662/E1662</f>
        <v>0.373</v>
      </c>
      <c r="H1662" s="19">
        <f>SUM(H1663:H1666)</f>
        <v>3074.4</v>
      </c>
      <c r="I1662" s="90">
        <f>H1662/F1662</f>
        <v>1</v>
      </c>
      <c r="J1662" s="157">
        <f t="shared" si="564"/>
        <v>1</v>
      </c>
      <c r="K1662" s="19">
        <f t="shared" si="566"/>
        <v>8250.7199999999993</v>
      </c>
      <c r="L1662" s="24">
        <f t="shared" si="554"/>
        <v>5176.32</v>
      </c>
      <c r="M1662" s="476" t="s">
        <v>1426</v>
      </c>
    </row>
    <row r="1663" spans="1:13" s="4" customFormat="1" outlineLevel="1" x14ac:dyDescent="0.25">
      <c r="A1663" s="622"/>
      <c r="B1663" s="430" t="s">
        <v>22</v>
      </c>
      <c r="C1663" s="430"/>
      <c r="D1663" s="36"/>
      <c r="E1663" s="36"/>
      <c r="F1663" s="36"/>
      <c r="G1663" s="92" t="e">
        <f>F1663/E1663</f>
        <v>#DIV/0!</v>
      </c>
      <c r="H1663" s="36"/>
      <c r="I1663" s="226" t="e">
        <f t="shared" ref="I1663:I1665" si="570">H1663/F1663</f>
        <v>#DIV/0!</v>
      </c>
      <c r="J1663" s="160" t="e">
        <f t="shared" si="564"/>
        <v>#DIV/0!</v>
      </c>
      <c r="K1663" s="19">
        <f t="shared" si="566"/>
        <v>0</v>
      </c>
      <c r="L1663" s="24">
        <f t="shared" si="554"/>
        <v>0</v>
      </c>
      <c r="M1663" s="476"/>
    </row>
    <row r="1664" spans="1:13" s="4" customFormat="1" outlineLevel="1" x14ac:dyDescent="0.25">
      <c r="A1664" s="622"/>
      <c r="B1664" s="430" t="s">
        <v>21</v>
      </c>
      <c r="C1664" s="430"/>
      <c r="D1664" s="36">
        <f>135.4-37.3514</f>
        <v>98.05</v>
      </c>
      <c r="E1664" s="36">
        <f>135.4-37.3514</f>
        <v>98.05</v>
      </c>
      <c r="F1664" s="36">
        <v>98.05</v>
      </c>
      <c r="G1664" s="60">
        <f>F1664/E1664</f>
        <v>1</v>
      </c>
      <c r="H1664" s="36">
        <v>98.05</v>
      </c>
      <c r="I1664" s="60">
        <f t="shared" si="570"/>
        <v>1</v>
      </c>
      <c r="J1664" s="157">
        <f t="shared" si="564"/>
        <v>1</v>
      </c>
      <c r="K1664" s="19">
        <f t="shared" si="566"/>
        <v>98.05</v>
      </c>
      <c r="L1664" s="24">
        <f t="shared" si="554"/>
        <v>0</v>
      </c>
      <c r="M1664" s="476"/>
    </row>
    <row r="1665" spans="1:13" s="4" customFormat="1" outlineLevel="1" x14ac:dyDescent="0.25">
      <c r="A1665" s="622"/>
      <c r="B1665" s="430" t="s">
        <v>41</v>
      </c>
      <c r="C1665" s="430"/>
      <c r="D1665" s="36">
        <v>8152.67</v>
      </c>
      <c r="E1665" s="36">
        <v>8152.67</v>
      </c>
      <c r="F1665" s="36">
        <v>2976.35</v>
      </c>
      <c r="G1665" s="60">
        <f>F1665/E1665</f>
        <v>0.36499999999999999</v>
      </c>
      <c r="H1665" s="36">
        <v>2976.35</v>
      </c>
      <c r="I1665" s="60">
        <f t="shared" si="570"/>
        <v>1</v>
      </c>
      <c r="J1665" s="157">
        <f t="shared" si="564"/>
        <v>1</v>
      </c>
      <c r="K1665" s="19">
        <f t="shared" si="566"/>
        <v>8152.67</v>
      </c>
      <c r="L1665" s="24">
        <f t="shared" si="554"/>
        <v>5176.32</v>
      </c>
      <c r="M1665" s="476"/>
    </row>
    <row r="1666" spans="1:13" s="4" customFormat="1" outlineLevel="1" x14ac:dyDescent="0.25">
      <c r="A1666" s="623"/>
      <c r="B1666" s="430" t="s">
        <v>23</v>
      </c>
      <c r="C1666" s="430"/>
      <c r="D1666" s="36"/>
      <c r="E1666" s="36"/>
      <c r="F1666" s="36"/>
      <c r="G1666" s="92" t="e">
        <f t="shared" ref="G1666:G1671" si="571">F1666/E1666</f>
        <v>#DIV/0!</v>
      </c>
      <c r="H1666" s="36"/>
      <c r="I1666" s="92"/>
      <c r="J1666" s="160" t="e">
        <f t="shared" si="564"/>
        <v>#DIV/0!</v>
      </c>
      <c r="K1666" s="19">
        <f t="shared" si="566"/>
        <v>0</v>
      </c>
      <c r="L1666" s="24">
        <f t="shared" si="554"/>
        <v>0</v>
      </c>
      <c r="M1666" s="476"/>
    </row>
    <row r="1667" spans="1:13" s="7" customFormat="1" ht="168.75" outlineLevel="1" x14ac:dyDescent="0.25">
      <c r="A1667" s="621" t="s">
        <v>750</v>
      </c>
      <c r="B1667" s="22" t="s">
        <v>361</v>
      </c>
      <c r="C1667" s="22" t="s">
        <v>212</v>
      </c>
      <c r="D1667" s="389">
        <f>SUM(D1668:D1671)</f>
        <v>12500</v>
      </c>
      <c r="E1667" s="389">
        <f>SUM(E1668:E1671)</f>
        <v>12500</v>
      </c>
      <c r="F1667" s="390">
        <f>SUM(F1668:F1671)</f>
        <v>4627</v>
      </c>
      <c r="G1667" s="60">
        <f t="shared" si="571"/>
        <v>0.37</v>
      </c>
      <c r="H1667" s="461">
        <f>SUM(H1668:H1671)</f>
        <v>4627</v>
      </c>
      <c r="I1667" s="60">
        <f t="shared" si="563"/>
        <v>1</v>
      </c>
      <c r="J1667" s="157">
        <f t="shared" si="564"/>
        <v>1</v>
      </c>
      <c r="K1667" s="19">
        <f t="shared" si="566"/>
        <v>12500</v>
      </c>
      <c r="L1667" s="24">
        <f t="shared" si="554"/>
        <v>7873</v>
      </c>
      <c r="M1667" s="476" t="s">
        <v>1427</v>
      </c>
    </row>
    <row r="1668" spans="1:13" s="4" customFormat="1" outlineLevel="1" x14ac:dyDescent="0.25">
      <c r="A1668" s="622"/>
      <c r="B1668" s="430" t="s">
        <v>22</v>
      </c>
      <c r="C1668" s="430"/>
      <c r="D1668" s="36"/>
      <c r="E1668" s="36"/>
      <c r="F1668" s="36"/>
      <c r="G1668" s="92" t="e">
        <f t="shared" si="571"/>
        <v>#DIV/0!</v>
      </c>
      <c r="H1668" s="21"/>
      <c r="I1668" s="92" t="e">
        <f t="shared" si="563"/>
        <v>#DIV/0!</v>
      </c>
      <c r="J1668" s="160" t="e">
        <f t="shared" si="564"/>
        <v>#DIV/0!</v>
      </c>
      <c r="K1668" s="19">
        <f t="shared" si="566"/>
        <v>0</v>
      </c>
      <c r="L1668" s="24">
        <f t="shared" si="554"/>
        <v>0</v>
      </c>
      <c r="M1668" s="476"/>
    </row>
    <row r="1669" spans="1:13" s="4" customFormat="1" outlineLevel="1" x14ac:dyDescent="0.25">
      <c r="A1669" s="622"/>
      <c r="B1669" s="430" t="s">
        <v>21</v>
      </c>
      <c r="C1669" s="430"/>
      <c r="D1669" s="36"/>
      <c r="E1669" s="36"/>
      <c r="F1669" s="36"/>
      <c r="G1669" s="92" t="e">
        <f t="shared" si="571"/>
        <v>#DIV/0!</v>
      </c>
      <c r="H1669" s="21"/>
      <c r="I1669" s="92" t="e">
        <f t="shared" si="563"/>
        <v>#DIV/0!</v>
      </c>
      <c r="J1669" s="160" t="e">
        <f t="shared" si="564"/>
        <v>#DIV/0!</v>
      </c>
      <c r="K1669" s="19">
        <f t="shared" si="566"/>
        <v>0</v>
      </c>
      <c r="L1669" s="24">
        <f t="shared" si="554"/>
        <v>0</v>
      </c>
      <c r="M1669" s="476"/>
    </row>
    <row r="1670" spans="1:13" s="4" customFormat="1" outlineLevel="1" x14ac:dyDescent="0.25">
      <c r="A1670" s="622"/>
      <c r="B1670" s="430" t="s">
        <v>41</v>
      </c>
      <c r="C1670" s="430"/>
      <c r="D1670" s="36">
        <v>12500</v>
      </c>
      <c r="E1670" s="36">
        <v>12500</v>
      </c>
      <c r="F1670" s="36">
        <v>4627</v>
      </c>
      <c r="G1670" s="60">
        <f t="shared" si="571"/>
        <v>0.37</v>
      </c>
      <c r="H1670" s="36">
        <v>4627</v>
      </c>
      <c r="I1670" s="60">
        <f t="shared" si="563"/>
        <v>1</v>
      </c>
      <c r="J1670" s="157">
        <f t="shared" si="564"/>
        <v>1</v>
      </c>
      <c r="K1670" s="19">
        <f t="shared" si="566"/>
        <v>12500</v>
      </c>
      <c r="L1670" s="24">
        <f t="shared" si="554"/>
        <v>7873</v>
      </c>
      <c r="M1670" s="476"/>
    </row>
    <row r="1671" spans="1:13" s="4" customFormat="1" outlineLevel="1" x14ac:dyDescent="0.25">
      <c r="A1671" s="623"/>
      <c r="B1671" s="430" t="s">
        <v>23</v>
      </c>
      <c r="C1671" s="430"/>
      <c r="D1671" s="36"/>
      <c r="E1671" s="18"/>
      <c r="F1671" s="36"/>
      <c r="G1671" s="92" t="e">
        <f t="shared" si="571"/>
        <v>#DIV/0!</v>
      </c>
      <c r="H1671" s="21"/>
      <c r="I1671" s="92" t="e">
        <f t="shared" si="563"/>
        <v>#DIV/0!</v>
      </c>
      <c r="J1671" s="160" t="e">
        <f t="shared" si="564"/>
        <v>#DIV/0!</v>
      </c>
      <c r="K1671" s="19">
        <f t="shared" si="566"/>
        <v>0</v>
      </c>
      <c r="L1671" s="24">
        <f t="shared" si="554"/>
        <v>0</v>
      </c>
      <c r="M1671" s="476"/>
    </row>
    <row r="1672" spans="1:13" s="4" customFormat="1" ht="56.25" outlineLevel="1" x14ac:dyDescent="0.25">
      <c r="A1672" s="578" t="s">
        <v>9</v>
      </c>
      <c r="B1672" s="327" t="s">
        <v>765</v>
      </c>
      <c r="C1672" s="31" t="s">
        <v>139</v>
      </c>
      <c r="D1672" s="29">
        <f>SUM(D1673:D1676)</f>
        <v>375135.16</v>
      </c>
      <c r="E1672" s="29">
        <f>SUM(E1673:E1676)</f>
        <v>381314.22</v>
      </c>
      <c r="F1672" s="29">
        <f>SUM(F1674:F1675)</f>
        <v>353957.66</v>
      </c>
      <c r="G1672" s="100">
        <f t="shared" ref="G1672:G1673" si="572">F1672/E1672</f>
        <v>0.92800000000000005</v>
      </c>
      <c r="H1672" s="29">
        <f>SUM(H1673:H1676)</f>
        <v>353957.66</v>
      </c>
      <c r="I1672" s="100">
        <f t="shared" ref="I1672:I1735" si="573">H1672/E1672</f>
        <v>0.92800000000000005</v>
      </c>
      <c r="J1672" s="100">
        <f t="shared" ref="J1672:J1675" si="574">H1672/F1672</f>
        <v>1</v>
      </c>
      <c r="K1672" s="29">
        <f>E1672-L1672</f>
        <v>353957.66</v>
      </c>
      <c r="L1672" s="30">
        <f t="shared" si="554"/>
        <v>27356.560000000001</v>
      </c>
      <c r="M1672" s="487"/>
    </row>
    <row r="1673" spans="1:13" s="4" customFormat="1" outlineLevel="1" x14ac:dyDescent="0.25">
      <c r="A1673" s="578"/>
      <c r="B1673" s="32" t="s">
        <v>22</v>
      </c>
      <c r="C1673" s="32"/>
      <c r="D1673" s="30">
        <f t="shared" ref="D1673:H1675" si="575">D1678+D1723+D1738+D1754+D1693</f>
        <v>0</v>
      </c>
      <c r="E1673" s="30">
        <f t="shared" si="575"/>
        <v>0</v>
      </c>
      <c r="F1673" s="30">
        <f>F1678+F1693+F1723+F1738+F1754</f>
        <v>0</v>
      </c>
      <c r="G1673" s="102" t="e">
        <f t="shared" si="572"/>
        <v>#DIV/0!</v>
      </c>
      <c r="H1673" s="111">
        <f>H1678+H1723+H1738+H1754</f>
        <v>0</v>
      </c>
      <c r="I1673" s="102" t="e">
        <f t="shared" si="573"/>
        <v>#DIV/0!</v>
      </c>
      <c r="J1673" s="102" t="e">
        <f t="shared" si="574"/>
        <v>#DIV/0!</v>
      </c>
      <c r="K1673" s="30">
        <f t="shared" ref="K1673" si="576">K1678+K1723+K1738+K1754</f>
        <v>0</v>
      </c>
      <c r="L1673" s="30">
        <f t="shared" si="554"/>
        <v>0</v>
      </c>
      <c r="M1673" s="487"/>
    </row>
    <row r="1674" spans="1:13" s="4" customFormat="1" outlineLevel="1" x14ac:dyDescent="0.25">
      <c r="A1674" s="578"/>
      <c r="B1674" s="32" t="s">
        <v>21</v>
      </c>
      <c r="C1674" s="32"/>
      <c r="D1674" s="30">
        <f t="shared" si="575"/>
        <v>105735</v>
      </c>
      <c r="E1674" s="30">
        <f t="shared" si="575"/>
        <v>105735</v>
      </c>
      <c r="F1674" s="30">
        <f t="shared" si="575"/>
        <v>103750.57</v>
      </c>
      <c r="G1674" s="103">
        <f>F1674/E1674</f>
        <v>0.98099999999999998</v>
      </c>
      <c r="H1674" s="30">
        <f t="shared" si="575"/>
        <v>103750.57</v>
      </c>
      <c r="I1674" s="103">
        <f t="shared" si="573"/>
        <v>0.98099999999999998</v>
      </c>
      <c r="J1674" s="103">
        <f t="shared" si="574"/>
        <v>1</v>
      </c>
      <c r="K1674" s="30">
        <f t="shared" ref="K1674:K1675" si="577">K1679+K1724+K1739+K1755+K1694</f>
        <v>105732.02</v>
      </c>
      <c r="L1674" s="30">
        <f t="shared" si="554"/>
        <v>1984.43</v>
      </c>
      <c r="M1674" s="487"/>
    </row>
    <row r="1675" spans="1:13" s="4" customFormat="1" outlineLevel="1" x14ac:dyDescent="0.25">
      <c r="A1675" s="578"/>
      <c r="B1675" s="32" t="s">
        <v>41</v>
      </c>
      <c r="C1675" s="32"/>
      <c r="D1675" s="30">
        <f t="shared" si="575"/>
        <v>269400.15999999997</v>
      </c>
      <c r="E1675" s="30">
        <f t="shared" si="575"/>
        <v>275579.21999999997</v>
      </c>
      <c r="F1675" s="30">
        <f t="shared" si="575"/>
        <v>250207.09</v>
      </c>
      <c r="G1675" s="103">
        <f>F1675/E1675</f>
        <v>0.90800000000000003</v>
      </c>
      <c r="H1675" s="30">
        <f t="shared" si="575"/>
        <v>250207.09</v>
      </c>
      <c r="I1675" s="103">
        <f t="shared" si="573"/>
        <v>0.90800000000000003</v>
      </c>
      <c r="J1675" s="103">
        <f t="shared" si="574"/>
        <v>1</v>
      </c>
      <c r="K1675" s="30">
        <f t="shared" si="577"/>
        <v>261093.77</v>
      </c>
      <c r="L1675" s="30">
        <f t="shared" si="554"/>
        <v>25372.13</v>
      </c>
      <c r="M1675" s="487"/>
    </row>
    <row r="1676" spans="1:13" s="4" customFormat="1" outlineLevel="1" x14ac:dyDescent="0.25">
      <c r="A1676" s="578"/>
      <c r="B1676" s="32" t="s">
        <v>23</v>
      </c>
      <c r="C1676" s="32"/>
      <c r="D1676" s="30"/>
      <c r="E1676" s="30"/>
      <c r="F1676" s="30"/>
      <c r="G1676" s="103"/>
      <c r="H1676" s="30"/>
      <c r="I1676" s="103"/>
      <c r="J1676" s="103"/>
      <c r="K1676" s="30"/>
      <c r="L1676" s="30">
        <f t="shared" si="554"/>
        <v>0</v>
      </c>
      <c r="M1676" s="487"/>
    </row>
    <row r="1677" spans="1:13" s="7" customFormat="1" ht="39" outlineLevel="1" x14ac:dyDescent="0.25">
      <c r="A1677" s="711" t="s">
        <v>510</v>
      </c>
      <c r="B1677" s="52" t="s">
        <v>507</v>
      </c>
      <c r="C1677" s="260" t="s">
        <v>142</v>
      </c>
      <c r="D1677" s="55">
        <f>SUM(D1678:D1681)</f>
        <v>93393.39</v>
      </c>
      <c r="E1677" s="55">
        <f t="shared" ref="E1677" si="578">SUM(E1678:E1681)</f>
        <v>93393.39</v>
      </c>
      <c r="F1677" s="55">
        <f>SUM(F1678:F1681)</f>
        <v>93369.68</v>
      </c>
      <c r="G1677" s="95">
        <f t="shared" ref="G1677:G1759" si="579">F1677/E1677</f>
        <v>1</v>
      </c>
      <c r="H1677" s="55">
        <f>SUM(H1678:H1681)</f>
        <v>93369.68</v>
      </c>
      <c r="I1677" s="95">
        <f t="shared" si="573"/>
        <v>1</v>
      </c>
      <c r="J1677" s="95">
        <f t="shared" ref="J1677:J1682" si="580">H1677/F1677</f>
        <v>1</v>
      </c>
      <c r="K1677" s="55">
        <f>E1677-L1677</f>
        <v>93369.68</v>
      </c>
      <c r="L1677" s="24">
        <f t="shared" si="554"/>
        <v>23.71</v>
      </c>
      <c r="M1677" s="487" t="s">
        <v>1108</v>
      </c>
    </row>
    <row r="1678" spans="1:13" s="4" customFormat="1" outlineLevel="1" x14ac:dyDescent="0.25">
      <c r="A1678" s="711"/>
      <c r="B1678" s="405" t="s">
        <v>22</v>
      </c>
      <c r="C1678" s="405"/>
      <c r="D1678" s="24">
        <f>D1683+D1688</f>
        <v>0</v>
      </c>
      <c r="E1678" s="24">
        <f t="shared" ref="E1678:K1681" si="581">E1683+E1688</f>
        <v>0</v>
      </c>
      <c r="F1678" s="24">
        <f t="shared" si="581"/>
        <v>0</v>
      </c>
      <c r="G1678" s="78" t="e">
        <f t="shared" si="579"/>
        <v>#DIV/0!</v>
      </c>
      <c r="H1678" s="24">
        <f t="shared" si="581"/>
        <v>0</v>
      </c>
      <c r="I1678" s="78" t="e">
        <f t="shared" si="573"/>
        <v>#DIV/0!</v>
      </c>
      <c r="J1678" s="78" t="e">
        <f t="shared" si="580"/>
        <v>#DIV/0!</v>
      </c>
      <c r="K1678" s="24">
        <f t="shared" si="581"/>
        <v>0</v>
      </c>
      <c r="L1678" s="24">
        <f t="shared" si="554"/>
        <v>0</v>
      </c>
      <c r="M1678" s="487"/>
    </row>
    <row r="1679" spans="1:13" s="4" customFormat="1" outlineLevel="1" x14ac:dyDescent="0.25">
      <c r="A1679" s="711"/>
      <c r="B1679" s="405" t="s">
        <v>21</v>
      </c>
      <c r="C1679" s="405"/>
      <c r="D1679" s="24">
        <f t="shared" ref="D1679:F1681" si="582">D1684+D1689</f>
        <v>78436</v>
      </c>
      <c r="E1679" s="24">
        <f t="shared" si="582"/>
        <v>78436</v>
      </c>
      <c r="F1679" s="24">
        <f>F1684+F1689</f>
        <v>78433.02</v>
      </c>
      <c r="G1679" s="99">
        <f t="shared" si="579"/>
        <v>1</v>
      </c>
      <c r="H1679" s="24">
        <f t="shared" si="581"/>
        <v>78433.02</v>
      </c>
      <c r="I1679" s="99">
        <f t="shared" si="573"/>
        <v>1</v>
      </c>
      <c r="J1679" s="99">
        <f t="shared" si="580"/>
        <v>1</v>
      </c>
      <c r="K1679" s="24">
        <f t="shared" si="581"/>
        <v>78433.02</v>
      </c>
      <c r="L1679" s="24">
        <f t="shared" si="554"/>
        <v>2.98</v>
      </c>
      <c r="M1679" s="487"/>
    </row>
    <row r="1680" spans="1:13" s="4" customFormat="1" outlineLevel="1" x14ac:dyDescent="0.25">
      <c r="A1680" s="711"/>
      <c r="B1680" s="405" t="s">
        <v>41</v>
      </c>
      <c r="C1680" s="405"/>
      <c r="D1680" s="24">
        <f t="shared" si="582"/>
        <v>14957.39</v>
      </c>
      <c r="E1680" s="24">
        <f t="shared" si="582"/>
        <v>14957.39</v>
      </c>
      <c r="F1680" s="24">
        <f t="shared" si="582"/>
        <v>14936.66</v>
      </c>
      <c r="G1680" s="99">
        <f t="shared" si="579"/>
        <v>0.999</v>
      </c>
      <c r="H1680" s="24">
        <f t="shared" si="581"/>
        <v>14936.66</v>
      </c>
      <c r="I1680" s="99">
        <f t="shared" si="573"/>
        <v>0.999</v>
      </c>
      <c r="J1680" s="99">
        <f t="shared" si="580"/>
        <v>1</v>
      </c>
      <c r="K1680" s="24">
        <f t="shared" si="581"/>
        <v>14936.66</v>
      </c>
      <c r="L1680" s="24">
        <f t="shared" si="554"/>
        <v>20.73</v>
      </c>
      <c r="M1680" s="487"/>
    </row>
    <row r="1681" spans="1:13" s="4" customFormat="1" outlineLevel="1" x14ac:dyDescent="0.25">
      <c r="A1681" s="711"/>
      <c r="B1681" s="405" t="s">
        <v>23</v>
      </c>
      <c r="C1681" s="405"/>
      <c r="D1681" s="24">
        <f t="shared" si="582"/>
        <v>0</v>
      </c>
      <c r="E1681" s="24">
        <f t="shared" si="582"/>
        <v>0</v>
      </c>
      <c r="F1681" s="24">
        <f t="shared" si="582"/>
        <v>0</v>
      </c>
      <c r="G1681" s="78" t="e">
        <f t="shared" si="579"/>
        <v>#DIV/0!</v>
      </c>
      <c r="H1681" s="24">
        <f t="shared" si="581"/>
        <v>0</v>
      </c>
      <c r="I1681" s="78" t="e">
        <f t="shared" si="573"/>
        <v>#DIV/0!</v>
      </c>
      <c r="J1681" s="78" t="e">
        <f t="shared" si="580"/>
        <v>#DIV/0!</v>
      </c>
      <c r="K1681" s="24">
        <f t="shared" si="581"/>
        <v>0</v>
      </c>
      <c r="L1681" s="24">
        <f t="shared" ref="L1681:L1744" si="583">E1681-H1681</f>
        <v>0</v>
      </c>
      <c r="M1681" s="487"/>
    </row>
    <row r="1682" spans="1:13" s="4" customFormat="1" ht="37.5" outlineLevel="1" x14ac:dyDescent="0.25">
      <c r="A1682" s="612" t="s">
        <v>511</v>
      </c>
      <c r="B1682" s="34" t="s">
        <v>506</v>
      </c>
      <c r="C1682" s="34" t="s">
        <v>212</v>
      </c>
      <c r="D1682" s="50">
        <f>SUM(D1683:D1686)</f>
        <v>37373.4</v>
      </c>
      <c r="E1682" s="50">
        <f t="shared" ref="E1682:H1682" si="584">SUM(E1683:E1686)</f>
        <v>37373.4</v>
      </c>
      <c r="F1682" s="50">
        <f t="shared" si="584"/>
        <v>37373.300000000003</v>
      </c>
      <c r="G1682" s="104">
        <f t="shared" si="579"/>
        <v>1</v>
      </c>
      <c r="H1682" s="50">
        <f t="shared" si="584"/>
        <v>37373.300000000003</v>
      </c>
      <c r="I1682" s="99">
        <f t="shared" si="573"/>
        <v>1</v>
      </c>
      <c r="J1682" s="104">
        <f t="shared" si="580"/>
        <v>1</v>
      </c>
      <c r="K1682" s="50">
        <f>SUM(K1683:K1686)</f>
        <v>37373.300000000003</v>
      </c>
      <c r="L1682" s="24">
        <f t="shared" si="583"/>
        <v>0.1</v>
      </c>
      <c r="M1682" s="487" t="s">
        <v>1307</v>
      </c>
    </row>
    <row r="1683" spans="1:13" s="4" customFormat="1" ht="18.75" customHeight="1" outlineLevel="2" x14ac:dyDescent="0.25">
      <c r="A1683" s="612"/>
      <c r="B1683" s="405" t="s">
        <v>22</v>
      </c>
      <c r="C1683" s="405"/>
      <c r="D1683" s="24"/>
      <c r="E1683" s="24"/>
      <c r="F1683" s="24"/>
      <c r="G1683" s="78" t="e">
        <f t="shared" si="579"/>
        <v>#DIV/0!</v>
      </c>
      <c r="H1683" s="406"/>
      <c r="I1683" s="78" t="e">
        <f t="shared" si="573"/>
        <v>#DIV/0!</v>
      </c>
      <c r="J1683" s="99"/>
      <c r="K1683" s="24">
        <f>E1683</f>
        <v>0</v>
      </c>
      <c r="L1683" s="24">
        <f t="shared" si="583"/>
        <v>0</v>
      </c>
      <c r="M1683" s="487"/>
    </row>
    <row r="1684" spans="1:13" s="4" customFormat="1" outlineLevel="2" x14ac:dyDescent="0.25">
      <c r="A1684" s="612"/>
      <c r="B1684" s="405" t="s">
        <v>21</v>
      </c>
      <c r="C1684" s="405"/>
      <c r="D1684" s="24">
        <v>33636</v>
      </c>
      <c r="E1684" s="24">
        <f>D1684</f>
        <v>33636</v>
      </c>
      <c r="F1684" s="24">
        <v>33635.919999999998</v>
      </c>
      <c r="G1684" s="104">
        <f>F1684/E1684</f>
        <v>1</v>
      </c>
      <c r="H1684" s="24">
        <f>F1684</f>
        <v>33635.919999999998</v>
      </c>
      <c r="I1684" s="104">
        <f>H1684/E1684</f>
        <v>1</v>
      </c>
      <c r="J1684" s="104">
        <f>H1684/F1684</f>
        <v>1</v>
      </c>
      <c r="K1684" s="24">
        <f>F1684</f>
        <v>33635.919999999998</v>
      </c>
      <c r="L1684" s="24">
        <f t="shared" si="583"/>
        <v>0.08</v>
      </c>
      <c r="M1684" s="487"/>
    </row>
    <row r="1685" spans="1:13" s="4" customFormat="1" outlineLevel="2" x14ac:dyDescent="0.25">
      <c r="A1685" s="612"/>
      <c r="B1685" s="405" t="s">
        <v>41</v>
      </c>
      <c r="C1685" s="405"/>
      <c r="D1685" s="24">
        <v>3737.4</v>
      </c>
      <c r="E1685" s="24">
        <v>3737.4</v>
      </c>
      <c r="F1685" s="24">
        <v>3737.38</v>
      </c>
      <c r="G1685" s="104">
        <f t="shared" ref="G1685" si="585">F1685/E1685</f>
        <v>1</v>
      </c>
      <c r="H1685" s="24">
        <v>3737.38</v>
      </c>
      <c r="I1685" s="104">
        <f t="shared" ref="I1685" si="586">H1685/E1685</f>
        <v>1</v>
      </c>
      <c r="J1685" s="104">
        <f t="shared" ref="J1685" si="587">H1685/F1685</f>
        <v>1</v>
      </c>
      <c r="K1685" s="24">
        <f>E1685-0.02</f>
        <v>3737.38</v>
      </c>
      <c r="L1685" s="24">
        <f t="shared" si="583"/>
        <v>0.02</v>
      </c>
      <c r="M1685" s="487"/>
    </row>
    <row r="1686" spans="1:13" s="4" customFormat="1" outlineLevel="2" x14ac:dyDescent="0.25">
      <c r="A1686" s="612"/>
      <c r="B1686" s="405" t="s">
        <v>23</v>
      </c>
      <c r="C1686" s="405"/>
      <c r="D1686" s="24"/>
      <c r="E1686" s="24"/>
      <c r="F1686" s="24"/>
      <c r="G1686" s="97" t="e">
        <f t="shared" si="579"/>
        <v>#DIV/0!</v>
      </c>
      <c r="H1686" s="406"/>
      <c r="I1686" s="78" t="e">
        <f t="shared" si="573"/>
        <v>#DIV/0!</v>
      </c>
      <c r="J1686" s="78" t="e">
        <f t="shared" ref="J1686" si="588">H1686/F1686</f>
        <v>#DIV/0!</v>
      </c>
      <c r="K1686" s="24">
        <f t="shared" ref="K1686" si="589">E1686</f>
        <v>0</v>
      </c>
      <c r="L1686" s="24">
        <f t="shared" si="583"/>
        <v>0</v>
      </c>
      <c r="M1686" s="487"/>
    </row>
    <row r="1687" spans="1:13" s="4" customFormat="1" ht="65.25" customHeight="1" outlineLevel="2" x14ac:dyDescent="0.25">
      <c r="A1687" s="612" t="s">
        <v>887</v>
      </c>
      <c r="B1687" s="34" t="s">
        <v>911</v>
      </c>
      <c r="C1687" s="34" t="s">
        <v>212</v>
      </c>
      <c r="D1687" s="50">
        <f>SUM(D1688:D1691)</f>
        <v>56019.99</v>
      </c>
      <c r="E1687" s="50">
        <f>SUM(E1688:E1691)</f>
        <v>56019.99</v>
      </c>
      <c r="F1687" s="181">
        <f>SUM(F1688:F1691)</f>
        <v>55996.38</v>
      </c>
      <c r="G1687" s="104">
        <f>F1687/E1687</f>
        <v>1</v>
      </c>
      <c r="H1687" s="404">
        <f>SUM(H1688:H1691)</f>
        <v>55996.38</v>
      </c>
      <c r="I1687" s="130">
        <f t="shared" si="573"/>
        <v>1</v>
      </c>
      <c r="J1687" s="104">
        <f>H1687/F1687</f>
        <v>1</v>
      </c>
      <c r="K1687" s="50">
        <f>SUM(K1688:K1691)</f>
        <v>55996.38</v>
      </c>
      <c r="L1687" s="24">
        <f t="shared" si="583"/>
        <v>23.61</v>
      </c>
      <c r="M1687" s="515" t="s">
        <v>1308</v>
      </c>
    </row>
    <row r="1688" spans="1:13" s="4" customFormat="1" outlineLevel="2" x14ac:dyDescent="0.25">
      <c r="A1688" s="612"/>
      <c r="B1688" s="405" t="s">
        <v>22</v>
      </c>
      <c r="C1688" s="405"/>
      <c r="D1688" s="24"/>
      <c r="E1688" s="24"/>
      <c r="F1688" s="24"/>
      <c r="G1688" s="97" t="e">
        <f>F1688/E1688</f>
        <v>#DIV/0!</v>
      </c>
      <c r="H1688" s="406"/>
      <c r="I1688" s="78" t="e">
        <f t="shared" si="573"/>
        <v>#DIV/0!</v>
      </c>
      <c r="J1688" s="99"/>
      <c r="K1688" s="24"/>
      <c r="L1688" s="24">
        <f t="shared" si="583"/>
        <v>0</v>
      </c>
      <c r="M1688" s="515"/>
    </row>
    <row r="1689" spans="1:13" s="4" customFormat="1" outlineLevel="2" x14ac:dyDescent="0.25">
      <c r="A1689" s="612"/>
      <c r="B1689" s="405" t="s">
        <v>21</v>
      </c>
      <c r="C1689" s="405"/>
      <c r="D1689" s="24">
        <v>44800</v>
      </c>
      <c r="E1689" s="24">
        <v>44800</v>
      </c>
      <c r="F1689" s="24">
        <v>44797.1</v>
      </c>
      <c r="G1689" s="104">
        <f>F1689/E1689</f>
        <v>1</v>
      </c>
      <c r="H1689" s="24">
        <f>F1689</f>
        <v>44797.1</v>
      </c>
      <c r="I1689" s="104">
        <f>H1689/E1689</f>
        <v>1</v>
      </c>
      <c r="J1689" s="24">
        <f>H1689/F1689</f>
        <v>1</v>
      </c>
      <c r="K1689" s="24">
        <f>F1689</f>
        <v>44797.1</v>
      </c>
      <c r="L1689" s="24">
        <f t="shared" si="583"/>
        <v>2.9</v>
      </c>
      <c r="M1689" s="515"/>
    </row>
    <row r="1690" spans="1:13" s="4" customFormat="1" outlineLevel="2" x14ac:dyDescent="0.25">
      <c r="A1690" s="612"/>
      <c r="B1690" s="405" t="s">
        <v>41</v>
      </c>
      <c r="C1690" s="405"/>
      <c r="D1690" s="24">
        <f>11219.99</f>
        <v>11219.99</v>
      </c>
      <c r="E1690" s="24">
        <f>11219.99</f>
        <v>11219.99</v>
      </c>
      <c r="F1690" s="24">
        <v>11199.28</v>
      </c>
      <c r="G1690" s="104">
        <f t="shared" ref="G1690" si="590">F1690/E1690</f>
        <v>0.998</v>
      </c>
      <c r="H1690" s="24">
        <f>F1690</f>
        <v>11199.28</v>
      </c>
      <c r="I1690" s="104">
        <f t="shared" ref="I1690" si="591">H1690/E1690</f>
        <v>0.998</v>
      </c>
      <c r="J1690" s="24">
        <f>H1690/F1690</f>
        <v>1</v>
      </c>
      <c r="K1690" s="24">
        <f>H1690</f>
        <v>11199.28</v>
      </c>
      <c r="L1690" s="24">
        <f t="shared" si="583"/>
        <v>20.71</v>
      </c>
      <c r="M1690" s="515"/>
    </row>
    <row r="1691" spans="1:13" s="4" customFormat="1" outlineLevel="2" x14ac:dyDescent="0.25">
      <c r="A1691" s="612"/>
      <c r="B1691" s="405" t="s">
        <v>23</v>
      </c>
      <c r="C1691" s="405"/>
      <c r="D1691" s="24"/>
      <c r="E1691" s="24"/>
      <c r="F1691" s="24"/>
      <c r="G1691" s="97" t="e">
        <f>F1691/E1691</f>
        <v>#DIV/0!</v>
      </c>
      <c r="H1691" s="406"/>
      <c r="I1691" s="78" t="e">
        <f t="shared" si="573"/>
        <v>#DIV/0!</v>
      </c>
      <c r="J1691" s="78" t="e">
        <f t="shared" ref="J1691:J1721" si="592">H1691/F1691</f>
        <v>#DIV/0!</v>
      </c>
      <c r="K1691" s="24"/>
      <c r="L1691" s="24">
        <f t="shared" si="583"/>
        <v>0</v>
      </c>
      <c r="M1691" s="515"/>
    </row>
    <row r="1692" spans="1:13" s="4" customFormat="1" ht="39" outlineLevel="2" x14ac:dyDescent="0.25">
      <c r="A1692" s="711" t="s">
        <v>513</v>
      </c>
      <c r="B1692" s="52" t="s">
        <v>521</v>
      </c>
      <c r="C1692" s="260" t="s">
        <v>142</v>
      </c>
      <c r="D1692" s="55">
        <f>SUM(D1693:D1696)</f>
        <v>34543.72</v>
      </c>
      <c r="E1692" s="55">
        <f>SUM(E1693:E1696)</f>
        <v>40722.78</v>
      </c>
      <c r="F1692" s="55">
        <f>SUM(F1693:F1696)</f>
        <v>34535.550000000003</v>
      </c>
      <c r="G1692" s="214">
        <f t="shared" ref="G1692:G1697" si="593">F1692/E1692</f>
        <v>0.84799999999999998</v>
      </c>
      <c r="H1692" s="55">
        <f>SUM(H1693:H1696)</f>
        <v>34535.550000000003</v>
      </c>
      <c r="I1692" s="95">
        <f t="shared" si="573"/>
        <v>0.84799999999999998</v>
      </c>
      <c r="J1692" s="214">
        <f t="shared" si="592"/>
        <v>1</v>
      </c>
      <c r="K1692" s="55">
        <f>SUM(K1693:K1696)</f>
        <v>34535.550000000003</v>
      </c>
      <c r="L1692" s="24">
        <f t="shared" si="583"/>
        <v>6187.23</v>
      </c>
      <c r="M1692" s="487"/>
    </row>
    <row r="1693" spans="1:13" s="4" customFormat="1" outlineLevel="2" x14ac:dyDescent="0.25">
      <c r="A1693" s="711"/>
      <c r="B1693" s="405" t="s">
        <v>22</v>
      </c>
      <c r="C1693" s="405"/>
      <c r="D1693" s="24">
        <f>D1718</f>
        <v>0</v>
      </c>
      <c r="E1693" s="24">
        <f>E1718</f>
        <v>0</v>
      </c>
      <c r="F1693" s="24">
        <f>F1718</f>
        <v>0</v>
      </c>
      <c r="G1693" s="97" t="e">
        <f t="shared" si="593"/>
        <v>#DIV/0!</v>
      </c>
      <c r="H1693" s="257"/>
      <c r="I1693" s="78" t="e">
        <f t="shared" si="573"/>
        <v>#DIV/0!</v>
      </c>
      <c r="J1693" s="78" t="e">
        <f t="shared" si="592"/>
        <v>#DIV/0!</v>
      </c>
      <c r="K1693" s="24">
        <f t="shared" ref="K1693:K1746" si="594">E1693</f>
        <v>0</v>
      </c>
      <c r="L1693" s="24">
        <f t="shared" si="583"/>
        <v>0</v>
      </c>
      <c r="M1693" s="487"/>
    </row>
    <row r="1694" spans="1:13" s="4" customFormat="1" outlineLevel="2" x14ac:dyDescent="0.25">
      <c r="A1694" s="711"/>
      <c r="B1694" s="405" t="s">
        <v>21</v>
      </c>
      <c r="C1694" s="405"/>
      <c r="D1694" s="24">
        <f t="shared" ref="D1694:E1696" si="595">D1719</f>
        <v>0</v>
      </c>
      <c r="E1694" s="24">
        <f t="shared" si="595"/>
        <v>0</v>
      </c>
      <c r="F1694" s="24">
        <f>F1719</f>
        <v>0</v>
      </c>
      <c r="G1694" s="97" t="e">
        <f t="shared" si="593"/>
        <v>#DIV/0!</v>
      </c>
      <c r="H1694" s="406"/>
      <c r="I1694" s="78" t="e">
        <f t="shared" si="573"/>
        <v>#DIV/0!</v>
      </c>
      <c r="J1694" s="78" t="e">
        <f t="shared" si="592"/>
        <v>#DIV/0!</v>
      </c>
      <c r="K1694" s="24">
        <f t="shared" si="594"/>
        <v>0</v>
      </c>
      <c r="L1694" s="24">
        <f t="shared" si="583"/>
        <v>0</v>
      </c>
      <c r="M1694" s="487"/>
    </row>
    <row r="1695" spans="1:13" s="4" customFormat="1" outlineLevel="2" x14ac:dyDescent="0.25">
      <c r="A1695" s="711"/>
      <c r="B1695" s="405" t="s">
        <v>41</v>
      </c>
      <c r="C1695" s="405"/>
      <c r="D1695" s="24">
        <f>D1700+D1705+D1710+D1720</f>
        <v>34543.72</v>
      </c>
      <c r="E1695" s="24">
        <f>E1700+E1705+E1710+E1720+E1715</f>
        <v>40722.78</v>
      </c>
      <c r="F1695" s="24">
        <f>F1700+F1705+F1710+F1720+F1715</f>
        <v>34535.550000000003</v>
      </c>
      <c r="G1695" s="129">
        <f t="shared" si="593"/>
        <v>0.84799999999999998</v>
      </c>
      <c r="H1695" s="24">
        <f>H1700+H1705+H1710+H1720+H1715</f>
        <v>34535.550000000003</v>
      </c>
      <c r="I1695" s="99">
        <f t="shared" si="573"/>
        <v>0.84799999999999998</v>
      </c>
      <c r="J1695" s="129">
        <f t="shared" si="592"/>
        <v>1</v>
      </c>
      <c r="K1695" s="24">
        <f>K1700+K1705+K1710+K1720+K1715</f>
        <v>34535.550000000003</v>
      </c>
      <c r="L1695" s="24">
        <f t="shared" si="583"/>
        <v>6187.23</v>
      </c>
      <c r="M1695" s="487"/>
    </row>
    <row r="1696" spans="1:13" s="4" customFormat="1" outlineLevel="2" x14ac:dyDescent="0.25">
      <c r="A1696" s="711"/>
      <c r="B1696" s="405" t="s">
        <v>23</v>
      </c>
      <c r="C1696" s="405"/>
      <c r="D1696" s="24">
        <f t="shared" si="595"/>
        <v>0</v>
      </c>
      <c r="E1696" s="24">
        <f t="shared" si="595"/>
        <v>0</v>
      </c>
      <c r="F1696" s="24">
        <f>F1721</f>
        <v>0</v>
      </c>
      <c r="G1696" s="97" t="e">
        <f t="shared" si="593"/>
        <v>#DIV/0!</v>
      </c>
      <c r="H1696" s="407"/>
      <c r="I1696" s="78" t="e">
        <f t="shared" si="573"/>
        <v>#DIV/0!</v>
      </c>
      <c r="J1696" s="78" t="e">
        <f t="shared" si="592"/>
        <v>#DIV/0!</v>
      </c>
      <c r="K1696" s="24">
        <f t="shared" si="594"/>
        <v>0</v>
      </c>
      <c r="L1696" s="24">
        <f t="shared" si="583"/>
        <v>0</v>
      </c>
      <c r="M1696" s="487"/>
    </row>
    <row r="1697" spans="1:13" s="206" customFormat="1" ht="66.75" customHeight="1" outlineLevel="2" x14ac:dyDescent="0.25">
      <c r="A1697" s="590" t="s">
        <v>512</v>
      </c>
      <c r="B1697" s="34" t="s">
        <v>1011</v>
      </c>
      <c r="C1697" s="405"/>
      <c r="D1697" s="50">
        <f>SUM(D1698:D1701)</f>
        <v>3393.11</v>
      </c>
      <c r="E1697" s="50">
        <f>SUM(E1698:E1701)</f>
        <v>3393.11</v>
      </c>
      <c r="F1697" s="50">
        <f>SUM(F1698:F1701)</f>
        <v>1415.44</v>
      </c>
      <c r="G1697" s="348">
        <f t="shared" si="593"/>
        <v>0.41720000000000002</v>
      </c>
      <c r="H1697" s="50">
        <f>SUM(H1698:H1701)</f>
        <v>1415.44</v>
      </c>
      <c r="I1697" s="348">
        <f t="shared" si="573"/>
        <v>0.41720000000000002</v>
      </c>
      <c r="J1697" s="129">
        <f t="shared" si="592"/>
        <v>1</v>
      </c>
      <c r="K1697" s="50">
        <f>SUM(K1698:K1701)</f>
        <v>1415.44</v>
      </c>
      <c r="L1697" s="24">
        <f t="shared" si="583"/>
        <v>1977.67</v>
      </c>
      <c r="M1697" s="504" t="s">
        <v>1138</v>
      </c>
    </row>
    <row r="1698" spans="1:13" s="206" customFormat="1" ht="26.25" customHeight="1" outlineLevel="2" x14ac:dyDescent="0.25">
      <c r="A1698" s="590"/>
      <c r="B1698" s="405" t="s">
        <v>22</v>
      </c>
      <c r="C1698" s="405"/>
      <c r="D1698" s="24"/>
      <c r="E1698" s="24"/>
      <c r="F1698" s="24"/>
      <c r="G1698" s="255"/>
      <c r="H1698" s="24"/>
      <c r="I1698" s="287" t="e">
        <f>H1698/E1698</f>
        <v>#DIV/0!</v>
      </c>
      <c r="J1698" s="78" t="e">
        <f t="shared" si="592"/>
        <v>#DIV/0!</v>
      </c>
      <c r="K1698" s="24"/>
      <c r="L1698" s="24">
        <f t="shared" si="583"/>
        <v>0</v>
      </c>
      <c r="M1698" s="505"/>
    </row>
    <row r="1699" spans="1:13" s="206" customFormat="1" ht="26.25" customHeight="1" outlineLevel="2" x14ac:dyDescent="0.25">
      <c r="A1699" s="590"/>
      <c r="B1699" s="405" t="s">
        <v>21</v>
      </c>
      <c r="C1699" s="405"/>
      <c r="D1699" s="24"/>
      <c r="E1699" s="24"/>
      <c r="F1699" s="24"/>
      <c r="G1699" s="255"/>
      <c r="H1699" s="24"/>
      <c r="I1699" s="287" t="e">
        <f t="shared" si="573"/>
        <v>#DIV/0!</v>
      </c>
      <c r="J1699" s="78" t="e">
        <f t="shared" si="592"/>
        <v>#DIV/0!</v>
      </c>
      <c r="K1699" s="24"/>
      <c r="L1699" s="24">
        <f t="shared" si="583"/>
        <v>0</v>
      </c>
      <c r="M1699" s="505"/>
    </row>
    <row r="1700" spans="1:13" s="206" customFormat="1" ht="26.25" customHeight="1" outlineLevel="2" x14ac:dyDescent="0.25">
      <c r="A1700" s="590"/>
      <c r="B1700" s="405" t="s">
        <v>41</v>
      </c>
      <c r="C1700" s="405"/>
      <c r="D1700" s="24">
        <v>3393.11</v>
      </c>
      <c r="E1700" s="24">
        <v>3393.11</v>
      </c>
      <c r="F1700" s="24">
        <v>1415.44</v>
      </c>
      <c r="G1700" s="255">
        <f t="shared" ref="G1700" si="596">F1700/E1700</f>
        <v>0.41720000000000002</v>
      </c>
      <c r="H1700" s="24">
        <v>1415.44</v>
      </c>
      <c r="I1700" s="255">
        <f t="shared" si="573"/>
        <v>0.41720000000000002</v>
      </c>
      <c r="J1700" s="129">
        <f t="shared" si="592"/>
        <v>1</v>
      </c>
      <c r="K1700" s="24">
        <f>F1700</f>
        <v>1415.44</v>
      </c>
      <c r="L1700" s="24">
        <f t="shared" si="583"/>
        <v>1977.67</v>
      </c>
      <c r="M1700" s="505"/>
    </row>
    <row r="1701" spans="1:13" s="206" customFormat="1" ht="26.25" customHeight="1" outlineLevel="2" x14ac:dyDescent="0.25">
      <c r="A1701" s="590"/>
      <c r="B1701" s="405" t="s">
        <v>23</v>
      </c>
      <c r="C1701" s="405"/>
      <c r="D1701" s="24"/>
      <c r="E1701" s="24"/>
      <c r="F1701" s="24"/>
      <c r="G1701" s="255"/>
      <c r="H1701" s="24"/>
      <c r="I1701" s="287" t="e">
        <f t="shared" si="573"/>
        <v>#DIV/0!</v>
      </c>
      <c r="J1701" s="78" t="e">
        <f t="shared" si="592"/>
        <v>#DIV/0!</v>
      </c>
      <c r="K1701" s="24"/>
      <c r="L1701" s="24">
        <f t="shared" si="583"/>
        <v>0</v>
      </c>
      <c r="M1701" s="506"/>
    </row>
    <row r="1702" spans="1:13" s="206" customFormat="1" ht="69" customHeight="1" outlineLevel="2" x14ac:dyDescent="0.25">
      <c r="A1702" s="590" t="s">
        <v>1012</v>
      </c>
      <c r="B1702" s="34" t="s">
        <v>1037</v>
      </c>
      <c r="C1702" s="405"/>
      <c r="D1702" s="50">
        <f>SUM(D1703:D1706)</f>
        <v>30000</v>
      </c>
      <c r="E1702" s="50">
        <f>SUM(E1703:E1706)</f>
        <v>30000</v>
      </c>
      <c r="F1702" s="50">
        <f>SUM(F1703:F1706)</f>
        <v>26000</v>
      </c>
      <c r="G1702" s="348">
        <f t="shared" ref="G1702" si="597">F1702/E1702</f>
        <v>0.86670000000000003</v>
      </c>
      <c r="H1702" s="50">
        <f>SUM(H1703:H1706)</f>
        <v>26000</v>
      </c>
      <c r="I1702" s="348">
        <f t="shared" si="573"/>
        <v>0.86670000000000003</v>
      </c>
      <c r="J1702" s="130">
        <f t="shared" si="592"/>
        <v>1</v>
      </c>
      <c r="K1702" s="50">
        <f>SUM(K1703:K1706)</f>
        <v>26000</v>
      </c>
      <c r="L1702" s="24">
        <f t="shared" si="583"/>
        <v>4000</v>
      </c>
      <c r="M1702" s="507" t="s">
        <v>1152</v>
      </c>
    </row>
    <row r="1703" spans="1:13" s="206" customFormat="1" ht="22.5" customHeight="1" outlineLevel="2" x14ac:dyDescent="0.25">
      <c r="A1703" s="590"/>
      <c r="B1703" s="405" t="s">
        <v>22</v>
      </c>
      <c r="C1703" s="405"/>
      <c r="D1703" s="24"/>
      <c r="E1703" s="24"/>
      <c r="F1703" s="24"/>
      <c r="G1703" s="255"/>
      <c r="H1703" s="24"/>
      <c r="I1703" s="33" t="e">
        <f t="shared" si="573"/>
        <v>#DIV/0!</v>
      </c>
      <c r="J1703" s="78" t="e">
        <f t="shared" si="592"/>
        <v>#DIV/0!</v>
      </c>
      <c r="K1703" s="24"/>
      <c r="L1703" s="24">
        <f t="shared" si="583"/>
        <v>0</v>
      </c>
      <c r="M1703" s="508"/>
    </row>
    <row r="1704" spans="1:13" s="206" customFormat="1" ht="22.5" customHeight="1" outlineLevel="2" x14ac:dyDescent="0.25">
      <c r="A1704" s="590"/>
      <c r="B1704" s="405" t="s">
        <v>21</v>
      </c>
      <c r="C1704" s="405"/>
      <c r="D1704" s="24"/>
      <c r="E1704" s="24"/>
      <c r="F1704" s="24"/>
      <c r="G1704" s="255"/>
      <c r="H1704" s="24"/>
      <c r="I1704" s="33" t="e">
        <f t="shared" si="573"/>
        <v>#DIV/0!</v>
      </c>
      <c r="J1704" s="78" t="e">
        <f t="shared" si="592"/>
        <v>#DIV/0!</v>
      </c>
      <c r="K1704" s="24"/>
      <c r="L1704" s="24">
        <f t="shared" si="583"/>
        <v>0</v>
      </c>
      <c r="M1704" s="508"/>
    </row>
    <row r="1705" spans="1:13" s="206" customFormat="1" ht="22.5" customHeight="1" outlineLevel="2" x14ac:dyDescent="0.25">
      <c r="A1705" s="590"/>
      <c r="B1705" s="405" t="s">
        <v>41</v>
      </c>
      <c r="C1705" s="405"/>
      <c r="D1705" s="24">
        <v>30000</v>
      </c>
      <c r="E1705" s="24">
        <v>30000</v>
      </c>
      <c r="F1705" s="24">
        <v>26000</v>
      </c>
      <c r="G1705" s="255">
        <f t="shared" ref="G1705" si="598">F1705/E1705</f>
        <v>0.86670000000000003</v>
      </c>
      <c r="H1705" s="24">
        <v>26000</v>
      </c>
      <c r="I1705" s="255">
        <f t="shared" si="573"/>
        <v>0.86670000000000003</v>
      </c>
      <c r="J1705" s="129">
        <f t="shared" si="592"/>
        <v>1</v>
      </c>
      <c r="K1705" s="24">
        <v>26000</v>
      </c>
      <c r="L1705" s="24">
        <f t="shared" si="583"/>
        <v>4000</v>
      </c>
      <c r="M1705" s="508"/>
    </row>
    <row r="1706" spans="1:13" s="206" customFormat="1" ht="22.5" customHeight="1" outlineLevel="2" x14ac:dyDescent="0.25">
      <c r="A1706" s="590"/>
      <c r="B1706" s="405" t="s">
        <v>23</v>
      </c>
      <c r="C1706" s="405"/>
      <c r="D1706" s="24"/>
      <c r="E1706" s="24"/>
      <c r="F1706" s="24"/>
      <c r="G1706" s="255"/>
      <c r="H1706" s="24"/>
      <c r="I1706" s="33" t="e">
        <f t="shared" si="573"/>
        <v>#DIV/0!</v>
      </c>
      <c r="J1706" s="78" t="e">
        <f t="shared" si="592"/>
        <v>#DIV/0!</v>
      </c>
      <c r="K1706" s="24"/>
      <c r="L1706" s="24">
        <f t="shared" si="583"/>
        <v>0</v>
      </c>
      <c r="M1706" s="509"/>
    </row>
    <row r="1707" spans="1:13" s="206" customFormat="1" ht="109.5" customHeight="1" outlineLevel="2" x14ac:dyDescent="0.25">
      <c r="A1707" s="590" t="s">
        <v>1013</v>
      </c>
      <c r="B1707" s="34" t="s">
        <v>1014</v>
      </c>
      <c r="C1707" s="405"/>
      <c r="D1707" s="50">
        <f>SUM(D1708:D1711)</f>
        <v>0</v>
      </c>
      <c r="E1707" s="50">
        <f>SUM(E1708:E1711)</f>
        <v>5933.86</v>
      </c>
      <c r="F1707" s="50">
        <f>SUM(F1708:F1711)</f>
        <v>5933.86</v>
      </c>
      <c r="G1707" s="348">
        <f t="shared" ref="G1707" si="599">F1707/E1707</f>
        <v>1</v>
      </c>
      <c r="H1707" s="50">
        <f>SUM(H1708:H1711)</f>
        <v>5933.86</v>
      </c>
      <c r="I1707" s="348">
        <f t="shared" si="573"/>
        <v>1</v>
      </c>
      <c r="J1707" s="130">
        <f t="shared" si="592"/>
        <v>1</v>
      </c>
      <c r="K1707" s="50">
        <f>SUM(K1708:K1711)</f>
        <v>5933.86</v>
      </c>
      <c r="L1707" s="24">
        <f t="shared" si="583"/>
        <v>0</v>
      </c>
      <c r="M1707" s="507" t="s">
        <v>1309</v>
      </c>
    </row>
    <row r="1708" spans="1:13" s="206" customFormat="1" ht="25.5" customHeight="1" outlineLevel="2" x14ac:dyDescent="0.25">
      <c r="A1708" s="590"/>
      <c r="B1708" s="405" t="s">
        <v>22</v>
      </c>
      <c r="C1708" s="405"/>
      <c r="D1708" s="24"/>
      <c r="E1708" s="24"/>
      <c r="F1708" s="24"/>
      <c r="G1708" s="255"/>
      <c r="H1708" s="24"/>
      <c r="I1708" s="33" t="e">
        <f t="shared" si="573"/>
        <v>#DIV/0!</v>
      </c>
      <c r="J1708" s="78" t="e">
        <f t="shared" si="592"/>
        <v>#DIV/0!</v>
      </c>
      <c r="K1708" s="24"/>
      <c r="L1708" s="24">
        <f t="shared" si="583"/>
        <v>0</v>
      </c>
      <c r="M1708" s="508"/>
    </row>
    <row r="1709" spans="1:13" s="206" customFormat="1" ht="25.5" customHeight="1" outlineLevel="2" x14ac:dyDescent="0.25">
      <c r="A1709" s="590"/>
      <c r="B1709" s="405" t="s">
        <v>21</v>
      </c>
      <c r="C1709" s="405"/>
      <c r="D1709" s="24"/>
      <c r="E1709" s="24"/>
      <c r="F1709" s="24"/>
      <c r="G1709" s="255"/>
      <c r="H1709" s="24"/>
      <c r="I1709" s="33" t="e">
        <f t="shared" si="573"/>
        <v>#DIV/0!</v>
      </c>
      <c r="J1709" s="78" t="e">
        <f t="shared" si="592"/>
        <v>#DIV/0!</v>
      </c>
      <c r="K1709" s="24"/>
      <c r="L1709" s="24">
        <f t="shared" si="583"/>
        <v>0</v>
      </c>
      <c r="M1709" s="508"/>
    </row>
    <row r="1710" spans="1:13" s="206" customFormat="1" ht="25.5" customHeight="1" outlineLevel="2" x14ac:dyDescent="0.25">
      <c r="A1710" s="590"/>
      <c r="B1710" s="405" t="s">
        <v>41</v>
      </c>
      <c r="C1710" s="405"/>
      <c r="D1710" s="24"/>
      <c r="E1710" s="24">
        <v>5933.86</v>
      </c>
      <c r="F1710" s="24">
        <f>E1710</f>
        <v>5933.86</v>
      </c>
      <c r="G1710" s="255">
        <f t="shared" ref="G1710" si="600">F1710/E1710</f>
        <v>1</v>
      </c>
      <c r="H1710" s="24">
        <f>E1710</f>
        <v>5933.86</v>
      </c>
      <c r="I1710" s="255">
        <f t="shared" si="573"/>
        <v>1</v>
      </c>
      <c r="J1710" s="129">
        <f t="shared" si="592"/>
        <v>1</v>
      </c>
      <c r="K1710" s="24">
        <f>E1710</f>
        <v>5933.86</v>
      </c>
      <c r="L1710" s="24">
        <f t="shared" si="583"/>
        <v>0</v>
      </c>
      <c r="M1710" s="508"/>
    </row>
    <row r="1711" spans="1:13" s="206" customFormat="1" ht="25.5" customHeight="1" outlineLevel="2" x14ac:dyDescent="0.25">
      <c r="A1711" s="590"/>
      <c r="B1711" s="405" t="s">
        <v>23</v>
      </c>
      <c r="C1711" s="405"/>
      <c r="D1711" s="24"/>
      <c r="E1711" s="24"/>
      <c r="F1711" s="24"/>
      <c r="G1711" s="255"/>
      <c r="H1711" s="24"/>
      <c r="I1711" s="33" t="e">
        <f t="shared" si="573"/>
        <v>#DIV/0!</v>
      </c>
      <c r="J1711" s="78" t="e">
        <f t="shared" si="592"/>
        <v>#DIV/0!</v>
      </c>
      <c r="K1711" s="24"/>
      <c r="L1711" s="24">
        <f t="shared" si="583"/>
        <v>0</v>
      </c>
      <c r="M1711" s="509"/>
    </row>
    <row r="1712" spans="1:13" s="206" customFormat="1" ht="56.25" outlineLevel="2" x14ac:dyDescent="0.25">
      <c r="A1712" s="590" t="s">
        <v>1015</v>
      </c>
      <c r="B1712" s="34" t="s">
        <v>1153</v>
      </c>
      <c r="C1712" s="405"/>
      <c r="D1712" s="50">
        <f>SUM(D1713:D1716)</f>
        <v>0</v>
      </c>
      <c r="E1712" s="50">
        <f>SUM(E1713:E1716)</f>
        <v>245.2</v>
      </c>
      <c r="F1712" s="50">
        <f>SUM(F1713:F1716)</f>
        <v>243.47</v>
      </c>
      <c r="G1712" s="348">
        <f t="shared" ref="G1712" si="601">F1712/E1712</f>
        <v>0.9929</v>
      </c>
      <c r="H1712" s="50">
        <f>SUM(H1713:H1716)</f>
        <v>243.47</v>
      </c>
      <c r="I1712" s="348">
        <f t="shared" si="573"/>
        <v>0.9929</v>
      </c>
      <c r="J1712" s="130">
        <f t="shared" si="592"/>
        <v>1</v>
      </c>
      <c r="K1712" s="50">
        <f>SUM(K1713:K1716)</f>
        <v>243.47</v>
      </c>
      <c r="L1712" s="24">
        <f t="shared" si="583"/>
        <v>1.73</v>
      </c>
      <c r="M1712" s="510" t="s">
        <v>1154</v>
      </c>
    </row>
    <row r="1713" spans="1:13" s="206" customFormat="1" ht="25.5" customHeight="1" outlineLevel="2" x14ac:dyDescent="0.25">
      <c r="A1713" s="590"/>
      <c r="B1713" s="405" t="s">
        <v>22</v>
      </c>
      <c r="C1713" s="405"/>
      <c r="D1713" s="24"/>
      <c r="E1713" s="24"/>
      <c r="F1713" s="24"/>
      <c r="G1713" s="255"/>
      <c r="H1713" s="24"/>
      <c r="I1713" s="33" t="e">
        <f t="shared" si="573"/>
        <v>#DIV/0!</v>
      </c>
      <c r="J1713" s="78" t="e">
        <f t="shared" si="592"/>
        <v>#DIV/0!</v>
      </c>
      <c r="K1713" s="24"/>
      <c r="L1713" s="24">
        <f t="shared" si="583"/>
        <v>0</v>
      </c>
      <c r="M1713" s="511"/>
    </row>
    <row r="1714" spans="1:13" s="206" customFormat="1" ht="25.5" customHeight="1" outlineLevel="2" x14ac:dyDescent="0.25">
      <c r="A1714" s="590"/>
      <c r="B1714" s="405" t="s">
        <v>21</v>
      </c>
      <c r="C1714" s="405"/>
      <c r="D1714" s="24"/>
      <c r="E1714" s="24"/>
      <c r="F1714" s="24"/>
      <c r="G1714" s="255"/>
      <c r="H1714" s="24"/>
      <c r="I1714" s="33" t="e">
        <f t="shared" si="573"/>
        <v>#DIV/0!</v>
      </c>
      <c r="J1714" s="78" t="e">
        <f t="shared" si="592"/>
        <v>#DIV/0!</v>
      </c>
      <c r="K1714" s="24"/>
      <c r="L1714" s="24">
        <f t="shared" si="583"/>
        <v>0</v>
      </c>
      <c r="M1714" s="511"/>
    </row>
    <row r="1715" spans="1:13" s="206" customFormat="1" ht="25.5" customHeight="1" outlineLevel="2" x14ac:dyDescent="0.25">
      <c r="A1715" s="590"/>
      <c r="B1715" s="405" t="s">
        <v>41</v>
      </c>
      <c r="C1715" s="405"/>
      <c r="D1715" s="24"/>
      <c r="E1715" s="24">
        <v>245.2</v>
      </c>
      <c r="F1715" s="24">
        <f>H1715</f>
        <v>243.47</v>
      </c>
      <c r="G1715" s="255">
        <f t="shared" ref="G1715" si="602">F1715/E1715</f>
        <v>0.9929</v>
      </c>
      <c r="H1715" s="24">
        <v>243.47</v>
      </c>
      <c r="I1715" s="255">
        <f t="shared" si="573"/>
        <v>0.9929</v>
      </c>
      <c r="J1715" s="129">
        <f t="shared" si="592"/>
        <v>1</v>
      </c>
      <c r="K1715" s="24">
        <v>243.47</v>
      </c>
      <c r="L1715" s="24">
        <f t="shared" si="583"/>
        <v>1.73</v>
      </c>
      <c r="M1715" s="511"/>
    </row>
    <row r="1716" spans="1:13" s="206" customFormat="1" ht="25.5" customHeight="1" outlineLevel="2" x14ac:dyDescent="0.25">
      <c r="A1716" s="590"/>
      <c r="B1716" s="405" t="s">
        <v>23</v>
      </c>
      <c r="C1716" s="405"/>
      <c r="D1716" s="24"/>
      <c r="E1716" s="24"/>
      <c r="F1716" s="24"/>
      <c r="G1716" s="255"/>
      <c r="H1716" s="24"/>
      <c r="I1716" s="33" t="e">
        <f t="shared" si="573"/>
        <v>#DIV/0!</v>
      </c>
      <c r="J1716" s="78" t="e">
        <f t="shared" si="592"/>
        <v>#DIV/0!</v>
      </c>
      <c r="K1716" s="24"/>
      <c r="L1716" s="24">
        <f t="shared" si="583"/>
        <v>0</v>
      </c>
      <c r="M1716" s="512"/>
    </row>
    <row r="1717" spans="1:13" s="4" customFormat="1" ht="37.5" outlineLevel="2" x14ac:dyDescent="0.25">
      <c r="A1717" s="635" t="s">
        <v>1059</v>
      </c>
      <c r="B1717" s="34" t="s">
        <v>509</v>
      </c>
      <c r="C1717" s="34" t="s">
        <v>212</v>
      </c>
      <c r="D1717" s="50">
        <f>SUM(D1718:D1721)</f>
        <v>1150.6099999999999</v>
      </c>
      <c r="E1717" s="50">
        <f>SUM(E1718:E1721)</f>
        <v>1150.6099999999999</v>
      </c>
      <c r="F1717" s="50">
        <f>SUM(F1718:F1721)</f>
        <v>942.78</v>
      </c>
      <c r="G1717" s="348">
        <f t="shared" ref="G1717" si="603">F1717/E1717</f>
        <v>0.81940000000000002</v>
      </c>
      <c r="H1717" s="50">
        <f>SUM(H1718:H1721)</f>
        <v>942.78</v>
      </c>
      <c r="I1717" s="104">
        <f t="shared" si="573"/>
        <v>0.81899999999999995</v>
      </c>
      <c r="J1717" s="129">
        <f t="shared" si="592"/>
        <v>1</v>
      </c>
      <c r="K1717" s="50">
        <f t="shared" si="594"/>
        <v>1150.6099999999999</v>
      </c>
      <c r="L1717" s="24">
        <f t="shared" si="583"/>
        <v>207.83</v>
      </c>
      <c r="M1717" s="513" t="s">
        <v>1428</v>
      </c>
    </row>
    <row r="1718" spans="1:13" s="4" customFormat="1" ht="33.75" customHeight="1" outlineLevel="2" x14ac:dyDescent="0.25">
      <c r="A1718" s="636"/>
      <c r="B1718" s="405" t="s">
        <v>22</v>
      </c>
      <c r="C1718" s="405"/>
      <c r="D1718" s="24"/>
      <c r="E1718" s="24"/>
      <c r="F1718" s="24"/>
      <c r="G1718" s="255"/>
      <c r="H1718" s="257"/>
      <c r="I1718" s="78" t="e">
        <f t="shared" si="573"/>
        <v>#DIV/0!</v>
      </c>
      <c r="J1718" s="78" t="e">
        <f t="shared" si="592"/>
        <v>#DIV/0!</v>
      </c>
      <c r="K1718" s="24">
        <f t="shared" si="594"/>
        <v>0</v>
      </c>
      <c r="L1718" s="24">
        <f t="shared" si="583"/>
        <v>0</v>
      </c>
      <c r="M1718" s="511"/>
    </row>
    <row r="1719" spans="1:13" s="4" customFormat="1" ht="33.75" customHeight="1" outlineLevel="2" x14ac:dyDescent="0.25">
      <c r="A1719" s="636"/>
      <c r="B1719" s="405" t="s">
        <v>21</v>
      </c>
      <c r="C1719" s="405"/>
      <c r="D1719" s="24"/>
      <c r="E1719" s="24"/>
      <c r="F1719" s="24"/>
      <c r="G1719" s="255"/>
      <c r="H1719" s="257"/>
      <c r="I1719" s="78" t="e">
        <f t="shared" si="573"/>
        <v>#DIV/0!</v>
      </c>
      <c r="J1719" s="78" t="e">
        <f t="shared" si="592"/>
        <v>#DIV/0!</v>
      </c>
      <c r="K1719" s="24">
        <f t="shared" si="594"/>
        <v>0</v>
      </c>
      <c r="L1719" s="24">
        <f t="shared" si="583"/>
        <v>0</v>
      </c>
      <c r="M1719" s="511"/>
    </row>
    <row r="1720" spans="1:13" s="4" customFormat="1" ht="33.75" customHeight="1" outlineLevel="2" x14ac:dyDescent="0.25">
      <c r="A1720" s="636"/>
      <c r="B1720" s="405" t="s">
        <v>41</v>
      </c>
      <c r="C1720" s="405"/>
      <c r="D1720" s="24">
        <v>1150.6099999999999</v>
      </c>
      <c r="E1720" s="24">
        <v>1150.6099999999999</v>
      </c>
      <c r="F1720" s="24">
        <f>H1720</f>
        <v>942.78</v>
      </c>
      <c r="G1720" s="255">
        <f t="shared" ref="G1720" si="604">F1720/E1720</f>
        <v>0.81940000000000002</v>
      </c>
      <c r="H1720" s="24">
        <v>942.78</v>
      </c>
      <c r="I1720" s="99">
        <f t="shared" si="573"/>
        <v>0.81899999999999995</v>
      </c>
      <c r="J1720" s="129">
        <f t="shared" si="592"/>
        <v>1</v>
      </c>
      <c r="K1720" s="24">
        <v>942.78</v>
      </c>
      <c r="L1720" s="24">
        <f t="shared" si="583"/>
        <v>207.83</v>
      </c>
      <c r="M1720" s="511"/>
    </row>
    <row r="1721" spans="1:13" s="4" customFormat="1" ht="33.75" customHeight="1" outlineLevel="2" x14ac:dyDescent="0.25">
      <c r="A1721" s="637"/>
      <c r="B1721" s="405" t="s">
        <v>23</v>
      </c>
      <c r="C1721" s="405"/>
      <c r="D1721" s="24"/>
      <c r="E1721" s="24"/>
      <c r="F1721" s="24"/>
      <c r="G1721" s="255"/>
      <c r="H1721" s="406"/>
      <c r="I1721" s="78" t="e">
        <f t="shared" si="573"/>
        <v>#DIV/0!</v>
      </c>
      <c r="J1721" s="78" t="e">
        <f t="shared" si="592"/>
        <v>#DIV/0!</v>
      </c>
      <c r="K1721" s="24">
        <f t="shared" si="594"/>
        <v>0</v>
      </c>
      <c r="L1721" s="24">
        <f t="shared" si="583"/>
        <v>0</v>
      </c>
      <c r="M1721" s="512"/>
    </row>
    <row r="1722" spans="1:13" s="4" customFormat="1" ht="39" outlineLevel="2" x14ac:dyDescent="0.25">
      <c r="A1722" s="768" t="s">
        <v>515</v>
      </c>
      <c r="B1722" s="52" t="s">
        <v>522</v>
      </c>
      <c r="C1722" s="55" t="s">
        <v>142</v>
      </c>
      <c r="D1722" s="55">
        <f>SUM(D1723:D1726)</f>
        <v>191519.78</v>
      </c>
      <c r="E1722" s="55">
        <f>SUM(E1723:E1726)</f>
        <v>191519.78</v>
      </c>
      <c r="F1722" s="55">
        <f>SUM(F1723:F1726)</f>
        <v>180633.1</v>
      </c>
      <c r="G1722" s="95">
        <f t="shared" ref="G1722:G1726" si="605">F1722/E1722</f>
        <v>0.94299999999999995</v>
      </c>
      <c r="H1722" s="55">
        <f>SUM(H1723:H1726)</f>
        <v>180633.1</v>
      </c>
      <c r="I1722" s="95">
        <f t="shared" si="573"/>
        <v>0.94299999999999995</v>
      </c>
      <c r="J1722" s="95">
        <f>H1722/F1722</f>
        <v>1</v>
      </c>
      <c r="K1722" s="55">
        <f t="shared" si="594"/>
        <v>191519.78</v>
      </c>
      <c r="L1722" s="24">
        <f t="shared" si="583"/>
        <v>10886.68</v>
      </c>
      <c r="M1722" s="487"/>
    </row>
    <row r="1723" spans="1:13" s="4" customFormat="1" ht="18.75" customHeight="1" outlineLevel="2" x14ac:dyDescent="0.25">
      <c r="A1723" s="768"/>
      <c r="B1723" s="405" t="s">
        <v>22</v>
      </c>
      <c r="C1723" s="405"/>
      <c r="D1723" s="407">
        <f>D1728+D1733</f>
        <v>0</v>
      </c>
      <c r="E1723" s="407">
        <f>E1728+E1733</f>
        <v>0</v>
      </c>
      <c r="F1723" s="257">
        <f t="shared" ref="F1723:F1726" si="606">F1728+F1733</f>
        <v>0</v>
      </c>
      <c r="G1723" s="97" t="e">
        <f t="shared" si="605"/>
        <v>#DIV/0!</v>
      </c>
      <c r="H1723" s="406"/>
      <c r="I1723" s="78" t="e">
        <f t="shared" si="573"/>
        <v>#DIV/0!</v>
      </c>
      <c r="J1723" s="96"/>
      <c r="K1723" s="24">
        <f t="shared" si="594"/>
        <v>0</v>
      </c>
      <c r="L1723" s="24">
        <f t="shared" si="583"/>
        <v>0</v>
      </c>
      <c r="M1723" s="487"/>
    </row>
    <row r="1724" spans="1:13" s="4" customFormat="1" ht="18.75" customHeight="1" outlineLevel="2" x14ac:dyDescent="0.25">
      <c r="A1724" s="768"/>
      <c r="B1724" s="405" t="s">
        <v>21</v>
      </c>
      <c r="C1724" s="405"/>
      <c r="D1724" s="114">
        <f t="shared" ref="D1724:E1726" si="607">D1729+D1734</f>
        <v>0</v>
      </c>
      <c r="E1724" s="114">
        <f t="shared" si="607"/>
        <v>0</v>
      </c>
      <c r="F1724" s="257">
        <f t="shared" si="606"/>
        <v>0</v>
      </c>
      <c r="G1724" s="97" t="e">
        <f t="shared" si="605"/>
        <v>#DIV/0!</v>
      </c>
      <c r="H1724" s="406"/>
      <c r="I1724" s="78" t="e">
        <f t="shared" si="573"/>
        <v>#DIV/0!</v>
      </c>
      <c r="J1724" s="96"/>
      <c r="K1724" s="24">
        <f t="shared" si="594"/>
        <v>0</v>
      </c>
      <c r="L1724" s="24">
        <f t="shared" si="583"/>
        <v>0</v>
      </c>
      <c r="M1724" s="487"/>
    </row>
    <row r="1725" spans="1:13" s="4" customFormat="1" ht="18.75" customHeight="1" outlineLevel="2" x14ac:dyDescent="0.25">
      <c r="A1725" s="768"/>
      <c r="B1725" s="405" t="s">
        <v>41</v>
      </c>
      <c r="C1725" s="405"/>
      <c r="D1725" s="24">
        <f t="shared" si="607"/>
        <v>191519.78</v>
      </c>
      <c r="E1725" s="24">
        <f t="shared" si="607"/>
        <v>191519.78</v>
      </c>
      <c r="F1725" s="24">
        <f>F1730+F1735</f>
        <v>180633.1</v>
      </c>
      <c r="G1725" s="99">
        <f t="shared" si="605"/>
        <v>0.94299999999999995</v>
      </c>
      <c r="H1725" s="24">
        <f>H1730+H1735</f>
        <v>180633.1</v>
      </c>
      <c r="I1725" s="99">
        <f t="shared" si="573"/>
        <v>0.94299999999999995</v>
      </c>
      <c r="J1725" s="99">
        <f t="shared" ref="J1725:J1764" si="608">H1725/F1725</f>
        <v>1</v>
      </c>
      <c r="K1725" s="24">
        <f t="shared" si="594"/>
        <v>191519.78</v>
      </c>
      <c r="L1725" s="24">
        <f t="shared" si="583"/>
        <v>10886.68</v>
      </c>
      <c r="M1725" s="487"/>
    </row>
    <row r="1726" spans="1:13" s="4" customFormat="1" ht="18.75" customHeight="1" outlineLevel="2" x14ac:dyDescent="0.25">
      <c r="A1726" s="768"/>
      <c r="B1726" s="405" t="s">
        <v>23</v>
      </c>
      <c r="C1726" s="405"/>
      <c r="D1726" s="114">
        <f t="shared" si="607"/>
        <v>0</v>
      </c>
      <c r="E1726" s="114">
        <f t="shared" si="607"/>
        <v>0</v>
      </c>
      <c r="F1726" s="257">
        <f t="shared" si="606"/>
        <v>0</v>
      </c>
      <c r="G1726" s="97" t="e">
        <f t="shared" si="605"/>
        <v>#DIV/0!</v>
      </c>
      <c r="H1726" s="406"/>
      <c r="I1726" s="78" t="e">
        <f t="shared" si="573"/>
        <v>#DIV/0!</v>
      </c>
      <c r="J1726" s="78" t="e">
        <f t="shared" si="608"/>
        <v>#DIV/0!</v>
      </c>
      <c r="K1726" s="24">
        <f t="shared" si="594"/>
        <v>0</v>
      </c>
      <c r="L1726" s="24">
        <f t="shared" si="583"/>
        <v>0</v>
      </c>
      <c r="M1726" s="487"/>
    </row>
    <row r="1727" spans="1:13" s="4" customFormat="1" ht="75" outlineLevel="2" x14ac:dyDescent="0.25">
      <c r="A1727" s="612" t="s">
        <v>516</v>
      </c>
      <c r="B1727" s="34" t="s">
        <v>508</v>
      </c>
      <c r="C1727" s="34" t="s">
        <v>212</v>
      </c>
      <c r="D1727" s="50">
        <f>SUM(D1728:D1731)</f>
        <v>167276.79999999999</v>
      </c>
      <c r="E1727" s="50">
        <f t="shared" ref="E1727" si="609">SUM(E1728:E1731)</f>
        <v>167276.79999999999</v>
      </c>
      <c r="F1727" s="50">
        <f>SUM(F1728:F1731)</f>
        <v>167276.79999999999</v>
      </c>
      <c r="G1727" s="99">
        <f t="shared" si="579"/>
        <v>1</v>
      </c>
      <c r="H1727" s="50">
        <f>SUM(H1728:H1731)</f>
        <v>167276.79999999999</v>
      </c>
      <c r="I1727" s="99">
        <f t="shared" si="573"/>
        <v>1</v>
      </c>
      <c r="J1727" s="99">
        <f t="shared" si="608"/>
        <v>1</v>
      </c>
      <c r="K1727" s="24">
        <f t="shared" si="594"/>
        <v>167276.79999999999</v>
      </c>
      <c r="L1727" s="24">
        <f t="shared" si="583"/>
        <v>0</v>
      </c>
      <c r="M1727" s="487" t="s">
        <v>1310</v>
      </c>
    </row>
    <row r="1728" spans="1:13" s="4" customFormat="1" outlineLevel="2" x14ac:dyDescent="0.25">
      <c r="A1728" s="612"/>
      <c r="B1728" s="405" t="s">
        <v>22</v>
      </c>
      <c r="C1728" s="405"/>
      <c r="D1728" s="114"/>
      <c r="E1728" s="114"/>
      <c r="F1728" s="406"/>
      <c r="G1728" s="78" t="e">
        <f t="shared" si="579"/>
        <v>#DIV/0!</v>
      </c>
      <c r="H1728" s="406"/>
      <c r="I1728" s="78" t="e">
        <f t="shared" si="573"/>
        <v>#DIV/0!</v>
      </c>
      <c r="J1728" s="99"/>
      <c r="K1728" s="24">
        <f t="shared" si="594"/>
        <v>0</v>
      </c>
      <c r="L1728" s="24">
        <f t="shared" si="583"/>
        <v>0</v>
      </c>
      <c r="M1728" s="487"/>
    </row>
    <row r="1729" spans="1:13" s="4" customFormat="1" outlineLevel="2" x14ac:dyDescent="0.25">
      <c r="A1729" s="612"/>
      <c r="B1729" s="405" t="s">
        <v>21</v>
      </c>
      <c r="C1729" s="405"/>
      <c r="D1729" s="114"/>
      <c r="E1729" s="114"/>
      <c r="F1729" s="406"/>
      <c r="G1729" s="78" t="e">
        <f t="shared" si="579"/>
        <v>#DIV/0!</v>
      </c>
      <c r="H1729" s="406"/>
      <c r="I1729" s="78" t="e">
        <f t="shared" si="573"/>
        <v>#DIV/0!</v>
      </c>
      <c r="J1729" s="99"/>
      <c r="K1729" s="24">
        <f t="shared" si="594"/>
        <v>0</v>
      </c>
      <c r="L1729" s="24">
        <f t="shared" si="583"/>
        <v>0</v>
      </c>
      <c r="M1729" s="487"/>
    </row>
    <row r="1730" spans="1:13" s="4" customFormat="1" outlineLevel="2" x14ac:dyDescent="0.25">
      <c r="A1730" s="612"/>
      <c r="B1730" s="405" t="s">
        <v>41</v>
      </c>
      <c r="C1730" s="405"/>
      <c r="D1730" s="24">
        <v>167276.79999999999</v>
      </c>
      <c r="E1730" s="24">
        <v>167276.79999999999</v>
      </c>
      <c r="F1730" s="24">
        <v>167276.79999999999</v>
      </c>
      <c r="G1730" s="99">
        <f t="shared" si="579"/>
        <v>1</v>
      </c>
      <c r="H1730" s="24">
        <f>F1730</f>
        <v>167276.79999999999</v>
      </c>
      <c r="I1730" s="99">
        <f t="shared" si="573"/>
        <v>1</v>
      </c>
      <c r="J1730" s="99">
        <f t="shared" si="608"/>
        <v>1</v>
      </c>
      <c r="K1730" s="24">
        <f t="shared" si="594"/>
        <v>167276.79999999999</v>
      </c>
      <c r="L1730" s="24">
        <f t="shared" si="583"/>
        <v>0</v>
      </c>
      <c r="M1730" s="487"/>
    </row>
    <row r="1731" spans="1:13" s="4" customFormat="1" outlineLevel="2" x14ac:dyDescent="0.25">
      <c r="A1731" s="612"/>
      <c r="B1731" s="405" t="s">
        <v>23</v>
      </c>
      <c r="C1731" s="405"/>
      <c r="D1731" s="114"/>
      <c r="E1731" s="114"/>
      <c r="F1731" s="406"/>
      <c r="G1731" s="97" t="e">
        <f t="shared" si="579"/>
        <v>#DIV/0!</v>
      </c>
      <c r="H1731" s="406"/>
      <c r="I1731" s="78" t="e">
        <f t="shared" si="573"/>
        <v>#DIV/0!</v>
      </c>
      <c r="J1731" s="78" t="e">
        <f t="shared" si="608"/>
        <v>#DIV/0!</v>
      </c>
      <c r="K1731" s="24">
        <f t="shared" si="594"/>
        <v>0</v>
      </c>
      <c r="L1731" s="24">
        <f t="shared" si="583"/>
        <v>0</v>
      </c>
      <c r="M1731" s="487"/>
    </row>
    <row r="1732" spans="1:13" s="4" customFormat="1" ht="37.5" outlineLevel="2" x14ac:dyDescent="0.25">
      <c r="A1732" s="612" t="s">
        <v>523</v>
      </c>
      <c r="B1732" s="34" t="s">
        <v>509</v>
      </c>
      <c r="C1732" s="34" t="s">
        <v>212</v>
      </c>
      <c r="D1732" s="50">
        <f>SUM(D1733:D1736)</f>
        <v>24242.98</v>
      </c>
      <c r="E1732" s="50">
        <f>SUM(E1733:E1736)</f>
        <v>24242.98</v>
      </c>
      <c r="F1732" s="50">
        <f>SUM(F1733:F1736)</f>
        <v>13356.3</v>
      </c>
      <c r="G1732" s="104">
        <f t="shared" si="579"/>
        <v>0.55100000000000005</v>
      </c>
      <c r="H1732" s="50">
        <f>SUM(H1733:H1736)</f>
        <v>13356.3</v>
      </c>
      <c r="I1732" s="99">
        <f t="shared" si="573"/>
        <v>0.55100000000000005</v>
      </c>
      <c r="J1732" s="104">
        <f t="shared" si="608"/>
        <v>1</v>
      </c>
      <c r="K1732" s="50">
        <f t="shared" si="594"/>
        <v>24242.98</v>
      </c>
      <c r="L1732" s="24">
        <f t="shared" si="583"/>
        <v>10886.68</v>
      </c>
      <c r="M1732" s="487" t="s">
        <v>1311</v>
      </c>
    </row>
    <row r="1733" spans="1:13" s="4" customFormat="1" outlineLevel="2" x14ac:dyDescent="0.25">
      <c r="A1733" s="612"/>
      <c r="B1733" s="405" t="s">
        <v>22</v>
      </c>
      <c r="C1733" s="405"/>
      <c r="D1733" s="114"/>
      <c r="E1733" s="114"/>
      <c r="F1733" s="406"/>
      <c r="G1733" s="78" t="e">
        <f t="shared" si="579"/>
        <v>#DIV/0!</v>
      </c>
      <c r="H1733" s="406"/>
      <c r="I1733" s="78" t="e">
        <f t="shared" si="573"/>
        <v>#DIV/0!</v>
      </c>
      <c r="J1733" s="78" t="e">
        <f t="shared" si="608"/>
        <v>#DIV/0!</v>
      </c>
      <c r="K1733" s="24">
        <f t="shared" si="594"/>
        <v>0</v>
      </c>
      <c r="L1733" s="24">
        <f t="shared" si="583"/>
        <v>0</v>
      </c>
      <c r="M1733" s="487"/>
    </row>
    <row r="1734" spans="1:13" s="4" customFormat="1" outlineLevel="2" x14ac:dyDescent="0.25">
      <c r="A1734" s="612"/>
      <c r="B1734" s="405" t="s">
        <v>21</v>
      </c>
      <c r="C1734" s="405"/>
      <c r="D1734" s="114"/>
      <c r="E1734" s="114"/>
      <c r="F1734" s="406"/>
      <c r="G1734" s="78" t="e">
        <f t="shared" si="579"/>
        <v>#DIV/0!</v>
      </c>
      <c r="H1734" s="406"/>
      <c r="I1734" s="78" t="e">
        <f t="shared" si="573"/>
        <v>#DIV/0!</v>
      </c>
      <c r="J1734" s="78" t="e">
        <f t="shared" si="608"/>
        <v>#DIV/0!</v>
      </c>
      <c r="K1734" s="24">
        <f t="shared" si="594"/>
        <v>0</v>
      </c>
      <c r="L1734" s="24">
        <f t="shared" si="583"/>
        <v>0</v>
      </c>
      <c r="M1734" s="487"/>
    </row>
    <row r="1735" spans="1:13" s="4" customFormat="1" outlineLevel="2" x14ac:dyDescent="0.25">
      <c r="A1735" s="612"/>
      <c r="B1735" s="405" t="s">
        <v>41</v>
      </c>
      <c r="C1735" s="405"/>
      <c r="D1735" s="24">
        <v>24242.98</v>
      </c>
      <c r="E1735" s="24">
        <v>24242.98</v>
      </c>
      <c r="F1735" s="24">
        <v>13356.3</v>
      </c>
      <c r="G1735" s="99">
        <f t="shared" si="579"/>
        <v>0.55100000000000005</v>
      </c>
      <c r="H1735" s="24">
        <f>F1735</f>
        <v>13356.3</v>
      </c>
      <c r="I1735" s="99">
        <f t="shared" si="573"/>
        <v>0.55100000000000005</v>
      </c>
      <c r="J1735" s="99">
        <f t="shared" si="608"/>
        <v>1</v>
      </c>
      <c r="K1735" s="24">
        <f>H1735</f>
        <v>13356.3</v>
      </c>
      <c r="L1735" s="24">
        <f t="shared" si="583"/>
        <v>10886.68</v>
      </c>
      <c r="M1735" s="487"/>
    </row>
    <row r="1736" spans="1:13" s="4" customFormat="1" outlineLevel="2" x14ac:dyDescent="0.25">
      <c r="A1736" s="612"/>
      <c r="B1736" s="405" t="s">
        <v>23</v>
      </c>
      <c r="C1736" s="405"/>
      <c r="D1736" s="114"/>
      <c r="E1736" s="114"/>
      <c r="F1736" s="406"/>
      <c r="G1736" s="97" t="e">
        <f t="shared" si="579"/>
        <v>#DIV/0!</v>
      </c>
      <c r="H1736" s="406"/>
      <c r="I1736" s="78" t="e">
        <f t="shared" ref="I1736:I1766" si="610">H1736/E1736</f>
        <v>#DIV/0!</v>
      </c>
      <c r="J1736" s="78" t="e">
        <f t="shared" si="608"/>
        <v>#DIV/0!</v>
      </c>
      <c r="K1736" s="24">
        <f t="shared" si="594"/>
        <v>0</v>
      </c>
      <c r="L1736" s="24">
        <f t="shared" si="583"/>
        <v>0</v>
      </c>
      <c r="M1736" s="487"/>
    </row>
    <row r="1737" spans="1:13" s="4" customFormat="1" ht="39" outlineLevel="2" x14ac:dyDescent="0.25">
      <c r="A1737" s="711" t="s">
        <v>519</v>
      </c>
      <c r="B1737" s="52" t="s">
        <v>524</v>
      </c>
      <c r="C1737" s="260" t="s">
        <v>142</v>
      </c>
      <c r="D1737" s="55">
        <f>SUM(D1738:D1741)</f>
        <v>28379.27</v>
      </c>
      <c r="E1737" s="55">
        <f>SUM(E1738:E1741)</f>
        <v>28379.27</v>
      </c>
      <c r="F1737" s="55">
        <f>SUM(F1738:F1741)</f>
        <v>20101.78</v>
      </c>
      <c r="G1737" s="95">
        <f t="shared" si="579"/>
        <v>0.70799999999999996</v>
      </c>
      <c r="H1737" s="55">
        <f>SUM(H1738:H1741)</f>
        <v>20101.78</v>
      </c>
      <c r="I1737" s="95">
        <f t="shared" si="610"/>
        <v>0.70799999999999996</v>
      </c>
      <c r="J1737" s="95">
        <f t="shared" si="608"/>
        <v>1</v>
      </c>
      <c r="K1737" s="55">
        <f>SUM(K1738:K1741)</f>
        <v>20101.78</v>
      </c>
      <c r="L1737" s="24">
        <f t="shared" si="583"/>
        <v>8277.49</v>
      </c>
      <c r="M1737" s="487"/>
    </row>
    <row r="1738" spans="1:13" s="4" customFormat="1" ht="19.5" outlineLevel="2" x14ac:dyDescent="0.25">
      <c r="A1738" s="711"/>
      <c r="B1738" s="405" t="s">
        <v>22</v>
      </c>
      <c r="C1738" s="405"/>
      <c r="D1738" s="24">
        <f>D1743+D1748</f>
        <v>0</v>
      </c>
      <c r="E1738" s="24">
        <f t="shared" ref="E1738:H1739" si="611">E1743+E1748</f>
        <v>0</v>
      </c>
      <c r="F1738" s="24">
        <f t="shared" si="611"/>
        <v>0</v>
      </c>
      <c r="G1738" s="95"/>
      <c r="H1738" s="24">
        <f t="shared" si="611"/>
        <v>0</v>
      </c>
      <c r="I1738" s="78" t="e">
        <f t="shared" si="610"/>
        <v>#DIV/0!</v>
      </c>
      <c r="J1738" s="24"/>
      <c r="K1738" s="24">
        <f>K1743+K1748</f>
        <v>0</v>
      </c>
      <c r="L1738" s="24">
        <f t="shared" si="583"/>
        <v>0</v>
      </c>
      <c r="M1738" s="487"/>
    </row>
    <row r="1739" spans="1:13" s="4" customFormat="1" ht="19.5" outlineLevel="2" x14ac:dyDescent="0.25">
      <c r="A1739" s="711"/>
      <c r="B1739" s="405" t="s">
        <v>21</v>
      </c>
      <c r="C1739" s="405"/>
      <c r="D1739" s="24">
        <f t="shared" ref="D1739:F1741" si="612">D1744+D1749</f>
        <v>0</v>
      </c>
      <c r="E1739" s="24">
        <f t="shared" si="612"/>
        <v>0</v>
      </c>
      <c r="F1739" s="24">
        <f t="shared" si="612"/>
        <v>0</v>
      </c>
      <c r="G1739" s="95"/>
      <c r="H1739" s="24">
        <f t="shared" si="611"/>
        <v>0</v>
      </c>
      <c r="I1739" s="78" t="e">
        <f t="shared" si="610"/>
        <v>#DIV/0!</v>
      </c>
      <c r="J1739" s="24"/>
      <c r="K1739" s="24">
        <f t="shared" ref="K1739" si="613">K1744+K1749</f>
        <v>0</v>
      </c>
      <c r="L1739" s="24">
        <f t="shared" si="583"/>
        <v>0</v>
      </c>
      <c r="M1739" s="487"/>
    </row>
    <row r="1740" spans="1:13" s="4" customFormat="1" outlineLevel="2" x14ac:dyDescent="0.25">
      <c r="A1740" s="711"/>
      <c r="B1740" s="405" t="s">
        <v>41</v>
      </c>
      <c r="C1740" s="405"/>
      <c r="D1740" s="24">
        <f>D1745+D1750</f>
        <v>28379.27</v>
      </c>
      <c r="E1740" s="24">
        <f>E1745+E1750</f>
        <v>28379.27</v>
      </c>
      <c r="F1740" s="24">
        <f t="shared" si="612"/>
        <v>20101.78</v>
      </c>
      <c r="G1740" s="99">
        <f t="shared" si="579"/>
        <v>0.70799999999999996</v>
      </c>
      <c r="H1740" s="24">
        <f>H1745+H1750</f>
        <v>20101.78</v>
      </c>
      <c r="I1740" s="99">
        <f t="shared" si="610"/>
        <v>0.70799999999999996</v>
      </c>
      <c r="J1740" s="99">
        <f t="shared" si="608"/>
        <v>1</v>
      </c>
      <c r="K1740" s="24">
        <f>K1742+K1747</f>
        <v>20101.78</v>
      </c>
      <c r="L1740" s="24">
        <f t="shared" si="583"/>
        <v>8277.49</v>
      </c>
      <c r="M1740" s="487"/>
    </row>
    <row r="1741" spans="1:13" s="4" customFormat="1" ht="19.5" outlineLevel="2" x14ac:dyDescent="0.25">
      <c r="A1741" s="711"/>
      <c r="B1741" s="405" t="s">
        <v>23</v>
      </c>
      <c r="C1741" s="405"/>
      <c r="D1741" s="24">
        <f t="shared" si="612"/>
        <v>0</v>
      </c>
      <c r="E1741" s="24">
        <f t="shared" si="612"/>
        <v>0</v>
      </c>
      <c r="F1741" s="24">
        <f t="shared" si="612"/>
        <v>0</v>
      </c>
      <c r="G1741" s="95"/>
      <c r="H1741" s="24">
        <f t="shared" ref="H1741" si="614">H1746+H1751</f>
        <v>0</v>
      </c>
      <c r="I1741" s="78" t="e">
        <f t="shared" si="610"/>
        <v>#DIV/0!</v>
      </c>
      <c r="J1741" s="24"/>
      <c r="K1741" s="24">
        <f t="shared" ref="K1741" si="615">K1746+K1751</f>
        <v>0</v>
      </c>
      <c r="L1741" s="24">
        <f t="shared" si="583"/>
        <v>0</v>
      </c>
      <c r="M1741" s="487"/>
    </row>
    <row r="1742" spans="1:13" s="4" customFormat="1" ht="37.5" outlineLevel="2" x14ac:dyDescent="0.25">
      <c r="A1742" s="590" t="s">
        <v>520</v>
      </c>
      <c r="B1742" s="34" t="s">
        <v>514</v>
      </c>
      <c r="C1742" s="34" t="s">
        <v>212</v>
      </c>
      <c r="D1742" s="50">
        <f>SUM(D1743:D1746)</f>
        <v>14590.81</v>
      </c>
      <c r="E1742" s="50">
        <f>SUM(E1743:E1746)</f>
        <v>14590.81</v>
      </c>
      <c r="F1742" s="50">
        <f>SUM(F1743:F1746)</f>
        <v>14590.81</v>
      </c>
      <c r="G1742" s="104">
        <f t="shared" ref="G1742:G1745" si="616">F1742/E1742</f>
        <v>1</v>
      </c>
      <c r="H1742" s="50">
        <f>SUM(H1743:H1746)</f>
        <v>14590.81</v>
      </c>
      <c r="I1742" s="104">
        <f t="shared" si="610"/>
        <v>1</v>
      </c>
      <c r="J1742" s="104">
        <v>1</v>
      </c>
      <c r="K1742" s="50">
        <f t="shared" si="594"/>
        <v>14590.81</v>
      </c>
      <c r="L1742" s="24">
        <f t="shared" si="583"/>
        <v>0</v>
      </c>
      <c r="M1742" s="487" t="s">
        <v>1139</v>
      </c>
    </row>
    <row r="1743" spans="1:13" s="4" customFormat="1" outlineLevel="2" x14ac:dyDescent="0.25">
      <c r="A1743" s="590"/>
      <c r="B1743" s="405" t="s">
        <v>22</v>
      </c>
      <c r="C1743" s="405"/>
      <c r="D1743" s="24"/>
      <c r="E1743" s="24"/>
      <c r="F1743" s="408"/>
      <c r="G1743" s="99"/>
      <c r="H1743" s="408"/>
      <c r="I1743" s="78" t="e">
        <f t="shared" si="610"/>
        <v>#DIV/0!</v>
      </c>
      <c r="J1743" s="99"/>
      <c r="K1743" s="24">
        <f t="shared" si="594"/>
        <v>0</v>
      </c>
      <c r="L1743" s="24">
        <f t="shared" si="583"/>
        <v>0</v>
      </c>
      <c r="M1743" s="487"/>
    </row>
    <row r="1744" spans="1:13" s="4" customFormat="1" outlineLevel="2" x14ac:dyDescent="0.25">
      <c r="A1744" s="590"/>
      <c r="B1744" s="405" t="s">
        <v>21</v>
      </c>
      <c r="C1744" s="405"/>
      <c r="D1744" s="24"/>
      <c r="E1744" s="24"/>
      <c r="F1744" s="408"/>
      <c r="G1744" s="99"/>
      <c r="H1744" s="408"/>
      <c r="I1744" s="78" t="e">
        <f t="shared" si="610"/>
        <v>#DIV/0!</v>
      </c>
      <c r="J1744" s="99"/>
      <c r="K1744" s="24">
        <f t="shared" si="594"/>
        <v>0</v>
      </c>
      <c r="L1744" s="24">
        <f t="shared" si="583"/>
        <v>0</v>
      </c>
      <c r="M1744" s="487"/>
    </row>
    <row r="1745" spans="1:13" s="4" customFormat="1" outlineLevel="2" x14ac:dyDescent="0.25">
      <c r="A1745" s="590"/>
      <c r="B1745" s="405" t="s">
        <v>41</v>
      </c>
      <c r="C1745" s="405"/>
      <c r="D1745" s="24">
        <v>14590.81</v>
      </c>
      <c r="E1745" s="24">
        <v>14590.81</v>
      </c>
      <c r="F1745" s="24">
        <v>14590.81</v>
      </c>
      <c r="G1745" s="99">
        <f t="shared" si="616"/>
        <v>1</v>
      </c>
      <c r="H1745" s="24">
        <f>F1745</f>
        <v>14590.81</v>
      </c>
      <c r="I1745" s="99">
        <f t="shared" si="610"/>
        <v>1</v>
      </c>
      <c r="J1745" s="99">
        <f t="shared" ref="J1745" si="617">H1745/F1745</f>
        <v>1</v>
      </c>
      <c r="K1745" s="24">
        <f t="shared" si="594"/>
        <v>14590.81</v>
      </c>
      <c r="L1745" s="24">
        <f t="shared" ref="L1745:L1808" si="618">E1745-H1745</f>
        <v>0</v>
      </c>
      <c r="M1745" s="487"/>
    </row>
    <row r="1746" spans="1:13" s="4" customFormat="1" ht="19.5" outlineLevel="2" x14ac:dyDescent="0.25">
      <c r="A1746" s="590"/>
      <c r="B1746" s="405" t="s">
        <v>23</v>
      </c>
      <c r="C1746" s="405"/>
      <c r="D1746" s="257"/>
      <c r="E1746" s="257"/>
      <c r="F1746" s="406"/>
      <c r="G1746" s="95"/>
      <c r="H1746" s="406"/>
      <c r="I1746" s="78" t="e">
        <f t="shared" si="610"/>
        <v>#DIV/0!</v>
      </c>
      <c r="J1746" s="95"/>
      <c r="K1746" s="24">
        <f t="shared" si="594"/>
        <v>0</v>
      </c>
      <c r="L1746" s="24">
        <f t="shared" si="618"/>
        <v>0</v>
      </c>
      <c r="M1746" s="487"/>
    </row>
    <row r="1747" spans="1:13" s="4" customFormat="1" ht="37.5" outlineLevel="2" x14ac:dyDescent="0.25">
      <c r="A1747" s="652" t="s">
        <v>888</v>
      </c>
      <c r="B1747" s="34" t="s">
        <v>509</v>
      </c>
      <c r="C1747" s="34" t="s">
        <v>212</v>
      </c>
      <c r="D1747" s="50">
        <f>SUM(D1748:D1751)</f>
        <v>13788.46</v>
      </c>
      <c r="E1747" s="50">
        <f>SUM(E1748:E1751)</f>
        <v>13788.46</v>
      </c>
      <c r="F1747" s="409">
        <f>SUM(F1748:F1751)</f>
        <v>5510.97</v>
      </c>
      <c r="G1747" s="104">
        <f t="shared" si="579"/>
        <v>0.4</v>
      </c>
      <c r="H1747" s="426">
        <f>SUM(H1748:H1751)</f>
        <v>5510.97</v>
      </c>
      <c r="I1747" s="104">
        <f t="shared" si="610"/>
        <v>0.4</v>
      </c>
      <c r="J1747" s="104">
        <f t="shared" si="608"/>
        <v>1</v>
      </c>
      <c r="K1747" s="50">
        <f>SUM(K1748:K1751)</f>
        <v>5510.97</v>
      </c>
      <c r="L1747" s="24">
        <f t="shared" si="618"/>
        <v>8277.49</v>
      </c>
      <c r="M1747" s="515" t="s">
        <v>1312</v>
      </c>
    </row>
    <row r="1748" spans="1:13" s="4" customFormat="1" ht="19.5" outlineLevel="2" x14ac:dyDescent="0.25">
      <c r="A1748" s="653"/>
      <c r="B1748" s="405" t="s">
        <v>22</v>
      </c>
      <c r="C1748" s="405"/>
      <c r="D1748" s="114"/>
      <c r="E1748" s="114"/>
      <c r="F1748" s="406"/>
      <c r="G1748" s="105" t="e">
        <f>F1748/E1748</f>
        <v>#DIV/0!</v>
      </c>
      <c r="H1748" s="406"/>
      <c r="I1748" s="78" t="e">
        <f t="shared" si="610"/>
        <v>#DIV/0!</v>
      </c>
      <c r="J1748" s="105" t="e">
        <f>H1748/F1748</f>
        <v>#DIV/0!</v>
      </c>
      <c r="K1748" s="24"/>
      <c r="L1748" s="24">
        <f t="shared" si="618"/>
        <v>0</v>
      </c>
      <c r="M1748" s="515"/>
    </row>
    <row r="1749" spans="1:13" s="4" customFormat="1" ht="19.5" outlineLevel="2" x14ac:dyDescent="0.25">
      <c r="A1749" s="653"/>
      <c r="B1749" s="405" t="s">
        <v>21</v>
      </c>
      <c r="C1749" s="405"/>
      <c r="D1749" s="114"/>
      <c r="E1749" s="114"/>
      <c r="F1749" s="406"/>
      <c r="G1749" s="105" t="e">
        <f>F1749/E1749</f>
        <v>#DIV/0!</v>
      </c>
      <c r="H1749" s="406"/>
      <c r="I1749" s="78" t="e">
        <f t="shared" si="610"/>
        <v>#DIV/0!</v>
      </c>
      <c r="J1749" s="105" t="e">
        <f>H1749/F1749</f>
        <v>#DIV/0!</v>
      </c>
      <c r="K1749" s="24"/>
      <c r="L1749" s="24">
        <f t="shared" si="618"/>
        <v>0</v>
      </c>
      <c r="M1749" s="515"/>
    </row>
    <row r="1750" spans="1:13" s="4" customFormat="1" ht="18.75" customHeight="1" outlineLevel="2" x14ac:dyDescent="0.25">
      <c r="A1750" s="653"/>
      <c r="B1750" s="405" t="s">
        <v>41</v>
      </c>
      <c r="C1750" s="405"/>
      <c r="D1750" s="114">
        <v>13788.46</v>
      </c>
      <c r="E1750" s="114">
        <v>13788.46</v>
      </c>
      <c r="F1750" s="114">
        <v>5510.97</v>
      </c>
      <c r="G1750" s="99">
        <f t="shared" si="579"/>
        <v>0.4</v>
      </c>
      <c r="H1750" s="114">
        <f>F1750</f>
        <v>5510.97</v>
      </c>
      <c r="I1750" s="99">
        <f t="shared" si="610"/>
        <v>0.4</v>
      </c>
      <c r="J1750" s="99">
        <f t="shared" si="608"/>
        <v>1</v>
      </c>
      <c r="K1750" s="24">
        <f>H1750</f>
        <v>5510.97</v>
      </c>
      <c r="L1750" s="24">
        <f t="shared" si="618"/>
        <v>8277.49</v>
      </c>
      <c r="M1750" s="515"/>
    </row>
    <row r="1751" spans="1:13" s="4" customFormat="1" ht="19.5" outlineLevel="2" x14ac:dyDescent="0.25">
      <c r="A1751" s="654"/>
      <c r="B1751" s="405" t="s">
        <v>23</v>
      </c>
      <c r="C1751" s="405"/>
      <c r="D1751" s="114"/>
      <c r="E1751" s="114"/>
      <c r="F1751" s="406"/>
      <c r="G1751" s="105" t="e">
        <f>F1751/E1751</f>
        <v>#DIV/0!</v>
      </c>
      <c r="H1751" s="231"/>
      <c r="I1751" s="78" t="e">
        <f t="shared" si="610"/>
        <v>#DIV/0!</v>
      </c>
      <c r="J1751" s="105" t="e">
        <f>H1751/F1751</f>
        <v>#DIV/0!</v>
      </c>
      <c r="K1751" s="24"/>
      <c r="L1751" s="24">
        <f t="shared" si="618"/>
        <v>0</v>
      </c>
      <c r="M1751" s="515"/>
    </row>
    <row r="1752" spans="1:13" s="4" customFormat="1" ht="39" outlineLevel="2" x14ac:dyDescent="0.25">
      <c r="A1752" s="651" t="s">
        <v>525</v>
      </c>
      <c r="B1752" s="52" t="s">
        <v>526</v>
      </c>
      <c r="C1752" s="55" t="s">
        <v>142</v>
      </c>
      <c r="D1752" s="55">
        <f>SUM(D1753:D1756)</f>
        <v>27299</v>
      </c>
      <c r="E1752" s="55">
        <f t="shared" ref="E1752:F1752" si="619">SUM(E1753:E1756)</f>
        <v>27299</v>
      </c>
      <c r="F1752" s="55">
        <f t="shared" si="619"/>
        <v>25317.55</v>
      </c>
      <c r="G1752" s="95">
        <f t="shared" si="579"/>
        <v>0.92700000000000005</v>
      </c>
      <c r="H1752" s="55">
        <f>SUM(H1753:H1756)</f>
        <v>25317.55</v>
      </c>
      <c r="I1752" s="95">
        <f t="shared" si="610"/>
        <v>0.92700000000000005</v>
      </c>
      <c r="J1752" s="95">
        <f t="shared" si="608"/>
        <v>1</v>
      </c>
      <c r="K1752" s="55">
        <f t="shared" ref="K1752:K1766" si="620">E1752</f>
        <v>27299</v>
      </c>
      <c r="L1752" s="24">
        <f t="shared" si="618"/>
        <v>1981.45</v>
      </c>
      <c r="M1752" s="487"/>
    </row>
    <row r="1753" spans="1:13" s="4" customFormat="1" ht="19.5" outlineLevel="2" x14ac:dyDescent="0.25">
      <c r="A1753" s="651"/>
      <c r="B1753" s="405" t="s">
        <v>22</v>
      </c>
      <c r="C1753" s="55"/>
      <c r="D1753" s="24">
        <f>D1758+D1763</f>
        <v>0</v>
      </c>
      <c r="E1753" s="24">
        <f t="shared" ref="E1753:H1756" si="621">E1758+E1763</f>
        <v>0</v>
      </c>
      <c r="F1753" s="24">
        <f t="shared" si="621"/>
        <v>0</v>
      </c>
      <c r="G1753" s="78" t="e">
        <f t="shared" si="579"/>
        <v>#DIV/0!</v>
      </c>
      <c r="H1753" s="24">
        <f t="shared" si="621"/>
        <v>0</v>
      </c>
      <c r="I1753" s="78" t="e">
        <f t="shared" si="610"/>
        <v>#DIV/0!</v>
      </c>
      <c r="J1753" s="78" t="e">
        <f t="shared" si="608"/>
        <v>#DIV/0!</v>
      </c>
      <c r="K1753" s="24">
        <f t="shared" si="620"/>
        <v>0</v>
      </c>
      <c r="L1753" s="24">
        <f t="shared" si="618"/>
        <v>0</v>
      </c>
      <c r="M1753" s="487"/>
    </row>
    <row r="1754" spans="1:13" s="4" customFormat="1" ht="19.5" outlineLevel="2" x14ac:dyDescent="0.25">
      <c r="A1754" s="651"/>
      <c r="B1754" s="405" t="s">
        <v>21</v>
      </c>
      <c r="C1754" s="55"/>
      <c r="D1754" s="24">
        <f t="shared" ref="D1754:F1756" si="622">D1759+D1764</f>
        <v>0</v>
      </c>
      <c r="E1754" s="24">
        <f t="shared" si="622"/>
        <v>0</v>
      </c>
      <c r="F1754" s="24">
        <f t="shared" si="622"/>
        <v>0</v>
      </c>
      <c r="G1754" s="78" t="e">
        <f t="shared" si="579"/>
        <v>#DIV/0!</v>
      </c>
      <c r="H1754" s="24">
        <f t="shared" si="621"/>
        <v>0</v>
      </c>
      <c r="I1754" s="78" t="e">
        <f t="shared" si="610"/>
        <v>#DIV/0!</v>
      </c>
      <c r="J1754" s="78" t="e">
        <f t="shared" si="608"/>
        <v>#DIV/0!</v>
      </c>
      <c r="K1754" s="24">
        <f t="shared" si="620"/>
        <v>0</v>
      </c>
      <c r="L1754" s="24">
        <f t="shared" si="618"/>
        <v>0</v>
      </c>
      <c r="M1754" s="487"/>
    </row>
    <row r="1755" spans="1:13" s="4" customFormat="1" ht="19.5" outlineLevel="2" x14ac:dyDescent="0.25">
      <c r="A1755" s="651"/>
      <c r="B1755" s="405" t="s">
        <v>41</v>
      </c>
      <c r="C1755" s="55"/>
      <c r="D1755" s="24">
        <f t="shared" si="622"/>
        <v>27299</v>
      </c>
      <c r="E1755" s="24">
        <f t="shared" si="622"/>
        <v>27299</v>
      </c>
      <c r="F1755" s="24">
        <f>F1760+F1765</f>
        <v>25317.55</v>
      </c>
      <c r="G1755" s="99">
        <f t="shared" si="579"/>
        <v>0.92700000000000005</v>
      </c>
      <c r="H1755" s="24">
        <f>H1760+H1765</f>
        <v>25317.55</v>
      </c>
      <c r="I1755" s="99">
        <f t="shared" si="610"/>
        <v>0.92700000000000005</v>
      </c>
      <c r="J1755" s="99">
        <f t="shared" si="608"/>
        <v>1</v>
      </c>
      <c r="K1755" s="24">
        <f t="shared" si="620"/>
        <v>27299</v>
      </c>
      <c r="L1755" s="24">
        <f t="shared" si="618"/>
        <v>1981.45</v>
      </c>
      <c r="M1755" s="487"/>
    </row>
    <row r="1756" spans="1:13" s="4" customFormat="1" ht="19.5" outlineLevel="2" x14ac:dyDescent="0.25">
      <c r="A1756" s="651"/>
      <c r="B1756" s="405" t="s">
        <v>23</v>
      </c>
      <c r="C1756" s="55"/>
      <c r="D1756" s="24">
        <f t="shared" si="622"/>
        <v>0</v>
      </c>
      <c r="E1756" s="24">
        <f t="shared" si="622"/>
        <v>0</v>
      </c>
      <c r="F1756" s="24">
        <f t="shared" si="622"/>
        <v>0</v>
      </c>
      <c r="G1756" s="97" t="e">
        <f t="shared" si="579"/>
        <v>#DIV/0!</v>
      </c>
      <c r="H1756" s="24">
        <f t="shared" si="621"/>
        <v>0</v>
      </c>
      <c r="I1756" s="78" t="e">
        <f t="shared" si="610"/>
        <v>#DIV/0!</v>
      </c>
      <c r="J1756" s="78" t="e">
        <f t="shared" si="608"/>
        <v>#DIV/0!</v>
      </c>
      <c r="K1756" s="24">
        <f t="shared" si="620"/>
        <v>0</v>
      </c>
      <c r="L1756" s="24">
        <f t="shared" si="618"/>
        <v>0</v>
      </c>
      <c r="M1756" s="487"/>
    </row>
    <row r="1757" spans="1:13" s="4" customFormat="1" ht="63" customHeight="1" outlineLevel="2" x14ac:dyDescent="0.25">
      <c r="A1757" s="590" t="s">
        <v>527</v>
      </c>
      <c r="B1757" s="34" t="s">
        <v>517</v>
      </c>
      <c r="C1757" s="34" t="s">
        <v>212</v>
      </c>
      <c r="D1757" s="50">
        <f>SUM(D1758:D1761)</f>
        <v>24622.1</v>
      </c>
      <c r="E1757" s="50">
        <f t="shared" ref="E1757:F1757" si="623">SUM(E1758:E1761)</f>
        <v>24622.1</v>
      </c>
      <c r="F1757" s="50">
        <f t="shared" si="623"/>
        <v>23017.42</v>
      </c>
      <c r="G1757" s="130">
        <f t="shared" si="579"/>
        <v>0.93500000000000005</v>
      </c>
      <c r="H1757" s="50">
        <f>SUM(H1758:H1761)</f>
        <v>23017.42</v>
      </c>
      <c r="I1757" s="99">
        <f t="shared" si="610"/>
        <v>0.93500000000000005</v>
      </c>
      <c r="J1757" s="130">
        <f t="shared" si="608"/>
        <v>1</v>
      </c>
      <c r="K1757" s="24">
        <f t="shared" si="620"/>
        <v>24622.1</v>
      </c>
      <c r="L1757" s="24">
        <f t="shared" si="618"/>
        <v>1604.68</v>
      </c>
      <c r="M1757" s="516" t="s">
        <v>1031</v>
      </c>
    </row>
    <row r="1758" spans="1:13" s="4" customFormat="1" ht="25.5" customHeight="1" outlineLevel="2" x14ac:dyDescent="0.25">
      <c r="A1758" s="590"/>
      <c r="B1758" s="405" t="s">
        <v>22</v>
      </c>
      <c r="C1758" s="405"/>
      <c r="D1758" s="408"/>
      <c r="E1758" s="408"/>
      <c r="F1758" s="408"/>
      <c r="G1758" s="97" t="e">
        <f t="shared" si="579"/>
        <v>#DIV/0!</v>
      </c>
      <c r="H1758" s="406"/>
      <c r="I1758" s="78" t="e">
        <f t="shared" si="610"/>
        <v>#DIV/0!</v>
      </c>
      <c r="J1758" s="78" t="e">
        <f t="shared" si="608"/>
        <v>#DIV/0!</v>
      </c>
      <c r="K1758" s="24">
        <f t="shared" si="620"/>
        <v>0</v>
      </c>
      <c r="L1758" s="24">
        <f t="shared" si="618"/>
        <v>0</v>
      </c>
      <c r="M1758" s="516"/>
    </row>
    <row r="1759" spans="1:13" s="4" customFormat="1" ht="30" customHeight="1" outlineLevel="2" x14ac:dyDescent="0.25">
      <c r="A1759" s="590"/>
      <c r="B1759" s="405" t="s">
        <v>21</v>
      </c>
      <c r="C1759" s="405"/>
      <c r="D1759" s="408"/>
      <c r="E1759" s="408"/>
      <c r="F1759" s="408"/>
      <c r="G1759" s="97" t="e">
        <f t="shared" si="579"/>
        <v>#DIV/0!</v>
      </c>
      <c r="H1759" s="406"/>
      <c r="I1759" s="78" t="e">
        <f t="shared" si="610"/>
        <v>#DIV/0!</v>
      </c>
      <c r="J1759" s="78" t="e">
        <f t="shared" si="608"/>
        <v>#DIV/0!</v>
      </c>
      <c r="K1759" s="24">
        <f t="shared" si="620"/>
        <v>0</v>
      </c>
      <c r="L1759" s="24">
        <f t="shared" si="618"/>
        <v>0</v>
      </c>
      <c r="M1759" s="516"/>
    </row>
    <row r="1760" spans="1:13" s="4" customFormat="1" ht="28.5" customHeight="1" outlineLevel="2" x14ac:dyDescent="0.25">
      <c r="A1760" s="590"/>
      <c r="B1760" s="405" t="s">
        <v>41</v>
      </c>
      <c r="C1760" s="405"/>
      <c r="D1760" s="24">
        <v>24622.1</v>
      </c>
      <c r="E1760" s="24">
        <v>24622.1</v>
      </c>
      <c r="F1760" s="24">
        <v>23017.42</v>
      </c>
      <c r="G1760" s="99">
        <f t="shared" ref="G1760:G1766" si="624">F1760/E1760</f>
        <v>0.93500000000000005</v>
      </c>
      <c r="H1760" s="24">
        <f>F1760</f>
        <v>23017.42</v>
      </c>
      <c r="I1760" s="99">
        <f t="shared" si="610"/>
        <v>0.93500000000000005</v>
      </c>
      <c r="J1760" s="129">
        <f t="shared" si="608"/>
        <v>1</v>
      </c>
      <c r="K1760" s="24">
        <f>H1760</f>
        <v>23017.42</v>
      </c>
      <c r="L1760" s="24">
        <f t="shared" si="618"/>
        <v>1604.68</v>
      </c>
      <c r="M1760" s="516"/>
    </row>
    <row r="1761" spans="1:13" s="4" customFormat="1" ht="25.5" customHeight="1" outlineLevel="2" x14ac:dyDescent="0.25">
      <c r="A1761" s="590"/>
      <c r="B1761" s="405" t="s">
        <v>23</v>
      </c>
      <c r="C1761" s="405"/>
      <c r="D1761" s="24"/>
      <c r="E1761" s="24"/>
      <c r="F1761" s="24"/>
      <c r="G1761" s="78" t="e">
        <f t="shared" si="624"/>
        <v>#DIV/0!</v>
      </c>
      <c r="H1761" s="406"/>
      <c r="I1761" s="78" t="e">
        <f t="shared" si="610"/>
        <v>#DIV/0!</v>
      </c>
      <c r="J1761" s="78" t="e">
        <f t="shared" si="608"/>
        <v>#DIV/0!</v>
      </c>
      <c r="K1761" s="24">
        <f t="shared" si="620"/>
        <v>0</v>
      </c>
      <c r="L1761" s="24">
        <f t="shared" si="618"/>
        <v>0</v>
      </c>
      <c r="M1761" s="516"/>
    </row>
    <row r="1762" spans="1:13" s="4" customFormat="1" ht="51" customHeight="1" outlineLevel="2" x14ac:dyDescent="0.25">
      <c r="A1762" s="590" t="s">
        <v>528</v>
      </c>
      <c r="B1762" s="34" t="s">
        <v>518</v>
      </c>
      <c r="C1762" s="34" t="s">
        <v>212</v>
      </c>
      <c r="D1762" s="50">
        <f>SUM(D1763:D1766)</f>
        <v>2676.9</v>
      </c>
      <c r="E1762" s="50">
        <f t="shared" ref="E1762:F1762" si="625">SUM(E1763:E1766)</f>
        <v>2676.9</v>
      </c>
      <c r="F1762" s="50">
        <f t="shared" si="625"/>
        <v>2300.13</v>
      </c>
      <c r="G1762" s="104">
        <f t="shared" si="624"/>
        <v>0.85899999999999999</v>
      </c>
      <c r="H1762" s="50">
        <f>SUM(H1763:H1766)</f>
        <v>2300.13</v>
      </c>
      <c r="I1762" s="99">
        <f t="shared" si="610"/>
        <v>0.85899999999999999</v>
      </c>
      <c r="J1762" s="104">
        <f t="shared" si="608"/>
        <v>1</v>
      </c>
      <c r="K1762" s="24">
        <f t="shared" si="620"/>
        <v>2676.9</v>
      </c>
      <c r="L1762" s="24">
        <f t="shared" si="618"/>
        <v>376.77</v>
      </c>
      <c r="M1762" s="516" t="s">
        <v>695</v>
      </c>
    </row>
    <row r="1763" spans="1:13" s="4" customFormat="1" outlineLevel="2" x14ac:dyDescent="0.25">
      <c r="A1763" s="590"/>
      <c r="B1763" s="405" t="s">
        <v>22</v>
      </c>
      <c r="C1763" s="405"/>
      <c r="D1763" s="24"/>
      <c r="E1763" s="24"/>
      <c r="F1763" s="24"/>
      <c r="G1763" s="78" t="e">
        <f t="shared" si="624"/>
        <v>#DIV/0!</v>
      </c>
      <c r="H1763" s="114"/>
      <c r="I1763" s="78" t="e">
        <f t="shared" si="610"/>
        <v>#DIV/0!</v>
      </c>
      <c r="J1763" s="78" t="e">
        <f t="shared" si="608"/>
        <v>#DIV/0!</v>
      </c>
      <c r="K1763" s="24">
        <f t="shared" si="620"/>
        <v>0</v>
      </c>
      <c r="L1763" s="24">
        <f t="shared" si="618"/>
        <v>0</v>
      </c>
      <c r="M1763" s="516"/>
    </row>
    <row r="1764" spans="1:13" s="4" customFormat="1" outlineLevel="2" x14ac:dyDescent="0.25">
      <c r="A1764" s="590"/>
      <c r="B1764" s="405" t="s">
        <v>21</v>
      </c>
      <c r="C1764" s="405"/>
      <c r="D1764" s="24"/>
      <c r="E1764" s="24"/>
      <c r="F1764" s="24"/>
      <c r="G1764" s="78" t="e">
        <f t="shared" si="624"/>
        <v>#DIV/0!</v>
      </c>
      <c r="H1764" s="114"/>
      <c r="I1764" s="78" t="e">
        <f t="shared" si="610"/>
        <v>#DIV/0!</v>
      </c>
      <c r="J1764" s="78" t="e">
        <f t="shared" si="608"/>
        <v>#DIV/0!</v>
      </c>
      <c r="K1764" s="24">
        <f t="shared" si="620"/>
        <v>0</v>
      </c>
      <c r="L1764" s="24">
        <f t="shared" si="618"/>
        <v>0</v>
      </c>
      <c r="M1764" s="516"/>
    </row>
    <row r="1765" spans="1:13" s="4" customFormat="1" outlineLevel="2" x14ac:dyDescent="0.25">
      <c r="A1765" s="590"/>
      <c r="B1765" s="405" t="s">
        <v>41</v>
      </c>
      <c r="C1765" s="405"/>
      <c r="D1765" s="24">
        <v>2676.9</v>
      </c>
      <c r="E1765" s="24">
        <v>2676.9</v>
      </c>
      <c r="F1765" s="24">
        <v>2300.13</v>
      </c>
      <c r="G1765" s="99">
        <f t="shared" si="624"/>
        <v>0.85899999999999999</v>
      </c>
      <c r="H1765" s="24">
        <v>2300.13</v>
      </c>
      <c r="I1765" s="99">
        <f t="shared" si="610"/>
        <v>0.85899999999999999</v>
      </c>
      <c r="J1765" s="99">
        <v>23.001000000000001</v>
      </c>
      <c r="K1765" s="24">
        <v>2300.13</v>
      </c>
      <c r="L1765" s="24">
        <f t="shared" si="618"/>
        <v>376.77</v>
      </c>
      <c r="M1765" s="516"/>
    </row>
    <row r="1766" spans="1:13" s="4" customFormat="1" outlineLevel="2" x14ac:dyDescent="0.25">
      <c r="A1766" s="590"/>
      <c r="B1766" s="405" t="s">
        <v>23</v>
      </c>
      <c r="C1766" s="405"/>
      <c r="D1766" s="257"/>
      <c r="E1766" s="257"/>
      <c r="F1766" s="257"/>
      <c r="G1766" s="78" t="e">
        <f t="shared" si="624"/>
        <v>#DIV/0!</v>
      </c>
      <c r="H1766" s="406"/>
      <c r="I1766" s="78" t="e">
        <f t="shared" si="610"/>
        <v>#DIV/0!</v>
      </c>
      <c r="J1766" s="99"/>
      <c r="K1766" s="24">
        <f t="shared" si="620"/>
        <v>0</v>
      </c>
      <c r="L1766" s="24">
        <f t="shared" si="618"/>
        <v>0</v>
      </c>
      <c r="M1766" s="516"/>
    </row>
    <row r="1767" spans="1:13" s="4" customFormat="1" ht="75" outlineLevel="2" x14ac:dyDescent="0.25">
      <c r="A1767" s="638" t="s">
        <v>10</v>
      </c>
      <c r="B1767" s="371" t="s">
        <v>766</v>
      </c>
      <c r="C1767" s="371" t="s">
        <v>139</v>
      </c>
      <c r="D1767" s="29">
        <f>SUM(D1768:D1771)</f>
        <v>50655.07</v>
      </c>
      <c r="E1767" s="29">
        <f>SUM(E1768:E1771)</f>
        <v>50655.07</v>
      </c>
      <c r="F1767" s="29">
        <f>SUM(F1768:F1771)</f>
        <v>49584.83</v>
      </c>
      <c r="G1767" s="100">
        <f>F1767/E1767</f>
        <v>0.97899999999999998</v>
      </c>
      <c r="H1767" s="29">
        <f>SUM(H1768:H1771)</f>
        <v>48418.63</v>
      </c>
      <c r="I1767" s="100">
        <f t="shared" ref="I1767:I1798" si="626">H1767/E1767</f>
        <v>0.95599999999999996</v>
      </c>
      <c r="J1767" s="100">
        <f>H1767/F1767</f>
        <v>0.97599999999999998</v>
      </c>
      <c r="K1767" s="29">
        <f>SUM(K1768:K1770)</f>
        <v>48418.63</v>
      </c>
      <c r="L1767" s="30">
        <f t="shared" si="618"/>
        <v>2236.44</v>
      </c>
      <c r="M1767" s="500"/>
    </row>
    <row r="1768" spans="1:13" s="4" customFormat="1" outlineLevel="2" x14ac:dyDescent="0.25">
      <c r="A1768" s="639"/>
      <c r="B1768" s="372" t="s">
        <v>22</v>
      </c>
      <c r="C1768" s="373"/>
      <c r="D1768" s="337">
        <f>D1773+D1789+D1795</f>
        <v>7930.39</v>
      </c>
      <c r="E1768" s="337">
        <f t="shared" ref="E1768" si="627">E1773+E1789+E1795</f>
        <v>7930.39</v>
      </c>
      <c r="F1768" s="337">
        <f>F1773+F1789+F1795</f>
        <v>7769.76</v>
      </c>
      <c r="G1768" s="374">
        <f>F1768/E1768</f>
        <v>0.98</v>
      </c>
      <c r="H1768" s="337">
        <f>H1773+H1789+H1795</f>
        <v>7768.81</v>
      </c>
      <c r="I1768" s="103">
        <f t="shared" si="626"/>
        <v>0.98</v>
      </c>
      <c r="J1768" s="374">
        <f t="shared" ref="J1768:J1769" si="628">H1768/F1768</f>
        <v>1</v>
      </c>
      <c r="K1768" s="337">
        <f>K1773+K1789+K1795</f>
        <v>7768.81</v>
      </c>
      <c r="L1768" s="30">
        <f t="shared" si="618"/>
        <v>161.58000000000001</v>
      </c>
      <c r="M1768" s="501"/>
    </row>
    <row r="1769" spans="1:13" s="4" customFormat="1" outlineLevel="2" x14ac:dyDescent="0.25">
      <c r="A1769" s="639"/>
      <c r="B1769" s="372" t="s">
        <v>21</v>
      </c>
      <c r="C1769" s="373"/>
      <c r="D1769" s="337">
        <f t="shared" ref="D1769:F1771" si="629">D1774+D1790+D1796</f>
        <v>21207.64</v>
      </c>
      <c r="E1769" s="337">
        <f t="shared" si="629"/>
        <v>21207.64</v>
      </c>
      <c r="F1769" s="337">
        <f t="shared" si="629"/>
        <v>20694.099999999999</v>
      </c>
      <c r="G1769" s="374">
        <f>F1769/E1769</f>
        <v>0.97599999999999998</v>
      </c>
      <c r="H1769" s="337">
        <f t="shared" ref="H1769:H1771" si="630">H1774+H1790+H1796</f>
        <v>19528.849999999999</v>
      </c>
      <c r="I1769" s="103">
        <f t="shared" si="626"/>
        <v>0.92100000000000004</v>
      </c>
      <c r="J1769" s="374">
        <f t="shared" si="628"/>
        <v>0.94399999999999995</v>
      </c>
      <c r="K1769" s="337">
        <f t="shared" ref="K1769:K1771" si="631">K1774+K1790+K1796</f>
        <v>19528.849999999999</v>
      </c>
      <c r="L1769" s="30">
        <f t="shared" si="618"/>
        <v>1678.79</v>
      </c>
      <c r="M1769" s="501"/>
    </row>
    <row r="1770" spans="1:13" s="4" customFormat="1" outlineLevel="2" x14ac:dyDescent="0.25">
      <c r="A1770" s="639"/>
      <c r="B1770" s="372" t="s">
        <v>41</v>
      </c>
      <c r="C1770" s="373"/>
      <c r="D1770" s="337">
        <f t="shared" si="629"/>
        <v>21517.040000000001</v>
      </c>
      <c r="E1770" s="337">
        <f t="shared" si="629"/>
        <v>21517.040000000001</v>
      </c>
      <c r="F1770" s="337">
        <f>F1775+F1791+F1797</f>
        <v>21120.97</v>
      </c>
      <c r="G1770" s="374">
        <f>F1770/E1770</f>
        <v>0.98199999999999998</v>
      </c>
      <c r="H1770" s="337">
        <f t="shared" si="630"/>
        <v>21120.97</v>
      </c>
      <c r="I1770" s="103">
        <f t="shared" si="626"/>
        <v>0.98199999999999998</v>
      </c>
      <c r="J1770" s="374">
        <f>H1770/F1770</f>
        <v>1</v>
      </c>
      <c r="K1770" s="337">
        <f t="shared" si="631"/>
        <v>21120.97</v>
      </c>
      <c r="L1770" s="30">
        <f t="shared" si="618"/>
        <v>396.07</v>
      </c>
      <c r="M1770" s="501"/>
    </row>
    <row r="1771" spans="1:13" s="4" customFormat="1" outlineLevel="2" x14ac:dyDescent="0.25">
      <c r="A1771" s="640"/>
      <c r="B1771" s="372" t="s">
        <v>23</v>
      </c>
      <c r="C1771" s="373"/>
      <c r="D1771" s="337">
        <f t="shared" si="629"/>
        <v>0</v>
      </c>
      <c r="E1771" s="337">
        <f t="shared" si="629"/>
        <v>0</v>
      </c>
      <c r="F1771" s="337">
        <f t="shared" si="629"/>
        <v>0</v>
      </c>
      <c r="G1771" s="375" t="e">
        <f t="shared" ref="G1771" si="632">F1771/E1771*100</f>
        <v>#DIV/0!</v>
      </c>
      <c r="H1771" s="337">
        <f t="shared" si="630"/>
        <v>0</v>
      </c>
      <c r="I1771" s="102" t="e">
        <f t="shared" si="626"/>
        <v>#DIV/0!</v>
      </c>
      <c r="J1771" s="375" t="e">
        <f t="shared" ref="J1771" si="633">H1771/F1771*100</f>
        <v>#DIV/0!</v>
      </c>
      <c r="K1771" s="337">
        <f t="shared" si="631"/>
        <v>0</v>
      </c>
      <c r="L1771" s="30">
        <f t="shared" si="618"/>
        <v>0</v>
      </c>
      <c r="M1771" s="502"/>
    </row>
    <row r="1772" spans="1:13" s="4" customFormat="1" ht="67.5" customHeight="1" outlineLevel="2" x14ac:dyDescent="0.25">
      <c r="A1772" s="702" t="s">
        <v>365</v>
      </c>
      <c r="B1772" s="265" t="s">
        <v>372</v>
      </c>
      <c r="C1772" s="266" t="s">
        <v>142</v>
      </c>
      <c r="D1772" s="55">
        <f>SUM(D1773:D1776)</f>
        <v>24778.76</v>
      </c>
      <c r="E1772" s="55">
        <f>SUM(E1773:E1776)</f>
        <v>24778.76</v>
      </c>
      <c r="F1772" s="55">
        <f>SUM(F1773:F1776)</f>
        <v>23715.040000000001</v>
      </c>
      <c r="G1772" s="267">
        <f>F1772/E1772</f>
        <v>0.95699999999999996</v>
      </c>
      <c r="H1772" s="55">
        <f>SUM(H1773:H1776)</f>
        <v>22549.79</v>
      </c>
      <c r="I1772" s="99">
        <f t="shared" si="626"/>
        <v>0.91</v>
      </c>
      <c r="J1772" s="95">
        <f>H1772/F1772</f>
        <v>0.95099999999999996</v>
      </c>
      <c r="K1772" s="55">
        <f>SUM(K1773:K1776)</f>
        <v>22549.79</v>
      </c>
      <c r="L1772" s="24">
        <f t="shared" si="618"/>
        <v>2228.9699999999998</v>
      </c>
      <c r="M1772" s="500"/>
    </row>
    <row r="1773" spans="1:13" s="4" customFormat="1" ht="18.75" customHeight="1" outlineLevel="2" x14ac:dyDescent="0.25">
      <c r="A1773" s="703"/>
      <c r="B1773" s="262" t="s">
        <v>22</v>
      </c>
      <c r="C1773" s="263"/>
      <c r="D1773" s="114">
        <f t="shared" ref="D1773:K1776" si="634">D1778+D1783</f>
        <v>2054.08</v>
      </c>
      <c r="E1773" s="114">
        <f t="shared" si="634"/>
        <v>2054.08</v>
      </c>
      <c r="F1773" s="114">
        <f t="shared" si="634"/>
        <v>1893.45</v>
      </c>
      <c r="G1773" s="268">
        <f>F1773/E1773</f>
        <v>0.92200000000000004</v>
      </c>
      <c r="H1773" s="114">
        <f t="shared" si="634"/>
        <v>1893.45</v>
      </c>
      <c r="I1773" s="99">
        <f t="shared" si="626"/>
        <v>0.92200000000000004</v>
      </c>
      <c r="J1773" s="264">
        <f t="shared" ref="J1773:J1798" si="635">H1773/F1773</f>
        <v>1</v>
      </c>
      <c r="K1773" s="114">
        <f t="shared" si="634"/>
        <v>1893.45</v>
      </c>
      <c r="L1773" s="24">
        <f t="shared" si="618"/>
        <v>160.63</v>
      </c>
      <c r="M1773" s="501"/>
    </row>
    <row r="1774" spans="1:13" s="4" customFormat="1" ht="18.75" customHeight="1" outlineLevel="2" x14ac:dyDescent="0.25">
      <c r="A1774" s="703"/>
      <c r="B1774" s="262" t="s">
        <v>21</v>
      </c>
      <c r="C1774" s="263"/>
      <c r="D1774" s="114">
        <f t="shared" si="634"/>
        <v>21207.64</v>
      </c>
      <c r="E1774" s="114">
        <f t="shared" si="634"/>
        <v>21207.64</v>
      </c>
      <c r="F1774" s="114">
        <f t="shared" si="634"/>
        <v>20694.099999999999</v>
      </c>
      <c r="G1774" s="268">
        <f>F1774/E1774</f>
        <v>0.97599999999999998</v>
      </c>
      <c r="H1774" s="114">
        <f t="shared" si="634"/>
        <v>19528.849999999999</v>
      </c>
      <c r="I1774" s="99">
        <f t="shared" si="626"/>
        <v>0.92100000000000004</v>
      </c>
      <c r="J1774" s="264">
        <f t="shared" si="635"/>
        <v>0.94399999999999995</v>
      </c>
      <c r="K1774" s="114">
        <f t="shared" si="634"/>
        <v>19528.849999999999</v>
      </c>
      <c r="L1774" s="24">
        <f t="shared" si="618"/>
        <v>1678.79</v>
      </c>
      <c r="M1774" s="501"/>
    </row>
    <row r="1775" spans="1:13" s="4" customFormat="1" ht="18.75" customHeight="1" outlineLevel="2" x14ac:dyDescent="0.25">
      <c r="A1775" s="703"/>
      <c r="B1775" s="262" t="s">
        <v>41</v>
      </c>
      <c r="C1775" s="263"/>
      <c r="D1775" s="114">
        <f t="shared" si="634"/>
        <v>1517.04</v>
      </c>
      <c r="E1775" s="114">
        <f t="shared" si="634"/>
        <v>1517.04</v>
      </c>
      <c r="F1775" s="114">
        <f>F1780+F1785</f>
        <v>1127.49</v>
      </c>
      <c r="G1775" s="268">
        <f>F1775/E1775</f>
        <v>0.74299999999999999</v>
      </c>
      <c r="H1775" s="114">
        <f t="shared" si="634"/>
        <v>1127.49</v>
      </c>
      <c r="I1775" s="99">
        <f t="shared" si="626"/>
        <v>0.74299999999999999</v>
      </c>
      <c r="J1775" s="264">
        <f t="shared" si="635"/>
        <v>1</v>
      </c>
      <c r="K1775" s="114">
        <f t="shared" si="634"/>
        <v>1127.49</v>
      </c>
      <c r="L1775" s="24">
        <f t="shared" si="618"/>
        <v>389.55</v>
      </c>
      <c r="M1775" s="501"/>
    </row>
    <row r="1776" spans="1:13" s="4" customFormat="1" ht="18.75" customHeight="1" outlineLevel="2" x14ac:dyDescent="0.25">
      <c r="A1776" s="704"/>
      <c r="B1776" s="262" t="s">
        <v>23</v>
      </c>
      <c r="C1776" s="263"/>
      <c r="D1776" s="114">
        <f t="shared" si="634"/>
        <v>0</v>
      </c>
      <c r="E1776" s="114">
        <f t="shared" si="634"/>
        <v>0</v>
      </c>
      <c r="F1776" s="114">
        <f t="shared" si="634"/>
        <v>0</v>
      </c>
      <c r="G1776" s="269" t="e">
        <f t="shared" ref="G1776:G1792" si="636">F1776/E1776*100</f>
        <v>#DIV/0!</v>
      </c>
      <c r="H1776" s="114">
        <f t="shared" si="634"/>
        <v>0</v>
      </c>
      <c r="I1776" s="78" t="e">
        <f t="shared" si="626"/>
        <v>#DIV/0!</v>
      </c>
      <c r="J1776" s="269" t="e">
        <f t="shared" si="635"/>
        <v>#DIV/0!</v>
      </c>
      <c r="K1776" s="24">
        <f t="shared" ref="K1776:K1798" si="637">E1776</f>
        <v>0</v>
      </c>
      <c r="L1776" s="24">
        <f t="shared" si="618"/>
        <v>0</v>
      </c>
      <c r="M1776" s="502"/>
    </row>
    <row r="1777" spans="1:13" s="67" customFormat="1" ht="56.25" x14ac:dyDescent="0.25">
      <c r="A1777" s="647" t="s">
        <v>366</v>
      </c>
      <c r="B1777" s="270" t="s">
        <v>617</v>
      </c>
      <c r="C1777" s="271" t="s">
        <v>212</v>
      </c>
      <c r="D1777" s="50">
        <f>SUM(D1778:D1781)</f>
        <v>23400.36</v>
      </c>
      <c r="E1777" s="50">
        <f>SUM(E1778:E1781)</f>
        <v>23400.36</v>
      </c>
      <c r="F1777" s="50">
        <f>SUM(F1778:F1781)</f>
        <v>22957.68</v>
      </c>
      <c r="G1777" s="104">
        <f>F1777/E1777</f>
        <v>0.98099999999999998</v>
      </c>
      <c r="H1777" s="50">
        <f>SUM(H1778:H1781)</f>
        <v>21792.43</v>
      </c>
      <c r="I1777" s="99">
        <f t="shared" si="626"/>
        <v>0.93100000000000005</v>
      </c>
      <c r="J1777" s="104">
        <f t="shared" si="635"/>
        <v>0.94899999999999995</v>
      </c>
      <c r="K1777" s="24">
        <f t="shared" si="637"/>
        <v>23400.36</v>
      </c>
      <c r="L1777" s="24">
        <f t="shared" si="618"/>
        <v>1607.93</v>
      </c>
      <c r="M1777" s="495" t="s">
        <v>1361</v>
      </c>
    </row>
    <row r="1778" spans="1:13" s="68" customFormat="1" x14ac:dyDescent="0.25">
      <c r="A1778" s="648"/>
      <c r="B1778" s="262" t="s">
        <v>22</v>
      </c>
      <c r="C1778" s="272"/>
      <c r="D1778" s="132">
        <v>1694.08</v>
      </c>
      <c r="E1778" s="132">
        <v>1694.08</v>
      </c>
      <c r="F1778" s="132">
        <v>1552.64</v>
      </c>
      <c r="G1778" s="99">
        <f>F1778/E1778</f>
        <v>0.91700000000000004</v>
      </c>
      <c r="H1778" s="132">
        <v>1552.64</v>
      </c>
      <c r="I1778" s="99">
        <f t="shared" si="626"/>
        <v>0.91700000000000004</v>
      </c>
      <c r="J1778" s="99">
        <f t="shared" si="635"/>
        <v>1</v>
      </c>
      <c r="K1778" s="24">
        <v>1552.64</v>
      </c>
      <c r="L1778" s="24">
        <f t="shared" si="618"/>
        <v>141.44</v>
      </c>
      <c r="M1778" s="496"/>
    </row>
    <row r="1779" spans="1:13" s="68" customFormat="1" x14ac:dyDescent="0.25">
      <c r="A1779" s="648"/>
      <c r="B1779" s="262" t="s">
        <v>21</v>
      </c>
      <c r="C1779" s="272"/>
      <c r="D1779" s="24">
        <v>20389.240000000002</v>
      </c>
      <c r="E1779" s="24">
        <v>20389.240000000002</v>
      </c>
      <c r="F1779" s="24">
        <v>20315.419999999998</v>
      </c>
      <c r="G1779" s="197">
        <f>F1779/E1779</f>
        <v>0.996</v>
      </c>
      <c r="H1779" s="132">
        <v>19150.169999999998</v>
      </c>
      <c r="I1779" s="99">
        <f t="shared" si="626"/>
        <v>0.93899999999999995</v>
      </c>
      <c r="J1779" s="99">
        <f t="shared" si="635"/>
        <v>0.94299999999999995</v>
      </c>
      <c r="K1779" s="24">
        <v>19150.169999999998</v>
      </c>
      <c r="L1779" s="24">
        <f t="shared" si="618"/>
        <v>1239.07</v>
      </c>
      <c r="M1779" s="496"/>
    </row>
    <row r="1780" spans="1:13" s="68" customFormat="1" x14ac:dyDescent="0.25">
      <c r="A1780" s="648"/>
      <c r="B1780" s="262" t="s">
        <v>145</v>
      </c>
      <c r="C1780" s="272"/>
      <c r="D1780" s="24">
        <v>1317.04</v>
      </c>
      <c r="E1780" s="24">
        <v>1317.04</v>
      </c>
      <c r="F1780" s="132">
        <v>1089.6199999999999</v>
      </c>
      <c r="G1780" s="197">
        <f>F1780/E1780</f>
        <v>0.82699999999999996</v>
      </c>
      <c r="H1780" s="132">
        <v>1089.6199999999999</v>
      </c>
      <c r="I1780" s="99">
        <f t="shared" si="626"/>
        <v>0.82699999999999996</v>
      </c>
      <c r="J1780" s="99">
        <f t="shared" si="635"/>
        <v>1</v>
      </c>
      <c r="K1780" s="24">
        <v>1089.6199999999999</v>
      </c>
      <c r="L1780" s="24">
        <f t="shared" si="618"/>
        <v>227.42</v>
      </c>
      <c r="M1780" s="496"/>
    </row>
    <row r="1781" spans="1:13" s="68" customFormat="1" x14ac:dyDescent="0.25">
      <c r="A1781" s="649"/>
      <c r="B1781" s="262" t="s">
        <v>23</v>
      </c>
      <c r="C1781" s="272"/>
      <c r="D1781" s="24"/>
      <c r="E1781" s="132"/>
      <c r="F1781" s="132"/>
      <c r="G1781" s="78" t="e">
        <f t="shared" si="636"/>
        <v>#DIV/0!</v>
      </c>
      <c r="H1781" s="132"/>
      <c r="I1781" s="78" t="e">
        <f t="shared" si="626"/>
        <v>#DIV/0!</v>
      </c>
      <c r="J1781" s="97" t="e">
        <f t="shared" si="635"/>
        <v>#DIV/0!</v>
      </c>
      <c r="K1781" s="24">
        <f t="shared" si="637"/>
        <v>0</v>
      </c>
      <c r="L1781" s="24">
        <f t="shared" si="618"/>
        <v>0</v>
      </c>
      <c r="M1781" s="497"/>
    </row>
    <row r="1782" spans="1:13" s="69" customFormat="1" ht="56.25" x14ac:dyDescent="0.25">
      <c r="A1782" s="647" t="s">
        <v>367</v>
      </c>
      <c r="B1782" s="270" t="s">
        <v>618</v>
      </c>
      <c r="C1782" s="273" t="s">
        <v>212</v>
      </c>
      <c r="D1782" s="50">
        <f>SUM(D1783:D1786)</f>
        <v>1378.4</v>
      </c>
      <c r="E1782" s="274">
        <f>SUM(E1783:E1786)</f>
        <v>1378.4</v>
      </c>
      <c r="F1782" s="274">
        <f>SUM(F1783:F1786)</f>
        <v>757.36</v>
      </c>
      <c r="G1782" s="99">
        <f>F1782/E1782</f>
        <v>0.54900000000000004</v>
      </c>
      <c r="H1782" s="132">
        <f>SUM(H1783:H1786)</f>
        <v>757.36</v>
      </c>
      <c r="I1782" s="99">
        <f t="shared" si="626"/>
        <v>0.54900000000000004</v>
      </c>
      <c r="J1782" s="99">
        <f t="shared" si="635"/>
        <v>1</v>
      </c>
      <c r="K1782" s="24">
        <f>SUM(K1783:K1785)</f>
        <v>757.36</v>
      </c>
      <c r="L1782" s="24">
        <f t="shared" si="618"/>
        <v>621.04</v>
      </c>
      <c r="M1782" s="495" t="s">
        <v>1429</v>
      </c>
    </row>
    <row r="1783" spans="1:13" s="70" customFormat="1" x14ac:dyDescent="0.25">
      <c r="A1783" s="648"/>
      <c r="B1783" s="262" t="s">
        <v>22</v>
      </c>
      <c r="C1783" s="272"/>
      <c r="D1783" s="132">
        <v>360</v>
      </c>
      <c r="E1783" s="132">
        <v>360</v>
      </c>
      <c r="F1783" s="132">
        <v>340.81</v>
      </c>
      <c r="G1783" s="99">
        <f>F1783/E1783</f>
        <v>0.94699999999999995</v>
      </c>
      <c r="H1783" s="132">
        <v>340.81</v>
      </c>
      <c r="I1783" s="99">
        <f t="shared" si="626"/>
        <v>0.94699999999999995</v>
      </c>
      <c r="J1783" s="99">
        <f t="shared" si="635"/>
        <v>1</v>
      </c>
      <c r="K1783" s="132">
        <v>340.81</v>
      </c>
      <c r="L1783" s="24">
        <f t="shared" si="618"/>
        <v>19.190000000000001</v>
      </c>
      <c r="M1783" s="496"/>
    </row>
    <row r="1784" spans="1:13" s="70" customFormat="1" x14ac:dyDescent="0.25">
      <c r="A1784" s="648"/>
      <c r="B1784" s="262" t="s">
        <v>21</v>
      </c>
      <c r="C1784" s="272"/>
      <c r="D1784" s="132">
        <v>818.4</v>
      </c>
      <c r="E1784" s="132">
        <v>818.4</v>
      </c>
      <c r="F1784" s="132">
        <v>378.68</v>
      </c>
      <c r="G1784" s="99">
        <f>F1784/E1784</f>
        <v>0.46300000000000002</v>
      </c>
      <c r="H1784" s="132">
        <v>378.68</v>
      </c>
      <c r="I1784" s="99">
        <f t="shared" si="626"/>
        <v>0.46300000000000002</v>
      </c>
      <c r="J1784" s="99">
        <f t="shared" si="635"/>
        <v>1</v>
      </c>
      <c r="K1784" s="132">
        <v>378.68</v>
      </c>
      <c r="L1784" s="24">
        <f t="shared" si="618"/>
        <v>439.72</v>
      </c>
      <c r="M1784" s="496"/>
    </row>
    <row r="1785" spans="1:13" s="70" customFormat="1" x14ac:dyDescent="0.25">
      <c r="A1785" s="648"/>
      <c r="B1785" s="262" t="s">
        <v>145</v>
      </c>
      <c r="C1785" s="272"/>
      <c r="D1785" s="132">
        <v>200</v>
      </c>
      <c r="E1785" s="132">
        <v>200</v>
      </c>
      <c r="F1785" s="132">
        <v>37.869999999999997</v>
      </c>
      <c r="G1785" s="99">
        <f>F1785/E1785</f>
        <v>0.189</v>
      </c>
      <c r="H1785" s="132">
        <v>37.869999999999997</v>
      </c>
      <c r="I1785" s="99">
        <f t="shared" si="626"/>
        <v>0.189</v>
      </c>
      <c r="J1785" s="99">
        <f t="shared" si="635"/>
        <v>1</v>
      </c>
      <c r="K1785" s="132">
        <v>37.869999999999997</v>
      </c>
      <c r="L1785" s="24">
        <f t="shared" si="618"/>
        <v>162.13</v>
      </c>
      <c r="M1785" s="496"/>
    </row>
    <row r="1786" spans="1:13" s="70" customFormat="1" collapsed="1" x14ac:dyDescent="0.25">
      <c r="A1786" s="649"/>
      <c r="B1786" s="262" t="s">
        <v>23</v>
      </c>
      <c r="C1786" s="272"/>
      <c r="D1786" s="24"/>
      <c r="E1786" s="132"/>
      <c r="F1786" s="132"/>
      <c r="G1786" s="78" t="e">
        <f t="shared" si="636"/>
        <v>#DIV/0!</v>
      </c>
      <c r="H1786" s="132"/>
      <c r="I1786" s="78" t="e">
        <f t="shared" si="626"/>
        <v>#DIV/0!</v>
      </c>
      <c r="J1786" s="97" t="e">
        <f t="shared" si="635"/>
        <v>#DIV/0!</v>
      </c>
      <c r="K1786" s="24">
        <f t="shared" si="637"/>
        <v>0</v>
      </c>
      <c r="L1786" s="24">
        <f t="shared" si="618"/>
        <v>0</v>
      </c>
      <c r="M1786" s="497"/>
    </row>
    <row r="1787" spans="1:13" s="69" customFormat="1" ht="58.5" x14ac:dyDescent="0.25">
      <c r="A1787" s="277" t="s">
        <v>368</v>
      </c>
      <c r="B1787" s="266" t="s">
        <v>364</v>
      </c>
      <c r="C1787" s="266" t="s">
        <v>142</v>
      </c>
      <c r="D1787" s="55">
        <f>SUM(D1789:D1792)</f>
        <v>20000</v>
      </c>
      <c r="E1787" s="55">
        <f>SUM(E1789:E1792)</f>
        <v>20000</v>
      </c>
      <c r="F1787" s="55">
        <f>SUM(F1789:F1792)</f>
        <v>19993.48</v>
      </c>
      <c r="G1787" s="95">
        <f>F1787/E1787</f>
        <v>1</v>
      </c>
      <c r="H1787" s="55">
        <f>SUM(H1789:H1792)</f>
        <v>19993.48</v>
      </c>
      <c r="I1787" s="95">
        <f t="shared" si="626"/>
        <v>1</v>
      </c>
      <c r="J1787" s="95">
        <f t="shared" si="635"/>
        <v>1</v>
      </c>
      <c r="K1787" s="55">
        <f t="shared" si="637"/>
        <v>20000</v>
      </c>
      <c r="L1787" s="24">
        <f t="shared" si="618"/>
        <v>6.52</v>
      </c>
      <c r="M1787" s="434"/>
    </row>
    <row r="1788" spans="1:13" s="70" customFormat="1" ht="37.5" x14ac:dyDescent="0.25">
      <c r="A1788" s="618" t="s">
        <v>369</v>
      </c>
      <c r="B1788" s="270" t="s">
        <v>619</v>
      </c>
      <c r="C1788" s="273" t="s">
        <v>212</v>
      </c>
      <c r="D1788" s="24">
        <f>SUM(D1789:D1792)</f>
        <v>20000</v>
      </c>
      <c r="E1788" s="132">
        <f>SUM(E1789:E1792)</f>
        <v>20000</v>
      </c>
      <c r="F1788" s="132">
        <f>SUM(F1789:F1792)</f>
        <v>19993.48</v>
      </c>
      <c r="G1788" s="99">
        <f>F1788/E1788</f>
        <v>1</v>
      </c>
      <c r="H1788" s="132">
        <f>SUM(H1789:H1792)</f>
        <v>19993.48</v>
      </c>
      <c r="I1788" s="99">
        <f t="shared" si="626"/>
        <v>1</v>
      </c>
      <c r="J1788" s="99">
        <f t="shared" si="635"/>
        <v>1</v>
      </c>
      <c r="K1788" s="24">
        <f t="shared" si="637"/>
        <v>20000</v>
      </c>
      <c r="L1788" s="24">
        <f t="shared" si="618"/>
        <v>6.52</v>
      </c>
      <c r="M1788" s="495" t="s">
        <v>1430</v>
      </c>
    </row>
    <row r="1789" spans="1:13" s="70" customFormat="1" ht="35.25" customHeight="1" x14ac:dyDescent="0.25">
      <c r="A1789" s="619"/>
      <c r="B1789" s="262" t="s">
        <v>22</v>
      </c>
      <c r="C1789" s="272"/>
      <c r="D1789" s="24"/>
      <c r="E1789" s="278"/>
      <c r="F1789" s="132"/>
      <c r="G1789" s="276" t="e">
        <f t="shared" si="636"/>
        <v>#DIV/0!</v>
      </c>
      <c r="H1789" s="275"/>
      <c r="I1789" s="78" t="e">
        <f t="shared" si="626"/>
        <v>#DIV/0!</v>
      </c>
      <c r="J1789" s="97" t="e">
        <f t="shared" si="635"/>
        <v>#DIV/0!</v>
      </c>
      <c r="K1789" s="24">
        <f t="shared" si="637"/>
        <v>0</v>
      </c>
      <c r="L1789" s="24">
        <f t="shared" si="618"/>
        <v>0</v>
      </c>
      <c r="M1789" s="496"/>
    </row>
    <row r="1790" spans="1:13" s="70" customFormat="1" ht="35.25" customHeight="1" x14ac:dyDescent="0.25">
      <c r="A1790" s="619"/>
      <c r="B1790" s="262" t="s">
        <v>21</v>
      </c>
      <c r="C1790" s="272"/>
      <c r="D1790" s="24"/>
      <c r="E1790" s="278"/>
      <c r="F1790" s="132"/>
      <c r="G1790" s="276"/>
      <c r="H1790" s="275"/>
      <c r="I1790" s="78" t="e">
        <f t="shared" si="626"/>
        <v>#DIV/0!</v>
      </c>
      <c r="J1790" s="97" t="e">
        <f t="shared" si="635"/>
        <v>#DIV/0!</v>
      </c>
      <c r="K1790" s="24">
        <f t="shared" si="637"/>
        <v>0</v>
      </c>
      <c r="L1790" s="24">
        <f t="shared" si="618"/>
        <v>0</v>
      </c>
      <c r="M1790" s="496"/>
    </row>
    <row r="1791" spans="1:13" s="70" customFormat="1" ht="35.25" customHeight="1" collapsed="1" x14ac:dyDescent="0.25">
      <c r="A1791" s="619"/>
      <c r="B1791" s="262" t="s">
        <v>41</v>
      </c>
      <c r="C1791" s="272"/>
      <c r="D1791" s="24">
        <v>20000</v>
      </c>
      <c r="E1791" s="132">
        <v>20000</v>
      </c>
      <c r="F1791" s="132">
        <v>19993.48</v>
      </c>
      <c r="G1791" s="99">
        <f>F1791/E1791</f>
        <v>1</v>
      </c>
      <c r="H1791" s="132">
        <v>19993.48</v>
      </c>
      <c r="I1791" s="99">
        <f t="shared" si="626"/>
        <v>1</v>
      </c>
      <c r="J1791" s="99">
        <f t="shared" si="635"/>
        <v>1</v>
      </c>
      <c r="K1791" s="24">
        <v>19993.48</v>
      </c>
      <c r="L1791" s="24">
        <f t="shared" si="618"/>
        <v>6.52</v>
      </c>
      <c r="M1791" s="496"/>
    </row>
    <row r="1792" spans="1:13" s="69" customFormat="1" ht="42" customHeight="1" x14ac:dyDescent="0.25">
      <c r="A1792" s="620"/>
      <c r="B1792" s="262" t="s">
        <v>23</v>
      </c>
      <c r="C1792" s="272"/>
      <c r="D1792" s="114"/>
      <c r="E1792" s="279"/>
      <c r="F1792" s="275"/>
      <c r="G1792" s="276" t="e">
        <f t="shared" si="636"/>
        <v>#DIV/0!</v>
      </c>
      <c r="H1792" s="275"/>
      <c r="I1792" s="78" t="e">
        <f t="shared" si="626"/>
        <v>#DIV/0!</v>
      </c>
      <c r="J1792" s="97" t="e">
        <f t="shared" si="635"/>
        <v>#DIV/0!</v>
      </c>
      <c r="K1792" s="24">
        <f t="shared" si="637"/>
        <v>0</v>
      </c>
      <c r="L1792" s="24">
        <f t="shared" si="618"/>
        <v>0</v>
      </c>
      <c r="M1792" s="497"/>
    </row>
    <row r="1793" spans="1:13" s="70" customFormat="1" ht="126" customHeight="1" x14ac:dyDescent="0.25">
      <c r="A1793" s="309" t="s">
        <v>370</v>
      </c>
      <c r="B1793" s="280" t="s">
        <v>696</v>
      </c>
      <c r="C1793" s="266" t="s">
        <v>142</v>
      </c>
      <c r="D1793" s="55">
        <f>D1794</f>
        <v>5876.31</v>
      </c>
      <c r="E1793" s="55">
        <f>E1794</f>
        <v>5876.31</v>
      </c>
      <c r="F1793" s="55">
        <f>F1794</f>
        <v>5876.31</v>
      </c>
      <c r="G1793" s="95">
        <f>F1793/E1793</f>
        <v>1</v>
      </c>
      <c r="H1793" s="55">
        <f>H1794</f>
        <v>5875.36</v>
      </c>
      <c r="I1793" s="95">
        <f t="shared" si="626"/>
        <v>1</v>
      </c>
      <c r="J1793" s="95">
        <f t="shared" si="635"/>
        <v>1</v>
      </c>
      <c r="K1793" s="55">
        <f>K1794</f>
        <v>5875.36</v>
      </c>
      <c r="L1793" s="24">
        <f t="shared" si="618"/>
        <v>0.95</v>
      </c>
      <c r="M1793" s="434" t="s">
        <v>1362</v>
      </c>
    </row>
    <row r="1794" spans="1:13" s="70" customFormat="1" ht="37.5" x14ac:dyDescent="0.25">
      <c r="A1794" s="618" t="s">
        <v>371</v>
      </c>
      <c r="B1794" s="270" t="s">
        <v>619</v>
      </c>
      <c r="C1794" s="271" t="s">
        <v>212</v>
      </c>
      <c r="D1794" s="50">
        <f>SUM(D1795:D1798)</f>
        <v>5876.31</v>
      </c>
      <c r="E1794" s="50">
        <f>SUM(E1795:E1798)</f>
        <v>5876.31</v>
      </c>
      <c r="F1794" s="50">
        <f t="shared" ref="F1794" si="638">SUM(F1795:F1798)</f>
        <v>5876.31</v>
      </c>
      <c r="G1794" s="99">
        <f>F1794/E1794</f>
        <v>1</v>
      </c>
      <c r="H1794" s="132">
        <f>SUM(H1795:H1798)</f>
        <v>5875.36</v>
      </c>
      <c r="I1794" s="99">
        <f t="shared" si="626"/>
        <v>1</v>
      </c>
      <c r="J1794" s="99">
        <f>H1794/F1794</f>
        <v>1</v>
      </c>
      <c r="K1794" s="24">
        <f>SUM(K1795:K1798)</f>
        <v>5875.36</v>
      </c>
      <c r="L1794" s="24">
        <f t="shared" si="618"/>
        <v>0.95</v>
      </c>
      <c r="M1794" s="495"/>
    </row>
    <row r="1795" spans="1:13" s="70" customFormat="1" ht="22.5" customHeight="1" x14ac:dyDescent="0.25">
      <c r="A1795" s="619"/>
      <c r="B1795" s="262" t="s">
        <v>22</v>
      </c>
      <c r="C1795" s="272"/>
      <c r="D1795" s="24">
        <v>5876.31</v>
      </c>
      <c r="E1795" s="24">
        <v>5876.31</v>
      </c>
      <c r="F1795" s="132">
        <v>5876.31</v>
      </c>
      <c r="G1795" s="99">
        <f>F1795/E1795</f>
        <v>1</v>
      </c>
      <c r="H1795" s="132">
        <v>5875.36</v>
      </c>
      <c r="I1795" s="99">
        <f t="shared" si="626"/>
        <v>1</v>
      </c>
      <c r="J1795" s="99">
        <f>H1795/F1795</f>
        <v>1</v>
      </c>
      <c r="K1795" s="24">
        <v>5875.36</v>
      </c>
      <c r="L1795" s="24">
        <f t="shared" si="618"/>
        <v>0.95</v>
      </c>
      <c r="M1795" s="496"/>
    </row>
    <row r="1796" spans="1:13" s="70" customFormat="1" ht="22.5" customHeight="1" collapsed="1" x14ac:dyDescent="0.25">
      <c r="A1796" s="619"/>
      <c r="B1796" s="262" t="s">
        <v>21</v>
      </c>
      <c r="C1796" s="272"/>
      <c r="D1796" s="24"/>
      <c r="E1796" s="278"/>
      <c r="F1796" s="275"/>
      <c r="G1796" s="276" t="e">
        <f>F1796/E1796</f>
        <v>#DIV/0!</v>
      </c>
      <c r="H1796" s="275"/>
      <c r="I1796" s="78" t="e">
        <f t="shared" si="626"/>
        <v>#DIV/0!</v>
      </c>
      <c r="J1796" s="97" t="e">
        <f t="shared" si="635"/>
        <v>#DIV/0!</v>
      </c>
      <c r="K1796" s="24">
        <f t="shared" si="637"/>
        <v>0</v>
      </c>
      <c r="L1796" s="24">
        <f t="shared" si="618"/>
        <v>0</v>
      </c>
      <c r="M1796" s="496"/>
    </row>
    <row r="1797" spans="1:13" s="69" customFormat="1" x14ac:dyDescent="0.25">
      <c r="A1797" s="619"/>
      <c r="B1797" s="262" t="s">
        <v>41</v>
      </c>
      <c r="C1797" s="272"/>
      <c r="D1797" s="24"/>
      <c r="E1797" s="278"/>
      <c r="F1797" s="275"/>
      <c r="G1797" s="276" t="e">
        <f t="shared" ref="G1797:G1798" si="639">F1797/E1797</f>
        <v>#DIV/0!</v>
      </c>
      <c r="H1797" s="275"/>
      <c r="I1797" s="78" t="e">
        <f t="shared" si="626"/>
        <v>#DIV/0!</v>
      </c>
      <c r="J1797" s="97" t="e">
        <f t="shared" si="635"/>
        <v>#DIV/0!</v>
      </c>
      <c r="K1797" s="24">
        <f t="shared" si="637"/>
        <v>0</v>
      </c>
      <c r="L1797" s="24">
        <f t="shared" si="618"/>
        <v>0</v>
      </c>
      <c r="M1797" s="496"/>
    </row>
    <row r="1798" spans="1:13" s="69" customFormat="1" x14ac:dyDescent="0.25">
      <c r="A1798" s="620"/>
      <c r="B1798" s="262" t="s">
        <v>23</v>
      </c>
      <c r="C1798" s="272"/>
      <c r="D1798" s="24"/>
      <c r="E1798" s="278"/>
      <c r="F1798" s="275"/>
      <c r="G1798" s="276" t="e">
        <f t="shared" si="639"/>
        <v>#DIV/0!</v>
      </c>
      <c r="H1798" s="275"/>
      <c r="I1798" s="78" t="e">
        <f t="shared" si="626"/>
        <v>#DIV/0!</v>
      </c>
      <c r="J1798" s="97" t="e">
        <f t="shared" si="635"/>
        <v>#DIV/0!</v>
      </c>
      <c r="K1798" s="24">
        <f t="shared" si="637"/>
        <v>0</v>
      </c>
      <c r="L1798" s="24">
        <f t="shared" si="618"/>
        <v>0</v>
      </c>
      <c r="M1798" s="497"/>
    </row>
    <row r="1799" spans="1:13" s="70" customFormat="1" ht="67.5" customHeight="1" x14ac:dyDescent="0.25">
      <c r="A1799" s="578" t="s">
        <v>11</v>
      </c>
      <c r="B1799" s="127" t="s">
        <v>767</v>
      </c>
      <c r="C1799" s="31" t="s">
        <v>139</v>
      </c>
      <c r="D1799" s="29">
        <f>SUM(D1800:D1803)</f>
        <v>240689.88</v>
      </c>
      <c r="E1799" s="29">
        <f t="shared" ref="E1799:H1799" si="640">SUM(E1800:E1803)</f>
        <v>243658.12</v>
      </c>
      <c r="F1799" s="29">
        <f t="shared" si="640"/>
        <v>228908.2</v>
      </c>
      <c r="G1799" s="100">
        <f t="shared" ref="G1799:G1883" si="641">F1799/E1799</f>
        <v>0.93899999999999995</v>
      </c>
      <c r="H1799" s="29">
        <f t="shared" si="640"/>
        <v>228908.2</v>
      </c>
      <c r="I1799" s="100">
        <f t="shared" ref="I1799:I1862" si="642">H1799/E1799</f>
        <v>0.93899999999999995</v>
      </c>
      <c r="J1799" s="100">
        <f t="shared" ref="J1799:J1883" si="643">H1799/F1799</f>
        <v>1</v>
      </c>
      <c r="K1799" s="29">
        <f>SUM(K1800:K1803)</f>
        <v>228908.2</v>
      </c>
      <c r="L1799" s="30">
        <f t="shared" si="618"/>
        <v>14749.92</v>
      </c>
      <c r="M1799" s="476"/>
    </row>
    <row r="1800" spans="1:13" s="70" customFormat="1" x14ac:dyDescent="0.25">
      <c r="A1800" s="578"/>
      <c r="B1800" s="32" t="s">
        <v>22</v>
      </c>
      <c r="C1800" s="32"/>
      <c r="D1800" s="30">
        <f>D1805+D1820+D1850+D1860+D1875</f>
        <v>0</v>
      </c>
      <c r="E1800" s="30">
        <f t="shared" ref="E1800:H1803" si="644">E1805+E1820+E1850+E1860+E1875</f>
        <v>0</v>
      </c>
      <c r="F1800" s="30">
        <f t="shared" si="644"/>
        <v>0</v>
      </c>
      <c r="G1800" s="102" t="e">
        <f t="shared" si="641"/>
        <v>#DIV/0!</v>
      </c>
      <c r="H1800" s="111">
        <f t="shared" si="644"/>
        <v>0</v>
      </c>
      <c r="I1800" s="102" t="e">
        <f t="shared" si="642"/>
        <v>#DIV/0!</v>
      </c>
      <c r="J1800" s="102" t="e">
        <f t="shared" si="643"/>
        <v>#DIV/0!</v>
      </c>
      <c r="K1800" s="30">
        <f t="shared" ref="K1800:K1802" si="645">K1805+K1820+K1850+K1860+K1875</f>
        <v>0</v>
      </c>
      <c r="L1800" s="30">
        <f t="shared" si="618"/>
        <v>0</v>
      </c>
      <c r="M1800" s="476"/>
    </row>
    <row r="1801" spans="1:13" s="70" customFormat="1" x14ac:dyDescent="0.25">
      <c r="A1801" s="578"/>
      <c r="B1801" s="32" t="s">
        <v>21</v>
      </c>
      <c r="C1801" s="32"/>
      <c r="D1801" s="30">
        <f t="shared" ref="D1801:F1803" si="646">D1806+D1821+D1851+D1861+D1876</f>
        <v>5955.64</v>
      </c>
      <c r="E1801" s="30">
        <f t="shared" si="646"/>
        <v>8923.8799999999992</v>
      </c>
      <c r="F1801" s="30">
        <f t="shared" si="646"/>
        <v>8923.8799999999992</v>
      </c>
      <c r="G1801" s="113">
        <f t="shared" si="641"/>
        <v>1</v>
      </c>
      <c r="H1801" s="117">
        <f t="shared" si="644"/>
        <v>8923.8799999999992</v>
      </c>
      <c r="I1801" s="113">
        <f t="shared" si="642"/>
        <v>1</v>
      </c>
      <c r="J1801" s="113">
        <f t="shared" si="643"/>
        <v>1</v>
      </c>
      <c r="K1801" s="30">
        <f t="shared" si="645"/>
        <v>8923.8799999999992</v>
      </c>
      <c r="L1801" s="30">
        <f t="shared" si="618"/>
        <v>0</v>
      </c>
      <c r="M1801" s="476"/>
    </row>
    <row r="1802" spans="1:13" s="70" customFormat="1" x14ac:dyDescent="0.25">
      <c r="A1802" s="578"/>
      <c r="B1802" s="32" t="s">
        <v>41</v>
      </c>
      <c r="C1802" s="32"/>
      <c r="D1802" s="30">
        <f t="shared" si="646"/>
        <v>234734.24</v>
      </c>
      <c r="E1802" s="30">
        <f t="shared" si="646"/>
        <v>234734.24</v>
      </c>
      <c r="F1802" s="30">
        <f>F1807+F1822+F1852+F1862+F1877</f>
        <v>219984.32</v>
      </c>
      <c r="G1802" s="103">
        <f t="shared" si="641"/>
        <v>0.93700000000000006</v>
      </c>
      <c r="H1802" s="30">
        <f>H1807+H1822+H1852+H1862+H1877</f>
        <v>219984.32</v>
      </c>
      <c r="I1802" s="103">
        <f t="shared" si="642"/>
        <v>0.93700000000000006</v>
      </c>
      <c r="J1802" s="103">
        <f t="shared" si="643"/>
        <v>1</v>
      </c>
      <c r="K1802" s="30">
        <f t="shared" si="645"/>
        <v>219984.32</v>
      </c>
      <c r="L1802" s="30">
        <f t="shared" si="618"/>
        <v>14749.92</v>
      </c>
      <c r="M1802" s="476"/>
    </row>
    <row r="1803" spans="1:13" s="70" customFormat="1" x14ac:dyDescent="0.25">
      <c r="A1803" s="578"/>
      <c r="B1803" s="32" t="s">
        <v>23</v>
      </c>
      <c r="C1803" s="32"/>
      <c r="D1803" s="30">
        <f t="shared" si="646"/>
        <v>0</v>
      </c>
      <c r="E1803" s="30">
        <f t="shared" si="646"/>
        <v>0</v>
      </c>
      <c r="F1803" s="30">
        <f t="shared" si="646"/>
        <v>0</v>
      </c>
      <c r="G1803" s="101" t="e">
        <f t="shared" si="641"/>
        <v>#DIV/0!</v>
      </c>
      <c r="H1803" s="111">
        <f t="shared" si="644"/>
        <v>0</v>
      </c>
      <c r="I1803" s="102" t="e">
        <f t="shared" si="642"/>
        <v>#DIV/0!</v>
      </c>
      <c r="J1803" s="102" t="e">
        <f t="shared" si="643"/>
        <v>#DIV/0!</v>
      </c>
      <c r="K1803" s="111">
        <f t="shared" ref="K1803" si="647">K1808+K1823+K1853+K1863+K1878</f>
        <v>0</v>
      </c>
      <c r="L1803" s="30">
        <f t="shared" si="618"/>
        <v>0</v>
      </c>
      <c r="M1803" s="476"/>
    </row>
    <row r="1804" spans="1:13" s="70" customFormat="1" ht="87" customHeight="1" x14ac:dyDescent="0.25">
      <c r="A1804" s="651" t="s">
        <v>485</v>
      </c>
      <c r="B1804" s="52" t="s">
        <v>681</v>
      </c>
      <c r="C1804" s="52" t="s">
        <v>730</v>
      </c>
      <c r="D1804" s="55">
        <f>D1809+D1814</f>
        <v>127426.73</v>
      </c>
      <c r="E1804" s="55">
        <f>E1809+E1814</f>
        <v>127174.74</v>
      </c>
      <c r="F1804" s="55">
        <f>F1809+F1814</f>
        <v>118038.16</v>
      </c>
      <c r="G1804" s="95">
        <f t="shared" si="641"/>
        <v>0.92800000000000005</v>
      </c>
      <c r="H1804" s="55">
        <f>H1809+H1814</f>
        <v>118038.16</v>
      </c>
      <c r="I1804" s="95">
        <f t="shared" si="642"/>
        <v>0.92800000000000005</v>
      </c>
      <c r="J1804" s="95">
        <f t="shared" si="643"/>
        <v>1</v>
      </c>
      <c r="K1804" s="55">
        <f>SUM(K1805:K1808)</f>
        <v>118038.16</v>
      </c>
      <c r="L1804" s="24">
        <f t="shared" si="618"/>
        <v>9136.58</v>
      </c>
      <c r="M1804" s="488"/>
    </row>
    <row r="1805" spans="1:13" s="70" customFormat="1" ht="19.5" x14ac:dyDescent="0.25">
      <c r="A1805" s="651"/>
      <c r="B1805" s="399" t="s">
        <v>22</v>
      </c>
      <c r="C1805" s="52"/>
      <c r="D1805" s="24">
        <f>D1810+D1815</f>
        <v>0</v>
      </c>
      <c r="E1805" s="24">
        <f t="shared" ref="E1805:K1808" si="648">E1810+E1815</f>
        <v>0</v>
      </c>
      <c r="F1805" s="24">
        <f t="shared" si="648"/>
        <v>0</v>
      </c>
      <c r="G1805" s="78" t="e">
        <f t="shared" si="641"/>
        <v>#DIV/0!</v>
      </c>
      <c r="H1805" s="24">
        <f t="shared" si="648"/>
        <v>0</v>
      </c>
      <c r="I1805" s="78" t="e">
        <f t="shared" si="642"/>
        <v>#DIV/0!</v>
      </c>
      <c r="J1805" s="78" t="e">
        <f t="shared" si="643"/>
        <v>#DIV/0!</v>
      </c>
      <c r="K1805" s="24">
        <f t="shared" ref="K1805:K1868" si="649">E1805</f>
        <v>0</v>
      </c>
      <c r="L1805" s="24">
        <f t="shared" si="618"/>
        <v>0</v>
      </c>
      <c r="M1805" s="488"/>
    </row>
    <row r="1806" spans="1:13" s="70" customFormat="1" ht="19.5" x14ac:dyDescent="0.25">
      <c r="A1806" s="651"/>
      <c r="B1806" s="399" t="s">
        <v>21</v>
      </c>
      <c r="C1806" s="52"/>
      <c r="D1806" s="24">
        <f t="shared" ref="D1806:F1808" si="650">D1811+D1816</f>
        <v>0</v>
      </c>
      <c r="E1806" s="24">
        <f t="shared" si="650"/>
        <v>0</v>
      </c>
      <c r="F1806" s="24">
        <f t="shared" si="650"/>
        <v>0</v>
      </c>
      <c r="G1806" s="78" t="e">
        <f t="shared" si="641"/>
        <v>#DIV/0!</v>
      </c>
      <c r="H1806" s="24">
        <f t="shared" si="648"/>
        <v>0</v>
      </c>
      <c r="I1806" s="78" t="e">
        <f t="shared" si="642"/>
        <v>#DIV/0!</v>
      </c>
      <c r="J1806" s="78" t="e">
        <f t="shared" si="643"/>
        <v>#DIV/0!</v>
      </c>
      <c r="K1806" s="24">
        <f t="shared" si="648"/>
        <v>0</v>
      </c>
      <c r="L1806" s="24">
        <f t="shared" si="618"/>
        <v>0</v>
      </c>
      <c r="M1806" s="488"/>
    </row>
    <row r="1807" spans="1:13" s="70" customFormat="1" ht="19.5" x14ac:dyDescent="0.25">
      <c r="A1807" s="651"/>
      <c r="B1807" s="399" t="s">
        <v>41</v>
      </c>
      <c r="C1807" s="52"/>
      <c r="D1807" s="24">
        <f t="shared" si="650"/>
        <v>127426.73</v>
      </c>
      <c r="E1807" s="24">
        <f t="shared" si="650"/>
        <v>127174.74</v>
      </c>
      <c r="F1807" s="24">
        <f>F1812+F1817</f>
        <v>118038.16</v>
      </c>
      <c r="G1807" s="99">
        <f t="shared" si="641"/>
        <v>0.92800000000000005</v>
      </c>
      <c r="H1807" s="24">
        <f t="shared" si="648"/>
        <v>118038.16</v>
      </c>
      <c r="I1807" s="99">
        <f t="shared" si="642"/>
        <v>0.92800000000000005</v>
      </c>
      <c r="J1807" s="99">
        <f t="shared" si="643"/>
        <v>1</v>
      </c>
      <c r="K1807" s="24">
        <f t="shared" si="648"/>
        <v>118038.16</v>
      </c>
      <c r="L1807" s="24">
        <f t="shared" si="618"/>
        <v>9136.58</v>
      </c>
      <c r="M1807" s="488"/>
    </row>
    <row r="1808" spans="1:13" s="70" customFormat="1" ht="19.5" x14ac:dyDescent="0.25">
      <c r="A1808" s="651"/>
      <c r="B1808" s="399" t="s">
        <v>23</v>
      </c>
      <c r="C1808" s="52"/>
      <c r="D1808" s="24">
        <f t="shared" si="650"/>
        <v>0</v>
      </c>
      <c r="E1808" s="24">
        <f t="shared" si="650"/>
        <v>0</v>
      </c>
      <c r="F1808" s="24">
        <f t="shared" si="650"/>
        <v>0</v>
      </c>
      <c r="G1808" s="78" t="e">
        <f t="shared" si="641"/>
        <v>#DIV/0!</v>
      </c>
      <c r="H1808" s="24">
        <f t="shared" si="648"/>
        <v>0</v>
      </c>
      <c r="I1808" s="78" t="e">
        <f t="shared" si="642"/>
        <v>#DIV/0!</v>
      </c>
      <c r="J1808" s="78" t="e">
        <f t="shared" si="643"/>
        <v>#DIV/0!</v>
      </c>
      <c r="K1808" s="24">
        <f t="shared" si="648"/>
        <v>0</v>
      </c>
      <c r="L1808" s="24">
        <f t="shared" si="618"/>
        <v>0</v>
      </c>
      <c r="M1808" s="488"/>
    </row>
    <row r="1809" spans="1:13" s="4" customFormat="1" ht="72" customHeight="1" x14ac:dyDescent="0.25">
      <c r="A1809" s="590" t="s">
        <v>486</v>
      </c>
      <c r="B1809" s="34" t="s">
        <v>620</v>
      </c>
      <c r="C1809" s="34" t="s">
        <v>212</v>
      </c>
      <c r="D1809" s="50">
        <f>SUM(D1810:D1813)</f>
        <v>95933.04</v>
      </c>
      <c r="E1809" s="50">
        <f t="shared" ref="E1809:F1809" si="651">SUM(E1810:E1813)</f>
        <v>95933.04</v>
      </c>
      <c r="F1809" s="50">
        <f t="shared" si="651"/>
        <v>91915.7</v>
      </c>
      <c r="G1809" s="104">
        <f t="shared" si="641"/>
        <v>0.95799999999999996</v>
      </c>
      <c r="H1809" s="50">
        <f>SUM(H1810:H1813)</f>
        <v>91915.7</v>
      </c>
      <c r="I1809" s="99">
        <f t="shared" si="642"/>
        <v>0.95799999999999996</v>
      </c>
      <c r="J1809" s="104">
        <f t="shared" si="643"/>
        <v>1</v>
      </c>
      <c r="K1809" s="24">
        <f>SUM(K1810:K1813)</f>
        <v>91915.7</v>
      </c>
      <c r="L1809" s="24">
        <f t="shared" ref="L1809:L1872" si="652">E1809-H1809</f>
        <v>4017.34</v>
      </c>
      <c r="M1809" s="607" t="s">
        <v>1227</v>
      </c>
    </row>
    <row r="1810" spans="1:13" s="4" customFormat="1" outlineLevel="1" x14ac:dyDescent="0.25">
      <c r="A1810" s="590"/>
      <c r="B1810" s="399" t="s">
        <v>22</v>
      </c>
      <c r="C1810" s="399"/>
      <c r="D1810" s="24"/>
      <c r="E1810" s="24"/>
      <c r="F1810" s="24"/>
      <c r="G1810" s="78" t="e">
        <f t="shared" si="641"/>
        <v>#DIV/0!</v>
      </c>
      <c r="H1810" s="24"/>
      <c r="I1810" s="78" t="e">
        <f t="shared" si="642"/>
        <v>#DIV/0!</v>
      </c>
      <c r="J1810" s="78" t="e">
        <f t="shared" si="643"/>
        <v>#DIV/0!</v>
      </c>
      <c r="K1810" s="24">
        <f t="shared" si="649"/>
        <v>0</v>
      </c>
      <c r="L1810" s="24">
        <f t="shared" si="652"/>
        <v>0</v>
      </c>
      <c r="M1810" s="607"/>
    </row>
    <row r="1811" spans="1:13" s="4" customFormat="1" outlineLevel="1" x14ac:dyDescent="0.25">
      <c r="A1811" s="590"/>
      <c r="B1811" s="399" t="s">
        <v>21</v>
      </c>
      <c r="C1811" s="399"/>
      <c r="D1811" s="24">
        <v>0</v>
      </c>
      <c r="E1811" s="24">
        <v>0</v>
      </c>
      <c r="F1811" s="24">
        <v>0</v>
      </c>
      <c r="G1811" s="78" t="e">
        <f t="shared" si="641"/>
        <v>#DIV/0!</v>
      </c>
      <c r="H1811" s="24">
        <v>0</v>
      </c>
      <c r="I1811" s="78" t="e">
        <f t="shared" si="642"/>
        <v>#DIV/0!</v>
      </c>
      <c r="J1811" s="78" t="e">
        <f t="shared" si="643"/>
        <v>#DIV/0!</v>
      </c>
      <c r="K1811" s="24">
        <f t="shared" si="649"/>
        <v>0</v>
      </c>
      <c r="L1811" s="24">
        <f t="shared" si="652"/>
        <v>0</v>
      </c>
      <c r="M1811" s="607"/>
    </row>
    <row r="1812" spans="1:13" s="4" customFormat="1" outlineLevel="1" x14ac:dyDescent="0.25">
      <c r="A1812" s="590"/>
      <c r="B1812" s="399" t="s">
        <v>41</v>
      </c>
      <c r="C1812" s="399"/>
      <c r="D1812" s="24">
        <v>95933.04</v>
      </c>
      <c r="E1812" s="24">
        <v>95933.04</v>
      </c>
      <c r="F1812" s="24">
        <v>91915.7</v>
      </c>
      <c r="G1812" s="99">
        <f t="shared" si="641"/>
        <v>0.95799999999999996</v>
      </c>
      <c r="H1812" s="24">
        <v>91915.7</v>
      </c>
      <c r="I1812" s="99">
        <f t="shared" si="642"/>
        <v>0.95799999999999996</v>
      </c>
      <c r="J1812" s="99">
        <f t="shared" si="643"/>
        <v>1</v>
      </c>
      <c r="K1812" s="24">
        <v>91915.7</v>
      </c>
      <c r="L1812" s="24">
        <f t="shared" si="652"/>
        <v>4017.34</v>
      </c>
      <c r="M1812" s="607"/>
    </row>
    <row r="1813" spans="1:13" s="4" customFormat="1" outlineLevel="1" x14ac:dyDescent="0.25">
      <c r="A1813" s="590"/>
      <c r="B1813" s="399" t="s">
        <v>23</v>
      </c>
      <c r="C1813" s="399"/>
      <c r="D1813" s="24">
        <v>0</v>
      </c>
      <c r="E1813" s="24">
        <v>0</v>
      </c>
      <c r="F1813" s="24">
        <v>0</v>
      </c>
      <c r="G1813" s="97" t="e">
        <f t="shared" si="641"/>
        <v>#DIV/0!</v>
      </c>
      <c r="H1813" s="38">
        <v>0</v>
      </c>
      <c r="I1813" s="78" t="e">
        <f t="shared" si="642"/>
        <v>#DIV/0!</v>
      </c>
      <c r="J1813" s="78" t="e">
        <f t="shared" si="643"/>
        <v>#DIV/0!</v>
      </c>
      <c r="K1813" s="24">
        <f t="shared" si="649"/>
        <v>0</v>
      </c>
      <c r="L1813" s="24">
        <f t="shared" si="652"/>
        <v>0</v>
      </c>
      <c r="M1813" s="607"/>
    </row>
    <row r="1814" spans="1:13" s="4" customFormat="1" ht="37.5" outlineLevel="1" x14ac:dyDescent="0.25">
      <c r="A1814" s="590" t="s">
        <v>487</v>
      </c>
      <c r="B1814" s="34" t="s">
        <v>621</v>
      </c>
      <c r="C1814" s="34" t="s">
        <v>212</v>
      </c>
      <c r="D1814" s="50">
        <f>SUM(D1815:D1818)</f>
        <v>31493.69</v>
      </c>
      <c r="E1814" s="50">
        <f t="shared" ref="E1814:F1814" si="653">SUM(E1815:E1818)</f>
        <v>31241.7</v>
      </c>
      <c r="F1814" s="50">
        <f t="shared" si="653"/>
        <v>26122.46</v>
      </c>
      <c r="G1814" s="104">
        <f t="shared" si="641"/>
        <v>0.83599999999999997</v>
      </c>
      <c r="H1814" s="50">
        <f>SUM(H1815:H1818)</f>
        <v>26122.46</v>
      </c>
      <c r="I1814" s="99">
        <f t="shared" si="642"/>
        <v>0.83599999999999997</v>
      </c>
      <c r="J1814" s="104">
        <f t="shared" si="643"/>
        <v>1</v>
      </c>
      <c r="K1814" s="50">
        <f>SUM(K1815:K1818)</f>
        <v>26122.46</v>
      </c>
      <c r="L1814" s="24">
        <f t="shared" si="652"/>
        <v>5119.24</v>
      </c>
      <c r="M1814" s="487" t="s">
        <v>1431</v>
      </c>
    </row>
    <row r="1815" spans="1:13" s="4" customFormat="1" outlineLevel="1" x14ac:dyDescent="0.25">
      <c r="A1815" s="590"/>
      <c r="B1815" s="399" t="s">
        <v>22</v>
      </c>
      <c r="C1815" s="399"/>
      <c r="D1815" s="24"/>
      <c r="E1815" s="24"/>
      <c r="F1815" s="24"/>
      <c r="G1815" s="97" t="e">
        <f t="shared" si="641"/>
        <v>#DIV/0!</v>
      </c>
      <c r="H1815" s="38"/>
      <c r="I1815" s="78" t="e">
        <f t="shared" si="642"/>
        <v>#DIV/0!</v>
      </c>
      <c r="J1815" s="78" t="e">
        <f t="shared" si="643"/>
        <v>#DIV/0!</v>
      </c>
      <c r="K1815" s="24">
        <f t="shared" si="649"/>
        <v>0</v>
      </c>
      <c r="L1815" s="24">
        <f t="shared" si="652"/>
        <v>0</v>
      </c>
      <c r="M1815" s="487"/>
    </row>
    <row r="1816" spans="1:13" s="4" customFormat="1" outlineLevel="1" x14ac:dyDescent="0.25">
      <c r="A1816" s="590"/>
      <c r="B1816" s="399" t="s">
        <v>21</v>
      </c>
      <c r="C1816" s="399"/>
      <c r="D1816" s="24">
        <v>0</v>
      </c>
      <c r="E1816" s="24">
        <v>0</v>
      </c>
      <c r="F1816" s="24">
        <v>0</v>
      </c>
      <c r="G1816" s="97" t="e">
        <f t="shared" si="641"/>
        <v>#DIV/0!</v>
      </c>
      <c r="H1816" s="38">
        <v>0</v>
      </c>
      <c r="I1816" s="78" t="e">
        <f t="shared" si="642"/>
        <v>#DIV/0!</v>
      </c>
      <c r="J1816" s="78" t="e">
        <f t="shared" si="643"/>
        <v>#DIV/0!</v>
      </c>
      <c r="K1816" s="24">
        <f t="shared" si="649"/>
        <v>0</v>
      </c>
      <c r="L1816" s="24">
        <f t="shared" si="652"/>
        <v>0</v>
      </c>
      <c r="M1816" s="487"/>
    </row>
    <row r="1817" spans="1:13" s="4" customFormat="1" outlineLevel="1" x14ac:dyDescent="0.25">
      <c r="A1817" s="590"/>
      <c r="B1817" s="399" t="s">
        <v>41</v>
      </c>
      <c r="C1817" s="399"/>
      <c r="D1817" s="24">
        <v>31493.69</v>
      </c>
      <c r="E1817" s="24">
        <v>31241.7</v>
      </c>
      <c r="F1817" s="24">
        <v>26122.46</v>
      </c>
      <c r="G1817" s="99">
        <f t="shared" si="641"/>
        <v>0.83599999999999997</v>
      </c>
      <c r="H1817" s="24">
        <v>26122.46</v>
      </c>
      <c r="I1817" s="99">
        <f t="shared" si="642"/>
        <v>0.83599999999999997</v>
      </c>
      <c r="J1817" s="99">
        <f t="shared" si="643"/>
        <v>1</v>
      </c>
      <c r="K1817" s="24">
        <v>26122.46</v>
      </c>
      <c r="L1817" s="24">
        <f t="shared" si="652"/>
        <v>5119.24</v>
      </c>
      <c r="M1817" s="487"/>
    </row>
    <row r="1818" spans="1:13" s="4" customFormat="1" outlineLevel="1" x14ac:dyDescent="0.25">
      <c r="A1818" s="590"/>
      <c r="B1818" s="399" t="s">
        <v>23</v>
      </c>
      <c r="C1818" s="399"/>
      <c r="D1818" s="24">
        <v>0</v>
      </c>
      <c r="E1818" s="24">
        <v>0</v>
      </c>
      <c r="F1818" s="24">
        <v>0</v>
      </c>
      <c r="G1818" s="97" t="e">
        <f t="shared" si="641"/>
        <v>#DIV/0!</v>
      </c>
      <c r="H1818" s="38">
        <v>0</v>
      </c>
      <c r="I1818" s="78" t="e">
        <f t="shared" si="642"/>
        <v>#DIV/0!</v>
      </c>
      <c r="J1818" s="78" t="e">
        <f t="shared" si="643"/>
        <v>#DIV/0!</v>
      </c>
      <c r="K1818" s="24">
        <f t="shared" si="649"/>
        <v>0</v>
      </c>
      <c r="L1818" s="24">
        <f t="shared" si="652"/>
        <v>0</v>
      </c>
      <c r="M1818" s="487"/>
    </row>
    <row r="1819" spans="1:13" s="4" customFormat="1" ht="58.5" outlineLevel="1" x14ac:dyDescent="0.25">
      <c r="A1819" s="651" t="s">
        <v>488</v>
      </c>
      <c r="B1819" s="52" t="s">
        <v>680</v>
      </c>
      <c r="C1819" s="400" t="s">
        <v>730</v>
      </c>
      <c r="D1819" s="55">
        <f>D1824+D1844</f>
        <v>23049.02</v>
      </c>
      <c r="E1819" s="55">
        <f>E1824+E1844</f>
        <v>25268.2</v>
      </c>
      <c r="F1819" s="55">
        <f>F1824+F1844</f>
        <v>22626.11</v>
      </c>
      <c r="G1819" s="95">
        <f t="shared" si="641"/>
        <v>0.89500000000000002</v>
      </c>
      <c r="H1819" s="55">
        <f>SUM(H1820:H1823)</f>
        <v>22626.11</v>
      </c>
      <c r="I1819" s="95">
        <f t="shared" si="642"/>
        <v>0.89500000000000002</v>
      </c>
      <c r="J1819" s="95">
        <f t="shared" si="643"/>
        <v>1</v>
      </c>
      <c r="K1819" s="55">
        <f>SUM(K1820:K1823)</f>
        <v>22626.11</v>
      </c>
      <c r="L1819" s="24">
        <f t="shared" si="652"/>
        <v>2642.09</v>
      </c>
      <c r="M1819" s="488"/>
    </row>
    <row r="1820" spans="1:13" s="4" customFormat="1" ht="19.5" outlineLevel="1" x14ac:dyDescent="0.25">
      <c r="A1820" s="651"/>
      <c r="B1820" s="399" t="s">
        <v>22</v>
      </c>
      <c r="C1820" s="52"/>
      <c r="D1820" s="24">
        <f>D1825+D1845</f>
        <v>0</v>
      </c>
      <c r="E1820" s="24">
        <f t="shared" ref="E1820:K1823" si="654">E1825+E1845</f>
        <v>0</v>
      </c>
      <c r="F1820" s="24">
        <f t="shared" si="654"/>
        <v>0</v>
      </c>
      <c r="G1820" s="97" t="e">
        <f t="shared" si="641"/>
        <v>#DIV/0!</v>
      </c>
      <c r="H1820" s="24">
        <f t="shared" si="654"/>
        <v>0</v>
      </c>
      <c r="I1820" s="78" t="e">
        <f t="shared" si="642"/>
        <v>#DIV/0!</v>
      </c>
      <c r="J1820" s="78" t="e">
        <f t="shared" si="643"/>
        <v>#DIV/0!</v>
      </c>
      <c r="K1820" s="24">
        <f t="shared" si="654"/>
        <v>0</v>
      </c>
      <c r="L1820" s="24">
        <f t="shared" si="652"/>
        <v>0</v>
      </c>
      <c r="M1820" s="488"/>
    </row>
    <row r="1821" spans="1:13" s="4" customFormat="1" ht="19.5" outlineLevel="1" x14ac:dyDescent="0.25">
      <c r="A1821" s="651"/>
      <c r="B1821" s="399" t="s">
        <v>21</v>
      </c>
      <c r="C1821" s="52"/>
      <c r="D1821" s="24">
        <f t="shared" ref="D1821:F1823" si="655">D1826+D1846</f>
        <v>5955.64</v>
      </c>
      <c r="E1821" s="24">
        <f t="shared" si="655"/>
        <v>8174.82</v>
      </c>
      <c r="F1821" s="24">
        <f t="shared" si="655"/>
        <v>8174.82</v>
      </c>
      <c r="G1821" s="99">
        <f t="shared" si="641"/>
        <v>1</v>
      </c>
      <c r="H1821" s="24">
        <f t="shared" si="654"/>
        <v>8174.82</v>
      </c>
      <c r="I1821" s="99">
        <f t="shared" si="642"/>
        <v>1</v>
      </c>
      <c r="J1821" s="99">
        <f t="shared" si="643"/>
        <v>1</v>
      </c>
      <c r="K1821" s="24">
        <f t="shared" ref="K1821" si="656">K1826+K1846</f>
        <v>8174.82</v>
      </c>
      <c r="L1821" s="24">
        <f t="shared" si="652"/>
        <v>0</v>
      </c>
      <c r="M1821" s="488"/>
    </row>
    <row r="1822" spans="1:13" s="4" customFormat="1" ht="19.5" outlineLevel="1" x14ac:dyDescent="0.25">
      <c r="A1822" s="651"/>
      <c r="B1822" s="399" t="s">
        <v>41</v>
      </c>
      <c r="C1822" s="52"/>
      <c r="D1822" s="24">
        <f t="shared" si="655"/>
        <v>17093.38</v>
      </c>
      <c r="E1822" s="24">
        <f t="shared" si="655"/>
        <v>17093.38</v>
      </c>
      <c r="F1822" s="24">
        <f t="shared" si="655"/>
        <v>14451.29</v>
      </c>
      <c r="G1822" s="99">
        <f>F1822/E1822</f>
        <v>0.84499999999999997</v>
      </c>
      <c r="H1822" s="24">
        <f t="shared" si="654"/>
        <v>14451.29</v>
      </c>
      <c r="I1822" s="99">
        <f t="shared" si="642"/>
        <v>0.84499999999999997</v>
      </c>
      <c r="J1822" s="99">
        <f t="shared" si="643"/>
        <v>1</v>
      </c>
      <c r="K1822" s="24">
        <f t="shared" ref="K1822" si="657">K1827+K1847</f>
        <v>14451.29</v>
      </c>
      <c r="L1822" s="24">
        <f t="shared" si="652"/>
        <v>2642.09</v>
      </c>
      <c r="M1822" s="488"/>
    </row>
    <row r="1823" spans="1:13" s="4" customFormat="1" ht="19.5" outlineLevel="1" x14ac:dyDescent="0.25">
      <c r="A1823" s="651"/>
      <c r="B1823" s="399" t="s">
        <v>23</v>
      </c>
      <c r="C1823" s="52"/>
      <c r="D1823" s="24">
        <f t="shared" si="655"/>
        <v>0</v>
      </c>
      <c r="E1823" s="24">
        <f t="shared" si="655"/>
        <v>0</v>
      </c>
      <c r="F1823" s="24">
        <f t="shared" si="655"/>
        <v>0</v>
      </c>
      <c r="G1823" s="97" t="e">
        <f t="shared" si="641"/>
        <v>#DIV/0!</v>
      </c>
      <c r="H1823" s="24">
        <f t="shared" si="654"/>
        <v>0</v>
      </c>
      <c r="I1823" s="78" t="e">
        <f t="shared" si="642"/>
        <v>#DIV/0!</v>
      </c>
      <c r="J1823" s="78" t="e">
        <f t="shared" si="643"/>
        <v>#DIV/0!</v>
      </c>
      <c r="K1823" s="24">
        <f t="shared" ref="K1823" si="658">K1828+K1848</f>
        <v>0</v>
      </c>
      <c r="L1823" s="24">
        <f t="shared" si="652"/>
        <v>0</v>
      </c>
      <c r="M1823" s="488"/>
    </row>
    <row r="1824" spans="1:13" s="4" customFormat="1" ht="56.25" outlineLevel="1" x14ac:dyDescent="0.25">
      <c r="A1824" s="650" t="s">
        <v>489</v>
      </c>
      <c r="B1824" s="34" t="s">
        <v>622</v>
      </c>
      <c r="C1824" s="34" t="s">
        <v>212</v>
      </c>
      <c r="D1824" s="24">
        <f>D1829+D1834+D1839</f>
        <v>8049.02</v>
      </c>
      <c r="E1824" s="24">
        <f>E1829+E1834+E1839</f>
        <v>10268.200000000001</v>
      </c>
      <c r="F1824" s="24">
        <f>F1829+F1834+F1839</f>
        <v>7626.11</v>
      </c>
      <c r="G1824" s="99">
        <f t="shared" si="641"/>
        <v>0.74299999999999999</v>
      </c>
      <c r="H1824" s="24">
        <f>SUM(H1825:H1828)</f>
        <v>7626.11</v>
      </c>
      <c r="I1824" s="99">
        <f t="shared" si="642"/>
        <v>0.74299999999999999</v>
      </c>
      <c r="J1824" s="99">
        <f t="shared" si="643"/>
        <v>1</v>
      </c>
      <c r="K1824" s="24">
        <f>SUM(K1825:K1828)</f>
        <v>7626.11</v>
      </c>
      <c r="L1824" s="24">
        <f t="shared" si="652"/>
        <v>2642.09</v>
      </c>
      <c r="M1824" s="488"/>
    </row>
    <row r="1825" spans="1:13" s="4" customFormat="1" outlineLevel="1" x14ac:dyDescent="0.25">
      <c r="A1825" s="650"/>
      <c r="B1825" s="399" t="s">
        <v>22</v>
      </c>
      <c r="C1825" s="34"/>
      <c r="D1825" s="24">
        <f>D1830+D1835+D1840</f>
        <v>0</v>
      </c>
      <c r="E1825" s="24">
        <f t="shared" ref="E1825:H1828" si="659">E1830+E1835+E1840</f>
        <v>0</v>
      </c>
      <c r="F1825" s="24">
        <f t="shared" si="659"/>
        <v>0</v>
      </c>
      <c r="G1825" s="78" t="e">
        <f t="shared" si="659"/>
        <v>#DIV/0!</v>
      </c>
      <c r="H1825" s="24">
        <f t="shared" si="659"/>
        <v>0</v>
      </c>
      <c r="I1825" s="78" t="e">
        <f t="shared" si="642"/>
        <v>#DIV/0!</v>
      </c>
      <c r="J1825" s="78" t="e">
        <f t="shared" si="643"/>
        <v>#DIV/0!</v>
      </c>
      <c r="K1825" s="24">
        <f t="shared" ref="K1825:K1827" si="660">K1830+K1835+K1840</f>
        <v>0</v>
      </c>
      <c r="L1825" s="24">
        <f t="shared" si="652"/>
        <v>0</v>
      </c>
      <c r="M1825" s="488"/>
    </row>
    <row r="1826" spans="1:13" s="4" customFormat="1" outlineLevel="1" x14ac:dyDescent="0.25">
      <c r="A1826" s="650"/>
      <c r="B1826" s="399" t="s">
        <v>21</v>
      </c>
      <c r="C1826" s="34"/>
      <c r="D1826" s="24">
        <f t="shared" ref="D1826:F1828" si="661">D1831+D1836+D1841</f>
        <v>1464.44</v>
      </c>
      <c r="E1826" s="24">
        <f t="shared" si="661"/>
        <v>3683.62</v>
      </c>
      <c r="F1826" s="24">
        <f t="shared" si="661"/>
        <v>3683.62</v>
      </c>
      <c r="G1826" s="99">
        <f t="shared" si="641"/>
        <v>1</v>
      </c>
      <c r="H1826" s="24">
        <f t="shared" si="659"/>
        <v>3683.62</v>
      </c>
      <c r="I1826" s="99">
        <f t="shared" si="642"/>
        <v>1</v>
      </c>
      <c r="J1826" s="99">
        <f t="shared" si="643"/>
        <v>1</v>
      </c>
      <c r="K1826" s="24">
        <f t="shared" si="660"/>
        <v>3683.62</v>
      </c>
      <c r="L1826" s="24">
        <f t="shared" si="652"/>
        <v>0</v>
      </c>
      <c r="M1826" s="488"/>
    </row>
    <row r="1827" spans="1:13" s="4" customFormat="1" outlineLevel="1" x14ac:dyDescent="0.25">
      <c r="A1827" s="650"/>
      <c r="B1827" s="399" t="s">
        <v>41</v>
      </c>
      <c r="C1827" s="34"/>
      <c r="D1827" s="24">
        <f t="shared" si="661"/>
        <v>6584.58</v>
      </c>
      <c r="E1827" s="24">
        <f t="shared" si="661"/>
        <v>6584.58</v>
      </c>
      <c r="F1827" s="24">
        <f t="shared" si="661"/>
        <v>3942.49</v>
      </c>
      <c r="G1827" s="99">
        <f t="shared" si="641"/>
        <v>0.59899999999999998</v>
      </c>
      <c r="H1827" s="24">
        <f t="shared" si="659"/>
        <v>3942.49</v>
      </c>
      <c r="I1827" s="99">
        <f t="shared" si="642"/>
        <v>0.59899999999999998</v>
      </c>
      <c r="J1827" s="99">
        <f t="shared" si="643"/>
        <v>1</v>
      </c>
      <c r="K1827" s="24">
        <f t="shared" si="660"/>
        <v>3942.49</v>
      </c>
      <c r="L1827" s="24">
        <f t="shared" si="652"/>
        <v>2642.09</v>
      </c>
      <c r="M1827" s="488"/>
    </row>
    <row r="1828" spans="1:13" s="4" customFormat="1" outlineLevel="1" x14ac:dyDescent="0.25">
      <c r="A1828" s="650"/>
      <c r="B1828" s="399" t="s">
        <v>23</v>
      </c>
      <c r="C1828" s="34"/>
      <c r="D1828" s="24">
        <f t="shared" si="661"/>
        <v>0</v>
      </c>
      <c r="E1828" s="24">
        <f t="shared" si="661"/>
        <v>0</v>
      </c>
      <c r="F1828" s="24">
        <f t="shared" si="661"/>
        <v>0</v>
      </c>
      <c r="G1828" s="97" t="e">
        <f t="shared" si="641"/>
        <v>#DIV/0!</v>
      </c>
      <c r="H1828" s="24">
        <f t="shared" si="659"/>
        <v>0</v>
      </c>
      <c r="I1828" s="78" t="e">
        <f t="shared" si="642"/>
        <v>#DIV/0!</v>
      </c>
      <c r="J1828" s="78" t="e">
        <f t="shared" si="643"/>
        <v>#DIV/0!</v>
      </c>
      <c r="K1828" s="24">
        <f>K1833+K1838+K1843</f>
        <v>0</v>
      </c>
      <c r="L1828" s="24">
        <f t="shared" si="652"/>
        <v>0</v>
      </c>
      <c r="M1828" s="488"/>
    </row>
    <row r="1829" spans="1:13" s="4" customFormat="1" ht="37.5" outlineLevel="1" x14ac:dyDescent="0.25">
      <c r="A1829" s="650" t="s">
        <v>490</v>
      </c>
      <c r="B1829" s="34" t="s">
        <v>825</v>
      </c>
      <c r="C1829" s="34" t="s">
        <v>734</v>
      </c>
      <c r="D1829" s="50">
        <f>SUM(D1830:D1833)</f>
        <v>3391.15</v>
      </c>
      <c r="E1829" s="50">
        <f t="shared" ref="E1829:F1829" si="662">SUM(E1830:E1833)</f>
        <v>5018.13</v>
      </c>
      <c r="F1829" s="50">
        <f t="shared" si="662"/>
        <v>3391.18</v>
      </c>
      <c r="G1829" s="104">
        <f t="shared" si="641"/>
        <v>0.67600000000000005</v>
      </c>
      <c r="H1829" s="50">
        <f>SUM(H1830:H1833)</f>
        <v>3391.18</v>
      </c>
      <c r="I1829" s="104">
        <f t="shared" si="642"/>
        <v>0.67600000000000005</v>
      </c>
      <c r="J1829" s="104">
        <f t="shared" si="643"/>
        <v>1</v>
      </c>
      <c r="K1829" s="50">
        <f>SUM(K1830:K1833)</f>
        <v>3391.18</v>
      </c>
      <c r="L1829" s="24">
        <f t="shared" si="652"/>
        <v>1626.95</v>
      </c>
      <c r="M1829" s="604" t="s">
        <v>1226</v>
      </c>
    </row>
    <row r="1830" spans="1:13" s="4" customFormat="1" outlineLevel="1" x14ac:dyDescent="0.25">
      <c r="A1830" s="650"/>
      <c r="B1830" s="399" t="s">
        <v>22</v>
      </c>
      <c r="C1830" s="34"/>
      <c r="D1830" s="24"/>
      <c r="E1830" s="24"/>
      <c r="F1830" s="24"/>
      <c r="G1830" s="97" t="e">
        <f t="shared" si="641"/>
        <v>#DIV/0!</v>
      </c>
      <c r="H1830" s="38"/>
      <c r="I1830" s="78" t="e">
        <f t="shared" si="642"/>
        <v>#DIV/0!</v>
      </c>
      <c r="J1830" s="78" t="e">
        <f t="shared" si="643"/>
        <v>#DIV/0!</v>
      </c>
      <c r="K1830" s="24">
        <f t="shared" si="649"/>
        <v>0</v>
      </c>
      <c r="L1830" s="24">
        <f t="shared" si="652"/>
        <v>0</v>
      </c>
      <c r="M1830" s="604"/>
    </row>
    <row r="1831" spans="1:13" s="4" customFormat="1" outlineLevel="1" x14ac:dyDescent="0.25">
      <c r="A1831" s="650"/>
      <c r="B1831" s="399" t="s">
        <v>21</v>
      </c>
      <c r="C1831" s="34"/>
      <c r="D1831" s="24">
        <v>0</v>
      </c>
      <c r="E1831" s="24">
        <v>1626.95</v>
      </c>
      <c r="F1831" s="24">
        <v>1626.95</v>
      </c>
      <c r="G1831" s="99">
        <f t="shared" si="641"/>
        <v>1</v>
      </c>
      <c r="H1831" s="24">
        <v>1626.95</v>
      </c>
      <c r="I1831" s="99">
        <f t="shared" si="642"/>
        <v>1</v>
      </c>
      <c r="J1831" s="99">
        <f t="shared" si="643"/>
        <v>1</v>
      </c>
      <c r="K1831" s="24">
        <f t="shared" si="649"/>
        <v>1626.95</v>
      </c>
      <c r="L1831" s="24">
        <f t="shared" si="652"/>
        <v>0</v>
      </c>
      <c r="M1831" s="604"/>
    </row>
    <row r="1832" spans="1:13" s="4" customFormat="1" outlineLevel="1" x14ac:dyDescent="0.25">
      <c r="A1832" s="650"/>
      <c r="B1832" s="399" t="s">
        <v>41</v>
      </c>
      <c r="C1832" s="34"/>
      <c r="D1832" s="24">
        <v>3391.15</v>
      </c>
      <c r="E1832" s="24">
        <v>3391.18</v>
      </c>
      <c r="F1832" s="24">
        <v>1764.23</v>
      </c>
      <c r="G1832" s="99">
        <f t="shared" si="641"/>
        <v>0.52</v>
      </c>
      <c r="H1832" s="24">
        <v>1764.23</v>
      </c>
      <c r="I1832" s="99">
        <f t="shared" si="642"/>
        <v>0.52</v>
      </c>
      <c r="J1832" s="99">
        <f t="shared" si="643"/>
        <v>1</v>
      </c>
      <c r="K1832" s="24">
        <v>1764.23</v>
      </c>
      <c r="L1832" s="24">
        <f t="shared" si="652"/>
        <v>1626.95</v>
      </c>
      <c r="M1832" s="604"/>
    </row>
    <row r="1833" spans="1:13" s="4" customFormat="1" outlineLevel="1" x14ac:dyDescent="0.25">
      <c r="A1833" s="650"/>
      <c r="B1833" s="399" t="s">
        <v>23</v>
      </c>
      <c r="C1833" s="34"/>
      <c r="D1833" s="24">
        <v>0</v>
      </c>
      <c r="E1833" s="24">
        <v>0</v>
      </c>
      <c r="F1833" s="24">
        <v>0</v>
      </c>
      <c r="G1833" s="97" t="e">
        <f t="shared" si="641"/>
        <v>#DIV/0!</v>
      </c>
      <c r="H1833" s="38">
        <v>0</v>
      </c>
      <c r="I1833" s="78" t="e">
        <f t="shared" si="642"/>
        <v>#DIV/0!</v>
      </c>
      <c r="J1833" s="78" t="e">
        <f t="shared" si="643"/>
        <v>#DIV/0!</v>
      </c>
      <c r="K1833" s="24">
        <f t="shared" si="649"/>
        <v>0</v>
      </c>
      <c r="L1833" s="24">
        <f t="shared" si="652"/>
        <v>0</v>
      </c>
      <c r="M1833" s="604"/>
    </row>
    <row r="1834" spans="1:13" s="4" customFormat="1" ht="37.5" outlineLevel="1" x14ac:dyDescent="0.25">
      <c r="A1834" s="698" t="s">
        <v>491</v>
      </c>
      <c r="B1834" s="34" t="s">
        <v>492</v>
      </c>
      <c r="C1834" s="34" t="s">
        <v>734</v>
      </c>
      <c r="D1834" s="50">
        <f>SUM(D1835:D1838)</f>
        <v>1881.11</v>
      </c>
      <c r="E1834" s="50">
        <f t="shared" ref="E1834:F1834" si="663">SUM(E1835:E1838)</f>
        <v>1881.11</v>
      </c>
      <c r="F1834" s="50">
        <f t="shared" si="663"/>
        <v>1881.11</v>
      </c>
      <c r="G1834" s="104">
        <f t="shared" si="641"/>
        <v>1</v>
      </c>
      <c r="H1834" s="50">
        <f>SUM(H1835:H1838)</f>
        <v>1881.11</v>
      </c>
      <c r="I1834" s="104">
        <f t="shared" si="642"/>
        <v>1</v>
      </c>
      <c r="J1834" s="104">
        <f t="shared" si="643"/>
        <v>1</v>
      </c>
      <c r="K1834" s="50">
        <f>SUM(K1835:K1838)</f>
        <v>1881.11</v>
      </c>
      <c r="L1834" s="24">
        <f t="shared" si="652"/>
        <v>0</v>
      </c>
      <c r="M1834" s="604" t="s">
        <v>1225</v>
      </c>
    </row>
    <row r="1835" spans="1:13" s="4" customFormat="1" outlineLevel="1" x14ac:dyDescent="0.25">
      <c r="A1835" s="699"/>
      <c r="B1835" s="399" t="s">
        <v>22</v>
      </c>
      <c r="C1835" s="34"/>
      <c r="D1835" s="24"/>
      <c r="E1835" s="24"/>
      <c r="F1835" s="24"/>
      <c r="G1835" s="97" t="e">
        <f t="shared" si="641"/>
        <v>#DIV/0!</v>
      </c>
      <c r="H1835" s="38"/>
      <c r="I1835" s="78" t="e">
        <f t="shared" si="642"/>
        <v>#DIV/0!</v>
      </c>
      <c r="J1835" s="78" t="e">
        <f t="shared" si="643"/>
        <v>#DIV/0!</v>
      </c>
      <c r="K1835" s="24">
        <f t="shared" si="649"/>
        <v>0</v>
      </c>
      <c r="L1835" s="24">
        <f t="shared" si="652"/>
        <v>0</v>
      </c>
      <c r="M1835" s="604"/>
    </row>
    <row r="1836" spans="1:13" s="4" customFormat="1" outlineLevel="1" x14ac:dyDescent="0.25">
      <c r="A1836" s="699"/>
      <c r="B1836" s="399" t="s">
        <v>21</v>
      </c>
      <c r="C1836" s="34"/>
      <c r="D1836" s="24">
        <v>879.76</v>
      </c>
      <c r="E1836" s="24">
        <v>879.76</v>
      </c>
      <c r="F1836" s="24">
        <v>879.76</v>
      </c>
      <c r="G1836" s="99">
        <f t="shared" si="641"/>
        <v>1</v>
      </c>
      <c r="H1836" s="24">
        <v>879.76</v>
      </c>
      <c r="I1836" s="99">
        <f t="shared" si="642"/>
        <v>1</v>
      </c>
      <c r="J1836" s="99">
        <f t="shared" si="643"/>
        <v>1</v>
      </c>
      <c r="K1836" s="24">
        <f t="shared" si="649"/>
        <v>879.76</v>
      </c>
      <c r="L1836" s="24">
        <f t="shared" si="652"/>
        <v>0</v>
      </c>
      <c r="M1836" s="604"/>
    </row>
    <row r="1837" spans="1:13" s="4" customFormat="1" outlineLevel="1" x14ac:dyDescent="0.25">
      <c r="A1837" s="699"/>
      <c r="B1837" s="399" t="s">
        <v>41</v>
      </c>
      <c r="C1837" s="34"/>
      <c r="D1837" s="24">
        <v>1001.35</v>
      </c>
      <c r="E1837" s="24">
        <v>1001.35</v>
      </c>
      <c r="F1837" s="24">
        <v>1001.35</v>
      </c>
      <c r="G1837" s="99">
        <f t="shared" si="641"/>
        <v>1</v>
      </c>
      <c r="H1837" s="24">
        <v>1001.35</v>
      </c>
      <c r="I1837" s="99">
        <f t="shared" si="642"/>
        <v>1</v>
      </c>
      <c r="J1837" s="99">
        <f t="shared" si="643"/>
        <v>1</v>
      </c>
      <c r="K1837" s="24">
        <v>1001.35</v>
      </c>
      <c r="L1837" s="24">
        <f t="shared" si="652"/>
        <v>0</v>
      </c>
      <c r="M1837" s="604"/>
    </row>
    <row r="1838" spans="1:13" s="4" customFormat="1" outlineLevel="1" x14ac:dyDescent="0.25">
      <c r="A1838" s="700"/>
      <c r="B1838" s="399" t="s">
        <v>23</v>
      </c>
      <c r="C1838" s="34"/>
      <c r="D1838" s="24">
        <v>0</v>
      </c>
      <c r="E1838" s="24">
        <v>0</v>
      </c>
      <c r="F1838" s="24">
        <v>0</v>
      </c>
      <c r="G1838" s="97" t="e">
        <f t="shared" si="641"/>
        <v>#DIV/0!</v>
      </c>
      <c r="H1838" s="38">
        <v>0</v>
      </c>
      <c r="I1838" s="78" t="e">
        <f t="shared" si="642"/>
        <v>#DIV/0!</v>
      </c>
      <c r="J1838" s="78" t="e">
        <f t="shared" si="643"/>
        <v>#DIV/0!</v>
      </c>
      <c r="K1838" s="24">
        <f t="shared" si="649"/>
        <v>0</v>
      </c>
      <c r="L1838" s="24">
        <f t="shared" si="652"/>
        <v>0</v>
      </c>
      <c r="M1838" s="604"/>
    </row>
    <row r="1839" spans="1:13" s="4" customFormat="1" ht="96.75" customHeight="1" outlineLevel="1" x14ac:dyDescent="0.25">
      <c r="A1839" s="698" t="s">
        <v>493</v>
      </c>
      <c r="B1839" s="34" t="s">
        <v>494</v>
      </c>
      <c r="C1839" s="34" t="s">
        <v>734</v>
      </c>
      <c r="D1839" s="50">
        <f>SUM(D1840:D1843)</f>
        <v>2776.76</v>
      </c>
      <c r="E1839" s="50">
        <f t="shared" ref="E1839:F1839" si="664">SUM(E1840:E1843)</f>
        <v>3368.96</v>
      </c>
      <c r="F1839" s="50">
        <f t="shared" si="664"/>
        <v>2353.8200000000002</v>
      </c>
      <c r="G1839" s="104">
        <f t="shared" si="641"/>
        <v>0.69899999999999995</v>
      </c>
      <c r="H1839" s="110">
        <f>SUM(H1840:H1843)</f>
        <v>2353.8200000000002</v>
      </c>
      <c r="I1839" s="104">
        <f t="shared" si="642"/>
        <v>0.69899999999999995</v>
      </c>
      <c r="J1839" s="104">
        <f t="shared" si="643"/>
        <v>1</v>
      </c>
      <c r="K1839" s="50">
        <f>SUM(K1840:K1843)</f>
        <v>2353.8200000000002</v>
      </c>
      <c r="L1839" s="24">
        <f t="shared" si="652"/>
        <v>1015.14</v>
      </c>
      <c r="M1839" s="604" t="s">
        <v>1432</v>
      </c>
    </row>
    <row r="1840" spans="1:13" s="4" customFormat="1" outlineLevel="1" x14ac:dyDescent="0.25">
      <c r="A1840" s="699"/>
      <c r="B1840" s="399" t="s">
        <v>22</v>
      </c>
      <c r="C1840" s="399"/>
      <c r="D1840" s="24"/>
      <c r="E1840" s="24"/>
      <c r="F1840" s="24"/>
      <c r="G1840" s="97" t="e">
        <f t="shared" si="641"/>
        <v>#DIV/0!</v>
      </c>
      <c r="H1840" s="38"/>
      <c r="I1840" s="78" t="e">
        <f t="shared" si="642"/>
        <v>#DIV/0!</v>
      </c>
      <c r="J1840" s="78" t="e">
        <f t="shared" si="643"/>
        <v>#DIV/0!</v>
      </c>
      <c r="K1840" s="24">
        <f t="shared" si="649"/>
        <v>0</v>
      </c>
      <c r="L1840" s="24">
        <f t="shared" si="652"/>
        <v>0</v>
      </c>
      <c r="M1840" s="604"/>
    </row>
    <row r="1841" spans="1:13" s="4" customFormat="1" ht="18.75" customHeight="1" outlineLevel="1" x14ac:dyDescent="0.25">
      <c r="A1841" s="699"/>
      <c r="B1841" s="399" t="s">
        <v>21</v>
      </c>
      <c r="C1841" s="399"/>
      <c r="D1841" s="24">
        <v>584.67999999999995</v>
      </c>
      <c r="E1841" s="24">
        <v>1176.9100000000001</v>
      </c>
      <c r="F1841" s="24">
        <v>1176.9100000000001</v>
      </c>
      <c r="G1841" s="99">
        <f t="shared" si="641"/>
        <v>1</v>
      </c>
      <c r="H1841" s="24">
        <v>1176.9100000000001</v>
      </c>
      <c r="I1841" s="99">
        <f t="shared" si="642"/>
        <v>1</v>
      </c>
      <c r="J1841" s="99">
        <f t="shared" si="643"/>
        <v>1</v>
      </c>
      <c r="K1841" s="24">
        <v>1176.9100000000001</v>
      </c>
      <c r="L1841" s="24">
        <f t="shared" si="652"/>
        <v>0</v>
      </c>
      <c r="M1841" s="604"/>
    </row>
    <row r="1842" spans="1:13" s="4" customFormat="1" outlineLevel="1" x14ac:dyDescent="0.25">
      <c r="A1842" s="699"/>
      <c r="B1842" s="399" t="s">
        <v>41</v>
      </c>
      <c r="C1842" s="399"/>
      <c r="D1842" s="24">
        <v>2192.08</v>
      </c>
      <c r="E1842" s="24">
        <v>2192.0500000000002</v>
      </c>
      <c r="F1842" s="24">
        <v>1176.9100000000001</v>
      </c>
      <c r="G1842" s="99">
        <f t="shared" si="641"/>
        <v>0.53700000000000003</v>
      </c>
      <c r="H1842" s="24">
        <v>1176.9100000000001</v>
      </c>
      <c r="I1842" s="99">
        <f t="shared" si="642"/>
        <v>0.53700000000000003</v>
      </c>
      <c r="J1842" s="99">
        <f t="shared" si="643"/>
        <v>1</v>
      </c>
      <c r="K1842" s="24">
        <v>1176.9100000000001</v>
      </c>
      <c r="L1842" s="24">
        <f t="shared" si="652"/>
        <v>1015.14</v>
      </c>
      <c r="M1842" s="604"/>
    </row>
    <row r="1843" spans="1:13" s="4" customFormat="1" outlineLevel="1" x14ac:dyDescent="0.25">
      <c r="A1843" s="700"/>
      <c r="B1843" s="399" t="s">
        <v>23</v>
      </c>
      <c r="C1843" s="399"/>
      <c r="D1843" s="24">
        <v>0</v>
      </c>
      <c r="E1843" s="24">
        <v>0</v>
      </c>
      <c r="F1843" s="24">
        <v>0</v>
      </c>
      <c r="G1843" s="97" t="e">
        <f t="shared" si="641"/>
        <v>#DIV/0!</v>
      </c>
      <c r="H1843" s="38">
        <v>0</v>
      </c>
      <c r="I1843" s="78" t="e">
        <f t="shared" si="642"/>
        <v>#DIV/0!</v>
      </c>
      <c r="J1843" s="78" t="e">
        <f t="shared" si="643"/>
        <v>#DIV/0!</v>
      </c>
      <c r="K1843" s="24">
        <f t="shared" si="649"/>
        <v>0</v>
      </c>
      <c r="L1843" s="24">
        <f t="shared" si="652"/>
        <v>0</v>
      </c>
      <c r="M1843" s="604"/>
    </row>
    <row r="1844" spans="1:13" s="4" customFormat="1" ht="75" outlineLevel="1" x14ac:dyDescent="0.25">
      <c r="A1844" s="698" t="s">
        <v>495</v>
      </c>
      <c r="B1844" s="34" t="s">
        <v>623</v>
      </c>
      <c r="C1844" s="34" t="s">
        <v>212</v>
      </c>
      <c r="D1844" s="50">
        <f>SUM(D1845:D1848)</f>
        <v>15000</v>
      </c>
      <c r="E1844" s="50">
        <f t="shared" ref="E1844:F1844" si="665">SUM(E1845:E1848)</f>
        <v>15000</v>
      </c>
      <c r="F1844" s="50">
        <f t="shared" si="665"/>
        <v>15000</v>
      </c>
      <c r="G1844" s="104">
        <f t="shared" si="641"/>
        <v>1</v>
      </c>
      <c r="H1844" s="50">
        <f>SUM(H1845:H1848)</f>
        <v>15000</v>
      </c>
      <c r="I1844" s="104">
        <f t="shared" si="642"/>
        <v>1</v>
      </c>
      <c r="J1844" s="104">
        <f t="shared" si="643"/>
        <v>1</v>
      </c>
      <c r="K1844" s="24">
        <f t="shared" si="649"/>
        <v>15000</v>
      </c>
      <c r="L1844" s="24">
        <f t="shared" si="652"/>
        <v>0</v>
      </c>
      <c r="M1844" s="604" t="s">
        <v>1224</v>
      </c>
    </row>
    <row r="1845" spans="1:13" s="4" customFormat="1" outlineLevel="1" x14ac:dyDescent="0.25">
      <c r="A1845" s="699"/>
      <c r="B1845" s="399" t="s">
        <v>22</v>
      </c>
      <c r="C1845" s="399"/>
      <c r="D1845" s="24"/>
      <c r="E1845" s="24"/>
      <c r="F1845" s="24"/>
      <c r="G1845" s="97" t="e">
        <f t="shared" si="641"/>
        <v>#DIV/0!</v>
      </c>
      <c r="H1845" s="24"/>
      <c r="I1845" s="78" t="e">
        <f t="shared" si="642"/>
        <v>#DIV/0!</v>
      </c>
      <c r="J1845" s="78" t="e">
        <f t="shared" si="643"/>
        <v>#DIV/0!</v>
      </c>
      <c r="K1845" s="24">
        <f t="shared" si="649"/>
        <v>0</v>
      </c>
      <c r="L1845" s="24">
        <f t="shared" si="652"/>
        <v>0</v>
      </c>
      <c r="M1845" s="604"/>
    </row>
    <row r="1846" spans="1:13" s="4" customFormat="1" ht="18.75" customHeight="1" outlineLevel="1" x14ac:dyDescent="0.25">
      <c r="A1846" s="699"/>
      <c r="B1846" s="399" t="s">
        <v>21</v>
      </c>
      <c r="C1846" s="399"/>
      <c r="D1846" s="24">
        <v>4491.2</v>
      </c>
      <c r="E1846" s="24">
        <v>4491.2</v>
      </c>
      <c r="F1846" s="24">
        <v>4491.2</v>
      </c>
      <c r="G1846" s="129">
        <f t="shared" si="641"/>
        <v>1</v>
      </c>
      <c r="H1846" s="24">
        <v>4491.2</v>
      </c>
      <c r="I1846" s="129">
        <f t="shared" si="642"/>
        <v>1</v>
      </c>
      <c r="J1846" s="129">
        <f t="shared" si="643"/>
        <v>1</v>
      </c>
      <c r="K1846" s="24">
        <f t="shared" si="649"/>
        <v>4491.2</v>
      </c>
      <c r="L1846" s="24">
        <f t="shared" si="652"/>
        <v>0</v>
      </c>
      <c r="M1846" s="604"/>
    </row>
    <row r="1847" spans="1:13" s="4" customFormat="1" outlineLevel="1" x14ac:dyDescent="0.25">
      <c r="A1847" s="699"/>
      <c r="B1847" s="399" t="s">
        <v>41</v>
      </c>
      <c r="C1847" s="399"/>
      <c r="D1847" s="24">
        <v>10508.8</v>
      </c>
      <c r="E1847" s="24">
        <v>10508.8</v>
      </c>
      <c r="F1847" s="24">
        <v>10508.8</v>
      </c>
      <c r="G1847" s="99">
        <f t="shared" si="641"/>
        <v>1</v>
      </c>
      <c r="H1847" s="24">
        <v>10508.8</v>
      </c>
      <c r="I1847" s="99">
        <f t="shared" si="642"/>
        <v>1</v>
      </c>
      <c r="J1847" s="99">
        <f t="shared" si="643"/>
        <v>1</v>
      </c>
      <c r="K1847" s="24">
        <v>10508.8</v>
      </c>
      <c r="L1847" s="24">
        <f t="shared" si="652"/>
        <v>0</v>
      </c>
      <c r="M1847" s="604"/>
    </row>
    <row r="1848" spans="1:13" s="4" customFormat="1" outlineLevel="1" x14ac:dyDescent="0.25">
      <c r="A1848" s="700"/>
      <c r="B1848" s="399" t="s">
        <v>23</v>
      </c>
      <c r="C1848" s="399"/>
      <c r="D1848" s="24">
        <v>0</v>
      </c>
      <c r="E1848" s="24">
        <v>0</v>
      </c>
      <c r="F1848" s="24">
        <v>0</v>
      </c>
      <c r="G1848" s="97" t="e">
        <f t="shared" si="641"/>
        <v>#DIV/0!</v>
      </c>
      <c r="H1848" s="38">
        <v>0</v>
      </c>
      <c r="I1848" s="78" t="e">
        <f t="shared" si="642"/>
        <v>#DIV/0!</v>
      </c>
      <c r="J1848" s="78" t="e">
        <f t="shared" si="643"/>
        <v>#DIV/0!</v>
      </c>
      <c r="K1848" s="24">
        <f t="shared" si="649"/>
        <v>0</v>
      </c>
      <c r="L1848" s="24">
        <f t="shared" si="652"/>
        <v>0</v>
      </c>
      <c r="M1848" s="604"/>
    </row>
    <row r="1849" spans="1:13" s="4" customFormat="1" ht="19.5" outlineLevel="1" x14ac:dyDescent="0.25">
      <c r="A1849" s="651" t="s">
        <v>496</v>
      </c>
      <c r="B1849" s="52" t="s">
        <v>678</v>
      </c>
      <c r="C1849" s="52" t="s">
        <v>730</v>
      </c>
      <c r="D1849" s="55">
        <f>D1854</f>
        <v>932.96</v>
      </c>
      <c r="E1849" s="55">
        <f>E1854</f>
        <v>932.96</v>
      </c>
      <c r="F1849" s="55">
        <f>F1854</f>
        <v>923.28</v>
      </c>
      <c r="G1849" s="95">
        <f t="shared" si="641"/>
        <v>0.99</v>
      </c>
      <c r="H1849" s="55">
        <f>SUM(H1850:H1853)</f>
        <v>923.28</v>
      </c>
      <c r="I1849" s="95">
        <f t="shared" si="642"/>
        <v>0.99</v>
      </c>
      <c r="J1849" s="95">
        <f t="shared" si="643"/>
        <v>1</v>
      </c>
      <c r="K1849" s="55">
        <f>SUM(K1850:K1853)</f>
        <v>923.28</v>
      </c>
      <c r="L1849" s="24">
        <f t="shared" si="652"/>
        <v>9.68</v>
      </c>
      <c r="M1849" s="488"/>
    </row>
    <row r="1850" spans="1:13" s="4" customFormat="1" ht="19.5" outlineLevel="1" x14ac:dyDescent="0.25">
      <c r="A1850" s="651"/>
      <c r="B1850" s="399" t="s">
        <v>22</v>
      </c>
      <c r="C1850" s="52"/>
      <c r="D1850" s="24">
        <f>D1855</f>
        <v>0</v>
      </c>
      <c r="E1850" s="24">
        <f t="shared" ref="E1850:H1850" si="666">E1855</f>
        <v>0</v>
      </c>
      <c r="F1850" s="24">
        <f t="shared" si="666"/>
        <v>0</v>
      </c>
      <c r="G1850" s="97" t="e">
        <f t="shared" si="641"/>
        <v>#DIV/0!</v>
      </c>
      <c r="H1850" s="24">
        <f t="shared" si="666"/>
        <v>0</v>
      </c>
      <c r="I1850" s="78" t="e">
        <f t="shared" si="642"/>
        <v>#DIV/0!</v>
      </c>
      <c r="J1850" s="78" t="e">
        <f t="shared" si="643"/>
        <v>#DIV/0!</v>
      </c>
      <c r="K1850" s="24">
        <f t="shared" si="649"/>
        <v>0</v>
      </c>
      <c r="L1850" s="24">
        <f t="shared" si="652"/>
        <v>0</v>
      </c>
      <c r="M1850" s="488"/>
    </row>
    <row r="1851" spans="1:13" s="4" customFormat="1" ht="18.75" customHeight="1" outlineLevel="1" x14ac:dyDescent="0.25">
      <c r="A1851" s="651"/>
      <c r="B1851" s="399" t="s">
        <v>21</v>
      </c>
      <c r="C1851" s="52"/>
      <c r="D1851" s="24">
        <f t="shared" ref="D1851:F1853" si="667">D1856</f>
        <v>0</v>
      </c>
      <c r="E1851" s="24">
        <f t="shared" si="667"/>
        <v>0</v>
      </c>
      <c r="F1851" s="24">
        <f t="shared" si="667"/>
        <v>0</v>
      </c>
      <c r="G1851" s="97" t="e">
        <f t="shared" si="641"/>
        <v>#DIV/0!</v>
      </c>
      <c r="H1851" s="38"/>
      <c r="I1851" s="78" t="e">
        <f t="shared" si="642"/>
        <v>#DIV/0!</v>
      </c>
      <c r="J1851" s="78" t="e">
        <f t="shared" si="643"/>
        <v>#DIV/0!</v>
      </c>
      <c r="K1851" s="24">
        <f t="shared" si="649"/>
        <v>0</v>
      </c>
      <c r="L1851" s="24">
        <f t="shared" si="652"/>
        <v>0</v>
      </c>
      <c r="M1851" s="488"/>
    </row>
    <row r="1852" spans="1:13" s="4" customFormat="1" ht="19.5" outlineLevel="1" x14ac:dyDescent="0.25">
      <c r="A1852" s="651"/>
      <c r="B1852" s="399" t="s">
        <v>41</v>
      </c>
      <c r="C1852" s="52"/>
      <c r="D1852" s="24">
        <f t="shared" si="667"/>
        <v>932.96</v>
      </c>
      <c r="E1852" s="24">
        <f t="shared" si="667"/>
        <v>932.96</v>
      </c>
      <c r="F1852" s="24">
        <f t="shared" si="667"/>
        <v>923.28</v>
      </c>
      <c r="G1852" s="99">
        <f t="shared" si="641"/>
        <v>0.99</v>
      </c>
      <c r="H1852" s="24">
        <f>H1857</f>
        <v>923.28</v>
      </c>
      <c r="I1852" s="99">
        <f t="shared" si="642"/>
        <v>0.99</v>
      </c>
      <c r="J1852" s="99">
        <f t="shared" si="643"/>
        <v>1</v>
      </c>
      <c r="K1852" s="24">
        <f>K1857</f>
        <v>923.28</v>
      </c>
      <c r="L1852" s="24">
        <f t="shared" si="652"/>
        <v>9.68</v>
      </c>
      <c r="M1852" s="488"/>
    </row>
    <row r="1853" spans="1:13" s="4" customFormat="1" ht="19.5" outlineLevel="1" x14ac:dyDescent="0.25">
      <c r="A1853" s="651"/>
      <c r="B1853" s="399" t="s">
        <v>23</v>
      </c>
      <c r="C1853" s="52"/>
      <c r="D1853" s="24">
        <f t="shared" si="667"/>
        <v>0</v>
      </c>
      <c r="E1853" s="24">
        <f t="shared" si="667"/>
        <v>0</v>
      </c>
      <c r="F1853" s="24">
        <f t="shared" si="667"/>
        <v>0</v>
      </c>
      <c r="G1853" s="97" t="e">
        <f t="shared" si="641"/>
        <v>#DIV/0!</v>
      </c>
      <c r="H1853" s="38"/>
      <c r="I1853" s="78" t="e">
        <f t="shared" si="642"/>
        <v>#DIV/0!</v>
      </c>
      <c r="J1853" s="78" t="e">
        <f t="shared" si="643"/>
        <v>#DIV/0!</v>
      </c>
      <c r="K1853" s="24">
        <f t="shared" si="649"/>
        <v>0</v>
      </c>
      <c r="L1853" s="24">
        <f t="shared" si="652"/>
        <v>0</v>
      </c>
      <c r="M1853" s="488"/>
    </row>
    <row r="1854" spans="1:13" s="4" customFormat="1" ht="56.25" outlineLevel="1" x14ac:dyDescent="0.25">
      <c r="A1854" s="590" t="s">
        <v>497</v>
      </c>
      <c r="B1854" s="34" t="s">
        <v>624</v>
      </c>
      <c r="C1854" s="34" t="s">
        <v>212</v>
      </c>
      <c r="D1854" s="50">
        <f>SUM(D1855:D1858)</f>
        <v>932.96</v>
      </c>
      <c r="E1854" s="50">
        <f t="shared" ref="E1854:F1854" si="668">SUM(E1855:E1858)</f>
        <v>932.96</v>
      </c>
      <c r="F1854" s="50">
        <f t="shared" si="668"/>
        <v>923.28</v>
      </c>
      <c r="G1854" s="104">
        <f t="shared" si="641"/>
        <v>0.99</v>
      </c>
      <c r="H1854" s="50">
        <f>SUM(H1855:H1858)</f>
        <v>923.28</v>
      </c>
      <c r="I1854" s="104">
        <f t="shared" si="642"/>
        <v>0.99</v>
      </c>
      <c r="J1854" s="104">
        <f t="shared" si="643"/>
        <v>1</v>
      </c>
      <c r="K1854" s="50">
        <f>SUM(K1855:K1858)</f>
        <v>923.28</v>
      </c>
      <c r="L1854" s="24">
        <f t="shared" si="652"/>
        <v>9.68</v>
      </c>
      <c r="M1854" s="607" t="s">
        <v>1223</v>
      </c>
    </row>
    <row r="1855" spans="1:13" s="4" customFormat="1" ht="33" customHeight="1" outlineLevel="1" x14ac:dyDescent="0.25">
      <c r="A1855" s="590"/>
      <c r="B1855" s="399" t="s">
        <v>22</v>
      </c>
      <c r="C1855" s="399"/>
      <c r="D1855" s="24"/>
      <c r="E1855" s="24"/>
      <c r="F1855" s="24"/>
      <c r="G1855" s="97" t="e">
        <f t="shared" si="641"/>
        <v>#DIV/0!</v>
      </c>
      <c r="H1855" s="38"/>
      <c r="I1855" s="78" t="e">
        <f t="shared" si="642"/>
        <v>#DIV/0!</v>
      </c>
      <c r="J1855" s="78" t="e">
        <f t="shared" si="643"/>
        <v>#DIV/0!</v>
      </c>
      <c r="K1855" s="24">
        <f t="shared" si="649"/>
        <v>0</v>
      </c>
      <c r="L1855" s="24">
        <f t="shared" si="652"/>
        <v>0</v>
      </c>
      <c r="M1855" s="607"/>
    </row>
    <row r="1856" spans="1:13" s="4" customFormat="1" ht="28.5" customHeight="1" outlineLevel="1" x14ac:dyDescent="0.25">
      <c r="A1856" s="590"/>
      <c r="B1856" s="399" t="s">
        <v>21</v>
      </c>
      <c r="C1856" s="399"/>
      <c r="D1856" s="24">
        <v>0</v>
      </c>
      <c r="E1856" s="24">
        <v>0</v>
      </c>
      <c r="F1856" s="24">
        <v>0</v>
      </c>
      <c r="G1856" s="97" t="e">
        <f t="shared" si="641"/>
        <v>#DIV/0!</v>
      </c>
      <c r="H1856" s="38">
        <v>0</v>
      </c>
      <c r="I1856" s="78" t="e">
        <f t="shared" si="642"/>
        <v>#DIV/0!</v>
      </c>
      <c r="J1856" s="78" t="e">
        <f t="shared" si="643"/>
        <v>#DIV/0!</v>
      </c>
      <c r="K1856" s="24">
        <f t="shared" si="649"/>
        <v>0</v>
      </c>
      <c r="L1856" s="24">
        <f t="shared" si="652"/>
        <v>0</v>
      </c>
      <c r="M1856" s="607"/>
    </row>
    <row r="1857" spans="1:13" s="4" customFormat="1" ht="21.75" customHeight="1" outlineLevel="1" x14ac:dyDescent="0.25">
      <c r="A1857" s="590"/>
      <c r="B1857" s="399" t="s">
        <v>41</v>
      </c>
      <c r="C1857" s="399"/>
      <c r="D1857" s="24">
        <v>932.96</v>
      </c>
      <c r="E1857" s="24">
        <v>932.96</v>
      </c>
      <c r="F1857" s="24">
        <v>923.28</v>
      </c>
      <c r="G1857" s="99">
        <f t="shared" si="641"/>
        <v>0.99</v>
      </c>
      <c r="H1857" s="24">
        <v>923.28</v>
      </c>
      <c r="I1857" s="99">
        <f t="shared" si="642"/>
        <v>0.99</v>
      </c>
      <c r="J1857" s="99">
        <f t="shared" si="643"/>
        <v>1</v>
      </c>
      <c r="K1857" s="24">
        <v>923.28</v>
      </c>
      <c r="L1857" s="24">
        <f t="shared" si="652"/>
        <v>9.68</v>
      </c>
      <c r="M1857" s="607"/>
    </row>
    <row r="1858" spans="1:13" s="4" customFormat="1" ht="28.5" customHeight="1" outlineLevel="1" x14ac:dyDescent="0.25">
      <c r="A1858" s="590"/>
      <c r="B1858" s="399" t="s">
        <v>23</v>
      </c>
      <c r="C1858" s="399"/>
      <c r="D1858" s="24">
        <v>0</v>
      </c>
      <c r="E1858" s="24">
        <v>0</v>
      </c>
      <c r="F1858" s="24">
        <v>0</v>
      </c>
      <c r="G1858" s="97" t="e">
        <f t="shared" si="641"/>
        <v>#DIV/0!</v>
      </c>
      <c r="H1858" s="38">
        <v>0</v>
      </c>
      <c r="I1858" s="78" t="e">
        <f t="shared" si="642"/>
        <v>#DIV/0!</v>
      </c>
      <c r="J1858" s="78" t="e">
        <f t="shared" si="643"/>
        <v>#DIV/0!</v>
      </c>
      <c r="K1858" s="24">
        <f t="shared" si="649"/>
        <v>0</v>
      </c>
      <c r="L1858" s="24">
        <f t="shared" si="652"/>
        <v>0</v>
      </c>
      <c r="M1858" s="607"/>
    </row>
    <row r="1859" spans="1:13" s="4" customFormat="1" ht="19.5" outlineLevel="1" x14ac:dyDescent="0.25">
      <c r="A1859" s="651" t="s">
        <v>498</v>
      </c>
      <c r="B1859" s="52" t="s">
        <v>677</v>
      </c>
      <c r="C1859" s="52" t="s">
        <v>730</v>
      </c>
      <c r="D1859" s="55">
        <f>D1864+D1869</f>
        <v>87783.039999999994</v>
      </c>
      <c r="E1859" s="55">
        <f>E1864+E1869</f>
        <v>88035.03</v>
      </c>
      <c r="F1859" s="55">
        <f>F1864+F1869</f>
        <v>85822.53</v>
      </c>
      <c r="G1859" s="95">
        <f t="shared" si="641"/>
        <v>0.97499999999999998</v>
      </c>
      <c r="H1859" s="55">
        <f>SUM(H1860:H1863)</f>
        <v>85822.53</v>
      </c>
      <c r="I1859" s="95">
        <f t="shared" si="642"/>
        <v>0.97499999999999998</v>
      </c>
      <c r="J1859" s="95">
        <f t="shared" si="643"/>
        <v>1</v>
      </c>
      <c r="K1859" s="55">
        <f>SUM(K1860:K1863)</f>
        <v>85822.53</v>
      </c>
      <c r="L1859" s="24">
        <f t="shared" si="652"/>
        <v>2212.5</v>
      </c>
      <c r="M1859" s="488"/>
    </row>
    <row r="1860" spans="1:13" s="4" customFormat="1" ht="19.5" outlineLevel="1" x14ac:dyDescent="0.25">
      <c r="A1860" s="651"/>
      <c r="B1860" s="399" t="s">
        <v>22</v>
      </c>
      <c r="C1860" s="52"/>
      <c r="D1860" s="24">
        <f>D1865+D1870</f>
        <v>0</v>
      </c>
      <c r="E1860" s="24">
        <f t="shared" ref="E1860:K1863" si="669">E1865+E1870</f>
        <v>0</v>
      </c>
      <c r="F1860" s="24">
        <f t="shared" si="669"/>
        <v>0</v>
      </c>
      <c r="G1860" s="78" t="e">
        <f t="shared" si="641"/>
        <v>#DIV/0!</v>
      </c>
      <c r="H1860" s="24">
        <f t="shared" si="669"/>
        <v>0</v>
      </c>
      <c r="I1860" s="78" t="e">
        <f t="shared" si="642"/>
        <v>#DIV/0!</v>
      </c>
      <c r="J1860" s="78" t="e">
        <f t="shared" si="643"/>
        <v>#DIV/0!</v>
      </c>
      <c r="K1860" s="24">
        <f t="shared" si="649"/>
        <v>0</v>
      </c>
      <c r="L1860" s="24">
        <f t="shared" si="652"/>
        <v>0</v>
      </c>
      <c r="M1860" s="488"/>
    </row>
    <row r="1861" spans="1:13" s="4" customFormat="1" ht="19.5" outlineLevel="1" x14ac:dyDescent="0.25">
      <c r="A1861" s="651"/>
      <c r="B1861" s="399" t="s">
        <v>21</v>
      </c>
      <c r="C1861" s="52"/>
      <c r="D1861" s="24">
        <f t="shared" ref="D1861:F1863" si="670">D1866+D1871</f>
        <v>0</v>
      </c>
      <c r="E1861" s="24">
        <f t="shared" si="670"/>
        <v>0</v>
      </c>
      <c r="F1861" s="24">
        <f t="shared" si="670"/>
        <v>0</v>
      </c>
      <c r="G1861" s="78" t="e">
        <f t="shared" si="641"/>
        <v>#DIV/0!</v>
      </c>
      <c r="H1861" s="24">
        <f t="shared" si="669"/>
        <v>0</v>
      </c>
      <c r="I1861" s="78" t="e">
        <f t="shared" si="642"/>
        <v>#DIV/0!</v>
      </c>
      <c r="J1861" s="78" t="e">
        <f t="shared" si="643"/>
        <v>#DIV/0!</v>
      </c>
      <c r="K1861" s="24">
        <f t="shared" si="669"/>
        <v>0</v>
      </c>
      <c r="L1861" s="24">
        <f t="shared" si="652"/>
        <v>0</v>
      </c>
      <c r="M1861" s="488"/>
    </row>
    <row r="1862" spans="1:13" s="4" customFormat="1" ht="19.5" outlineLevel="1" x14ac:dyDescent="0.25">
      <c r="A1862" s="651"/>
      <c r="B1862" s="399" t="s">
        <v>41</v>
      </c>
      <c r="C1862" s="52"/>
      <c r="D1862" s="24">
        <f t="shared" si="670"/>
        <v>87783.039999999994</v>
      </c>
      <c r="E1862" s="24">
        <f t="shared" si="670"/>
        <v>88035.03</v>
      </c>
      <c r="F1862" s="24">
        <f t="shared" si="670"/>
        <v>85822.53</v>
      </c>
      <c r="G1862" s="99">
        <f t="shared" si="641"/>
        <v>0.97499999999999998</v>
      </c>
      <c r="H1862" s="24">
        <f t="shared" si="669"/>
        <v>85822.53</v>
      </c>
      <c r="I1862" s="99">
        <f t="shared" si="642"/>
        <v>0.97499999999999998</v>
      </c>
      <c r="J1862" s="99">
        <f t="shared" si="643"/>
        <v>1</v>
      </c>
      <c r="K1862" s="24">
        <f t="shared" si="669"/>
        <v>85822.53</v>
      </c>
      <c r="L1862" s="24">
        <f t="shared" si="652"/>
        <v>2212.5</v>
      </c>
      <c r="M1862" s="488"/>
    </row>
    <row r="1863" spans="1:13" s="4" customFormat="1" ht="19.5" outlineLevel="1" x14ac:dyDescent="0.25">
      <c r="A1863" s="651"/>
      <c r="B1863" s="399" t="s">
        <v>23</v>
      </c>
      <c r="C1863" s="52"/>
      <c r="D1863" s="24">
        <f t="shared" si="670"/>
        <v>0</v>
      </c>
      <c r="E1863" s="24">
        <f t="shared" si="670"/>
        <v>0</v>
      </c>
      <c r="F1863" s="24">
        <f t="shared" si="670"/>
        <v>0</v>
      </c>
      <c r="G1863" s="97" t="e">
        <f t="shared" si="641"/>
        <v>#DIV/0!</v>
      </c>
      <c r="H1863" s="24">
        <f t="shared" si="669"/>
        <v>0</v>
      </c>
      <c r="I1863" s="78" t="e">
        <f t="shared" ref="I1863:I1883" si="671">H1863/E1863</f>
        <v>#DIV/0!</v>
      </c>
      <c r="J1863" s="78" t="e">
        <f t="shared" si="643"/>
        <v>#DIV/0!</v>
      </c>
      <c r="K1863" s="24">
        <f t="shared" si="649"/>
        <v>0</v>
      </c>
      <c r="L1863" s="24">
        <f t="shared" si="652"/>
        <v>0</v>
      </c>
      <c r="M1863" s="488"/>
    </row>
    <row r="1864" spans="1:13" s="4" customFormat="1" ht="56.25" outlineLevel="1" x14ac:dyDescent="0.25">
      <c r="A1864" s="590" t="s">
        <v>499</v>
      </c>
      <c r="B1864" s="34" t="s">
        <v>753</v>
      </c>
      <c r="C1864" s="34" t="s">
        <v>212</v>
      </c>
      <c r="D1864" s="50">
        <f>SUM(D1865:D1868)</f>
        <v>87767.8</v>
      </c>
      <c r="E1864" s="50">
        <f t="shared" ref="E1864:F1864" si="672">SUM(E1865:E1868)</f>
        <v>88019.79</v>
      </c>
      <c r="F1864" s="50">
        <f t="shared" si="672"/>
        <v>85822.53</v>
      </c>
      <c r="G1864" s="104">
        <f t="shared" si="641"/>
        <v>0.97499999999999998</v>
      </c>
      <c r="H1864" s="50">
        <f>H1867</f>
        <v>85822.53</v>
      </c>
      <c r="I1864" s="104">
        <f t="shared" si="671"/>
        <v>0.97499999999999998</v>
      </c>
      <c r="J1864" s="104">
        <f t="shared" si="643"/>
        <v>1</v>
      </c>
      <c r="K1864" s="50">
        <f>SUM(K1865:K1868)</f>
        <v>85822.53</v>
      </c>
      <c r="L1864" s="24">
        <f t="shared" si="652"/>
        <v>2197.2600000000002</v>
      </c>
      <c r="M1864" s="604" t="s">
        <v>1222</v>
      </c>
    </row>
    <row r="1865" spans="1:13" s="4" customFormat="1" outlineLevel="1" x14ac:dyDescent="0.25">
      <c r="A1865" s="590"/>
      <c r="B1865" s="399" t="s">
        <v>22</v>
      </c>
      <c r="C1865" s="399"/>
      <c r="D1865" s="24"/>
      <c r="E1865" s="24"/>
      <c r="F1865" s="24"/>
      <c r="G1865" s="78" t="e">
        <f t="shared" si="641"/>
        <v>#DIV/0!</v>
      </c>
      <c r="H1865" s="38"/>
      <c r="I1865" s="78" t="e">
        <f t="shared" si="671"/>
        <v>#DIV/0!</v>
      </c>
      <c r="J1865" s="78" t="e">
        <f t="shared" si="643"/>
        <v>#DIV/0!</v>
      </c>
      <c r="K1865" s="24">
        <f t="shared" si="649"/>
        <v>0</v>
      </c>
      <c r="L1865" s="24">
        <f t="shared" si="652"/>
        <v>0</v>
      </c>
      <c r="M1865" s="604"/>
    </row>
    <row r="1866" spans="1:13" s="4" customFormat="1" outlineLevel="1" x14ac:dyDescent="0.25">
      <c r="A1866" s="590"/>
      <c r="B1866" s="399" t="s">
        <v>21</v>
      </c>
      <c r="C1866" s="399"/>
      <c r="D1866" s="24">
        <v>0</v>
      </c>
      <c r="E1866" s="24">
        <v>0</v>
      </c>
      <c r="F1866" s="24">
        <v>0</v>
      </c>
      <c r="G1866" s="78" t="e">
        <f t="shared" si="641"/>
        <v>#DIV/0!</v>
      </c>
      <c r="H1866" s="38">
        <v>0</v>
      </c>
      <c r="I1866" s="78" t="e">
        <f t="shared" si="671"/>
        <v>#DIV/0!</v>
      </c>
      <c r="J1866" s="78" t="e">
        <f t="shared" si="643"/>
        <v>#DIV/0!</v>
      </c>
      <c r="K1866" s="24">
        <f t="shared" si="649"/>
        <v>0</v>
      </c>
      <c r="L1866" s="24">
        <f t="shared" si="652"/>
        <v>0</v>
      </c>
      <c r="M1866" s="604"/>
    </row>
    <row r="1867" spans="1:13" s="4" customFormat="1" outlineLevel="1" x14ac:dyDescent="0.25">
      <c r="A1867" s="590"/>
      <c r="B1867" s="399" t="s">
        <v>41</v>
      </c>
      <c r="C1867" s="399"/>
      <c r="D1867" s="24">
        <v>87767.8</v>
      </c>
      <c r="E1867" s="24">
        <v>88019.79</v>
      </c>
      <c r="F1867" s="24">
        <v>85822.53</v>
      </c>
      <c r="G1867" s="99">
        <f t="shared" si="641"/>
        <v>0.97499999999999998</v>
      </c>
      <c r="H1867" s="24">
        <v>85822.53</v>
      </c>
      <c r="I1867" s="99">
        <f t="shared" si="671"/>
        <v>0.97499999999999998</v>
      </c>
      <c r="J1867" s="99">
        <f t="shared" si="643"/>
        <v>1</v>
      </c>
      <c r="K1867" s="24">
        <v>85822.53</v>
      </c>
      <c r="L1867" s="24">
        <f t="shared" si="652"/>
        <v>2197.2600000000002</v>
      </c>
      <c r="M1867" s="604"/>
    </row>
    <row r="1868" spans="1:13" s="4" customFormat="1" outlineLevel="1" x14ac:dyDescent="0.25">
      <c r="A1868" s="590"/>
      <c r="B1868" s="399" t="s">
        <v>23</v>
      </c>
      <c r="C1868" s="399"/>
      <c r="D1868" s="24">
        <v>0</v>
      </c>
      <c r="E1868" s="24">
        <v>0</v>
      </c>
      <c r="F1868" s="24">
        <v>0</v>
      </c>
      <c r="G1868" s="97" t="e">
        <f t="shared" si="641"/>
        <v>#DIV/0!</v>
      </c>
      <c r="H1868" s="38">
        <v>0</v>
      </c>
      <c r="I1868" s="78" t="e">
        <f t="shared" si="671"/>
        <v>#DIV/0!</v>
      </c>
      <c r="J1868" s="78" t="e">
        <f t="shared" si="643"/>
        <v>#DIV/0!</v>
      </c>
      <c r="K1868" s="24">
        <f t="shared" si="649"/>
        <v>0</v>
      </c>
      <c r="L1868" s="24">
        <f t="shared" si="652"/>
        <v>0</v>
      </c>
      <c r="M1868" s="604"/>
    </row>
    <row r="1869" spans="1:13" s="4" customFormat="1" ht="75" outlineLevel="1" x14ac:dyDescent="0.25">
      <c r="A1869" s="590" t="s">
        <v>500</v>
      </c>
      <c r="B1869" s="34" t="s">
        <v>625</v>
      </c>
      <c r="C1869" s="34" t="s">
        <v>212</v>
      </c>
      <c r="D1869" s="50">
        <f>SUM(D1870:D1873)</f>
        <v>15.24</v>
      </c>
      <c r="E1869" s="50">
        <f t="shared" ref="E1869:F1869" si="673">SUM(E1870:E1873)</f>
        <v>15.24</v>
      </c>
      <c r="F1869" s="24">
        <f t="shared" si="673"/>
        <v>0</v>
      </c>
      <c r="G1869" s="96">
        <f t="shared" si="641"/>
        <v>0</v>
      </c>
      <c r="H1869" s="38">
        <f>H1872</f>
        <v>0</v>
      </c>
      <c r="I1869" s="99">
        <f t="shared" si="671"/>
        <v>0</v>
      </c>
      <c r="J1869" s="78" t="e">
        <f t="shared" si="643"/>
        <v>#DIV/0!</v>
      </c>
      <c r="K1869" s="24"/>
      <c r="L1869" s="24">
        <f t="shared" si="652"/>
        <v>15.24</v>
      </c>
      <c r="M1869" s="604" t="s">
        <v>1221</v>
      </c>
    </row>
    <row r="1870" spans="1:13" s="4" customFormat="1" outlineLevel="1" x14ac:dyDescent="0.25">
      <c r="A1870" s="590"/>
      <c r="B1870" s="399" t="s">
        <v>22</v>
      </c>
      <c r="C1870" s="399"/>
      <c r="D1870" s="24"/>
      <c r="E1870" s="24"/>
      <c r="F1870" s="24"/>
      <c r="G1870" s="97" t="e">
        <f t="shared" si="641"/>
        <v>#DIV/0!</v>
      </c>
      <c r="H1870" s="38"/>
      <c r="I1870" s="78" t="e">
        <f t="shared" si="671"/>
        <v>#DIV/0!</v>
      </c>
      <c r="J1870" s="78" t="e">
        <f t="shared" si="643"/>
        <v>#DIV/0!</v>
      </c>
      <c r="K1870" s="24">
        <f t="shared" ref="K1870:K1883" si="674">E1870</f>
        <v>0</v>
      </c>
      <c r="L1870" s="24">
        <f t="shared" si="652"/>
        <v>0</v>
      </c>
      <c r="M1870" s="604"/>
    </row>
    <row r="1871" spans="1:13" s="4" customFormat="1" outlineLevel="1" x14ac:dyDescent="0.25">
      <c r="A1871" s="590"/>
      <c r="B1871" s="399" t="s">
        <v>21</v>
      </c>
      <c r="C1871" s="399"/>
      <c r="D1871" s="24">
        <v>0</v>
      </c>
      <c r="E1871" s="24">
        <v>0</v>
      </c>
      <c r="F1871" s="24">
        <v>0</v>
      </c>
      <c r="G1871" s="97" t="e">
        <f t="shared" si="641"/>
        <v>#DIV/0!</v>
      </c>
      <c r="H1871" s="38">
        <v>0</v>
      </c>
      <c r="I1871" s="78" t="e">
        <f t="shared" si="671"/>
        <v>#DIV/0!</v>
      </c>
      <c r="J1871" s="78" t="e">
        <f t="shared" si="643"/>
        <v>#DIV/0!</v>
      </c>
      <c r="K1871" s="24">
        <f t="shared" si="674"/>
        <v>0</v>
      </c>
      <c r="L1871" s="24">
        <f t="shared" si="652"/>
        <v>0</v>
      </c>
      <c r="M1871" s="604"/>
    </row>
    <row r="1872" spans="1:13" s="4" customFormat="1" outlineLevel="1" x14ac:dyDescent="0.25">
      <c r="A1872" s="590"/>
      <c r="B1872" s="399" t="s">
        <v>41</v>
      </c>
      <c r="C1872" s="399"/>
      <c r="D1872" s="24">
        <v>15.24</v>
      </c>
      <c r="E1872" s="24">
        <v>15.24</v>
      </c>
      <c r="F1872" s="24">
        <v>0</v>
      </c>
      <c r="G1872" s="96">
        <f t="shared" si="641"/>
        <v>0</v>
      </c>
      <c r="H1872" s="38">
        <v>0</v>
      </c>
      <c r="I1872" s="99">
        <f t="shared" si="671"/>
        <v>0</v>
      </c>
      <c r="J1872" s="78" t="e">
        <f t="shared" si="643"/>
        <v>#DIV/0!</v>
      </c>
      <c r="L1872" s="24">
        <f t="shared" si="652"/>
        <v>15.24</v>
      </c>
      <c r="M1872" s="604"/>
    </row>
    <row r="1873" spans="1:13" s="4" customFormat="1" outlineLevel="1" x14ac:dyDescent="0.25">
      <c r="A1873" s="590"/>
      <c r="B1873" s="399" t="s">
        <v>23</v>
      </c>
      <c r="C1873" s="399"/>
      <c r="D1873" s="24">
        <v>0</v>
      </c>
      <c r="E1873" s="24">
        <v>0</v>
      </c>
      <c r="F1873" s="24">
        <v>0</v>
      </c>
      <c r="G1873" s="97" t="e">
        <f t="shared" si="641"/>
        <v>#DIV/0!</v>
      </c>
      <c r="H1873" s="38">
        <v>0</v>
      </c>
      <c r="I1873" s="78" t="e">
        <f t="shared" si="671"/>
        <v>#DIV/0!</v>
      </c>
      <c r="J1873" s="78" t="e">
        <f t="shared" si="643"/>
        <v>#DIV/0!</v>
      </c>
      <c r="K1873" s="24">
        <f t="shared" si="674"/>
        <v>0</v>
      </c>
      <c r="L1873" s="24">
        <f t="shared" ref="L1873:L1936" si="675">E1873-H1873</f>
        <v>0</v>
      </c>
      <c r="M1873" s="604"/>
    </row>
    <row r="1874" spans="1:13" s="4" customFormat="1" ht="72.75" customHeight="1" outlineLevel="1" x14ac:dyDescent="0.25">
      <c r="A1874" s="651" t="s">
        <v>501</v>
      </c>
      <c r="B1874" s="52" t="s">
        <v>679</v>
      </c>
      <c r="C1874" s="52" t="s">
        <v>730</v>
      </c>
      <c r="D1874" s="55">
        <f>D1879</f>
        <v>1498.13</v>
      </c>
      <c r="E1874" s="55">
        <f>E1879</f>
        <v>2247.19</v>
      </c>
      <c r="F1874" s="55">
        <f>F1879</f>
        <v>1498.12</v>
      </c>
      <c r="G1874" s="95">
        <f t="shared" si="641"/>
        <v>0.66700000000000004</v>
      </c>
      <c r="H1874" s="55">
        <f>H1879</f>
        <v>749.06</v>
      </c>
      <c r="I1874" s="95">
        <f t="shared" si="671"/>
        <v>0.33300000000000002</v>
      </c>
      <c r="J1874" s="95">
        <f t="shared" si="643"/>
        <v>0.5</v>
      </c>
      <c r="K1874" s="55">
        <f>SUM(K1875:K1878)</f>
        <v>1498.12</v>
      </c>
      <c r="L1874" s="24">
        <f t="shared" si="675"/>
        <v>1498.13</v>
      </c>
      <c r="M1874" s="488"/>
    </row>
    <row r="1875" spans="1:13" s="4" customFormat="1" ht="18.75" customHeight="1" outlineLevel="1" x14ac:dyDescent="0.25">
      <c r="A1875" s="651"/>
      <c r="B1875" s="399" t="s">
        <v>22</v>
      </c>
      <c r="C1875" s="399"/>
      <c r="D1875" s="24">
        <f>D1880</f>
        <v>0</v>
      </c>
      <c r="E1875" s="24">
        <f t="shared" ref="E1875:F1875" si="676">E1880</f>
        <v>0</v>
      </c>
      <c r="F1875" s="24">
        <f t="shared" si="676"/>
        <v>0</v>
      </c>
      <c r="G1875" s="97" t="e">
        <f t="shared" si="641"/>
        <v>#DIV/0!</v>
      </c>
      <c r="H1875" s="24"/>
      <c r="I1875" s="78" t="e">
        <f t="shared" si="671"/>
        <v>#DIV/0!</v>
      </c>
      <c r="J1875" s="78" t="e">
        <f t="shared" si="643"/>
        <v>#DIV/0!</v>
      </c>
      <c r="K1875" s="24">
        <f t="shared" si="674"/>
        <v>0</v>
      </c>
      <c r="L1875" s="24">
        <f t="shared" si="675"/>
        <v>0</v>
      </c>
      <c r="M1875" s="488"/>
    </row>
    <row r="1876" spans="1:13" s="4" customFormat="1" ht="18.75" customHeight="1" outlineLevel="1" x14ac:dyDescent="0.25">
      <c r="A1876" s="651"/>
      <c r="B1876" s="399" t="s">
        <v>21</v>
      </c>
      <c r="C1876" s="399"/>
      <c r="D1876" s="24">
        <f t="shared" ref="D1876:F1878" si="677">D1881</f>
        <v>0</v>
      </c>
      <c r="E1876" s="24">
        <f t="shared" si="677"/>
        <v>749.06</v>
      </c>
      <c r="F1876" s="24">
        <f t="shared" si="677"/>
        <v>749.06</v>
      </c>
      <c r="G1876" s="99">
        <f t="shared" si="641"/>
        <v>1</v>
      </c>
      <c r="H1876" s="24">
        <f>H1881</f>
        <v>749.06</v>
      </c>
      <c r="I1876" s="99">
        <f t="shared" si="671"/>
        <v>1</v>
      </c>
      <c r="J1876" s="99">
        <f t="shared" si="643"/>
        <v>1</v>
      </c>
      <c r="K1876" s="24">
        <f t="shared" si="674"/>
        <v>749.06</v>
      </c>
      <c r="L1876" s="24">
        <f t="shared" si="675"/>
        <v>0</v>
      </c>
      <c r="M1876" s="488"/>
    </row>
    <row r="1877" spans="1:13" s="4" customFormat="1" ht="18.75" customHeight="1" outlineLevel="1" x14ac:dyDescent="0.25">
      <c r="A1877" s="651"/>
      <c r="B1877" s="399" t="s">
        <v>41</v>
      </c>
      <c r="C1877" s="399"/>
      <c r="D1877" s="24">
        <f t="shared" si="677"/>
        <v>1498.13</v>
      </c>
      <c r="E1877" s="24">
        <f t="shared" si="677"/>
        <v>1498.13</v>
      </c>
      <c r="F1877" s="24">
        <f t="shared" si="677"/>
        <v>749.06</v>
      </c>
      <c r="G1877" s="99">
        <f t="shared" si="641"/>
        <v>0.5</v>
      </c>
      <c r="H1877" s="24">
        <f>H1882</f>
        <v>749.06</v>
      </c>
      <c r="I1877" s="99">
        <f t="shared" si="671"/>
        <v>0.5</v>
      </c>
      <c r="J1877" s="99">
        <f t="shared" si="643"/>
        <v>1</v>
      </c>
      <c r="K1877" s="24">
        <f>K1882</f>
        <v>749.06</v>
      </c>
      <c r="L1877" s="24">
        <f t="shared" si="675"/>
        <v>749.07</v>
      </c>
      <c r="M1877" s="488"/>
    </row>
    <row r="1878" spans="1:13" s="4" customFormat="1" ht="18.75" customHeight="1" outlineLevel="1" x14ac:dyDescent="0.25">
      <c r="A1878" s="651"/>
      <c r="B1878" s="399" t="s">
        <v>23</v>
      </c>
      <c r="C1878" s="399"/>
      <c r="D1878" s="24">
        <f t="shared" si="677"/>
        <v>0</v>
      </c>
      <c r="E1878" s="24">
        <f t="shared" si="677"/>
        <v>0</v>
      </c>
      <c r="F1878" s="24">
        <f t="shared" si="677"/>
        <v>0</v>
      </c>
      <c r="G1878" s="97" t="e">
        <f t="shared" si="641"/>
        <v>#DIV/0!</v>
      </c>
      <c r="H1878" s="24"/>
      <c r="I1878" s="78" t="e">
        <f t="shared" si="671"/>
        <v>#DIV/0!</v>
      </c>
      <c r="J1878" s="78" t="e">
        <f t="shared" si="643"/>
        <v>#DIV/0!</v>
      </c>
      <c r="K1878" s="24">
        <f t="shared" si="674"/>
        <v>0</v>
      </c>
      <c r="L1878" s="24">
        <f t="shared" si="675"/>
        <v>0</v>
      </c>
      <c r="M1878" s="488"/>
    </row>
    <row r="1879" spans="1:13" s="4" customFormat="1" ht="93.75" outlineLevel="1" x14ac:dyDescent="0.25">
      <c r="A1879" s="590" t="s">
        <v>502</v>
      </c>
      <c r="B1879" s="34" t="s">
        <v>754</v>
      </c>
      <c r="C1879" s="34" t="s">
        <v>212</v>
      </c>
      <c r="D1879" s="50">
        <f>SUM(D1880:D1883)</f>
        <v>1498.13</v>
      </c>
      <c r="E1879" s="50">
        <f t="shared" ref="E1879:F1879" si="678">SUM(E1880:E1883)</f>
        <v>2247.19</v>
      </c>
      <c r="F1879" s="50">
        <f t="shared" si="678"/>
        <v>1498.12</v>
      </c>
      <c r="G1879" s="104">
        <f t="shared" si="641"/>
        <v>0.66700000000000004</v>
      </c>
      <c r="H1879" s="50">
        <f>H1882</f>
        <v>749.06</v>
      </c>
      <c r="I1879" s="104">
        <f t="shared" si="671"/>
        <v>0.33300000000000002</v>
      </c>
      <c r="J1879" s="104">
        <f t="shared" si="643"/>
        <v>0.5</v>
      </c>
      <c r="K1879" s="50">
        <f>SUM(K1880:K1883)</f>
        <v>1498.12</v>
      </c>
      <c r="L1879" s="24">
        <f t="shared" si="675"/>
        <v>1498.13</v>
      </c>
      <c r="M1879" s="604" t="s">
        <v>1433</v>
      </c>
    </row>
    <row r="1880" spans="1:13" s="4" customFormat="1" outlineLevel="1" x14ac:dyDescent="0.25">
      <c r="A1880" s="590"/>
      <c r="B1880" s="399" t="s">
        <v>22</v>
      </c>
      <c r="C1880" s="399"/>
      <c r="D1880" s="24"/>
      <c r="E1880" s="24"/>
      <c r="F1880" s="24"/>
      <c r="G1880" s="97" t="e">
        <f t="shared" si="641"/>
        <v>#DIV/0!</v>
      </c>
      <c r="H1880" s="24"/>
      <c r="I1880" s="78" t="e">
        <f t="shared" si="671"/>
        <v>#DIV/0!</v>
      </c>
      <c r="J1880" s="78" t="e">
        <f t="shared" si="643"/>
        <v>#DIV/0!</v>
      </c>
      <c r="K1880" s="24">
        <f t="shared" si="674"/>
        <v>0</v>
      </c>
      <c r="L1880" s="24">
        <f t="shared" si="675"/>
        <v>0</v>
      </c>
      <c r="M1880" s="604"/>
    </row>
    <row r="1881" spans="1:13" s="4" customFormat="1" outlineLevel="1" x14ac:dyDescent="0.25">
      <c r="A1881" s="590"/>
      <c r="B1881" s="399" t="s">
        <v>21</v>
      </c>
      <c r="C1881" s="399"/>
      <c r="D1881" s="24">
        <v>0</v>
      </c>
      <c r="E1881" s="24">
        <v>749.06</v>
      </c>
      <c r="F1881" s="24">
        <v>749.06</v>
      </c>
      <c r="G1881" s="99">
        <f t="shared" si="641"/>
        <v>1</v>
      </c>
      <c r="H1881" s="24">
        <v>749.06</v>
      </c>
      <c r="I1881" s="99">
        <f t="shared" si="671"/>
        <v>1</v>
      </c>
      <c r="J1881" s="99">
        <f t="shared" si="643"/>
        <v>1</v>
      </c>
      <c r="K1881" s="24">
        <f t="shared" si="674"/>
        <v>749.06</v>
      </c>
      <c r="L1881" s="24">
        <f t="shared" si="675"/>
        <v>0</v>
      </c>
      <c r="M1881" s="604"/>
    </row>
    <row r="1882" spans="1:13" s="4" customFormat="1" outlineLevel="1" x14ac:dyDescent="0.25">
      <c r="A1882" s="590"/>
      <c r="B1882" s="399" t="s">
        <v>41</v>
      </c>
      <c r="C1882" s="399"/>
      <c r="D1882" s="24">
        <v>1498.13</v>
      </c>
      <c r="E1882" s="24">
        <v>1498.13</v>
      </c>
      <c r="F1882" s="24">
        <v>749.06</v>
      </c>
      <c r="G1882" s="99">
        <f t="shared" si="641"/>
        <v>0.5</v>
      </c>
      <c r="H1882" s="24">
        <v>749.06</v>
      </c>
      <c r="I1882" s="99">
        <f t="shared" si="671"/>
        <v>0.5</v>
      </c>
      <c r="J1882" s="99">
        <f t="shared" si="643"/>
        <v>1</v>
      </c>
      <c r="K1882" s="24">
        <v>749.06</v>
      </c>
      <c r="L1882" s="24">
        <f t="shared" si="675"/>
        <v>749.07</v>
      </c>
      <c r="M1882" s="604"/>
    </row>
    <row r="1883" spans="1:13" s="4" customFormat="1" outlineLevel="1" x14ac:dyDescent="0.25">
      <c r="A1883" s="590"/>
      <c r="B1883" s="399" t="s">
        <v>23</v>
      </c>
      <c r="C1883" s="399"/>
      <c r="D1883" s="24">
        <v>0</v>
      </c>
      <c r="E1883" s="24">
        <v>0</v>
      </c>
      <c r="F1883" s="24">
        <v>0</v>
      </c>
      <c r="G1883" s="97" t="e">
        <f t="shared" si="641"/>
        <v>#DIV/0!</v>
      </c>
      <c r="H1883" s="24"/>
      <c r="I1883" s="78" t="e">
        <f t="shared" si="671"/>
        <v>#DIV/0!</v>
      </c>
      <c r="J1883" s="78" t="e">
        <f t="shared" si="643"/>
        <v>#DIV/0!</v>
      </c>
      <c r="K1883" s="24">
        <f t="shared" si="674"/>
        <v>0</v>
      </c>
      <c r="L1883" s="24">
        <f t="shared" si="675"/>
        <v>0</v>
      </c>
      <c r="M1883" s="604"/>
    </row>
    <row r="1884" spans="1:13" s="4" customFormat="1" ht="58.5" customHeight="1" outlineLevel="1" x14ac:dyDescent="0.25">
      <c r="A1884" s="578" t="s">
        <v>12</v>
      </c>
      <c r="B1884" s="127" t="s">
        <v>768</v>
      </c>
      <c r="C1884" s="31" t="s">
        <v>139</v>
      </c>
      <c r="D1884" s="29">
        <f>SUM(D1885:D1888)</f>
        <v>64549.01</v>
      </c>
      <c r="E1884" s="29">
        <f t="shared" ref="E1884:F1884" si="679">SUM(E1885:E1888)</f>
        <v>64849.01</v>
      </c>
      <c r="F1884" s="29">
        <f t="shared" si="679"/>
        <v>47342.54</v>
      </c>
      <c r="G1884" s="100">
        <f t="shared" ref="G1884:G2009" si="680">F1884/E1884</f>
        <v>0.73</v>
      </c>
      <c r="H1884" s="29">
        <f>SUM(H1885:H1888)</f>
        <v>47342.54</v>
      </c>
      <c r="I1884" s="100">
        <f t="shared" ref="I1884:I1947" si="681">H1884/E1884</f>
        <v>0.73</v>
      </c>
      <c r="J1884" s="100">
        <f t="shared" ref="J1884:J2004" si="682">H1884/F1884</f>
        <v>1</v>
      </c>
      <c r="K1884" s="29">
        <f>SUM(K1885:K1888)</f>
        <v>47342.54</v>
      </c>
      <c r="L1884" s="30">
        <f t="shared" si="675"/>
        <v>17506.47</v>
      </c>
      <c r="M1884" s="476"/>
    </row>
    <row r="1885" spans="1:13" s="4" customFormat="1" ht="18.75" customHeight="1" outlineLevel="1" x14ac:dyDescent="0.25">
      <c r="A1885" s="578"/>
      <c r="B1885" s="32" t="s">
        <v>22</v>
      </c>
      <c r="C1885" s="32"/>
      <c r="D1885" s="30">
        <f>D1890+D1990+D1995+D2000+D2005</f>
        <v>0</v>
      </c>
      <c r="E1885" s="30">
        <f t="shared" ref="E1885:K1885" si="683">E1890+E1990+E1995+E2000+E2005</f>
        <v>0</v>
      </c>
      <c r="F1885" s="30">
        <f t="shared" si="683"/>
        <v>0</v>
      </c>
      <c r="G1885" s="101" t="e">
        <f t="shared" si="680"/>
        <v>#DIV/0!</v>
      </c>
      <c r="H1885" s="30">
        <f t="shared" si="683"/>
        <v>0</v>
      </c>
      <c r="I1885" s="102" t="e">
        <f t="shared" si="681"/>
        <v>#DIV/0!</v>
      </c>
      <c r="J1885" s="102" t="e">
        <f t="shared" si="682"/>
        <v>#DIV/0!</v>
      </c>
      <c r="K1885" s="30">
        <f t="shared" si="683"/>
        <v>0</v>
      </c>
      <c r="L1885" s="30">
        <f t="shared" si="675"/>
        <v>0</v>
      </c>
      <c r="M1885" s="476"/>
    </row>
    <row r="1886" spans="1:13" s="4" customFormat="1" ht="18.75" customHeight="1" outlineLevel="1" x14ac:dyDescent="0.25">
      <c r="A1886" s="578"/>
      <c r="B1886" s="32" t="s">
        <v>21</v>
      </c>
      <c r="C1886" s="32"/>
      <c r="D1886" s="30">
        <f t="shared" ref="D1886:F1888" si="684">D1891+D1991+D1996+D2001+D2006</f>
        <v>0</v>
      </c>
      <c r="E1886" s="30">
        <f t="shared" si="684"/>
        <v>0</v>
      </c>
      <c r="F1886" s="30">
        <f t="shared" si="684"/>
        <v>0</v>
      </c>
      <c r="G1886" s="101" t="e">
        <f t="shared" si="680"/>
        <v>#DIV/0!</v>
      </c>
      <c r="H1886" s="30">
        <f t="shared" ref="H1886" si="685">H1891+H1991+H1996+H2001+H2006</f>
        <v>0</v>
      </c>
      <c r="I1886" s="102" t="e">
        <f t="shared" si="681"/>
        <v>#DIV/0!</v>
      </c>
      <c r="J1886" s="102" t="e">
        <f t="shared" si="682"/>
        <v>#DIV/0!</v>
      </c>
      <c r="K1886" s="30">
        <f t="shared" ref="K1886" si="686">K1891+K1991+K1996+K2001+K2006</f>
        <v>0</v>
      </c>
      <c r="L1886" s="30">
        <f t="shared" si="675"/>
        <v>0</v>
      </c>
      <c r="M1886" s="476"/>
    </row>
    <row r="1887" spans="1:13" s="4" customFormat="1" ht="18.75" customHeight="1" outlineLevel="1" x14ac:dyDescent="0.25">
      <c r="A1887" s="578"/>
      <c r="B1887" s="32" t="s">
        <v>41</v>
      </c>
      <c r="C1887" s="32"/>
      <c r="D1887" s="30">
        <f t="shared" si="684"/>
        <v>54549.01</v>
      </c>
      <c r="E1887" s="30">
        <f t="shared" si="684"/>
        <v>54549.01</v>
      </c>
      <c r="F1887" s="30">
        <f t="shared" si="684"/>
        <v>37042.54</v>
      </c>
      <c r="G1887" s="103">
        <f t="shared" si="680"/>
        <v>0.67900000000000005</v>
      </c>
      <c r="H1887" s="30">
        <f t="shared" ref="H1887" si="687">H1892+H1992+H1997+H2002+H2007</f>
        <v>37042.54</v>
      </c>
      <c r="I1887" s="103">
        <f t="shared" si="681"/>
        <v>0.67900000000000005</v>
      </c>
      <c r="J1887" s="103">
        <f t="shared" si="682"/>
        <v>1</v>
      </c>
      <c r="K1887" s="30">
        <f t="shared" ref="K1887" si="688">K1892+K1992+K1997+K2002+K2007</f>
        <v>37042.54</v>
      </c>
      <c r="L1887" s="30">
        <f t="shared" si="675"/>
        <v>17506.47</v>
      </c>
      <c r="M1887" s="476"/>
    </row>
    <row r="1888" spans="1:13" s="4" customFormat="1" ht="18.75" customHeight="1" outlineLevel="1" x14ac:dyDescent="0.25">
      <c r="A1888" s="578"/>
      <c r="B1888" s="32" t="s">
        <v>23</v>
      </c>
      <c r="C1888" s="32"/>
      <c r="D1888" s="30">
        <f t="shared" si="684"/>
        <v>10000</v>
      </c>
      <c r="E1888" s="30">
        <f t="shared" si="684"/>
        <v>10300</v>
      </c>
      <c r="F1888" s="30">
        <f t="shared" si="684"/>
        <v>10300</v>
      </c>
      <c r="G1888" s="103">
        <f t="shared" si="680"/>
        <v>1</v>
      </c>
      <c r="H1888" s="30">
        <f t="shared" ref="H1888" si="689">H1893+H1993+H1998+H2003+H2008</f>
        <v>10300</v>
      </c>
      <c r="I1888" s="103">
        <f t="shared" si="681"/>
        <v>1</v>
      </c>
      <c r="J1888" s="103">
        <f t="shared" si="682"/>
        <v>1</v>
      </c>
      <c r="K1888" s="30">
        <f t="shared" ref="K1888" si="690">K1893+K1993+K1998+K2003+K2008</f>
        <v>10300</v>
      </c>
      <c r="L1888" s="30">
        <f t="shared" si="675"/>
        <v>0</v>
      </c>
      <c r="M1888" s="476"/>
    </row>
    <row r="1889" spans="1:13" s="4" customFormat="1" ht="78" outlineLevel="1" x14ac:dyDescent="0.25">
      <c r="A1889" s="701" t="s">
        <v>248</v>
      </c>
      <c r="B1889" s="52" t="s">
        <v>626</v>
      </c>
      <c r="C1889" s="52" t="s">
        <v>730</v>
      </c>
      <c r="D1889" s="55">
        <f>SUM(D1890:D1893)</f>
        <v>39170.01</v>
      </c>
      <c r="E1889" s="55">
        <f>SUM(E1890:E1893)</f>
        <v>39170.01</v>
      </c>
      <c r="F1889" s="55">
        <f>SUM(F1890:F1893)</f>
        <v>35669.99</v>
      </c>
      <c r="G1889" s="91">
        <f t="shared" si="680"/>
        <v>0.91100000000000003</v>
      </c>
      <c r="H1889" s="54">
        <f>SUM(H1890:H1893)</f>
        <v>35669.99</v>
      </c>
      <c r="I1889" s="95">
        <f t="shared" si="681"/>
        <v>0.91100000000000003</v>
      </c>
      <c r="J1889" s="91">
        <f t="shared" si="682"/>
        <v>1</v>
      </c>
      <c r="K1889" s="55">
        <f>SUM(K1890:K1893)</f>
        <v>35669.99</v>
      </c>
      <c r="L1889" s="24">
        <f t="shared" si="675"/>
        <v>3500.02</v>
      </c>
      <c r="M1889" s="542"/>
    </row>
    <row r="1890" spans="1:13" s="4" customFormat="1" ht="18.75" customHeight="1" outlineLevel="1" x14ac:dyDescent="0.25">
      <c r="A1890" s="701"/>
      <c r="B1890" s="416" t="s">
        <v>22</v>
      </c>
      <c r="C1890" s="411"/>
      <c r="D1890" s="24">
        <f>D1895+D1945</f>
        <v>0</v>
      </c>
      <c r="E1890" s="24">
        <f t="shared" ref="E1890:K1893" si="691">E1895+E1945</f>
        <v>0</v>
      </c>
      <c r="F1890" s="24">
        <f t="shared" si="691"/>
        <v>0</v>
      </c>
      <c r="G1890" s="64" t="e">
        <f t="shared" si="680"/>
        <v>#DIV/0!</v>
      </c>
      <c r="H1890" s="24">
        <f t="shared" si="691"/>
        <v>0</v>
      </c>
      <c r="I1890" s="78" t="e">
        <f t="shared" si="681"/>
        <v>#DIV/0!</v>
      </c>
      <c r="J1890" s="64" t="e">
        <f t="shared" si="682"/>
        <v>#DIV/0!</v>
      </c>
      <c r="K1890" s="24">
        <f t="shared" si="691"/>
        <v>0</v>
      </c>
      <c r="L1890" s="24">
        <f t="shared" si="675"/>
        <v>0</v>
      </c>
      <c r="M1890" s="542"/>
    </row>
    <row r="1891" spans="1:13" s="4" customFormat="1" ht="18.75" customHeight="1" outlineLevel="1" x14ac:dyDescent="0.25">
      <c r="A1891" s="701"/>
      <c r="B1891" s="411" t="s">
        <v>188</v>
      </c>
      <c r="C1891" s="411"/>
      <c r="D1891" s="24">
        <f>D1896+D1946</f>
        <v>0</v>
      </c>
      <c r="E1891" s="24">
        <f t="shared" si="691"/>
        <v>0</v>
      </c>
      <c r="F1891" s="24">
        <f t="shared" si="691"/>
        <v>0</v>
      </c>
      <c r="G1891" s="64" t="e">
        <f t="shared" si="680"/>
        <v>#DIV/0!</v>
      </c>
      <c r="H1891" s="24">
        <f t="shared" si="691"/>
        <v>0</v>
      </c>
      <c r="I1891" s="78" t="e">
        <f t="shared" si="681"/>
        <v>#DIV/0!</v>
      </c>
      <c r="J1891" s="64" t="e">
        <f t="shared" si="682"/>
        <v>#DIV/0!</v>
      </c>
      <c r="K1891" s="24">
        <f t="shared" si="691"/>
        <v>0</v>
      </c>
      <c r="L1891" s="24">
        <f t="shared" si="675"/>
        <v>0</v>
      </c>
      <c r="M1891" s="542"/>
    </row>
    <row r="1892" spans="1:13" s="4" customFormat="1" ht="18.75" customHeight="1" outlineLevel="1" x14ac:dyDescent="0.25">
      <c r="A1892" s="701"/>
      <c r="B1892" s="411" t="s">
        <v>41</v>
      </c>
      <c r="C1892" s="411"/>
      <c r="D1892" s="24">
        <f>D1897+D1947</f>
        <v>39170.01</v>
      </c>
      <c r="E1892" s="24">
        <f t="shared" si="691"/>
        <v>39170.01</v>
      </c>
      <c r="F1892" s="24">
        <f t="shared" si="691"/>
        <v>35669.99</v>
      </c>
      <c r="G1892" s="60">
        <f t="shared" si="680"/>
        <v>0.91100000000000003</v>
      </c>
      <c r="H1892" s="24">
        <f t="shared" si="691"/>
        <v>35669.99</v>
      </c>
      <c r="I1892" s="99">
        <f t="shared" si="681"/>
        <v>0.91100000000000003</v>
      </c>
      <c r="J1892" s="60">
        <f t="shared" si="682"/>
        <v>1</v>
      </c>
      <c r="K1892" s="24">
        <f t="shared" si="691"/>
        <v>35669.99</v>
      </c>
      <c r="L1892" s="24">
        <f t="shared" si="675"/>
        <v>3500.02</v>
      </c>
      <c r="M1892" s="542"/>
    </row>
    <row r="1893" spans="1:13" s="4" customFormat="1" ht="18.75" customHeight="1" outlineLevel="1" x14ac:dyDescent="0.25">
      <c r="A1893" s="701"/>
      <c r="B1893" s="416" t="s">
        <v>23</v>
      </c>
      <c r="C1893" s="411"/>
      <c r="D1893" s="24">
        <f>D1898+D1948</f>
        <v>0</v>
      </c>
      <c r="E1893" s="24">
        <f t="shared" si="691"/>
        <v>0</v>
      </c>
      <c r="F1893" s="24">
        <f t="shared" si="691"/>
        <v>0</v>
      </c>
      <c r="G1893" s="64" t="e">
        <f t="shared" si="680"/>
        <v>#DIV/0!</v>
      </c>
      <c r="H1893" s="24">
        <f t="shared" si="691"/>
        <v>0</v>
      </c>
      <c r="I1893" s="78" t="e">
        <f t="shared" si="681"/>
        <v>#DIV/0!</v>
      </c>
      <c r="J1893" s="64" t="e">
        <f t="shared" si="682"/>
        <v>#DIV/0!</v>
      </c>
      <c r="K1893" s="24">
        <f t="shared" si="691"/>
        <v>0</v>
      </c>
      <c r="L1893" s="24">
        <f t="shared" si="675"/>
        <v>0</v>
      </c>
      <c r="M1893" s="542"/>
    </row>
    <row r="1894" spans="1:13" s="4" customFormat="1" ht="102.75" customHeight="1" outlineLevel="1" x14ac:dyDescent="0.25">
      <c r="A1894" s="612" t="s">
        <v>249</v>
      </c>
      <c r="B1894" s="34" t="s">
        <v>627</v>
      </c>
      <c r="C1894" s="34" t="s">
        <v>212</v>
      </c>
      <c r="D1894" s="50">
        <f>SUM(D1895:D1898)</f>
        <v>4692.47</v>
      </c>
      <c r="E1894" s="50">
        <f t="shared" ref="E1894:F1894" si="692">SUM(E1895:E1898)</f>
        <v>4692.47</v>
      </c>
      <c r="F1894" s="50">
        <f t="shared" si="692"/>
        <v>1192.45</v>
      </c>
      <c r="G1894" s="104">
        <f t="shared" si="680"/>
        <v>0.254</v>
      </c>
      <c r="H1894" s="50">
        <f>SUM(H1895:H1898)</f>
        <v>1192.45</v>
      </c>
      <c r="I1894" s="104">
        <f t="shared" si="681"/>
        <v>0.254</v>
      </c>
      <c r="J1894" s="104">
        <f t="shared" si="682"/>
        <v>1</v>
      </c>
      <c r="K1894" s="50">
        <f>SUM(K1895:K1898)</f>
        <v>1192.45</v>
      </c>
      <c r="L1894" s="24">
        <f t="shared" si="675"/>
        <v>3500.02</v>
      </c>
      <c r="M1894" s="584"/>
    </row>
    <row r="1895" spans="1:13" s="4" customFormat="1" outlineLevel="2" x14ac:dyDescent="0.25">
      <c r="A1895" s="612"/>
      <c r="B1895" s="411" t="s">
        <v>22</v>
      </c>
      <c r="C1895" s="34"/>
      <c r="D1895" s="50">
        <f>D1900+D1915+D1920+D1925+D1905+D1910+D1930+D1935+D1940</f>
        <v>0</v>
      </c>
      <c r="E1895" s="50">
        <f t="shared" ref="E1895:K1898" si="693">E1900+E1915+E1920+E1925+E1905+E1910+E1930+E1935+E1940</f>
        <v>0</v>
      </c>
      <c r="F1895" s="50">
        <f t="shared" si="693"/>
        <v>0</v>
      </c>
      <c r="G1895" s="78" t="e">
        <f t="shared" si="680"/>
        <v>#DIV/0!</v>
      </c>
      <c r="H1895" s="50">
        <f t="shared" si="693"/>
        <v>0</v>
      </c>
      <c r="I1895" s="78" t="e">
        <f t="shared" si="681"/>
        <v>#DIV/0!</v>
      </c>
      <c r="J1895" s="78" t="e">
        <f t="shared" si="682"/>
        <v>#DIV/0!</v>
      </c>
      <c r="K1895" s="50">
        <f t="shared" si="693"/>
        <v>0</v>
      </c>
      <c r="L1895" s="24">
        <f t="shared" si="675"/>
        <v>0</v>
      </c>
      <c r="M1895" s="584"/>
    </row>
    <row r="1896" spans="1:13" s="4" customFormat="1" outlineLevel="2" x14ac:dyDescent="0.25">
      <c r="A1896" s="612"/>
      <c r="B1896" s="411" t="s">
        <v>188</v>
      </c>
      <c r="C1896" s="34"/>
      <c r="D1896" s="50">
        <f t="shared" ref="D1896:F1898" si="694">D1901+D1916+D1921+D1926+D1906+D1911+D1931+D1936+D1941</f>
        <v>0</v>
      </c>
      <c r="E1896" s="50">
        <f t="shared" si="694"/>
        <v>0</v>
      </c>
      <c r="F1896" s="50">
        <f t="shared" si="694"/>
        <v>0</v>
      </c>
      <c r="G1896" s="78" t="e">
        <f t="shared" si="680"/>
        <v>#DIV/0!</v>
      </c>
      <c r="H1896" s="50">
        <f t="shared" si="693"/>
        <v>0</v>
      </c>
      <c r="I1896" s="78" t="e">
        <f t="shared" si="681"/>
        <v>#DIV/0!</v>
      </c>
      <c r="J1896" s="78" t="e">
        <f t="shared" si="682"/>
        <v>#DIV/0!</v>
      </c>
      <c r="K1896" s="50">
        <f t="shared" si="693"/>
        <v>0</v>
      </c>
      <c r="L1896" s="24">
        <f t="shared" si="675"/>
        <v>0</v>
      </c>
      <c r="M1896" s="584"/>
    </row>
    <row r="1897" spans="1:13" s="4" customFormat="1" outlineLevel="2" x14ac:dyDescent="0.25">
      <c r="A1897" s="612"/>
      <c r="B1897" s="411" t="s">
        <v>41</v>
      </c>
      <c r="C1897" s="34"/>
      <c r="D1897" s="50">
        <f t="shared" si="694"/>
        <v>4692.47</v>
      </c>
      <c r="E1897" s="50">
        <f t="shared" si="694"/>
        <v>4692.47</v>
      </c>
      <c r="F1897" s="50">
        <f t="shared" si="694"/>
        <v>1192.45</v>
      </c>
      <c r="G1897" s="99">
        <f t="shared" si="680"/>
        <v>0.254</v>
      </c>
      <c r="H1897" s="50">
        <f t="shared" si="693"/>
        <v>1192.45</v>
      </c>
      <c r="I1897" s="99">
        <f t="shared" si="681"/>
        <v>0.254</v>
      </c>
      <c r="J1897" s="99">
        <f t="shared" si="682"/>
        <v>1</v>
      </c>
      <c r="K1897" s="50">
        <f t="shared" si="693"/>
        <v>1192.45</v>
      </c>
      <c r="L1897" s="24">
        <f t="shared" si="675"/>
        <v>3500.02</v>
      </c>
      <c r="M1897" s="584"/>
    </row>
    <row r="1898" spans="1:13" s="4" customFormat="1" outlineLevel="2" x14ac:dyDescent="0.25">
      <c r="A1898" s="612"/>
      <c r="B1898" s="411" t="s">
        <v>23</v>
      </c>
      <c r="C1898" s="34"/>
      <c r="D1898" s="50">
        <f t="shared" si="694"/>
        <v>0</v>
      </c>
      <c r="E1898" s="50">
        <f t="shared" si="694"/>
        <v>0</v>
      </c>
      <c r="F1898" s="50">
        <f t="shared" si="694"/>
        <v>0</v>
      </c>
      <c r="G1898" s="97" t="e">
        <f t="shared" si="680"/>
        <v>#DIV/0!</v>
      </c>
      <c r="H1898" s="50">
        <f t="shared" si="693"/>
        <v>0</v>
      </c>
      <c r="I1898" s="78" t="e">
        <f t="shared" si="681"/>
        <v>#DIV/0!</v>
      </c>
      <c r="J1898" s="78" t="e">
        <f t="shared" si="682"/>
        <v>#DIV/0!</v>
      </c>
      <c r="K1898" s="50">
        <f t="shared" si="693"/>
        <v>0</v>
      </c>
      <c r="L1898" s="24">
        <f t="shared" si="675"/>
        <v>0</v>
      </c>
      <c r="M1898" s="584"/>
    </row>
    <row r="1899" spans="1:13" s="4" customFormat="1" ht="37.5" outlineLevel="2" x14ac:dyDescent="0.25">
      <c r="A1899" s="612" t="s">
        <v>250</v>
      </c>
      <c r="B1899" s="34" t="s">
        <v>826</v>
      </c>
      <c r="C1899" s="34" t="s">
        <v>731</v>
      </c>
      <c r="D1899" s="50">
        <f>SUM(D1900:D1903)</f>
        <v>367.02</v>
      </c>
      <c r="E1899" s="50">
        <f t="shared" ref="E1899:F1899" si="695">SUM(E1900:E1903)</f>
        <v>367.02</v>
      </c>
      <c r="F1899" s="50">
        <f t="shared" si="695"/>
        <v>9.5</v>
      </c>
      <c r="G1899" s="104">
        <f t="shared" si="680"/>
        <v>2.5999999999999999E-2</v>
      </c>
      <c r="H1899" s="281">
        <f>SUM(H1900:H1903)</f>
        <v>9.5</v>
      </c>
      <c r="I1899" s="104">
        <f t="shared" si="681"/>
        <v>2.5999999999999999E-2</v>
      </c>
      <c r="J1899" s="104">
        <f t="shared" si="682"/>
        <v>1</v>
      </c>
      <c r="K1899" s="50">
        <f>SUM(K1900:K1903)</f>
        <v>9.5</v>
      </c>
      <c r="L1899" s="24">
        <f t="shared" si="675"/>
        <v>357.52</v>
      </c>
      <c r="M1899" s="515" t="s">
        <v>1250</v>
      </c>
    </row>
    <row r="1900" spans="1:13" s="4" customFormat="1" ht="18.75" customHeight="1" outlineLevel="2" x14ac:dyDescent="0.25">
      <c r="A1900" s="612"/>
      <c r="B1900" s="411" t="s">
        <v>22</v>
      </c>
      <c r="C1900" s="411"/>
      <c r="D1900" s="24"/>
      <c r="E1900" s="24"/>
      <c r="F1900" s="258"/>
      <c r="G1900" s="78" t="e">
        <f t="shared" si="680"/>
        <v>#DIV/0!</v>
      </c>
      <c r="H1900" s="283"/>
      <c r="I1900" s="78" t="e">
        <f t="shared" si="681"/>
        <v>#DIV/0!</v>
      </c>
      <c r="J1900" s="78" t="e">
        <f t="shared" si="682"/>
        <v>#DIV/0!</v>
      </c>
      <c r="K1900" s="33">
        <f t="shared" ref="K1900:K1963" si="696">E1900</f>
        <v>0</v>
      </c>
      <c r="L1900" s="24">
        <f t="shared" si="675"/>
        <v>0</v>
      </c>
      <c r="M1900" s="515"/>
    </row>
    <row r="1901" spans="1:13" s="4" customFormat="1" ht="18.75" customHeight="1" outlineLevel="2" x14ac:dyDescent="0.25">
      <c r="A1901" s="612"/>
      <c r="B1901" s="411" t="s">
        <v>188</v>
      </c>
      <c r="C1901" s="411"/>
      <c r="D1901" s="24">
        <v>0</v>
      </c>
      <c r="E1901" s="24">
        <v>0</v>
      </c>
      <c r="F1901" s="258"/>
      <c r="G1901" s="78" t="e">
        <f t="shared" si="680"/>
        <v>#DIV/0!</v>
      </c>
      <c r="H1901" s="283"/>
      <c r="I1901" s="78" t="e">
        <f t="shared" si="681"/>
        <v>#DIV/0!</v>
      </c>
      <c r="J1901" s="78" t="e">
        <f t="shared" si="682"/>
        <v>#DIV/0!</v>
      </c>
      <c r="K1901" s="33">
        <f t="shared" si="696"/>
        <v>0</v>
      </c>
      <c r="L1901" s="24">
        <f t="shared" si="675"/>
        <v>0</v>
      </c>
      <c r="M1901" s="515"/>
    </row>
    <row r="1902" spans="1:13" s="4" customFormat="1" ht="18.75" customHeight="1" outlineLevel="2" x14ac:dyDescent="0.25">
      <c r="A1902" s="612"/>
      <c r="B1902" s="411" t="s">
        <v>41</v>
      </c>
      <c r="C1902" s="411"/>
      <c r="D1902" s="24">
        <v>367.02</v>
      </c>
      <c r="E1902" s="24">
        <v>367.02</v>
      </c>
      <c r="F1902" s="258">
        <v>9.5</v>
      </c>
      <c r="G1902" s="99">
        <f t="shared" si="680"/>
        <v>2.5999999999999999E-2</v>
      </c>
      <c r="H1902" s="258">
        <v>9.5</v>
      </c>
      <c r="I1902" s="99">
        <f t="shared" si="681"/>
        <v>2.5999999999999999E-2</v>
      </c>
      <c r="J1902" s="99">
        <f t="shared" si="682"/>
        <v>1</v>
      </c>
      <c r="K1902" s="24">
        <v>9.5</v>
      </c>
      <c r="L1902" s="24">
        <f t="shared" si="675"/>
        <v>357.52</v>
      </c>
      <c r="M1902" s="515"/>
    </row>
    <row r="1903" spans="1:13" s="4" customFormat="1" ht="18.75" customHeight="1" outlineLevel="2" x14ac:dyDescent="0.25">
      <c r="A1903" s="612"/>
      <c r="B1903" s="411" t="s">
        <v>23</v>
      </c>
      <c r="C1903" s="411"/>
      <c r="D1903" s="24"/>
      <c r="E1903" s="24"/>
      <c r="F1903" s="258"/>
      <c r="G1903" s="97" t="e">
        <f t="shared" si="680"/>
        <v>#DIV/0!</v>
      </c>
      <c r="H1903" s="283"/>
      <c r="I1903" s="78" t="e">
        <f t="shared" si="681"/>
        <v>#DIV/0!</v>
      </c>
      <c r="J1903" s="78" t="e">
        <f t="shared" si="682"/>
        <v>#DIV/0!</v>
      </c>
      <c r="K1903" s="33">
        <f t="shared" si="696"/>
        <v>0</v>
      </c>
      <c r="L1903" s="24">
        <f t="shared" si="675"/>
        <v>0</v>
      </c>
      <c r="M1903" s="515"/>
    </row>
    <row r="1904" spans="1:13" s="4" customFormat="1" ht="37.5" outlineLevel="2" x14ac:dyDescent="0.25">
      <c r="A1904" s="612" t="s">
        <v>251</v>
      </c>
      <c r="B1904" s="34" t="s">
        <v>240</v>
      </c>
      <c r="C1904" s="34" t="s">
        <v>731</v>
      </c>
      <c r="D1904" s="50">
        <f>SUM(D1905:D1908)</f>
        <v>598.48</v>
      </c>
      <c r="E1904" s="50">
        <f t="shared" ref="E1904:F1904" si="697">SUM(E1905:E1908)</f>
        <v>598.48</v>
      </c>
      <c r="F1904" s="50">
        <f t="shared" si="697"/>
        <v>5</v>
      </c>
      <c r="G1904" s="104">
        <f t="shared" si="680"/>
        <v>8.0000000000000002E-3</v>
      </c>
      <c r="H1904" s="281">
        <f>SUM(H1905:H1908)</f>
        <v>5</v>
      </c>
      <c r="I1904" s="99">
        <f t="shared" si="681"/>
        <v>8.0000000000000002E-3</v>
      </c>
      <c r="J1904" s="104">
        <f t="shared" si="682"/>
        <v>1</v>
      </c>
      <c r="K1904" s="50">
        <f>SUM(K1905:K1908)</f>
        <v>5</v>
      </c>
      <c r="L1904" s="24">
        <f t="shared" si="675"/>
        <v>593.48</v>
      </c>
      <c r="M1904" s="515" t="s">
        <v>1247</v>
      </c>
    </row>
    <row r="1905" spans="1:13" s="4" customFormat="1" outlineLevel="2" x14ac:dyDescent="0.25">
      <c r="A1905" s="612"/>
      <c r="B1905" s="411" t="s">
        <v>22</v>
      </c>
      <c r="C1905" s="411"/>
      <c r="D1905" s="24"/>
      <c r="E1905" s="24"/>
      <c r="F1905" s="258"/>
      <c r="G1905" s="78" t="e">
        <f t="shared" si="680"/>
        <v>#DIV/0!</v>
      </c>
      <c r="H1905" s="283"/>
      <c r="I1905" s="78" t="e">
        <f t="shared" si="681"/>
        <v>#DIV/0!</v>
      </c>
      <c r="J1905" s="78" t="e">
        <f t="shared" si="682"/>
        <v>#DIV/0!</v>
      </c>
      <c r="K1905" s="33">
        <f t="shared" si="696"/>
        <v>0</v>
      </c>
      <c r="L1905" s="24">
        <f t="shared" si="675"/>
        <v>0</v>
      </c>
      <c r="M1905" s="515"/>
    </row>
    <row r="1906" spans="1:13" s="4" customFormat="1" outlineLevel="2" x14ac:dyDescent="0.25">
      <c r="A1906" s="612"/>
      <c r="B1906" s="411" t="s">
        <v>188</v>
      </c>
      <c r="C1906" s="411"/>
      <c r="D1906" s="24">
        <v>0</v>
      </c>
      <c r="E1906" s="24">
        <v>0</v>
      </c>
      <c r="F1906" s="258"/>
      <c r="G1906" s="78" t="e">
        <f t="shared" si="680"/>
        <v>#DIV/0!</v>
      </c>
      <c r="H1906" s="283"/>
      <c r="I1906" s="78" t="e">
        <f t="shared" si="681"/>
        <v>#DIV/0!</v>
      </c>
      <c r="J1906" s="78" t="e">
        <f t="shared" si="682"/>
        <v>#DIV/0!</v>
      </c>
      <c r="K1906" s="33">
        <f t="shared" si="696"/>
        <v>0</v>
      </c>
      <c r="L1906" s="24">
        <f t="shared" si="675"/>
        <v>0</v>
      </c>
      <c r="M1906" s="515"/>
    </row>
    <row r="1907" spans="1:13" s="4" customFormat="1" outlineLevel="2" x14ac:dyDescent="0.25">
      <c r="A1907" s="612"/>
      <c r="B1907" s="411" t="s">
        <v>41</v>
      </c>
      <c r="C1907" s="411"/>
      <c r="D1907" s="24">
        <v>598.48</v>
      </c>
      <c r="E1907" s="24">
        <v>598.48</v>
      </c>
      <c r="F1907" s="258">
        <v>5</v>
      </c>
      <c r="G1907" s="99">
        <f t="shared" si="680"/>
        <v>8.0000000000000002E-3</v>
      </c>
      <c r="H1907" s="258">
        <v>5</v>
      </c>
      <c r="I1907" s="99">
        <f t="shared" si="681"/>
        <v>8.0000000000000002E-3</v>
      </c>
      <c r="J1907" s="99">
        <f t="shared" si="682"/>
        <v>1</v>
      </c>
      <c r="K1907" s="24">
        <v>5</v>
      </c>
      <c r="L1907" s="24">
        <f t="shared" si="675"/>
        <v>593.48</v>
      </c>
      <c r="M1907" s="515"/>
    </row>
    <row r="1908" spans="1:13" s="4" customFormat="1" outlineLevel="2" x14ac:dyDescent="0.25">
      <c r="A1908" s="612"/>
      <c r="B1908" s="411" t="s">
        <v>23</v>
      </c>
      <c r="C1908" s="411"/>
      <c r="D1908" s="24"/>
      <c r="E1908" s="24"/>
      <c r="F1908" s="258"/>
      <c r="G1908" s="97" t="e">
        <f t="shared" si="680"/>
        <v>#DIV/0!</v>
      </c>
      <c r="H1908" s="283"/>
      <c r="I1908" s="78" t="e">
        <f t="shared" si="681"/>
        <v>#DIV/0!</v>
      </c>
      <c r="J1908" s="78" t="e">
        <f t="shared" si="682"/>
        <v>#DIV/0!</v>
      </c>
      <c r="K1908" s="33">
        <f t="shared" si="696"/>
        <v>0</v>
      </c>
      <c r="L1908" s="24">
        <f t="shared" si="675"/>
        <v>0</v>
      </c>
      <c r="M1908" s="515"/>
    </row>
    <row r="1909" spans="1:13" s="4" customFormat="1" ht="37.5" outlineLevel="2" x14ac:dyDescent="0.25">
      <c r="A1909" s="612" t="s">
        <v>252</v>
      </c>
      <c r="B1909" s="34" t="s">
        <v>241</v>
      </c>
      <c r="C1909" s="34" t="s">
        <v>731</v>
      </c>
      <c r="D1909" s="50">
        <f>SUM(D1910:D1913)</f>
        <v>576.59</v>
      </c>
      <c r="E1909" s="50">
        <f t="shared" ref="E1909:F1909" si="698">SUM(E1910:E1913)</f>
        <v>576.59</v>
      </c>
      <c r="F1909" s="50">
        <f t="shared" si="698"/>
        <v>1.2</v>
      </c>
      <c r="G1909" s="104">
        <f t="shared" si="680"/>
        <v>2E-3</v>
      </c>
      <c r="H1909" s="281">
        <f>SUM(H1910:H1913)</f>
        <v>1.2</v>
      </c>
      <c r="I1909" s="99">
        <f t="shared" si="681"/>
        <v>2E-3</v>
      </c>
      <c r="J1909" s="104">
        <f t="shared" si="682"/>
        <v>1</v>
      </c>
      <c r="K1909" s="50">
        <f>SUM(K1910:K1913)</f>
        <v>1.2</v>
      </c>
      <c r="L1909" s="24">
        <f t="shared" si="675"/>
        <v>575.39</v>
      </c>
      <c r="M1909" s="515" t="s">
        <v>1248</v>
      </c>
    </row>
    <row r="1910" spans="1:13" s="4" customFormat="1" outlineLevel="2" x14ac:dyDescent="0.25">
      <c r="A1910" s="612"/>
      <c r="B1910" s="411" t="s">
        <v>22</v>
      </c>
      <c r="C1910" s="411"/>
      <c r="D1910" s="24"/>
      <c r="E1910" s="24"/>
      <c r="F1910" s="258"/>
      <c r="G1910" s="78" t="e">
        <f t="shared" si="680"/>
        <v>#DIV/0!</v>
      </c>
      <c r="H1910" s="283"/>
      <c r="I1910" s="78" t="e">
        <f t="shared" si="681"/>
        <v>#DIV/0!</v>
      </c>
      <c r="J1910" s="78" t="e">
        <f t="shared" si="682"/>
        <v>#DIV/0!</v>
      </c>
      <c r="K1910" s="33">
        <f t="shared" si="696"/>
        <v>0</v>
      </c>
      <c r="L1910" s="24">
        <f t="shared" si="675"/>
        <v>0</v>
      </c>
      <c r="M1910" s="515"/>
    </row>
    <row r="1911" spans="1:13" s="4" customFormat="1" outlineLevel="2" x14ac:dyDescent="0.25">
      <c r="A1911" s="612"/>
      <c r="B1911" s="411" t="s">
        <v>188</v>
      </c>
      <c r="C1911" s="411"/>
      <c r="D1911" s="24">
        <v>0</v>
      </c>
      <c r="E1911" s="24">
        <v>0</v>
      </c>
      <c r="F1911" s="258"/>
      <c r="G1911" s="78" t="e">
        <f t="shared" si="680"/>
        <v>#DIV/0!</v>
      </c>
      <c r="H1911" s="283"/>
      <c r="I1911" s="78" t="e">
        <f t="shared" si="681"/>
        <v>#DIV/0!</v>
      </c>
      <c r="J1911" s="78" t="e">
        <f t="shared" si="682"/>
        <v>#DIV/0!</v>
      </c>
      <c r="K1911" s="33">
        <f t="shared" si="696"/>
        <v>0</v>
      </c>
      <c r="L1911" s="24">
        <f t="shared" si="675"/>
        <v>0</v>
      </c>
      <c r="M1911" s="515"/>
    </row>
    <row r="1912" spans="1:13" s="4" customFormat="1" outlineLevel="2" x14ac:dyDescent="0.25">
      <c r="A1912" s="612"/>
      <c r="B1912" s="411" t="s">
        <v>41</v>
      </c>
      <c r="C1912" s="411"/>
      <c r="D1912" s="24">
        <v>576.59</v>
      </c>
      <c r="E1912" s="24">
        <v>576.59</v>
      </c>
      <c r="F1912" s="258">
        <v>1.2</v>
      </c>
      <c r="G1912" s="99">
        <f t="shared" si="680"/>
        <v>2E-3</v>
      </c>
      <c r="H1912" s="258">
        <v>1.2</v>
      </c>
      <c r="I1912" s="99">
        <f t="shared" si="681"/>
        <v>2E-3</v>
      </c>
      <c r="J1912" s="99">
        <f t="shared" si="682"/>
        <v>1</v>
      </c>
      <c r="K1912" s="24">
        <v>1.2</v>
      </c>
      <c r="L1912" s="24">
        <f t="shared" si="675"/>
        <v>575.39</v>
      </c>
      <c r="M1912" s="515"/>
    </row>
    <row r="1913" spans="1:13" s="4" customFormat="1" outlineLevel="2" x14ac:dyDescent="0.25">
      <c r="A1913" s="612"/>
      <c r="B1913" s="411" t="s">
        <v>23</v>
      </c>
      <c r="C1913" s="411"/>
      <c r="D1913" s="24"/>
      <c r="E1913" s="24"/>
      <c r="F1913" s="258"/>
      <c r="G1913" s="78" t="e">
        <f t="shared" si="680"/>
        <v>#DIV/0!</v>
      </c>
      <c r="H1913" s="283"/>
      <c r="I1913" s="78" t="e">
        <f t="shared" si="681"/>
        <v>#DIV/0!</v>
      </c>
      <c r="J1913" s="78" t="e">
        <f t="shared" si="682"/>
        <v>#DIV/0!</v>
      </c>
      <c r="K1913" s="33">
        <f t="shared" si="696"/>
        <v>0</v>
      </c>
      <c r="L1913" s="24">
        <f t="shared" si="675"/>
        <v>0</v>
      </c>
      <c r="M1913" s="515"/>
    </row>
    <row r="1914" spans="1:13" s="4" customFormat="1" ht="37.5" outlineLevel="2" x14ac:dyDescent="0.25">
      <c r="A1914" s="612" t="s">
        <v>253</v>
      </c>
      <c r="B1914" s="34" t="s">
        <v>242</v>
      </c>
      <c r="C1914" s="34" t="s">
        <v>731</v>
      </c>
      <c r="D1914" s="50">
        <f>D1917</f>
        <v>597.26</v>
      </c>
      <c r="E1914" s="50">
        <f>E1917</f>
        <v>597.26</v>
      </c>
      <c r="F1914" s="410"/>
      <c r="G1914" s="96">
        <f t="shared" si="680"/>
        <v>0</v>
      </c>
      <c r="H1914" s="410"/>
      <c r="I1914" s="99">
        <f t="shared" si="681"/>
        <v>0</v>
      </c>
      <c r="J1914" s="78" t="e">
        <f t="shared" si="682"/>
        <v>#DIV/0!</v>
      </c>
      <c r="K1914" s="24">
        <f>SUM(K1915:K1918)</f>
        <v>0</v>
      </c>
      <c r="L1914" s="24">
        <f t="shared" si="675"/>
        <v>597.26</v>
      </c>
      <c r="M1914" s="515" t="s">
        <v>1249</v>
      </c>
    </row>
    <row r="1915" spans="1:13" s="4" customFormat="1" outlineLevel="2" x14ac:dyDescent="0.25">
      <c r="A1915" s="612"/>
      <c r="B1915" s="411" t="s">
        <v>22</v>
      </c>
      <c r="C1915" s="411"/>
      <c r="D1915" s="24"/>
      <c r="E1915" s="24"/>
      <c r="F1915" s="410"/>
      <c r="G1915" s="97" t="e">
        <f t="shared" si="680"/>
        <v>#DIV/0!</v>
      </c>
      <c r="H1915" s="231"/>
      <c r="I1915" s="78" t="e">
        <f t="shared" si="681"/>
        <v>#DIV/0!</v>
      </c>
      <c r="J1915" s="78" t="e">
        <f t="shared" si="682"/>
        <v>#DIV/0!</v>
      </c>
      <c r="K1915" s="33">
        <f t="shared" si="696"/>
        <v>0</v>
      </c>
      <c r="L1915" s="24">
        <f t="shared" si="675"/>
        <v>0</v>
      </c>
      <c r="M1915" s="515"/>
    </row>
    <row r="1916" spans="1:13" s="4" customFormat="1" outlineLevel="2" x14ac:dyDescent="0.25">
      <c r="A1916" s="612"/>
      <c r="B1916" s="411" t="s">
        <v>188</v>
      </c>
      <c r="C1916" s="411"/>
      <c r="D1916" s="24">
        <v>0</v>
      </c>
      <c r="E1916" s="24">
        <v>0</v>
      </c>
      <c r="F1916" s="410"/>
      <c r="G1916" s="97" t="e">
        <f t="shared" si="680"/>
        <v>#DIV/0!</v>
      </c>
      <c r="H1916" s="231"/>
      <c r="I1916" s="78" t="e">
        <f t="shared" si="681"/>
        <v>#DIV/0!</v>
      </c>
      <c r="J1916" s="78" t="e">
        <f t="shared" si="682"/>
        <v>#DIV/0!</v>
      </c>
      <c r="K1916" s="33">
        <f t="shared" si="696"/>
        <v>0</v>
      </c>
      <c r="L1916" s="24">
        <f t="shared" si="675"/>
        <v>0</v>
      </c>
      <c r="M1916" s="515"/>
    </row>
    <row r="1917" spans="1:13" s="4" customFormat="1" outlineLevel="2" x14ac:dyDescent="0.25">
      <c r="A1917" s="612"/>
      <c r="B1917" s="411" t="s">
        <v>41</v>
      </c>
      <c r="C1917" s="411"/>
      <c r="D1917" s="24">
        <v>597.26</v>
      </c>
      <c r="E1917" s="24">
        <v>597.26</v>
      </c>
      <c r="F1917" s="410"/>
      <c r="G1917" s="97">
        <f t="shared" si="680"/>
        <v>0</v>
      </c>
      <c r="H1917" s="231"/>
      <c r="I1917" s="78">
        <f t="shared" si="681"/>
        <v>0</v>
      </c>
      <c r="J1917" s="78" t="e">
        <f t="shared" si="682"/>
        <v>#DIV/0!</v>
      </c>
      <c r="K1917" s="24">
        <v>0</v>
      </c>
      <c r="L1917" s="24">
        <f t="shared" si="675"/>
        <v>597.26</v>
      </c>
      <c r="M1917" s="515"/>
    </row>
    <row r="1918" spans="1:13" s="4" customFormat="1" outlineLevel="2" x14ac:dyDescent="0.25">
      <c r="A1918" s="612"/>
      <c r="B1918" s="411" t="s">
        <v>23</v>
      </c>
      <c r="C1918" s="411"/>
      <c r="D1918" s="24"/>
      <c r="E1918" s="24"/>
      <c r="F1918" s="410"/>
      <c r="G1918" s="97" t="e">
        <f t="shared" si="680"/>
        <v>#DIV/0!</v>
      </c>
      <c r="H1918" s="231"/>
      <c r="I1918" s="78" t="e">
        <f t="shared" si="681"/>
        <v>#DIV/0!</v>
      </c>
      <c r="J1918" s="78" t="e">
        <f t="shared" si="682"/>
        <v>#DIV/0!</v>
      </c>
      <c r="K1918" s="24">
        <f t="shared" si="696"/>
        <v>0</v>
      </c>
      <c r="L1918" s="24">
        <f t="shared" si="675"/>
        <v>0</v>
      </c>
      <c r="M1918" s="515"/>
    </row>
    <row r="1919" spans="1:13" s="4" customFormat="1" ht="37.5" outlineLevel="2" x14ac:dyDescent="0.25">
      <c r="A1919" s="612" t="s">
        <v>254</v>
      </c>
      <c r="B1919" s="34" t="s">
        <v>243</v>
      </c>
      <c r="C1919" s="34" t="s">
        <v>731</v>
      </c>
      <c r="D1919" s="50">
        <f>D1922</f>
        <v>514.41999999999996</v>
      </c>
      <c r="E1919" s="50">
        <f>E1922</f>
        <v>514.41999999999996</v>
      </c>
      <c r="F1919" s="410"/>
      <c r="G1919" s="96">
        <f t="shared" si="680"/>
        <v>0</v>
      </c>
      <c r="H1919" s="410"/>
      <c r="I1919" s="99">
        <f t="shared" si="681"/>
        <v>0</v>
      </c>
      <c r="J1919" s="78" t="e">
        <f t="shared" si="682"/>
        <v>#DIV/0!</v>
      </c>
      <c r="K1919" s="24">
        <f>SUM(K1920:K1923)</f>
        <v>0</v>
      </c>
      <c r="L1919" s="24">
        <f t="shared" si="675"/>
        <v>514.41999999999996</v>
      </c>
      <c r="M1919" s="515" t="s">
        <v>1246</v>
      </c>
    </row>
    <row r="1920" spans="1:13" s="4" customFormat="1" outlineLevel="2" x14ac:dyDescent="0.25">
      <c r="A1920" s="612"/>
      <c r="B1920" s="411" t="s">
        <v>22</v>
      </c>
      <c r="C1920" s="411"/>
      <c r="D1920" s="50"/>
      <c r="E1920" s="50"/>
      <c r="F1920" s="410"/>
      <c r="G1920" s="97" t="e">
        <f t="shared" si="680"/>
        <v>#DIV/0!</v>
      </c>
      <c r="H1920" s="231"/>
      <c r="I1920" s="78" t="e">
        <f t="shared" si="681"/>
        <v>#DIV/0!</v>
      </c>
      <c r="J1920" s="78" t="e">
        <f t="shared" si="682"/>
        <v>#DIV/0!</v>
      </c>
      <c r="K1920" s="24">
        <f t="shared" si="696"/>
        <v>0</v>
      </c>
      <c r="L1920" s="24">
        <f t="shared" si="675"/>
        <v>0</v>
      </c>
      <c r="M1920" s="515"/>
    </row>
    <row r="1921" spans="1:13" s="4" customFormat="1" outlineLevel="2" x14ac:dyDescent="0.25">
      <c r="A1921" s="612"/>
      <c r="B1921" s="411" t="s">
        <v>188</v>
      </c>
      <c r="C1921" s="411"/>
      <c r="D1921" s="24">
        <v>0</v>
      </c>
      <c r="E1921" s="24">
        <v>0</v>
      </c>
      <c r="F1921" s="410"/>
      <c r="G1921" s="97" t="e">
        <f t="shared" si="680"/>
        <v>#DIV/0!</v>
      </c>
      <c r="H1921" s="231"/>
      <c r="I1921" s="78" t="e">
        <f t="shared" si="681"/>
        <v>#DIV/0!</v>
      </c>
      <c r="J1921" s="78" t="e">
        <f t="shared" si="682"/>
        <v>#DIV/0!</v>
      </c>
      <c r="K1921" s="24">
        <f t="shared" si="696"/>
        <v>0</v>
      </c>
      <c r="L1921" s="24">
        <f t="shared" si="675"/>
        <v>0</v>
      </c>
      <c r="M1921" s="515"/>
    </row>
    <row r="1922" spans="1:13" s="4" customFormat="1" outlineLevel="2" x14ac:dyDescent="0.25">
      <c r="A1922" s="612"/>
      <c r="B1922" s="411" t="s">
        <v>41</v>
      </c>
      <c r="C1922" s="411"/>
      <c r="D1922" s="24">
        <v>514.41999999999996</v>
      </c>
      <c r="E1922" s="24">
        <v>514.41999999999996</v>
      </c>
      <c r="F1922" s="410"/>
      <c r="G1922" s="97">
        <f t="shared" si="680"/>
        <v>0</v>
      </c>
      <c r="H1922" s="231"/>
      <c r="I1922" s="78">
        <f t="shared" si="681"/>
        <v>0</v>
      </c>
      <c r="J1922" s="78" t="e">
        <f t="shared" si="682"/>
        <v>#DIV/0!</v>
      </c>
      <c r="K1922" s="24">
        <v>0</v>
      </c>
      <c r="L1922" s="24">
        <f t="shared" si="675"/>
        <v>514.41999999999996</v>
      </c>
      <c r="M1922" s="515"/>
    </row>
    <row r="1923" spans="1:13" s="4" customFormat="1" outlineLevel="2" x14ac:dyDescent="0.25">
      <c r="A1923" s="612"/>
      <c r="B1923" s="411" t="s">
        <v>23</v>
      </c>
      <c r="C1923" s="411"/>
      <c r="D1923" s="24"/>
      <c r="E1923" s="24"/>
      <c r="F1923" s="410"/>
      <c r="G1923" s="97" t="e">
        <f t="shared" si="680"/>
        <v>#DIV/0!</v>
      </c>
      <c r="H1923" s="231"/>
      <c r="I1923" s="78" t="e">
        <f t="shared" si="681"/>
        <v>#DIV/0!</v>
      </c>
      <c r="J1923" s="78" t="e">
        <f t="shared" si="682"/>
        <v>#DIV/0!</v>
      </c>
      <c r="K1923" s="24">
        <f t="shared" si="696"/>
        <v>0</v>
      </c>
      <c r="L1923" s="24">
        <f t="shared" si="675"/>
        <v>0</v>
      </c>
      <c r="M1923" s="515"/>
    </row>
    <row r="1924" spans="1:13" s="4" customFormat="1" ht="37.5" outlineLevel="2" x14ac:dyDescent="0.25">
      <c r="A1924" s="612" t="s">
        <v>255</v>
      </c>
      <c r="B1924" s="34" t="s">
        <v>244</v>
      </c>
      <c r="C1924" s="34" t="s">
        <v>731</v>
      </c>
      <c r="D1924" s="50">
        <f>D1927</f>
        <v>502.33</v>
      </c>
      <c r="E1924" s="50">
        <f>E1927</f>
        <v>502.33</v>
      </c>
      <c r="F1924" s="410"/>
      <c r="G1924" s="96">
        <f t="shared" si="680"/>
        <v>0</v>
      </c>
      <c r="H1924" s="410"/>
      <c r="I1924" s="99">
        <f t="shared" si="681"/>
        <v>0</v>
      </c>
      <c r="J1924" s="78" t="e">
        <f t="shared" si="682"/>
        <v>#DIV/0!</v>
      </c>
      <c r="K1924" s="24">
        <f>SUM(K1925:K1928)</f>
        <v>0</v>
      </c>
      <c r="L1924" s="24">
        <f t="shared" si="675"/>
        <v>502.33</v>
      </c>
      <c r="M1924" s="515" t="s">
        <v>1245</v>
      </c>
    </row>
    <row r="1925" spans="1:13" s="4" customFormat="1" outlineLevel="2" x14ac:dyDescent="0.25">
      <c r="A1925" s="612"/>
      <c r="B1925" s="411" t="s">
        <v>22</v>
      </c>
      <c r="C1925" s="411"/>
      <c r="D1925" s="24"/>
      <c r="E1925" s="24"/>
      <c r="F1925" s="410"/>
      <c r="G1925" s="97" t="e">
        <f t="shared" si="680"/>
        <v>#DIV/0!</v>
      </c>
      <c r="H1925" s="231"/>
      <c r="I1925" s="78" t="e">
        <f t="shared" si="681"/>
        <v>#DIV/0!</v>
      </c>
      <c r="J1925" s="78" t="e">
        <f t="shared" si="682"/>
        <v>#DIV/0!</v>
      </c>
      <c r="K1925" s="24">
        <f t="shared" si="696"/>
        <v>0</v>
      </c>
      <c r="L1925" s="24">
        <f t="shared" si="675"/>
        <v>0</v>
      </c>
      <c r="M1925" s="515"/>
    </row>
    <row r="1926" spans="1:13" s="4" customFormat="1" outlineLevel="2" x14ac:dyDescent="0.25">
      <c r="A1926" s="612"/>
      <c r="B1926" s="411" t="s">
        <v>188</v>
      </c>
      <c r="C1926" s="411"/>
      <c r="D1926" s="24">
        <v>0</v>
      </c>
      <c r="E1926" s="24">
        <v>0</v>
      </c>
      <c r="F1926" s="410"/>
      <c r="G1926" s="97" t="e">
        <f t="shared" si="680"/>
        <v>#DIV/0!</v>
      </c>
      <c r="H1926" s="231"/>
      <c r="I1926" s="78" t="e">
        <f t="shared" si="681"/>
        <v>#DIV/0!</v>
      </c>
      <c r="J1926" s="78" t="e">
        <f t="shared" si="682"/>
        <v>#DIV/0!</v>
      </c>
      <c r="K1926" s="24">
        <f t="shared" si="696"/>
        <v>0</v>
      </c>
      <c r="L1926" s="24">
        <f t="shared" si="675"/>
        <v>0</v>
      </c>
      <c r="M1926" s="515"/>
    </row>
    <row r="1927" spans="1:13" s="4" customFormat="1" outlineLevel="2" x14ac:dyDescent="0.25">
      <c r="A1927" s="612"/>
      <c r="B1927" s="411" t="s">
        <v>41</v>
      </c>
      <c r="C1927" s="411"/>
      <c r="D1927" s="24">
        <v>502.33</v>
      </c>
      <c r="E1927" s="24">
        <v>502.33</v>
      </c>
      <c r="F1927" s="410"/>
      <c r="G1927" s="97">
        <f t="shared" si="680"/>
        <v>0</v>
      </c>
      <c r="H1927" s="231"/>
      <c r="I1927" s="78">
        <f>H1927/E1927</f>
        <v>0</v>
      </c>
      <c r="J1927" s="78" t="e">
        <f t="shared" si="682"/>
        <v>#DIV/0!</v>
      </c>
      <c r="K1927" s="24">
        <v>0</v>
      </c>
      <c r="L1927" s="24">
        <f t="shared" si="675"/>
        <v>502.33</v>
      </c>
      <c r="M1927" s="515"/>
    </row>
    <row r="1928" spans="1:13" s="4" customFormat="1" outlineLevel="2" x14ac:dyDescent="0.25">
      <c r="A1928" s="612"/>
      <c r="B1928" s="411" t="s">
        <v>23</v>
      </c>
      <c r="C1928" s="411"/>
      <c r="D1928" s="24"/>
      <c r="E1928" s="24"/>
      <c r="F1928" s="410"/>
      <c r="G1928" s="97" t="e">
        <f t="shared" si="680"/>
        <v>#DIV/0!</v>
      </c>
      <c r="H1928" s="231"/>
      <c r="I1928" s="78" t="e">
        <f t="shared" si="681"/>
        <v>#DIV/0!</v>
      </c>
      <c r="J1928" s="78" t="e">
        <f t="shared" si="682"/>
        <v>#DIV/0!</v>
      </c>
      <c r="K1928" s="24">
        <f t="shared" si="696"/>
        <v>0</v>
      </c>
      <c r="L1928" s="24">
        <f t="shared" si="675"/>
        <v>0</v>
      </c>
      <c r="M1928" s="515"/>
    </row>
    <row r="1929" spans="1:13" s="4" customFormat="1" ht="37.5" outlineLevel="2" x14ac:dyDescent="0.25">
      <c r="A1929" s="612" t="s">
        <v>256</v>
      </c>
      <c r="B1929" s="34" t="s">
        <v>245</v>
      </c>
      <c r="C1929" s="34" t="s">
        <v>731</v>
      </c>
      <c r="D1929" s="50">
        <f>SUM(D1930:D1933)</f>
        <v>671.75</v>
      </c>
      <c r="E1929" s="50">
        <f t="shared" ref="E1929:F1929" si="699">SUM(E1930:E1933)</f>
        <v>671.75</v>
      </c>
      <c r="F1929" s="50">
        <f t="shared" si="699"/>
        <v>671.75</v>
      </c>
      <c r="G1929" s="104">
        <f t="shared" si="680"/>
        <v>1</v>
      </c>
      <c r="H1929" s="281">
        <f>SUM(H1930:H1933)</f>
        <v>671.75</v>
      </c>
      <c r="I1929" s="99">
        <f t="shared" si="681"/>
        <v>1</v>
      </c>
      <c r="J1929" s="104">
        <f t="shared" si="682"/>
        <v>1</v>
      </c>
      <c r="K1929" s="50">
        <f t="shared" si="696"/>
        <v>671.75</v>
      </c>
      <c r="L1929" s="24">
        <f t="shared" si="675"/>
        <v>0</v>
      </c>
      <c r="M1929" s="515" t="s">
        <v>1244</v>
      </c>
    </row>
    <row r="1930" spans="1:13" s="4" customFormat="1" outlineLevel="2" x14ac:dyDescent="0.25">
      <c r="A1930" s="612"/>
      <c r="B1930" s="411" t="s">
        <v>22</v>
      </c>
      <c r="C1930" s="411"/>
      <c r="D1930" s="24"/>
      <c r="E1930" s="24"/>
      <c r="F1930" s="24"/>
      <c r="G1930" s="78" t="e">
        <f t="shared" si="680"/>
        <v>#DIV/0!</v>
      </c>
      <c r="H1930" s="283"/>
      <c r="I1930" s="78" t="e">
        <f t="shared" si="681"/>
        <v>#DIV/0!</v>
      </c>
      <c r="J1930" s="78" t="e">
        <f t="shared" si="682"/>
        <v>#DIV/0!</v>
      </c>
      <c r="K1930" s="33">
        <f t="shared" si="696"/>
        <v>0</v>
      </c>
      <c r="L1930" s="24">
        <f t="shared" si="675"/>
        <v>0</v>
      </c>
      <c r="M1930" s="515"/>
    </row>
    <row r="1931" spans="1:13" s="4" customFormat="1" outlineLevel="2" x14ac:dyDescent="0.25">
      <c r="A1931" s="612"/>
      <c r="B1931" s="411" t="s">
        <v>188</v>
      </c>
      <c r="C1931" s="411"/>
      <c r="D1931" s="24">
        <v>0</v>
      </c>
      <c r="E1931" s="24">
        <v>0</v>
      </c>
      <c r="F1931" s="24"/>
      <c r="G1931" s="78" t="e">
        <f t="shared" si="680"/>
        <v>#DIV/0!</v>
      </c>
      <c r="H1931" s="283"/>
      <c r="I1931" s="78" t="e">
        <f t="shared" si="681"/>
        <v>#DIV/0!</v>
      </c>
      <c r="J1931" s="78" t="e">
        <f t="shared" si="682"/>
        <v>#DIV/0!</v>
      </c>
      <c r="K1931" s="33">
        <f t="shared" si="696"/>
        <v>0</v>
      </c>
      <c r="L1931" s="24">
        <f t="shared" si="675"/>
        <v>0</v>
      </c>
      <c r="M1931" s="515"/>
    </row>
    <row r="1932" spans="1:13" s="4" customFormat="1" outlineLevel="2" x14ac:dyDescent="0.25">
      <c r="A1932" s="612"/>
      <c r="B1932" s="411" t="s">
        <v>41</v>
      </c>
      <c r="C1932" s="411"/>
      <c r="D1932" s="24">
        <v>671.75</v>
      </c>
      <c r="E1932" s="24">
        <v>671.75</v>
      </c>
      <c r="F1932" s="24">
        <v>671.75</v>
      </c>
      <c r="G1932" s="99">
        <f t="shared" si="680"/>
        <v>1</v>
      </c>
      <c r="H1932" s="258">
        <v>671.75</v>
      </c>
      <c r="I1932" s="99">
        <f t="shared" si="681"/>
        <v>1</v>
      </c>
      <c r="J1932" s="99">
        <f t="shared" si="682"/>
        <v>1</v>
      </c>
      <c r="K1932" s="24">
        <f t="shared" si="696"/>
        <v>671.75</v>
      </c>
      <c r="L1932" s="24">
        <f t="shared" si="675"/>
        <v>0</v>
      </c>
      <c r="M1932" s="515"/>
    </row>
    <row r="1933" spans="1:13" s="4" customFormat="1" outlineLevel="2" x14ac:dyDescent="0.25">
      <c r="A1933" s="612"/>
      <c r="B1933" s="411" t="s">
        <v>23</v>
      </c>
      <c r="C1933" s="411"/>
      <c r="D1933" s="24"/>
      <c r="E1933" s="24"/>
      <c r="F1933" s="24"/>
      <c r="G1933" s="97" t="e">
        <f t="shared" si="680"/>
        <v>#DIV/0!</v>
      </c>
      <c r="H1933" s="283"/>
      <c r="I1933" s="78" t="e">
        <f t="shared" si="681"/>
        <v>#DIV/0!</v>
      </c>
      <c r="J1933" s="78" t="e">
        <f t="shared" si="682"/>
        <v>#DIV/0!</v>
      </c>
      <c r="K1933" s="33">
        <f t="shared" si="696"/>
        <v>0</v>
      </c>
      <c r="L1933" s="24">
        <f t="shared" si="675"/>
        <v>0</v>
      </c>
      <c r="M1933" s="515"/>
    </row>
    <row r="1934" spans="1:13" s="4" customFormat="1" ht="116.25" customHeight="1" outlineLevel="2" x14ac:dyDescent="0.25">
      <c r="A1934" s="612" t="s">
        <v>257</v>
      </c>
      <c r="B1934" s="34" t="s">
        <v>827</v>
      </c>
      <c r="C1934" s="34" t="s">
        <v>731</v>
      </c>
      <c r="D1934" s="50">
        <f>SUM(D1935:D1938)</f>
        <v>364.62</v>
      </c>
      <c r="E1934" s="50">
        <f t="shared" ref="E1934:F1934" si="700">SUM(E1935:E1938)</f>
        <v>364.62</v>
      </c>
      <c r="F1934" s="50">
        <f t="shared" si="700"/>
        <v>5</v>
      </c>
      <c r="G1934" s="104">
        <f t="shared" si="680"/>
        <v>1.4E-2</v>
      </c>
      <c r="H1934" s="50">
        <f>SUM(H1935:H1938)</f>
        <v>5</v>
      </c>
      <c r="I1934" s="99">
        <f t="shared" si="681"/>
        <v>1.4E-2</v>
      </c>
      <c r="J1934" s="104">
        <f t="shared" si="682"/>
        <v>1</v>
      </c>
      <c r="K1934" s="50">
        <f>SUM(K1935:K1938)</f>
        <v>5</v>
      </c>
      <c r="L1934" s="24">
        <f t="shared" si="675"/>
        <v>359.62</v>
      </c>
      <c r="M1934" s="515" t="s">
        <v>1243</v>
      </c>
    </row>
    <row r="1935" spans="1:13" s="4" customFormat="1" outlineLevel="2" x14ac:dyDescent="0.25">
      <c r="A1935" s="612"/>
      <c r="B1935" s="411" t="s">
        <v>22</v>
      </c>
      <c r="C1935" s="411"/>
      <c r="D1935" s="24"/>
      <c r="E1935" s="24"/>
      <c r="F1935" s="24"/>
      <c r="G1935" s="78" t="e">
        <f t="shared" si="680"/>
        <v>#DIV/0!</v>
      </c>
      <c r="H1935" s="33"/>
      <c r="I1935" s="78" t="e">
        <f t="shared" si="681"/>
        <v>#DIV/0!</v>
      </c>
      <c r="J1935" s="78" t="e">
        <f t="shared" si="682"/>
        <v>#DIV/0!</v>
      </c>
      <c r="K1935" s="33">
        <f t="shared" si="696"/>
        <v>0</v>
      </c>
      <c r="L1935" s="24">
        <f t="shared" si="675"/>
        <v>0</v>
      </c>
      <c r="M1935" s="515"/>
    </row>
    <row r="1936" spans="1:13" s="4" customFormat="1" outlineLevel="2" x14ac:dyDescent="0.25">
      <c r="A1936" s="612"/>
      <c r="B1936" s="411" t="s">
        <v>188</v>
      </c>
      <c r="C1936" s="411"/>
      <c r="D1936" s="24">
        <v>0</v>
      </c>
      <c r="E1936" s="24">
        <v>0</v>
      </c>
      <c r="F1936" s="24"/>
      <c r="G1936" s="78" t="e">
        <f t="shared" si="680"/>
        <v>#DIV/0!</v>
      </c>
      <c r="H1936" s="33"/>
      <c r="I1936" s="78" t="e">
        <f t="shared" si="681"/>
        <v>#DIV/0!</v>
      </c>
      <c r="J1936" s="78" t="e">
        <f t="shared" si="682"/>
        <v>#DIV/0!</v>
      </c>
      <c r="K1936" s="33">
        <f t="shared" si="696"/>
        <v>0</v>
      </c>
      <c r="L1936" s="24">
        <f t="shared" si="675"/>
        <v>0</v>
      </c>
      <c r="M1936" s="515"/>
    </row>
    <row r="1937" spans="1:13" s="4" customFormat="1" outlineLevel="2" x14ac:dyDescent="0.25">
      <c r="A1937" s="612"/>
      <c r="B1937" s="411" t="s">
        <v>41</v>
      </c>
      <c r="C1937" s="411"/>
      <c r="D1937" s="24">
        <v>364.62</v>
      </c>
      <c r="E1937" s="24">
        <v>364.62</v>
      </c>
      <c r="F1937" s="24">
        <v>5</v>
      </c>
      <c r="G1937" s="99">
        <f t="shared" si="680"/>
        <v>1.4E-2</v>
      </c>
      <c r="H1937" s="24">
        <v>5</v>
      </c>
      <c r="I1937" s="99">
        <f t="shared" si="681"/>
        <v>1.4E-2</v>
      </c>
      <c r="J1937" s="99">
        <f t="shared" si="682"/>
        <v>1</v>
      </c>
      <c r="K1937" s="24">
        <v>5</v>
      </c>
      <c r="L1937" s="24">
        <f t="shared" ref="L1937:L2000" si="701">E1937-H1937</f>
        <v>359.62</v>
      </c>
      <c r="M1937" s="515"/>
    </row>
    <row r="1938" spans="1:13" s="4" customFormat="1" outlineLevel="2" x14ac:dyDescent="0.25">
      <c r="A1938" s="612"/>
      <c r="B1938" s="411" t="s">
        <v>23</v>
      </c>
      <c r="C1938" s="411"/>
      <c r="D1938" s="24"/>
      <c r="E1938" s="24"/>
      <c r="F1938" s="24"/>
      <c r="G1938" s="97" t="e">
        <f t="shared" si="680"/>
        <v>#DIV/0!</v>
      </c>
      <c r="H1938" s="33"/>
      <c r="I1938" s="78" t="e">
        <f t="shared" si="681"/>
        <v>#DIV/0!</v>
      </c>
      <c r="J1938" s="78" t="e">
        <f t="shared" si="682"/>
        <v>#DIV/0!</v>
      </c>
      <c r="K1938" s="33">
        <f t="shared" si="696"/>
        <v>0</v>
      </c>
      <c r="L1938" s="24">
        <f t="shared" si="701"/>
        <v>0</v>
      </c>
      <c r="M1938" s="515"/>
    </row>
    <row r="1939" spans="1:13" s="4" customFormat="1" ht="66.75" customHeight="1" outlineLevel="2" x14ac:dyDescent="0.25">
      <c r="A1939" s="612" t="s">
        <v>891</v>
      </c>
      <c r="B1939" s="411" t="s">
        <v>892</v>
      </c>
      <c r="C1939" s="34" t="s">
        <v>731</v>
      </c>
      <c r="D1939" s="24">
        <f>SUM(D1940:D1943)</f>
        <v>500</v>
      </c>
      <c r="E1939" s="24">
        <f t="shared" ref="E1939:F1939" si="702">SUM(E1940:E1943)</f>
        <v>500</v>
      </c>
      <c r="F1939" s="24">
        <f t="shared" si="702"/>
        <v>500</v>
      </c>
      <c r="G1939" s="99">
        <f t="shared" si="680"/>
        <v>1</v>
      </c>
      <c r="H1939" s="24">
        <f>SUM(H1940:H1943)</f>
        <v>500</v>
      </c>
      <c r="I1939" s="99">
        <f t="shared" si="681"/>
        <v>1</v>
      </c>
      <c r="J1939" s="99">
        <f t="shared" si="682"/>
        <v>1</v>
      </c>
      <c r="K1939" s="24">
        <f>SUM(K1940:K1943)</f>
        <v>500</v>
      </c>
      <c r="L1939" s="24">
        <f t="shared" si="701"/>
        <v>0</v>
      </c>
      <c r="M1939" s="515" t="s">
        <v>1242</v>
      </c>
    </row>
    <row r="1940" spans="1:13" s="4" customFormat="1" outlineLevel="2" x14ac:dyDescent="0.25">
      <c r="A1940" s="612"/>
      <c r="B1940" s="411" t="s">
        <v>22</v>
      </c>
      <c r="C1940" s="411"/>
      <c r="D1940" s="24"/>
      <c r="E1940" s="24"/>
      <c r="F1940" s="24"/>
      <c r="G1940" s="78" t="e">
        <f t="shared" si="680"/>
        <v>#DIV/0!</v>
      </c>
      <c r="H1940" s="33"/>
      <c r="I1940" s="78" t="e">
        <f t="shared" si="681"/>
        <v>#DIV/0!</v>
      </c>
      <c r="J1940" s="78" t="e">
        <f t="shared" si="682"/>
        <v>#DIV/0!</v>
      </c>
      <c r="K1940" s="33"/>
      <c r="L1940" s="24">
        <f t="shared" si="701"/>
        <v>0</v>
      </c>
      <c r="M1940" s="515"/>
    </row>
    <row r="1941" spans="1:13" s="4" customFormat="1" outlineLevel="2" x14ac:dyDescent="0.25">
      <c r="A1941" s="612"/>
      <c r="B1941" s="411" t="s">
        <v>188</v>
      </c>
      <c r="C1941" s="411"/>
      <c r="D1941" s="24"/>
      <c r="E1941" s="24"/>
      <c r="F1941" s="24"/>
      <c r="G1941" s="78" t="e">
        <f t="shared" si="680"/>
        <v>#DIV/0!</v>
      </c>
      <c r="H1941" s="33"/>
      <c r="I1941" s="78" t="e">
        <f t="shared" si="681"/>
        <v>#DIV/0!</v>
      </c>
      <c r="J1941" s="78" t="e">
        <f t="shared" si="682"/>
        <v>#DIV/0!</v>
      </c>
      <c r="K1941" s="33"/>
      <c r="L1941" s="24">
        <f t="shared" si="701"/>
        <v>0</v>
      </c>
      <c r="M1941" s="515"/>
    </row>
    <row r="1942" spans="1:13" s="4" customFormat="1" outlineLevel="2" x14ac:dyDescent="0.25">
      <c r="A1942" s="612"/>
      <c r="B1942" s="411" t="s">
        <v>41</v>
      </c>
      <c r="C1942" s="411"/>
      <c r="D1942" s="24">
        <v>500</v>
      </c>
      <c r="E1942" s="24">
        <v>500</v>
      </c>
      <c r="F1942" s="24">
        <v>500</v>
      </c>
      <c r="G1942" s="99">
        <f t="shared" si="680"/>
        <v>1</v>
      </c>
      <c r="H1942" s="24">
        <v>500</v>
      </c>
      <c r="I1942" s="99">
        <f t="shared" si="681"/>
        <v>1</v>
      </c>
      <c r="J1942" s="99">
        <f t="shared" si="682"/>
        <v>1</v>
      </c>
      <c r="K1942" s="24">
        <f>E1942</f>
        <v>500</v>
      </c>
      <c r="L1942" s="24">
        <f t="shared" si="701"/>
        <v>0</v>
      </c>
      <c r="M1942" s="515"/>
    </row>
    <row r="1943" spans="1:13" s="4" customFormat="1" outlineLevel="2" x14ac:dyDescent="0.25">
      <c r="A1943" s="612"/>
      <c r="B1943" s="411" t="s">
        <v>23</v>
      </c>
      <c r="C1943" s="411"/>
      <c r="D1943" s="24"/>
      <c r="E1943" s="24"/>
      <c r="F1943" s="24"/>
      <c r="G1943" s="78" t="e">
        <f t="shared" si="680"/>
        <v>#DIV/0!</v>
      </c>
      <c r="H1943" s="33"/>
      <c r="I1943" s="78" t="e">
        <f t="shared" si="681"/>
        <v>#DIV/0!</v>
      </c>
      <c r="J1943" s="78" t="e">
        <f t="shared" si="682"/>
        <v>#DIV/0!</v>
      </c>
      <c r="K1943" s="33"/>
      <c r="L1943" s="24">
        <f t="shared" si="701"/>
        <v>0</v>
      </c>
      <c r="M1943" s="515"/>
    </row>
    <row r="1944" spans="1:13" s="4" customFormat="1" ht="97.5" customHeight="1" outlineLevel="2" x14ac:dyDescent="0.25">
      <c r="A1944" s="612" t="s">
        <v>258</v>
      </c>
      <c r="B1944" s="34" t="s">
        <v>683</v>
      </c>
      <c r="C1944" s="34" t="s">
        <v>212</v>
      </c>
      <c r="D1944" s="50">
        <f>SUM(D1945:D1948)</f>
        <v>34477.54</v>
      </c>
      <c r="E1944" s="50">
        <f t="shared" ref="E1944:F1944" si="703">SUM(E1945:E1948)</f>
        <v>34477.54</v>
      </c>
      <c r="F1944" s="50">
        <f t="shared" si="703"/>
        <v>34477.54</v>
      </c>
      <c r="G1944" s="104">
        <f t="shared" si="680"/>
        <v>1</v>
      </c>
      <c r="H1944" s="50">
        <f>SUM(H1945:H1948)</f>
        <v>34477.54</v>
      </c>
      <c r="I1944" s="99">
        <f t="shared" si="681"/>
        <v>1</v>
      </c>
      <c r="J1944" s="104">
        <f t="shared" si="682"/>
        <v>1</v>
      </c>
      <c r="K1944" s="50">
        <f t="shared" si="696"/>
        <v>34477.54</v>
      </c>
      <c r="L1944" s="24">
        <f t="shared" si="701"/>
        <v>0</v>
      </c>
      <c r="M1944" s="584"/>
    </row>
    <row r="1945" spans="1:13" s="4" customFormat="1" outlineLevel="2" x14ac:dyDescent="0.25">
      <c r="A1945" s="612"/>
      <c r="B1945" s="411" t="s">
        <v>22</v>
      </c>
      <c r="C1945" s="411"/>
      <c r="D1945" s="24">
        <f t="shared" ref="D1945:F1947" si="704">D1950+D1955+D1960+D1965+D1970+D1975+D1980+D1985</f>
        <v>0</v>
      </c>
      <c r="E1945" s="24">
        <f t="shared" si="704"/>
        <v>0</v>
      </c>
      <c r="F1945" s="258">
        <f t="shared" si="704"/>
        <v>0</v>
      </c>
      <c r="G1945" s="97" t="e">
        <f t="shared" si="680"/>
        <v>#DIV/0!</v>
      </c>
      <c r="H1945" s="33">
        <f>H1950+H1955+H1960+H1965+H1970+H1975+H1980+H1985</f>
        <v>0</v>
      </c>
      <c r="I1945" s="78" t="e">
        <f t="shared" si="681"/>
        <v>#DIV/0!</v>
      </c>
      <c r="J1945" s="78" t="e">
        <f t="shared" si="682"/>
        <v>#DIV/0!</v>
      </c>
      <c r="K1945" s="33">
        <f t="shared" si="696"/>
        <v>0</v>
      </c>
      <c r="L1945" s="24">
        <f t="shared" si="701"/>
        <v>0</v>
      </c>
      <c r="M1945" s="584"/>
    </row>
    <row r="1946" spans="1:13" s="4" customFormat="1" outlineLevel="2" x14ac:dyDescent="0.25">
      <c r="A1946" s="612"/>
      <c r="B1946" s="411" t="s">
        <v>188</v>
      </c>
      <c r="C1946" s="411"/>
      <c r="D1946" s="24">
        <f t="shared" si="704"/>
        <v>0</v>
      </c>
      <c r="E1946" s="24">
        <f t="shared" si="704"/>
        <v>0</v>
      </c>
      <c r="F1946" s="258">
        <f t="shared" si="704"/>
        <v>0</v>
      </c>
      <c r="G1946" s="97" t="e">
        <f t="shared" si="680"/>
        <v>#DIV/0!</v>
      </c>
      <c r="H1946" s="33">
        <f>H1951+H1956+H1961+H1966+H1971+H1976+H1981+H1986</f>
        <v>0</v>
      </c>
      <c r="I1946" s="78" t="e">
        <f t="shared" si="681"/>
        <v>#DIV/0!</v>
      </c>
      <c r="J1946" s="78" t="e">
        <f t="shared" si="682"/>
        <v>#DIV/0!</v>
      </c>
      <c r="K1946" s="33">
        <f t="shared" si="696"/>
        <v>0</v>
      </c>
      <c r="L1946" s="24">
        <f t="shared" si="701"/>
        <v>0</v>
      </c>
      <c r="M1946" s="584"/>
    </row>
    <row r="1947" spans="1:13" s="4" customFormat="1" outlineLevel="2" x14ac:dyDescent="0.25">
      <c r="A1947" s="612"/>
      <c r="B1947" s="411" t="s">
        <v>41</v>
      </c>
      <c r="C1947" s="411"/>
      <c r="D1947" s="24">
        <f t="shared" si="704"/>
        <v>34477.54</v>
      </c>
      <c r="E1947" s="24">
        <f t="shared" si="704"/>
        <v>34477.54</v>
      </c>
      <c r="F1947" s="258">
        <f t="shared" si="704"/>
        <v>34477.54</v>
      </c>
      <c r="G1947" s="99">
        <f t="shared" si="680"/>
        <v>1</v>
      </c>
      <c r="H1947" s="24">
        <f>H1952+H1957+H1962+H1967+H1972+H1977+H1982+H1987</f>
        <v>34477.54</v>
      </c>
      <c r="I1947" s="99">
        <f t="shared" si="681"/>
        <v>1</v>
      </c>
      <c r="J1947" s="99">
        <f t="shared" si="682"/>
        <v>1</v>
      </c>
      <c r="K1947" s="24">
        <f t="shared" si="696"/>
        <v>34477.54</v>
      </c>
      <c r="L1947" s="24">
        <f t="shared" si="701"/>
        <v>0</v>
      </c>
      <c r="M1947" s="584"/>
    </row>
    <row r="1948" spans="1:13" s="4" customFormat="1" outlineLevel="2" x14ac:dyDescent="0.25">
      <c r="A1948" s="612"/>
      <c r="B1948" s="411" t="s">
        <v>23</v>
      </c>
      <c r="C1948" s="411"/>
      <c r="D1948" s="24">
        <f>D1953+D1958+D1968+D1973+D1978+D1983+D1988</f>
        <v>0</v>
      </c>
      <c r="E1948" s="24">
        <f t="shared" ref="E1948:F1948" si="705">E1953+E1958+E1968+E1973+E1978+E1983+E1988</f>
        <v>0</v>
      </c>
      <c r="F1948" s="24">
        <f t="shared" si="705"/>
        <v>0</v>
      </c>
      <c r="G1948" s="97" t="e">
        <f t="shared" si="680"/>
        <v>#DIV/0!</v>
      </c>
      <c r="H1948" s="283">
        <f>H1953+H1958+H1968+H1973+H1978+H1983+H1988</f>
        <v>0</v>
      </c>
      <c r="I1948" s="78" t="e">
        <f t="shared" ref="I1948:I2011" si="706">H1948/E1948</f>
        <v>#DIV/0!</v>
      </c>
      <c r="J1948" s="78" t="e">
        <f t="shared" si="682"/>
        <v>#DIV/0!</v>
      </c>
      <c r="K1948" s="33">
        <f t="shared" si="696"/>
        <v>0</v>
      </c>
      <c r="L1948" s="24">
        <f t="shared" si="701"/>
        <v>0</v>
      </c>
      <c r="M1948" s="584"/>
    </row>
    <row r="1949" spans="1:13" s="4" customFormat="1" ht="48" customHeight="1" outlineLevel="2" x14ac:dyDescent="0.25">
      <c r="A1949" s="612" t="s">
        <v>259</v>
      </c>
      <c r="B1949" s="34" t="s">
        <v>828</v>
      </c>
      <c r="C1949" s="34" t="s">
        <v>731</v>
      </c>
      <c r="D1949" s="50">
        <f>SUM(D1950:D1953)</f>
        <v>582.85</v>
      </c>
      <c r="E1949" s="50">
        <f>SUM(E1950:E1953)</f>
        <v>582.85</v>
      </c>
      <c r="F1949" s="50">
        <f>SUM(F1950:F1953)</f>
        <v>582.85</v>
      </c>
      <c r="G1949" s="99">
        <f t="shared" si="680"/>
        <v>1</v>
      </c>
      <c r="H1949" s="24">
        <f>SUM(H1950:H1953)</f>
        <v>582.85</v>
      </c>
      <c r="I1949" s="99">
        <f t="shared" si="706"/>
        <v>1</v>
      </c>
      <c r="J1949" s="99">
        <f t="shared" si="682"/>
        <v>1</v>
      </c>
      <c r="K1949" s="24">
        <f t="shared" si="696"/>
        <v>582.85</v>
      </c>
      <c r="L1949" s="24">
        <f t="shared" si="701"/>
        <v>0</v>
      </c>
      <c r="M1949" s="515" t="s">
        <v>1241</v>
      </c>
    </row>
    <row r="1950" spans="1:13" s="4" customFormat="1" outlineLevel="2" x14ac:dyDescent="0.25">
      <c r="A1950" s="612"/>
      <c r="B1950" s="411" t="s">
        <v>22</v>
      </c>
      <c r="C1950" s="411"/>
      <c r="D1950" s="24"/>
      <c r="E1950" s="24"/>
      <c r="F1950" s="24"/>
      <c r="G1950" s="78" t="e">
        <f t="shared" si="680"/>
        <v>#DIV/0!</v>
      </c>
      <c r="H1950" s="33"/>
      <c r="I1950" s="78" t="e">
        <f t="shared" si="706"/>
        <v>#DIV/0!</v>
      </c>
      <c r="J1950" s="78" t="e">
        <f t="shared" si="682"/>
        <v>#DIV/0!</v>
      </c>
      <c r="K1950" s="33">
        <f t="shared" si="696"/>
        <v>0</v>
      </c>
      <c r="L1950" s="24">
        <f t="shared" si="701"/>
        <v>0</v>
      </c>
      <c r="M1950" s="515"/>
    </row>
    <row r="1951" spans="1:13" s="4" customFormat="1" outlineLevel="2" x14ac:dyDescent="0.25">
      <c r="A1951" s="612"/>
      <c r="B1951" s="411" t="s">
        <v>188</v>
      </c>
      <c r="C1951" s="411"/>
      <c r="D1951" s="24">
        <v>0</v>
      </c>
      <c r="E1951" s="24">
        <v>0</v>
      </c>
      <c r="F1951" s="24"/>
      <c r="G1951" s="78" t="e">
        <f t="shared" si="680"/>
        <v>#DIV/0!</v>
      </c>
      <c r="H1951" s="33"/>
      <c r="I1951" s="78" t="e">
        <f t="shared" si="706"/>
        <v>#DIV/0!</v>
      </c>
      <c r="J1951" s="78" t="e">
        <f t="shared" si="682"/>
        <v>#DIV/0!</v>
      </c>
      <c r="K1951" s="33">
        <f t="shared" si="696"/>
        <v>0</v>
      </c>
      <c r="L1951" s="24">
        <f t="shared" si="701"/>
        <v>0</v>
      </c>
      <c r="M1951" s="515"/>
    </row>
    <row r="1952" spans="1:13" s="4" customFormat="1" outlineLevel="2" x14ac:dyDescent="0.25">
      <c r="A1952" s="612"/>
      <c r="B1952" s="411" t="s">
        <v>41</v>
      </c>
      <c r="C1952" s="411"/>
      <c r="D1952" s="24">
        <v>582.85</v>
      </c>
      <c r="E1952" s="24">
        <v>582.85</v>
      </c>
      <c r="F1952" s="24">
        <v>582.85</v>
      </c>
      <c r="G1952" s="99">
        <f t="shared" si="680"/>
        <v>1</v>
      </c>
      <c r="H1952" s="24">
        <v>582.85</v>
      </c>
      <c r="I1952" s="99">
        <f t="shared" si="706"/>
        <v>1</v>
      </c>
      <c r="J1952" s="99">
        <f t="shared" si="682"/>
        <v>1</v>
      </c>
      <c r="K1952" s="24">
        <f t="shared" si="696"/>
        <v>582.85</v>
      </c>
      <c r="L1952" s="24">
        <f t="shared" si="701"/>
        <v>0</v>
      </c>
      <c r="M1952" s="515"/>
    </row>
    <row r="1953" spans="1:13" s="4" customFormat="1" outlineLevel="2" x14ac:dyDescent="0.25">
      <c r="A1953" s="612"/>
      <c r="B1953" s="411" t="s">
        <v>23</v>
      </c>
      <c r="C1953" s="411"/>
      <c r="D1953" s="24"/>
      <c r="E1953" s="24"/>
      <c r="F1953" s="24"/>
      <c r="G1953" s="78" t="e">
        <f t="shared" si="680"/>
        <v>#DIV/0!</v>
      </c>
      <c r="H1953" s="33"/>
      <c r="I1953" s="78" t="e">
        <f t="shared" si="706"/>
        <v>#DIV/0!</v>
      </c>
      <c r="J1953" s="78" t="e">
        <f t="shared" si="682"/>
        <v>#DIV/0!</v>
      </c>
      <c r="K1953" s="33">
        <f t="shared" si="696"/>
        <v>0</v>
      </c>
      <c r="L1953" s="24">
        <f t="shared" si="701"/>
        <v>0</v>
      </c>
      <c r="M1953" s="515"/>
    </row>
    <row r="1954" spans="1:13" s="4" customFormat="1" ht="18.75" customHeight="1" outlineLevel="2" x14ac:dyDescent="0.25">
      <c r="A1954" s="612" t="s">
        <v>260</v>
      </c>
      <c r="B1954" s="34" t="s">
        <v>880</v>
      </c>
      <c r="C1954" s="39" t="s">
        <v>731</v>
      </c>
      <c r="D1954" s="50">
        <f>SUM(D1955:D1958)</f>
        <v>3670.21</v>
      </c>
      <c r="E1954" s="50">
        <f>SUM(E1955:E1958)</f>
        <v>3670.21</v>
      </c>
      <c r="F1954" s="50">
        <f>SUM(F1955:F1958)</f>
        <v>3670.21</v>
      </c>
      <c r="G1954" s="99">
        <f t="shared" si="680"/>
        <v>1</v>
      </c>
      <c r="H1954" s="24">
        <f>SUM(H1955:H1958)</f>
        <v>3670.21</v>
      </c>
      <c r="I1954" s="99">
        <f t="shared" si="706"/>
        <v>1</v>
      </c>
      <c r="J1954" s="99">
        <f t="shared" si="682"/>
        <v>1</v>
      </c>
      <c r="K1954" s="24">
        <f t="shared" si="696"/>
        <v>3670.21</v>
      </c>
      <c r="L1954" s="24">
        <f t="shared" si="701"/>
        <v>0</v>
      </c>
      <c r="M1954" s="555" t="s">
        <v>1240</v>
      </c>
    </row>
    <row r="1955" spans="1:13" s="4" customFormat="1" outlineLevel="2" x14ac:dyDescent="0.25">
      <c r="A1955" s="612"/>
      <c r="B1955" s="411" t="s">
        <v>22</v>
      </c>
      <c r="C1955" s="411"/>
      <c r="D1955" s="24"/>
      <c r="E1955" s="24"/>
      <c r="F1955" s="24"/>
      <c r="G1955" s="78" t="e">
        <f t="shared" si="680"/>
        <v>#DIV/0!</v>
      </c>
      <c r="H1955" s="33"/>
      <c r="I1955" s="78" t="e">
        <f t="shared" si="706"/>
        <v>#DIV/0!</v>
      </c>
      <c r="J1955" s="78" t="e">
        <f t="shared" si="682"/>
        <v>#DIV/0!</v>
      </c>
      <c r="K1955" s="24">
        <f t="shared" si="696"/>
        <v>0</v>
      </c>
      <c r="L1955" s="24">
        <f t="shared" si="701"/>
        <v>0</v>
      </c>
      <c r="M1955" s="555"/>
    </row>
    <row r="1956" spans="1:13" s="4" customFormat="1" outlineLevel="2" x14ac:dyDescent="0.25">
      <c r="A1956" s="612"/>
      <c r="B1956" s="411" t="s">
        <v>188</v>
      </c>
      <c r="C1956" s="411"/>
      <c r="D1956" s="24">
        <v>0</v>
      </c>
      <c r="E1956" s="24">
        <v>0</v>
      </c>
      <c r="F1956" s="24"/>
      <c r="G1956" s="78" t="e">
        <f t="shared" si="680"/>
        <v>#DIV/0!</v>
      </c>
      <c r="H1956" s="33"/>
      <c r="I1956" s="78" t="e">
        <f t="shared" si="706"/>
        <v>#DIV/0!</v>
      </c>
      <c r="J1956" s="78" t="e">
        <f t="shared" si="682"/>
        <v>#DIV/0!</v>
      </c>
      <c r="K1956" s="24">
        <f t="shared" si="696"/>
        <v>0</v>
      </c>
      <c r="L1956" s="24">
        <f t="shared" si="701"/>
        <v>0</v>
      </c>
      <c r="M1956" s="555"/>
    </row>
    <row r="1957" spans="1:13" s="4" customFormat="1" outlineLevel="2" x14ac:dyDescent="0.25">
      <c r="A1957" s="612"/>
      <c r="B1957" s="411" t="s">
        <v>41</v>
      </c>
      <c r="C1957" s="411"/>
      <c r="D1957" s="24">
        <v>3670.21</v>
      </c>
      <c r="E1957" s="24">
        <v>3670.21</v>
      </c>
      <c r="F1957" s="24">
        <v>3670.21</v>
      </c>
      <c r="G1957" s="99">
        <f t="shared" si="680"/>
        <v>1</v>
      </c>
      <c r="H1957" s="24">
        <v>3670.21</v>
      </c>
      <c r="I1957" s="99">
        <f t="shared" si="706"/>
        <v>1</v>
      </c>
      <c r="J1957" s="99">
        <f t="shared" si="682"/>
        <v>1</v>
      </c>
      <c r="K1957" s="24">
        <f t="shared" si="696"/>
        <v>3670.21</v>
      </c>
      <c r="L1957" s="24">
        <f t="shared" si="701"/>
        <v>0</v>
      </c>
      <c r="M1957" s="555"/>
    </row>
    <row r="1958" spans="1:13" s="4" customFormat="1" outlineLevel="2" x14ac:dyDescent="0.25">
      <c r="A1958" s="612"/>
      <c r="B1958" s="411" t="s">
        <v>23</v>
      </c>
      <c r="C1958" s="411"/>
      <c r="D1958" s="24"/>
      <c r="E1958" s="24"/>
      <c r="F1958" s="24"/>
      <c r="G1958" s="78" t="e">
        <f t="shared" si="680"/>
        <v>#DIV/0!</v>
      </c>
      <c r="H1958" s="33"/>
      <c r="I1958" s="78" t="e">
        <f t="shared" si="706"/>
        <v>#DIV/0!</v>
      </c>
      <c r="J1958" s="78" t="e">
        <f t="shared" si="682"/>
        <v>#DIV/0!</v>
      </c>
      <c r="K1958" s="24">
        <f t="shared" si="696"/>
        <v>0</v>
      </c>
      <c r="L1958" s="24">
        <f t="shared" si="701"/>
        <v>0</v>
      </c>
      <c r="M1958" s="555"/>
    </row>
    <row r="1959" spans="1:13" s="4" customFormat="1" ht="18.75" customHeight="1" outlineLevel="2" x14ac:dyDescent="0.25">
      <c r="A1959" s="612" t="s">
        <v>261</v>
      </c>
      <c r="B1959" s="34" t="s">
        <v>881</v>
      </c>
      <c r="C1959" s="34" t="s">
        <v>731</v>
      </c>
      <c r="D1959" s="50">
        <f>SUM(D1960:D1963)</f>
        <v>4939.58</v>
      </c>
      <c r="E1959" s="50">
        <f t="shared" ref="E1959:F1959" si="707">SUM(E1960:E1963)</f>
        <v>4939.58</v>
      </c>
      <c r="F1959" s="50">
        <f t="shared" si="707"/>
        <v>4939.58</v>
      </c>
      <c r="G1959" s="99">
        <f t="shared" si="680"/>
        <v>1</v>
      </c>
      <c r="H1959" s="24">
        <f>SUM(H1960:H1963)</f>
        <v>4939.58</v>
      </c>
      <c r="I1959" s="99">
        <f t="shared" si="706"/>
        <v>1</v>
      </c>
      <c r="J1959" s="99">
        <f t="shared" si="682"/>
        <v>1</v>
      </c>
      <c r="K1959" s="24">
        <f t="shared" si="696"/>
        <v>4939.58</v>
      </c>
      <c r="L1959" s="24">
        <f t="shared" si="701"/>
        <v>0</v>
      </c>
      <c r="M1959" s="555"/>
    </row>
    <row r="1960" spans="1:13" s="4" customFormat="1" outlineLevel="2" x14ac:dyDescent="0.25">
      <c r="A1960" s="612"/>
      <c r="B1960" s="411" t="s">
        <v>22</v>
      </c>
      <c r="C1960" s="411"/>
      <c r="D1960" s="24"/>
      <c r="E1960" s="24"/>
      <c r="F1960" s="24"/>
      <c r="G1960" s="78" t="e">
        <f t="shared" si="680"/>
        <v>#DIV/0!</v>
      </c>
      <c r="H1960" s="33"/>
      <c r="I1960" s="78" t="e">
        <f t="shared" si="706"/>
        <v>#DIV/0!</v>
      </c>
      <c r="J1960" s="78" t="e">
        <f t="shared" si="682"/>
        <v>#DIV/0!</v>
      </c>
      <c r="K1960" s="24">
        <f t="shared" si="696"/>
        <v>0</v>
      </c>
      <c r="L1960" s="24">
        <f t="shared" si="701"/>
        <v>0</v>
      </c>
      <c r="M1960" s="555"/>
    </row>
    <row r="1961" spans="1:13" s="4" customFormat="1" outlineLevel="2" x14ac:dyDescent="0.25">
      <c r="A1961" s="612"/>
      <c r="B1961" s="411" t="s">
        <v>188</v>
      </c>
      <c r="C1961" s="411"/>
      <c r="D1961" s="24">
        <v>0</v>
      </c>
      <c r="E1961" s="24">
        <v>0</v>
      </c>
      <c r="F1961" s="24"/>
      <c r="G1961" s="78" t="e">
        <f t="shared" si="680"/>
        <v>#DIV/0!</v>
      </c>
      <c r="H1961" s="33"/>
      <c r="I1961" s="78" t="e">
        <f t="shared" si="706"/>
        <v>#DIV/0!</v>
      </c>
      <c r="J1961" s="78" t="e">
        <f t="shared" si="682"/>
        <v>#DIV/0!</v>
      </c>
      <c r="K1961" s="24">
        <f t="shared" si="696"/>
        <v>0</v>
      </c>
      <c r="L1961" s="24">
        <f t="shared" si="701"/>
        <v>0</v>
      </c>
      <c r="M1961" s="555"/>
    </row>
    <row r="1962" spans="1:13" s="4" customFormat="1" outlineLevel="2" x14ac:dyDescent="0.25">
      <c r="A1962" s="612"/>
      <c r="B1962" s="411" t="s">
        <v>41</v>
      </c>
      <c r="C1962" s="411"/>
      <c r="D1962" s="24">
        <v>4939.58</v>
      </c>
      <c r="E1962" s="24">
        <v>4939.58</v>
      </c>
      <c r="F1962" s="24">
        <v>4939.58</v>
      </c>
      <c r="G1962" s="99">
        <f t="shared" si="680"/>
        <v>1</v>
      </c>
      <c r="H1962" s="24">
        <v>4939.58</v>
      </c>
      <c r="I1962" s="99">
        <f t="shared" si="706"/>
        <v>1</v>
      </c>
      <c r="J1962" s="99">
        <f t="shared" si="682"/>
        <v>1</v>
      </c>
      <c r="K1962" s="24">
        <f t="shared" si="696"/>
        <v>4939.58</v>
      </c>
      <c r="L1962" s="24">
        <f t="shared" si="701"/>
        <v>0</v>
      </c>
      <c r="M1962" s="555"/>
    </row>
    <row r="1963" spans="1:13" s="4" customFormat="1" ht="22.5" customHeight="1" outlineLevel="2" x14ac:dyDescent="0.25">
      <c r="A1963" s="612"/>
      <c r="B1963" s="411" t="s">
        <v>23</v>
      </c>
      <c r="C1963" s="411"/>
      <c r="D1963" s="24"/>
      <c r="E1963" s="24"/>
      <c r="F1963" s="24"/>
      <c r="G1963" s="78" t="e">
        <f t="shared" si="680"/>
        <v>#DIV/0!</v>
      </c>
      <c r="H1963" s="33"/>
      <c r="I1963" s="78" t="e">
        <f t="shared" si="706"/>
        <v>#DIV/0!</v>
      </c>
      <c r="J1963" s="78" t="e">
        <f t="shared" si="682"/>
        <v>#DIV/0!</v>
      </c>
      <c r="K1963" s="24">
        <f t="shared" si="696"/>
        <v>0</v>
      </c>
      <c r="L1963" s="24">
        <f t="shared" si="701"/>
        <v>0</v>
      </c>
      <c r="M1963" s="555"/>
    </row>
    <row r="1964" spans="1:13" s="4" customFormat="1" ht="37.5" outlineLevel="2" x14ac:dyDescent="0.25">
      <c r="A1964" s="617" t="s">
        <v>262</v>
      </c>
      <c r="B1964" s="34" t="s">
        <v>882</v>
      </c>
      <c r="C1964" s="34" t="s">
        <v>731</v>
      </c>
      <c r="D1964" s="50">
        <f>SUM(D1965:D1968)</f>
        <v>7773.55</v>
      </c>
      <c r="E1964" s="50">
        <f>SUM(E1965:E1968)</f>
        <v>7773.55</v>
      </c>
      <c r="F1964" s="50">
        <f>SUM(F1965:F1968)</f>
        <v>7773.55</v>
      </c>
      <c r="G1964" s="99">
        <f t="shared" si="680"/>
        <v>1</v>
      </c>
      <c r="H1964" s="24">
        <f>SUM(H1965:H1968)</f>
        <v>7773.55</v>
      </c>
      <c r="I1964" s="99">
        <f t="shared" si="706"/>
        <v>1</v>
      </c>
      <c r="J1964" s="99">
        <f t="shared" si="682"/>
        <v>1</v>
      </c>
      <c r="K1964" s="24">
        <f t="shared" ref="K1964:K2003" si="708">E1964</f>
        <v>7773.55</v>
      </c>
      <c r="L1964" s="24">
        <f t="shared" si="701"/>
        <v>0</v>
      </c>
      <c r="M1964" s="555"/>
    </row>
    <row r="1965" spans="1:13" s="4" customFormat="1" outlineLevel="2" x14ac:dyDescent="0.25">
      <c r="A1965" s="617"/>
      <c r="B1965" s="411" t="s">
        <v>22</v>
      </c>
      <c r="C1965" s="411"/>
      <c r="D1965" s="24"/>
      <c r="E1965" s="24"/>
      <c r="F1965" s="24"/>
      <c r="G1965" s="78" t="e">
        <f t="shared" si="680"/>
        <v>#DIV/0!</v>
      </c>
      <c r="H1965" s="33"/>
      <c r="I1965" s="78" t="e">
        <f t="shared" si="706"/>
        <v>#DIV/0!</v>
      </c>
      <c r="J1965" s="78" t="e">
        <f t="shared" si="682"/>
        <v>#DIV/0!</v>
      </c>
      <c r="K1965" s="24">
        <f t="shared" si="708"/>
        <v>0</v>
      </c>
      <c r="L1965" s="24">
        <f t="shared" si="701"/>
        <v>0</v>
      </c>
      <c r="M1965" s="555"/>
    </row>
    <row r="1966" spans="1:13" s="4" customFormat="1" outlineLevel="2" x14ac:dyDescent="0.25">
      <c r="A1966" s="617"/>
      <c r="B1966" s="411" t="s">
        <v>188</v>
      </c>
      <c r="C1966" s="411"/>
      <c r="D1966" s="24">
        <v>0</v>
      </c>
      <c r="E1966" s="24">
        <v>0</v>
      </c>
      <c r="F1966" s="24"/>
      <c r="G1966" s="78" t="e">
        <f t="shared" si="680"/>
        <v>#DIV/0!</v>
      </c>
      <c r="H1966" s="33"/>
      <c r="I1966" s="78" t="e">
        <f t="shared" si="706"/>
        <v>#DIV/0!</v>
      </c>
      <c r="J1966" s="78" t="e">
        <f t="shared" si="682"/>
        <v>#DIV/0!</v>
      </c>
      <c r="K1966" s="24">
        <f t="shared" si="708"/>
        <v>0</v>
      </c>
      <c r="L1966" s="24">
        <f t="shared" si="701"/>
        <v>0</v>
      </c>
      <c r="M1966" s="555"/>
    </row>
    <row r="1967" spans="1:13" s="4" customFormat="1" outlineLevel="2" x14ac:dyDescent="0.25">
      <c r="A1967" s="617"/>
      <c r="B1967" s="411" t="s">
        <v>41</v>
      </c>
      <c r="C1967" s="411"/>
      <c r="D1967" s="24">
        <v>7773.55</v>
      </c>
      <c r="E1967" s="24">
        <v>7773.55</v>
      </c>
      <c r="F1967" s="24">
        <v>7773.55</v>
      </c>
      <c r="G1967" s="99">
        <f t="shared" si="680"/>
        <v>1</v>
      </c>
      <c r="H1967" s="24">
        <v>7773.55</v>
      </c>
      <c r="I1967" s="99">
        <f t="shared" si="706"/>
        <v>1</v>
      </c>
      <c r="J1967" s="99">
        <f t="shared" si="682"/>
        <v>1</v>
      </c>
      <c r="K1967" s="24">
        <f t="shared" si="708"/>
        <v>7773.55</v>
      </c>
      <c r="L1967" s="24">
        <f t="shared" si="701"/>
        <v>0</v>
      </c>
      <c r="M1967" s="555"/>
    </row>
    <row r="1968" spans="1:13" s="4" customFormat="1" outlineLevel="2" x14ac:dyDescent="0.25">
      <c r="A1968" s="617"/>
      <c r="B1968" s="411" t="s">
        <v>23</v>
      </c>
      <c r="C1968" s="411"/>
      <c r="D1968" s="24"/>
      <c r="E1968" s="24"/>
      <c r="F1968" s="24"/>
      <c r="G1968" s="78" t="e">
        <f t="shared" si="680"/>
        <v>#DIV/0!</v>
      </c>
      <c r="H1968" s="33"/>
      <c r="I1968" s="78" t="e">
        <f t="shared" si="706"/>
        <v>#DIV/0!</v>
      </c>
      <c r="J1968" s="78" t="e">
        <f t="shared" si="682"/>
        <v>#DIV/0!</v>
      </c>
      <c r="K1968" s="24">
        <f t="shared" si="708"/>
        <v>0</v>
      </c>
      <c r="L1968" s="24">
        <f t="shared" si="701"/>
        <v>0</v>
      </c>
      <c r="M1968" s="555"/>
    </row>
    <row r="1969" spans="1:13" s="4" customFormat="1" ht="37.5" outlineLevel="2" x14ac:dyDescent="0.25">
      <c r="A1969" s="617" t="s">
        <v>263</v>
      </c>
      <c r="B1969" s="34" t="s">
        <v>932</v>
      </c>
      <c r="C1969" s="34" t="s">
        <v>731</v>
      </c>
      <c r="D1969" s="50">
        <f>SUM(D1970:D1973)</f>
        <v>4388.51</v>
      </c>
      <c r="E1969" s="50">
        <f>SUM(E1970:E1973)</f>
        <v>4388.51</v>
      </c>
      <c r="F1969" s="50">
        <f>SUM(F1970:F1973)</f>
        <v>4388.51</v>
      </c>
      <c r="G1969" s="99">
        <f t="shared" si="680"/>
        <v>1</v>
      </c>
      <c r="H1969" s="24">
        <f>SUM(H1970:H1973)</f>
        <v>4388.51</v>
      </c>
      <c r="I1969" s="99">
        <f t="shared" si="706"/>
        <v>1</v>
      </c>
      <c r="J1969" s="99">
        <f t="shared" si="682"/>
        <v>1</v>
      </c>
      <c r="K1969" s="24">
        <f t="shared" si="708"/>
        <v>4388.51</v>
      </c>
      <c r="L1969" s="24">
        <f t="shared" si="701"/>
        <v>0</v>
      </c>
      <c r="M1969" s="555"/>
    </row>
    <row r="1970" spans="1:13" s="4" customFormat="1" outlineLevel="2" x14ac:dyDescent="0.25">
      <c r="A1970" s="617"/>
      <c r="B1970" s="411" t="s">
        <v>22</v>
      </c>
      <c r="C1970" s="411"/>
      <c r="D1970" s="24"/>
      <c r="E1970" s="24"/>
      <c r="F1970" s="257"/>
      <c r="G1970" s="78" t="e">
        <f t="shared" si="680"/>
        <v>#DIV/0!</v>
      </c>
      <c r="H1970" s="33"/>
      <c r="I1970" s="78" t="e">
        <f t="shared" si="706"/>
        <v>#DIV/0!</v>
      </c>
      <c r="J1970" s="78" t="e">
        <f t="shared" si="682"/>
        <v>#DIV/0!</v>
      </c>
      <c r="K1970" s="24">
        <f t="shared" si="708"/>
        <v>0</v>
      </c>
      <c r="L1970" s="24">
        <f t="shared" si="701"/>
        <v>0</v>
      </c>
      <c r="M1970" s="555"/>
    </row>
    <row r="1971" spans="1:13" s="4" customFormat="1" outlineLevel="2" x14ac:dyDescent="0.25">
      <c r="A1971" s="617"/>
      <c r="B1971" s="411" t="s">
        <v>188</v>
      </c>
      <c r="C1971" s="411"/>
      <c r="D1971" s="24">
        <v>0</v>
      </c>
      <c r="E1971" s="24">
        <v>0</v>
      </c>
      <c r="F1971" s="257"/>
      <c r="G1971" s="78" t="e">
        <f t="shared" si="680"/>
        <v>#DIV/0!</v>
      </c>
      <c r="H1971" s="33"/>
      <c r="I1971" s="78" t="e">
        <f t="shared" si="706"/>
        <v>#DIV/0!</v>
      </c>
      <c r="J1971" s="78" t="e">
        <f t="shared" si="682"/>
        <v>#DIV/0!</v>
      </c>
      <c r="K1971" s="24">
        <f t="shared" si="708"/>
        <v>0</v>
      </c>
      <c r="L1971" s="24">
        <f t="shared" si="701"/>
        <v>0</v>
      </c>
      <c r="M1971" s="555"/>
    </row>
    <row r="1972" spans="1:13" s="4" customFormat="1" outlineLevel="2" x14ac:dyDescent="0.25">
      <c r="A1972" s="617"/>
      <c r="B1972" s="411" t="s">
        <v>41</v>
      </c>
      <c r="C1972" s="411"/>
      <c r="D1972" s="24">
        <v>4388.51</v>
      </c>
      <c r="E1972" s="24">
        <v>4388.51</v>
      </c>
      <c r="F1972" s="114">
        <v>4388.51</v>
      </c>
      <c r="G1972" s="99">
        <f t="shared" si="680"/>
        <v>1</v>
      </c>
      <c r="H1972" s="24">
        <v>4388.51</v>
      </c>
      <c r="I1972" s="99">
        <f t="shared" si="706"/>
        <v>1</v>
      </c>
      <c r="J1972" s="99">
        <f t="shared" si="682"/>
        <v>1</v>
      </c>
      <c r="K1972" s="24">
        <f t="shared" si="708"/>
        <v>4388.51</v>
      </c>
      <c r="L1972" s="24">
        <f t="shared" si="701"/>
        <v>0</v>
      </c>
      <c r="M1972" s="555"/>
    </row>
    <row r="1973" spans="1:13" s="4" customFormat="1" outlineLevel="2" x14ac:dyDescent="0.25">
      <c r="A1973" s="617"/>
      <c r="B1973" s="411" t="s">
        <v>23</v>
      </c>
      <c r="C1973" s="411"/>
      <c r="D1973" s="24"/>
      <c r="E1973" s="24"/>
      <c r="F1973" s="410"/>
      <c r="G1973" s="97" t="e">
        <f t="shared" si="680"/>
        <v>#DIV/0!</v>
      </c>
      <c r="H1973" s="33"/>
      <c r="I1973" s="78" t="e">
        <f t="shared" si="706"/>
        <v>#DIV/0!</v>
      </c>
      <c r="J1973" s="78" t="e">
        <f t="shared" si="682"/>
        <v>#DIV/0!</v>
      </c>
      <c r="K1973" s="24">
        <f t="shared" si="708"/>
        <v>0</v>
      </c>
      <c r="L1973" s="24">
        <f t="shared" si="701"/>
        <v>0</v>
      </c>
      <c r="M1973" s="555"/>
    </row>
    <row r="1974" spans="1:13" s="4" customFormat="1" ht="42.75" customHeight="1" outlineLevel="2" x14ac:dyDescent="0.25">
      <c r="A1974" s="617" t="s">
        <v>264</v>
      </c>
      <c r="B1974" s="34" t="s">
        <v>933</v>
      </c>
      <c r="C1974" s="34" t="s">
        <v>731</v>
      </c>
      <c r="D1974" s="50">
        <f>SUM(D1975:D1978)</f>
        <v>1488.24</v>
      </c>
      <c r="E1974" s="50">
        <f>SUM(E1975:E1978)</f>
        <v>1488.24</v>
      </c>
      <c r="F1974" s="50">
        <f>SUM(F1975:F1978)</f>
        <v>1488.24</v>
      </c>
      <c r="G1974" s="99">
        <f t="shared" si="680"/>
        <v>1</v>
      </c>
      <c r="H1974" s="415">
        <f>SUM(H1975:H1978)</f>
        <v>1488.24</v>
      </c>
      <c r="I1974" s="99">
        <f t="shared" si="706"/>
        <v>1</v>
      </c>
      <c r="J1974" s="99">
        <f t="shared" si="682"/>
        <v>1</v>
      </c>
      <c r="K1974" s="24">
        <f t="shared" si="708"/>
        <v>1488.24</v>
      </c>
      <c r="L1974" s="24">
        <f t="shared" si="701"/>
        <v>0</v>
      </c>
      <c r="M1974" s="555"/>
    </row>
    <row r="1975" spans="1:13" s="4" customFormat="1" outlineLevel="2" x14ac:dyDescent="0.25">
      <c r="A1975" s="617"/>
      <c r="B1975" s="411" t="s">
        <v>22</v>
      </c>
      <c r="C1975" s="411"/>
      <c r="D1975" s="24"/>
      <c r="E1975" s="24"/>
      <c r="F1975" s="410"/>
      <c r="G1975" s="97" t="e">
        <f t="shared" si="680"/>
        <v>#DIV/0!</v>
      </c>
      <c r="H1975" s="284"/>
      <c r="I1975" s="78" t="e">
        <f t="shared" si="706"/>
        <v>#DIV/0!</v>
      </c>
      <c r="J1975" s="78" t="e">
        <f t="shared" si="682"/>
        <v>#DIV/0!</v>
      </c>
      <c r="K1975" s="24">
        <f t="shared" si="708"/>
        <v>0</v>
      </c>
      <c r="L1975" s="24">
        <f t="shared" si="701"/>
        <v>0</v>
      </c>
      <c r="M1975" s="555"/>
    </row>
    <row r="1976" spans="1:13" s="4" customFormat="1" outlineLevel="2" x14ac:dyDescent="0.25">
      <c r="A1976" s="617"/>
      <c r="B1976" s="411" t="s">
        <v>188</v>
      </c>
      <c r="C1976" s="411"/>
      <c r="D1976" s="24">
        <v>0</v>
      </c>
      <c r="E1976" s="24">
        <v>0</v>
      </c>
      <c r="F1976" s="410"/>
      <c r="G1976" s="97" t="e">
        <f t="shared" si="680"/>
        <v>#DIV/0!</v>
      </c>
      <c r="H1976" s="284"/>
      <c r="I1976" s="78" t="e">
        <f t="shared" si="706"/>
        <v>#DIV/0!</v>
      </c>
      <c r="J1976" s="78" t="e">
        <f t="shared" si="682"/>
        <v>#DIV/0!</v>
      </c>
      <c r="K1976" s="24">
        <f t="shared" si="708"/>
        <v>0</v>
      </c>
      <c r="L1976" s="24">
        <f t="shared" si="701"/>
        <v>0</v>
      </c>
      <c r="M1976" s="555"/>
    </row>
    <row r="1977" spans="1:13" s="4" customFormat="1" outlineLevel="2" x14ac:dyDescent="0.25">
      <c r="A1977" s="617"/>
      <c r="B1977" s="411" t="s">
        <v>41</v>
      </c>
      <c r="C1977" s="411"/>
      <c r="D1977" s="24">
        <v>1488.24</v>
      </c>
      <c r="E1977" s="24">
        <v>1488.24</v>
      </c>
      <c r="F1977" s="415">
        <v>1488.24</v>
      </c>
      <c r="G1977" s="99">
        <f t="shared" si="680"/>
        <v>1</v>
      </c>
      <c r="H1977" s="415">
        <v>1488.24</v>
      </c>
      <c r="I1977" s="99">
        <f t="shared" si="706"/>
        <v>1</v>
      </c>
      <c r="J1977" s="99">
        <f t="shared" si="682"/>
        <v>1</v>
      </c>
      <c r="K1977" s="24">
        <f t="shared" si="708"/>
        <v>1488.24</v>
      </c>
      <c r="L1977" s="24">
        <f t="shared" si="701"/>
        <v>0</v>
      </c>
      <c r="M1977" s="555"/>
    </row>
    <row r="1978" spans="1:13" s="4" customFormat="1" outlineLevel="2" x14ac:dyDescent="0.25">
      <c r="A1978" s="617"/>
      <c r="B1978" s="411" t="s">
        <v>23</v>
      </c>
      <c r="C1978" s="411"/>
      <c r="D1978" s="24"/>
      <c r="E1978" s="24"/>
      <c r="F1978" s="410"/>
      <c r="G1978" s="97" t="e">
        <f t="shared" si="680"/>
        <v>#DIV/0!</v>
      </c>
      <c r="H1978" s="231"/>
      <c r="I1978" s="78" t="e">
        <f t="shared" si="706"/>
        <v>#DIV/0!</v>
      </c>
      <c r="J1978" s="78" t="e">
        <f t="shared" si="682"/>
        <v>#DIV/0!</v>
      </c>
      <c r="K1978" s="24">
        <f t="shared" si="708"/>
        <v>0</v>
      </c>
      <c r="L1978" s="24">
        <f t="shared" si="701"/>
        <v>0</v>
      </c>
      <c r="M1978" s="555"/>
    </row>
    <row r="1979" spans="1:13" s="4" customFormat="1" ht="37.5" outlineLevel="2" x14ac:dyDescent="0.25">
      <c r="A1979" s="617" t="s">
        <v>265</v>
      </c>
      <c r="B1979" s="34" t="s">
        <v>246</v>
      </c>
      <c r="C1979" s="34" t="s">
        <v>731</v>
      </c>
      <c r="D1979" s="50">
        <f>SUM(D1980:D1983)</f>
        <v>3956.02</v>
      </c>
      <c r="E1979" s="50">
        <f>SUM(E1980:E1983)</f>
        <v>3956.02</v>
      </c>
      <c r="F1979" s="258">
        <f>SUM(F1980:F1983)</f>
        <v>3956.02</v>
      </c>
      <c r="G1979" s="99">
        <f t="shared" si="680"/>
        <v>1</v>
      </c>
      <c r="H1979" s="415">
        <f>SUM(H1980:H1983)</f>
        <v>3956.02</v>
      </c>
      <c r="I1979" s="99">
        <f t="shared" si="706"/>
        <v>1</v>
      </c>
      <c r="J1979" s="99">
        <f t="shared" si="682"/>
        <v>1</v>
      </c>
      <c r="K1979" s="24">
        <f t="shared" si="708"/>
        <v>3956.02</v>
      </c>
      <c r="L1979" s="24">
        <f t="shared" si="701"/>
        <v>0</v>
      </c>
      <c r="M1979" s="515" t="s">
        <v>1149</v>
      </c>
    </row>
    <row r="1980" spans="1:13" s="4" customFormat="1" ht="36.75" customHeight="1" outlineLevel="2" x14ac:dyDescent="0.25">
      <c r="A1980" s="617"/>
      <c r="B1980" s="411" t="s">
        <v>22</v>
      </c>
      <c r="C1980" s="411"/>
      <c r="D1980" s="24"/>
      <c r="E1980" s="24"/>
      <c r="F1980" s="415"/>
      <c r="G1980" s="97" t="e">
        <f t="shared" si="680"/>
        <v>#DIV/0!</v>
      </c>
      <c r="H1980" s="284"/>
      <c r="I1980" s="78" t="e">
        <f t="shared" si="706"/>
        <v>#DIV/0!</v>
      </c>
      <c r="J1980" s="78" t="e">
        <f t="shared" si="682"/>
        <v>#DIV/0!</v>
      </c>
      <c r="K1980" s="33">
        <f t="shared" si="708"/>
        <v>0</v>
      </c>
      <c r="L1980" s="24">
        <f t="shared" si="701"/>
        <v>0</v>
      </c>
      <c r="M1980" s="515"/>
    </row>
    <row r="1981" spans="1:13" s="4" customFormat="1" ht="42.75" customHeight="1" outlineLevel="2" x14ac:dyDescent="0.25">
      <c r="A1981" s="617"/>
      <c r="B1981" s="411" t="s">
        <v>188</v>
      </c>
      <c r="C1981" s="411"/>
      <c r="D1981" s="24">
        <v>0</v>
      </c>
      <c r="E1981" s="24">
        <v>0</v>
      </c>
      <c r="F1981" s="415"/>
      <c r="G1981" s="97" t="e">
        <f t="shared" si="680"/>
        <v>#DIV/0!</v>
      </c>
      <c r="H1981" s="284"/>
      <c r="I1981" s="78" t="e">
        <f t="shared" si="706"/>
        <v>#DIV/0!</v>
      </c>
      <c r="J1981" s="78" t="e">
        <f t="shared" si="682"/>
        <v>#DIV/0!</v>
      </c>
      <c r="K1981" s="33">
        <f t="shared" si="708"/>
        <v>0</v>
      </c>
      <c r="L1981" s="24">
        <f t="shared" si="701"/>
        <v>0</v>
      </c>
      <c r="M1981" s="515"/>
    </row>
    <row r="1982" spans="1:13" s="4" customFormat="1" ht="29.25" customHeight="1" outlineLevel="2" x14ac:dyDescent="0.25">
      <c r="A1982" s="617"/>
      <c r="B1982" s="411" t="s">
        <v>41</v>
      </c>
      <c r="C1982" s="411"/>
      <c r="D1982" s="24">
        <v>3956.02</v>
      </c>
      <c r="E1982" s="24">
        <v>3956.02</v>
      </c>
      <c r="F1982" s="24">
        <v>3956.02</v>
      </c>
      <c r="G1982" s="99">
        <f t="shared" si="680"/>
        <v>1</v>
      </c>
      <c r="H1982" s="24">
        <v>3956.02</v>
      </c>
      <c r="I1982" s="99">
        <f t="shared" si="706"/>
        <v>1</v>
      </c>
      <c r="J1982" s="99">
        <f t="shared" si="682"/>
        <v>1</v>
      </c>
      <c r="K1982" s="24">
        <f t="shared" si="708"/>
        <v>3956.02</v>
      </c>
      <c r="L1982" s="24">
        <f t="shared" si="701"/>
        <v>0</v>
      </c>
      <c r="M1982" s="515"/>
    </row>
    <row r="1983" spans="1:13" s="4" customFormat="1" ht="41.25" customHeight="1" outlineLevel="2" x14ac:dyDescent="0.25">
      <c r="A1983" s="617"/>
      <c r="B1983" s="411" t="s">
        <v>23</v>
      </c>
      <c r="C1983" s="411"/>
      <c r="D1983" s="24"/>
      <c r="E1983" s="24"/>
      <c r="F1983" s="410"/>
      <c r="G1983" s="97" t="e">
        <f t="shared" si="680"/>
        <v>#DIV/0!</v>
      </c>
      <c r="H1983" s="231"/>
      <c r="I1983" s="78" t="e">
        <f t="shared" si="706"/>
        <v>#DIV/0!</v>
      </c>
      <c r="J1983" s="78" t="e">
        <f t="shared" si="682"/>
        <v>#DIV/0!</v>
      </c>
      <c r="K1983" s="33">
        <f t="shared" si="708"/>
        <v>0</v>
      </c>
      <c r="L1983" s="24">
        <f t="shared" si="701"/>
        <v>0</v>
      </c>
      <c r="M1983" s="515"/>
    </row>
    <row r="1984" spans="1:13" s="4" customFormat="1" ht="37.5" outlineLevel="2" x14ac:dyDescent="0.25">
      <c r="A1984" s="612" t="s">
        <v>266</v>
      </c>
      <c r="B1984" s="34" t="s">
        <v>247</v>
      </c>
      <c r="C1984" s="34" t="s">
        <v>731</v>
      </c>
      <c r="D1984" s="50">
        <f>SUM(D1985:D1988)</f>
        <v>7678.58</v>
      </c>
      <c r="E1984" s="50">
        <f>SUM(E1985:E1988)</f>
        <v>7678.58</v>
      </c>
      <c r="F1984" s="24">
        <f>SUM(F1985:F1988)</f>
        <v>7678.58</v>
      </c>
      <c r="G1984" s="104">
        <f t="shared" si="680"/>
        <v>1</v>
      </c>
      <c r="H1984" s="50">
        <f>SUM(H1985:H1988)</f>
        <v>7678.58</v>
      </c>
      <c r="I1984" s="104">
        <f t="shared" si="706"/>
        <v>1</v>
      </c>
      <c r="J1984" s="104">
        <f t="shared" si="682"/>
        <v>1</v>
      </c>
      <c r="K1984" s="50">
        <f t="shared" si="708"/>
        <v>7678.58</v>
      </c>
      <c r="L1984" s="24">
        <f t="shared" si="701"/>
        <v>0</v>
      </c>
      <c r="M1984" s="515" t="s">
        <v>1155</v>
      </c>
    </row>
    <row r="1985" spans="1:13" s="4" customFormat="1" outlineLevel="2" x14ac:dyDescent="0.25">
      <c r="A1985" s="612"/>
      <c r="B1985" s="411" t="s">
        <v>22</v>
      </c>
      <c r="C1985" s="411"/>
      <c r="D1985" s="24"/>
      <c r="E1985" s="24"/>
      <c r="F1985" s="24"/>
      <c r="G1985" s="97" t="e">
        <f t="shared" si="680"/>
        <v>#DIV/0!</v>
      </c>
      <c r="H1985" s="33"/>
      <c r="I1985" s="78" t="e">
        <f t="shared" si="706"/>
        <v>#DIV/0!</v>
      </c>
      <c r="J1985" s="78" t="e">
        <f t="shared" si="682"/>
        <v>#DIV/0!</v>
      </c>
      <c r="K1985" s="33">
        <f t="shared" si="708"/>
        <v>0</v>
      </c>
      <c r="L1985" s="24">
        <f t="shared" si="701"/>
        <v>0</v>
      </c>
      <c r="M1985" s="515"/>
    </row>
    <row r="1986" spans="1:13" s="4" customFormat="1" outlineLevel="2" x14ac:dyDescent="0.25">
      <c r="A1986" s="612"/>
      <c r="B1986" s="411" t="s">
        <v>188</v>
      </c>
      <c r="C1986" s="411"/>
      <c r="D1986" s="24">
        <v>0</v>
      </c>
      <c r="E1986" s="24">
        <v>0</v>
      </c>
      <c r="F1986" s="24"/>
      <c r="G1986" s="97" t="e">
        <f t="shared" si="680"/>
        <v>#DIV/0!</v>
      </c>
      <c r="H1986" s="33"/>
      <c r="I1986" s="78" t="e">
        <f t="shared" si="706"/>
        <v>#DIV/0!</v>
      </c>
      <c r="J1986" s="78" t="e">
        <f t="shared" si="682"/>
        <v>#DIV/0!</v>
      </c>
      <c r="K1986" s="33">
        <f t="shared" si="708"/>
        <v>0</v>
      </c>
      <c r="L1986" s="24">
        <f t="shared" si="701"/>
        <v>0</v>
      </c>
      <c r="M1986" s="515"/>
    </row>
    <row r="1987" spans="1:13" s="4" customFormat="1" outlineLevel="2" x14ac:dyDescent="0.25">
      <c r="A1987" s="612"/>
      <c r="B1987" s="411" t="s">
        <v>41</v>
      </c>
      <c r="C1987" s="34"/>
      <c r="D1987" s="24">
        <v>7678.58</v>
      </c>
      <c r="E1987" s="24">
        <v>7678.58</v>
      </c>
      <c r="F1987" s="24">
        <v>7678.58</v>
      </c>
      <c r="G1987" s="99">
        <f t="shared" si="680"/>
        <v>1</v>
      </c>
      <c r="H1987" s="24">
        <v>7678.58</v>
      </c>
      <c r="I1987" s="99">
        <f t="shared" si="706"/>
        <v>1</v>
      </c>
      <c r="J1987" s="99">
        <f t="shared" si="682"/>
        <v>1</v>
      </c>
      <c r="K1987" s="24">
        <f t="shared" si="708"/>
        <v>7678.58</v>
      </c>
      <c r="L1987" s="24">
        <f t="shared" si="701"/>
        <v>0</v>
      </c>
      <c r="M1987" s="515"/>
    </row>
    <row r="1988" spans="1:13" s="4" customFormat="1" outlineLevel="2" x14ac:dyDescent="0.25">
      <c r="A1988" s="612"/>
      <c r="B1988" s="411" t="s">
        <v>23</v>
      </c>
      <c r="C1988" s="411"/>
      <c r="D1988" s="257"/>
      <c r="E1988" s="257"/>
      <c r="F1988" s="24"/>
      <c r="G1988" s="97" t="e">
        <f t="shared" si="680"/>
        <v>#DIV/0!</v>
      </c>
      <c r="H1988" s="33"/>
      <c r="I1988" s="78" t="e">
        <f t="shared" si="706"/>
        <v>#DIV/0!</v>
      </c>
      <c r="J1988" s="78" t="e">
        <f t="shared" si="682"/>
        <v>#DIV/0!</v>
      </c>
      <c r="K1988" s="33">
        <f t="shared" si="708"/>
        <v>0</v>
      </c>
      <c r="L1988" s="24">
        <f t="shared" si="701"/>
        <v>0</v>
      </c>
      <c r="M1988" s="515"/>
    </row>
    <row r="1989" spans="1:13" s="4" customFormat="1" ht="37.5" outlineLevel="2" x14ac:dyDescent="0.25">
      <c r="A1989" s="612" t="s">
        <v>503</v>
      </c>
      <c r="B1989" s="34" t="s">
        <v>797</v>
      </c>
      <c r="C1989" s="34" t="s">
        <v>212</v>
      </c>
      <c r="D1989" s="50">
        <f>SUM(D1990:D1993)</f>
        <v>94.1</v>
      </c>
      <c r="E1989" s="50">
        <f t="shared" ref="E1989:F1989" si="709">SUM(E1990:E1993)</f>
        <v>94.1</v>
      </c>
      <c r="F1989" s="50">
        <f t="shared" si="709"/>
        <v>93.06</v>
      </c>
      <c r="G1989" s="104">
        <f t="shared" si="680"/>
        <v>0.98899999999999999</v>
      </c>
      <c r="H1989" s="50">
        <f>SUM(H1990:H1993)</f>
        <v>93.06</v>
      </c>
      <c r="I1989" s="99">
        <f t="shared" si="706"/>
        <v>0.98899999999999999</v>
      </c>
      <c r="J1989" s="104">
        <f t="shared" si="682"/>
        <v>1</v>
      </c>
      <c r="K1989" s="50">
        <f>SUM(K1990:K1993)</f>
        <v>93.06</v>
      </c>
      <c r="L1989" s="24">
        <f t="shared" si="701"/>
        <v>1.04</v>
      </c>
      <c r="M1989" s="487" t="s">
        <v>1092</v>
      </c>
    </row>
    <row r="1990" spans="1:13" s="4" customFormat="1" outlineLevel="2" x14ac:dyDescent="0.25">
      <c r="A1990" s="612"/>
      <c r="B1990" s="411" t="s">
        <v>22</v>
      </c>
      <c r="C1990" s="411"/>
      <c r="D1990" s="24"/>
      <c r="E1990" s="24"/>
      <c r="F1990" s="114"/>
      <c r="G1990" s="97" t="e">
        <f t="shared" si="680"/>
        <v>#DIV/0!</v>
      </c>
      <c r="H1990" s="259"/>
      <c r="I1990" s="78" t="e">
        <f t="shared" si="706"/>
        <v>#DIV/0!</v>
      </c>
      <c r="J1990" s="78" t="e">
        <f t="shared" si="682"/>
        <v>#DIV/0!</v>
      </c>
      <c r="K1990" s="33">
        <f t="shared" si="708"/>
        <v>0</v>
      </c>
      <c r="L1990" s="24">
        <f t="shared" si="701"/>
        <v>0</v>
      </c>
      <c r="M1990" s="487"/>
    </row>
    <row r="1991" spans="1:13" s="4" customFormat="1" outlineLevel="2" x14ac:dyDescent="0.25">
      <c r="A1991" s="612"/>
      <c r="B1991" s="411" t="s">
        <v>21</v>
      </c>
      <c r="C1991" s="411"/>
      <c r="D1991" s="24"/>
      <c r="E1991" s="24"/>
      <c r="F1991" s="114"/>
      <c r="G1991" s="97" t="e">
        <f t="shared" si="680"/>
        <v>#DIV/0!</v>
      </c>
      <c r="H1991" s="259"/>
      <c r="I1991" s="78" t="e">
        <f t="shared" si="706"/>
        <v>#DIV/0!</v>
      </c>
      <c r="J1991" s="78" t="e">
        <f t="shared" si="682"/>
        <v>#DIV/0!</v>
      </c>
      <c r="K1991" s="33">
        <f t="shared" si="708"/>
        <v>0</v>
      </c>
      <c r="L1991" s="24">
        <f t="shared" si="701"/>
        <v>0</v>
      </c>
      <c r="M1991" s="487"/>
    </row>
    <row r="1992" spans="1:13" s="4" customFormat="1" outlineLevel="2" x14ac:dyDescent="0.25">
      <c r="A1992" s="612"/>
      <c r="B1992" s="411" t="s">
        <v>41</v>
      </c>
      <c r="C1992" s="411"/>
      <c r="D1992" s="24">
        <v>94.1</v>
      </c>
      <c r="E1992" s="24">
        <v>94.1</v>
      </c>
      <c r="F1992" s="24">
        <v>93.06</v>
      </c>
      <c r="G1992" s="99">
        <f t="shared" si="680"/>
        <v>0.98899999999999999</v>
      </c>
      <c r="H1992" s="24">
        <v>93.06</v>
      </c>
      <c r="I1992" s="99">
        <f t="shared" si="706"/>
        <v>0.98899999999999999</v>
      </c>
      <c r="J1992" s="99">
        <f t="shared" si="682"/>
        <v>1</v>
      </c>
      <c r="K1992" s="24">
        <f>E1992-L1992</f>
        <v>93.06</v>
      </c>
      <c r="L1992" s="24">
        <f t="shared" si="701"/>
        <v>1.04</v>
      </c>
      <c r="M1992" s="487"/>
    </row>
    <row r="1993" spans="1:13" s="4" customFormat="1" outlineLevel="2" x14ac:dyDescent="0.25">
      <c r="A1993" s="612"/>
      <c r="B1993" s="411" t="s">
        <v>23</v>
      </c>
      <c r="C1993" s="411"/>
      <c r="D1993" s="24"/>
      <c r="E1993" s="24"/>
      <c r="F1993" s="114"/>
      <c r="G1993" s="97" t="e">
        <f t="shared" si="680"/>
        <v>#DIV/0!</v>
      </c>
      <c r="H1993" s="259"/>
      <c r="I1993" s="78" t="e">
        <f t="shared" si="706"/>
        <v>#DIV/0!</v>
      </c>
      <c r="J1993" s="78" t="e">
        <f t="shared" si="682"/>
        <v>#DIV/0!</v>
      </c>
      <c r="K1993" s="33">
        <f t="shared" si="708"/>
        <v>0</v>
      </c>
      <c r="L1993" s="24">
        <f t="shared" si="701"/>
        <v>0</v>
      </c>
      <c r="M1993" s="487"/>
    </row>
    <row r="1994" spans="1:13" s="4" customFormat="1" ht="75" outlineLevel="2" x14ac:dyDescent="0.25">
      <c r="A1994" s="635" t="s">
        <v>504</v>
      </c>
      <c r="B1994" s="34" t="s">
        <v>1093</v>
      </c>
      <c r="C1994" s="34" t="s">
        <v>212</v>
      </c>
      <c r="D1994" s="24">
        <f>SUM(D1995:D1998)</f>
        <v>988.9</v>
      </c>
      <c r="E1994" s="24">
        <f t="shared" ref="E1994:F1994" si="710">SUM(E1995:E1998)</f>
        <v>988.9</v>
      </c>
      <c r="F1994" s="24">
        <f t="shared" si="710"/>
        <v>898.3</v>
      </c>
      <c r="G1994" s="99">
        <f t="shared" si="680"/>
        <v>0.90800000000000003</v>
      </c>
      <c r="H1994" s="24">
        <f>SUM(H1995:H1998)</f>
        <v>898.3</v>
      </c>
      <c r="I1994" s="99">
        <f t="shared" si="706"/>
        <v>0.90800000000000003</v>
      </c>
      <c r="J1994" s="99">
        <f t="shared" si="682"/>
        <v>1</v>
      </c>
      <c r="K1994" s="24">
        <f>SUM(K1995:K1998)</f>
        <v>898.3</v>
      </c>
      <c r="L1994" s="24">
        <f t="shared" si="701"/>
        <v>90.6</v>
      </c>
      <c r="M1994" s="507" t="s">
        <v>1094</v>
      </c>
    </row>
    <row r="1995" spans="1:13" s="4" customFormat="1" outlineLevel="2" x14ac:dyDescent="0.25">
      <c r="A1995" s="636"/>
      <c r="B1995" s="411" t="s">
        <v>22</v>
      </c>
      <c r="C1995" s="411"/>
      <c r="D1995" s="24"/>
      <c r="E1995" s="24"/>
      <c r="F1995" s="114"/>
      <c r="G1995" s="97" t="e">
        <f t="shared" si="680"/>
        <v>#DIV/0!</v>
      </c>
      <c r="H1995" s="259"/>
      <c r="I1995" s="78" t="e">
        <f t="shared" si="706"/>
        <v>#DIV/0!</v>
      </c>
      <c r="J1995" s="78" t="e">
        <f t="shared" si="682"/>
        <v>#DIV/0!</v>
      </c>
      <c r="K1995" s="33"/>
      <c r="L1995" s="24">
        <f t="shared" si="701"/>
        <v>0</v>
      </c>
      <c r="M1995" s="508"/>
    </row>
    <row r="1996" spans="1:13" s="4" customFormat="1" outlineLevel="2" x14ac:dyDescent="0.25">
      <c r="A1996" s="636"/>
      <c r="B1996" s="411" t="s">
        <v>21</v>
      </c>
      <c r="C1996" s="411"/>
      <c r="D1996" s="24"/>
      <c r="E1996" s="24"/>
      <c r="F1996" s="114"/>
      <c r="G1996" s="97" t="e">
        <f t="shared" si="680"/>
        <v>#DIV/0!</v>
      </c>
      <c r="H1996" s="259"/>
      <c r="I1996" s="78" t="e">
        <f t="shared" si="706"/>
        <v>#DIV/0!</v>
      </c>
      <c r="J1996" s="78" t="e">
        <f t="shared" si="682"/>
        <v>#DIV/0!</v>
      </c>
      <c r="K1996" s="33"/>
      <c r="L1996" s="24">
        <f t="shared" si="701"/>
        <v>0</v>
      </c>
      <c r="M1996" s="508"/>
    </row>
    <row r="1997" spans="1:13" s="4" customFormat="1" outlineLevel="2" x14ac:dyDescent="0.25">
      <c r="A1997" s="636"/>
      <c r="B1997" s="411" t="s">
        <v>41</v>
      </c>
      <c r="C1997" s="411"/>
      <c r="D1997" s="24">
        <v>988.9</v>
      </c>
      <c r="E1997" s="24">
        <v>988.9</v>
      </c>
      <c r="F1997" s="36">
        <v>898.3</v>
      </c>
      <c r="G1997" s="99">
        <f t="shared" si="680"/>
        <v>0.90800000000000003</v>
      </c>
      <c r="H1997" s="36">
        <v>898.3</v>
      </c>
      <c r="I1997" s="99">
        <f t="shared" si="706"/>
        <v>0.90800000000000003</v>
      </c>
      <c r="J1997" s="99">
        <f t="shared" si="682"/>
        <v>1</v>
      </c>
      <c r="K1997" s="36">
        <v>898.3</v>
      </c>
      <c r="L1997" s="24">
        <f t="shared" si="701"/>
        <v>90.6</v>
      </c>
      <c r="M1997" s="508"/>
    </row>
    <row r="1998" spans="1:13" s="4" customFormat="1" outlineLevel="2" x14ac:dyDescent="0.25">
      <c r="A1998" s="637"/>
      <c r="B1998" s="411" t="s">
        <v>23</v>
      </c>
      <c r="C1998" s="411"/>
      <c r="D1998" s="24"/>
      <c r="E1998" s="24"/>
      <c r="F1998" s="114"/>
      <c r="G1998" s="97" t="e">
        <f t="shared" si="680"/>
        <v>#DIV/0!</v>
      </c>
      <c r="H1998" s="259"/>
      <c r="I1998" s="78" t="e">
        <f t="shared" si="706"/>
        <v>#DIV/0!</v>
      </c>
      <c r="J1998" s="78" t="e">
        <f t="shared" si="682"/>
        <v>#DIV/0!</v>
      </c>
      <c r="K1998" s="33"/>
      <c r="L1998" s="24">
        <f t="shared" si="701"/>
        <v>0</v>
      </c>
      <c r="M1998" s="509"/>
    </row>
    <row r="1999" spans="1:13" s="4" customFormat="1" ht="66.75" customHeight="1" outlineLevel="2" x14ac:dyDescent="0.25">
      <c r="A1999" s="612" t="s">
        <v>505</v>
      </c>
      <c r="B1999" s="34" t="s">
        <v>798</v>
      </c>
      <c r="C1999" s="34" t="s">
        <v>212</v>
      </c>
      <c r="D1999" s="50">
        <f>SUM(D2000:D2003)</f>
        <v>176</v>
      </c>
      <c r="E1999" s="50">
        <f t="shared" ref="E1999:F1999" si="711">SUM(E2000:E2003)</f>
        <v>176</v>
      </c>
      <c r="F1999" s="50">
        <f t="shared" si="711"/>
        <v>175.2</v>
      </c>
      <c r="G1999" s="104">
        <f t="shared" si="680"/>
        <v>0.995</v>
      </c>
      <c r="H1999" s="413">
        <f>SUM(H2000:H2003)</f>
        <v>175.2</v>
      </c>
      <c r="I1999" s="104">
        <f t="shared" si="706"/>
        <v>0.995</v>
      </c>
      <c r="J1999" s="104">
        <f t="shared" si="682"/>
        <v>1</v>
      </c>
      <c r="K1999" s="50">
        <f>SUM(K2000:K2003)</f>
        <v>175.2</v>
      </c>
      <c r="L1999" s="24">
        <f t="shared" si="701"/>
        <v>0.8</v>
      </c>
      <c r="M1999" s="515" t="s">
        <v>1095</v>
      </c>
    </row>
    <row r="2000" spans="1:13" s="4" customFormat="1" outlineLevel="2" x14ac:dyDescent="0.25">
      <c r="A2000" s="612"/>
      <c r="B2000" s="411" t="s">
        <v>22</v>
      </c>
      <c r="C2000" s="411"/>
      <c r="D2000" s="24"/>
      <c r="E2000" s="24"/>
      <c r="F2000" s="114"/>
      <c r="G2000" s="97" t="e">
        <f t="shared" si="680"/>
        <v>#DIV/0!</v>
      </c>
      <c r="H2000" s="231"/>
      <c r="I2000" s="78" t="e">
        <f t="shared" si="706"/>
        <v>#DIV/0!</v>
      </c>
      <c r="J2000" s="78" t="e">
        <f t="shared" si="682"/>
        <v>#DIV/0!</v>
      </c>
      <c r="K2000" s="24">
        <f t="shared" si="708"/>
        <v>0</v>
      </c>
      <c r="L2000" s="24">
        <f t="shared" si="701"/>
        <v>0</v>
      </c>
      <c r="M2000" s="515"/>
    </row>
    <row r="2001" spans="1:13" s="4" customFormat="1" outlineLevel="2" x14ac:dyDescent="0.25">
      <c r="A2001" s="612"/>
      <c r="B2001" s="411" t="s">
        <v>21</v>
      </c>
      <c r="C2001" s="411"/>
      <c r="D2001" s="24"/>
      <c r="E2001" s="24"/>
      <c r="F2001" s="114"/>
      <c r="G2001" s="97" t="e">
        <f t="shared" si="680"/>
        <v>#DIV/0!</v>
      </c>
      <c r="H2001" s="231"/>
      <c r="I2001" s="78" t="e">
        <f t="shared" si="706"/>
        <v>#DIV/0!</v>
      </c>
      <c r="J2001" s="78" t="e">
        <f t="shared" si="682"/>
        <v>#DIV/0!</v>
      </c>
      <c r="K2001" s="24">
        <f t="shared" si="708"/>
        <v>0</v>
      </c>
      <c r="L2001" s="24">
        <f t="shared" ref="L2001:L2064" si="712">E2001-H2001</f>
        <v>0</v>
      </c>
      <c r="M2001" s="515"/>
    </row>
    <row r="2002" spans="1:13" s="4" customFormat="1" ht="26.25" customHeight="1" outlineLevel="2" x14ac:dyDescent="0.25">
      <c r="A2002" s="612"/>
      <c r="B2002" s="411" t="s">
        <v>41</v>
      </c>
      <c r="C2002" s="411"/>
      <c r="D2002" s="24">
        <v>176</v>
      </c>
      <c r="E2002" s="24">
        <v>176</v>
      </c>
      <c r="F2002" s="24">
        <v>175.2</v>
      </c>
      <c r="G2002" s="99">
        <f t="shared" si="680"/>
        <v>0.995</v>
      </c>
      <c r="H2002" s="24">
        <v>175.2</v>
      </c>
      <c r="I2002" s="99">
        <f t="shared" si="706"/>
        <v>0.995</v>
      </c>
      <c r="J2002" s="99">
        <f t="shared" si="682"/>
        <v>1</v>
      </c>
      <c r="K2002" s="24">
        <v>175.2</v>
      </c>
      <c r="L2002" s="24">
        <f t="shared" si="712"/>
        <v>0.8</v>
      </c>
      <c r="M2002" s="515"/>
    </row>
    <row r="2003" spans="1:13" s="4" customFormat="1" ht="23.25" customHeight="1" outlineLevel="2" x14ac:dyDescent="0.25">
      <c r="A2003" s="612"/>
      <c r="B2003" s="411" t="s">
        <v>23</v>
      </c>
      <c r="C2003" s="411"/>
      <c r="D2003" s="24"/>
      <c r="E2003" s="24"/>
      <c r="F2003" s="114"/>
      <c r="G2003" s="97" t="e">
        <f t="shared" si="680"/>
        <v>#DIV/0!</v>
      </c>
      <c r="H2003" s="231"/>
      <c r="I2003" s="78" t="e">
        <f t="shared" si="706"/>
        <v>#DIV/0!</v>
      </c>
      <c r="J2003" s="78" t="e">
        <f t="shared" si="682"/>
        <v>#DIV/0!</v>
      </c>
      <c r="K2003" s="24">
        <f t="shared" si="708"/>
        <v>0</v>
      </c>
      <c r="L2003" s="24">
        <f t="shared" si="712"/>
        <v>0</v>
      </c>
      <c r="M2003" s="515"/>
    </row>
    <row r="2004" spans="1:13" s="4" customFormat="1" ht="59.25" customHeight="1" outlineLevel="2" x14ac:dyDescent="0.25">
      <c r="A2004" s="612" t="s">
        <v>1096</v>
      </c>
      <c r="B2004" s="34" t="s">
        <v>931</v>
      </c>
      <c r="C2004" s="34" t="s">
        <v>212</v>
      </c>
      <c r="D2004" s="50">
        <f>SUM(D2005:D2008)</f>
        <v>24120</v>
      </c>
      <c r="E2004" s="50">
        <f>SUM(E2005:E2008)</f>
        <v>24420</v>
      </c>
      <c r="F2004" s="50">
        <f>SUM(F2005:F2008)</f>
        <v>10505.99</v>
      </c>
      <c r="G2004" s="129">
        <f t="shared" si="680"/>
        <v>0.43</v>
      </c>
      <c r="H2004" s="77">
        <f>SUM(H2005:H2008)</f>
        <v>10505.99</v>
      </c>
      <c r="I2004" s="129">
        <f t="shared" si="706"/>
        <v>0.43</v>
      </c>
      <c r="J2004" s="129">
        <f t="shared" si="682"/>
        <v>1</v>
      </c>
      <c r="K2004" s="24">
        <f>SUM(K2005:K2008)</f>
        <v>10505.99</v>
      </c>
      <c r="L2004" s="24">
        <f t="shared" si="712"/>
        <v>13914.01</v>
      </c>
      <c r="M2004" s="515"/>
    </row>
    <row r="2005" spans="1:13" s="4" customFormat="1" outlineLevel="2" x14ac:dyDescent="0.25">
      <c r="A2005" s="612"/>
      <c r="B2005" s="411" t="s">
        <v>22</v>
      </c>
      <c r="C2005" s="411"/>
      <c r="D2005" s="24">
        <f>D2010+D2015+D2020+D2025+D2030</f>
        <v>0</v>
      </c>
      <c r="E2005" s="24">
        <f>E2010+E2015+E2020+E2025+E2030</f>
        <v>0</v>
      </c>
      <c r="F2005" s="24">
        <f>F2010+F2015+F2020+F2025+F2030</f>
        <v>0</v>
      </c>
      <c r="G2005" s="97" t="e">
        <f t="shared" si="680"/>
        <v>#DIV/0!</v>
      </c>
      <c r="H2005" s="24">
        <f t="shared" ref="H2005:K2008" si="713">H2010+H2015+H2020+H2025+H2030</f>
        <v>0</v>
      </c>
      <c r="I2005" s="78" t="e">
        <f t="shared" si="706"/>
        <v>#DIV/0!</v>
      </c>
      <c r="J2005" s="78" t="e">
        <f t="shared" ref="J2005:J2068" si="714">H2005/F2005</f>
        <v>#DIV/0!</v>
      </c>
      <c r="K2005" s="24">
        <f t="shared" si="713"/>
        <v>0</v>
      </c>
      <c r="L2005" s="24">
        <f t="shared" si="712"/>
        <v>0</v>
      </c>
      <c r="M2005" s="515"/>
    </row>
    <row r="2006" spans="1:13" s="4" customFormat="1" outlineLevel="2" x14ac:dyDescent="0.25">
      <c r="A2006" s="612"/>
      <c r="B2006" s="411" t="s">
        <v>21</v>
      </c>
      <c r="C2006" s="411"/>
      <c r="D2006" s="24">
        <f t="shared" ref="D2006:F2008" si="715">D2011+D2016+D2021+D2026+D2031</f>
        <v>0</v>
      </c>
      <c r="E2006" s="24">
        <f t="shared" si="715"/>
        <v>0</v>
      </c>
      <c r="F2006" s="24">
        <f t="shared" si="715"/>
        <v>0</v>
      </c>
      <c r="G2006" s="97" t="e">
        <f t="shared" si="680"/>
        <v>#DIV/0!</v>
      </c>
      <c r="H2006" s="24">
        <f t="shared" si="713"/>
        <v>0</v>
      </c>
      <c r="I2006" s="78" t="e">
        <f t="shared" si="706"/>
        <v>#DIV/0!</v>
      </c>
      <c r="J2006" s="78" t="e">
        <f t="shared" si="714"/>
        <v>#DIV/0!</v>
      </c>
      <c r="K2006" s="24">
        <f t="shared" si="713"/>
        <v>0</v>
      </c>
      <c r="L2006" s="24">
        <f t="shared" si="712"/>
        <v>0</v>
      </c>
      <c r="M2006" s="515"/>
    </row>
    <row r="2007" spans="1:13" s="4" customFormat="1" outlineLevel="2" x14ac:dyDescent="0.25">
      <c r="A2007" s="612"/>
      <c r="B2007" s="411" t="s">
        <v>41</v>
      </c>
      <c r="C2007" s="411"/>
      <c r="D2007" s="24">
        <f>D2012+D2017+D2022+D2027+D2032</f>
        <v>14120</v>
      </c>
      <c r="E2007" s="24">
        <f t="shared" si="715"/>
        <v>14120</v>
      </c>
      <c r="F2007" s="24">
        <f t="shared" si="715"/>
        <v>205.99</v>
      </c>
      <c r="G2007" s="129">
        <f t="shared" si="680"/>
        <v>1.4999999999999999E-2</v>
      </c>
      <c r="H2007" s="24">
        <f t="shared" si="713"/>
        <v>205.99</v>
      </c>
      <c r="I2007" s="129">
        <f t="shared" si="706"/>
        <v>1.4999999999999999E-2</v>
      </c>
      <c r="J2007" s="129">
        <f t="shared" si="714"/>
        <v>1</v>
      </c>
      <c r="K2007" s="24">
        <f t="shared" si="713"/>
        <v>205.99</v>
      </c>
      <c r="L2007" s="24">
        <f t="shared" si="712"/>
        <v>13914.01</v>
      </c>
      <c r="M2007" s="515"/>
    </row>
    <row r="2008" spans="1:13" s="4" customFormat="1" outlineLevel="2" x14ac:dyDescent="0.25">
      <c r="A2008" s="612"/>
      <c r="B2008" s="411" t="s">
        <v>23</v>
      </c>
      <c r="C2008" s="411"/>
      <c r="D2008" s="24">
        <f t="shared" si="715"/>
        <v>10000</v>
      </c>
      <c r="E2008" s="24">
        <f t="shared" si="715"/>
        <v>10300</v>
      </c>
      <c r="F2008" s="24">
        <f t="shared" si="715"/>
        <v>10300</v>
      </c>
      <c r="G2008" s="129">
        <f t="shared" si="680"/>
        <v>1</v>
      </c>
      <c r="H2008" s="24">
        <f t="shared" si="713"/>
        <v>10300</v>
      </c>
      <c r="I2008" s="129">
        <f t="shared" si="706"/>
        <v>1</v>
      </c>
      <c r="J2008" s="129">
        <f t="shared" si="714"/>
        <v>1</v>
      </c>
      <c r="K2008" s="24">
        <f t="shared" si="713"/>
        <v>10300</v>
      </c>
      <c r="L2008" s="24">
        <f t="shared" si="712"/>
        <v>0</v>
      </c>
      <c r="M2008" s="515"/>
    </row>
    <row r="2009" spans="1:13" s="4" customFormat="1" ht="66.75" customHeight="1" outlineLevel="2" x14ac:dyDescent="0.25">
      <c r="A2009" s="635" t="s">
        <v>1097</v>
      </c>
      <c r="B2009" s="34" t="s">
        <v>924</v>
      </c>
      <c r="C2009" s="34" t="s">
        <v>212</v>
      </c>
      <c r="D2009" s="50">
        <f>SUM(D2010:D2013)</f>
        <v>416.5</v>
      </c>
      <c r="E2009" s="50">
        <f t="shared" ref="E2009:F2009" si="716">SUM(E2010:E2013)</f>
        <v>419.5</v>
      </c>
      <c r="F2009" s="50">
        <f t="shared" si="716"/>
        <v>3</v>
      </c>
      <c r="G2009" s="129">
        <f t="shared" si="680"/>
        <v>7.0000000000000001E-3</v>
      </c>
      <c r="H2009" s="77">
        <f>SUM(H2010:H2013)</f>
        <v>3</v>
      </c>
      <c r="I2009" s="129">
        <f t="shared" si="706"/>
        <v>7.0000000000000001E-3</v>
      </c>
      <c r="J2009" s="129">
        <f t="shared" si="714"/>
        <v>1</v>
      </c>
      <c r="K2009" s="24">
        <f>SUM(K2010:K2013)</f>
        <v>3</v>
      </c>
      <c r="L2009" s="24">
        <f t="shared" si="712"/>
        <v>416.5</v>
      </c>
      <c r="M2009" s="515" t="s">
        <v>1064</v>
      </c>
    </row>
    <row r="2010" spans="1:13" s="4" customFormat="1" outlineLevel="2" x14ac:dyDescent="0.3">
      <c r="A2010" s="636"/>
      <c r="B2010" s="411" t="s">
        <v>22</v>
      </c>
      <c r="C2010" s="411"/>
      <c r="D2010" s="114"/>
      <c r="E2010" s="114"/>
      <c r="F2010" s="361"/>
      <c r="G2010" s="97" t="e">
        <f t="shared" ref="G2010:G2073" si="717">F2010/E2010</f>
        <v>#DIV/0!</v>
      </c>
      <c r="H2010" s="232"/>
      <c r="I2010" s="78" t="e">
        <f t="shared" si="706"/>
        <v>#DIV/0!</v>
      </c>
      <c r="J2010" s="78" t="e">
        <f t="shared" si="714"/>
        <v>#DIV/0!</v>
      </c>
      <c r="K2010" s="24"/>
      <c r="L2010" s="24">
        <f t="shared" si="712"/>
        <v>0</v>
      </c>
      <c r="M2010" s="515"/>
    </row>
    <row r="2011" spans="1:13" s="4" customFormat="1" outlineLevel="2" x14ac:dyDescent="0.3">
      <c r="A2011" s="636"/>
      <c r="B2011" s="411" t="s">
        <v>21</v>
      </c>
      <c r="C2011" s="411"/>
      <c r="D2011" s="114"/>
      <c r="E2011" s="114"/>
      <c r="F2011" s="361"/>
      <c r="G2011" s="97" t="e">
        <f t="shared" si="717"/>
        <v>#DIV/0!</v>
      </c>
      <c r="H2011" s="232"/>
      <c r="I2011" s="78" t="e">
        <f t="shared" si="706"/>
        <v>#DIV/0!</v>
      </c>
      <c r="J2011" s="78" t="e">
        <f t="shared" si="714"/>
        <v>#DIV/0!</v>
      </c>
      <c r="K2011" s="24"/>
      <c r="L2011" s="24">
        <f t="shared" si="712"/>
        <v>0</v>
      </c>
      <c r="M2011" s="515"/>
    </row>
    <row r="2012" spans="1:13" s="4" customFormat="1" outlineLevel="2" x14ac:dyDescent="0.3">
      <c r="A2012" s="636"/>
      <c r="B2012" s="411" t="s">
        <v>41</v>
      </c>
      <c r="C2012" s="411"/>
      <c r="D2012" s="114">
        <v>416.5</v>
      </c>
      <c r="E2012" s="114">
        <v>419.5</v>
      </c>
      <c r="F2012" s="361">
        <v>3</v>
      </c>
      <c r="G2012" s="129">
        <f t="shared" si="717"/>
        <v>7.0000000000000001E-3</v>
      </c>
      <c r="H2012" s="361">
        <v>3</v>
      </c>
      <c r="I2012" s="129">
        <f t="shared" ref="I2012:I2075" si="718">H2012/E2012</f>
        <v>7.0000000000000001E-3</v>
      </c>
      <c r="J2012" s="129">
        <f t="shared" si="714"/>
        <v>1</v>
      </c>
      <c r="K2012" s="24">
        <v>3</v>
      </c>
      <c r="L2012" s="24">
        <f t="shared" si="712"/>
        <v>416.5</v>
      </c>
      <c r="M2012" s="515"/>
    </row>
    <row r="2013" spans="1:13" s="4" customFormat="1" outlineLevel="2" x14ac:dyDescent="0.3">
      <c r="A2013" s="637"/>
      <c r="B2013" s="411" t="s">
        <v>23</v>
      </c>
      <c r="C2013" s="411"/>
      <c r="D2013" s="114"/>
      <c r="E2013" s="114"/>
      <c r="F2013" s="361"/>
      <c r="G2013" s="97" t="e">
        <f t="shared" si="717"/>
        <v>#DIV/0!</v>
      </c>
      <c r="H2013" s="232"/>
      <c r="I2013" s="78" t="e">
        <f t="shared" si="718"/>
        <v>#DIV/0!</v>
      </c>
      <c r="J2013" s="78" t="e">
        <f t="shared" si="714"/>
        <v>#DIV/0!</v>
      </c>
      <c r="K2013" s="24"/>
      <c r="L2013" s="24">
        <f t="shared" si="712"/>
        <v>0</v>
      </c>
      <c r="M2013" s="515"/>
    </row>
    <row r="2014" spans="1:13" s="4" customFormat="1" ht="56.25" outlineLevel="2" x14ac:dyDescent="0.3">
      <c r="A2014" s="635" t="s">
        <v>1098</v>
      </c>
      <c r="B2014" s="34" t="s">
        <v>925</v>
      </c>
      <c r="C2014" s="34" t="s">
        <v>212</v>
      </c>
      <c r="D2014" s="50">
        <f>SUM(D2015:D2018)</f>
        <v>4587.58</v>
      </c>
      <c r="E2014" s="50">
        <f t="shared" ref="E2014:F2014" si="719">SUM(E2015:E2018)</f>
        <v>4587.58</v>
      </c>
      <c r="F2014" s="362">
        <f t="shared" si="719"/>
        <v>0</v>
      </c>
      <c r="G2014" s="96">
        <f t="shared" si="717"/>
        <v>0</v>
      </c>
      <c r="H2014" s="39"/>
      <c r="I2014" s="99">
        <f t="shared" si="718"/>
        <v>0</v>
      </c>
      <c r="J2014" s="78" t="e">
        <f t="shared" si="714"/>
        <v>#DIV/0!</v>
      </c>
      <c r="K2014" s="50">
        <f>SUM(K2015:K2018)</f>
        <v>0</v>
      </c>
      <c r="L2014" s="24">
        <f t="shared" si="712"/>
        <v>4587.58</v>
      </c>
      <c r="M2014" s="515" t="s">
        <v>1305</v>
      </c>
    </row>
    <row r="2015" spans="1:13" s="4" customFormat="1" outlineLevel="2" x14ac:dyDescent="0.3">
      <c r="A2015" s="636"/>
      <c r="B2015" s="411" t="s">
        <v>22</v>
      </c>
      <c r="C2015" s="411"/>
      <c r="D2015" s="114"/>
      <c r="E2015" s="114"/>
      <c r="F2015" s="361"/>
      <c r="G2015" s="97" t="s">
        <v>895</v>
      </c>
      <c r="H2015" s="231"/>
      <c r="I2015" s="78" t="e">
        <f t="shared" si="718"/>
        <v>#DIV/0!</v>
      </c>
      <c r="J2015" s="78" t="e">
        <f t="shared" si="714"/>
        <v>#DIV/0!</v>
      </c>
      <c r="K2015" s="24"/>
      <c r="L2015" s="24">
        <f t="shared" si="712"/>
        <v>0</v>
      </c>
      <c r="M2015" s="515"/>
    </row>
    <row r="2016" spans="1:13" s="4" customFormat="1" outlineLevel="2" x14ac:dyDescent="0.3">
      <c r="A2016" s="636"/>
      <c r="B2016" s="411" t="s">
        <v>21</v>
      </c>
      <c r="C2016" s="411"/>
      <c r="D2016" s="114"/>
      <c r="E2016" s="114"/>
      <c r="F2016" s="361"/>
      <c r="G2016" s="97" t="e">
        <f t="shared" si="717"/>
        <v>#DIV/0!</v>
      </c>
      <c r="H2016" s="231"/>
      <c r="I2016" s="78" t="e">
        <f t="shared" si="718"/>
        <v>#DIV/0!</v>
      </c>
      <c r="J2016" s="78" t="e">
        <f t="shared" si="714"/>
        <v>#DIV/0!</v>
      </c>
      <c r="K2016" s="24"/>
      <c r="L2016" s="24">
        <f t="shared" si="712"/>
        <v>0</v>
      </c>
      <c r="M2016" s="515"/>
    </row>
    <row r="2017" spans="1:13" s="4" customFormat="1" outlineLevel="2" x14ac:dyDescent="0.3">
      <c r="A2017" s="636"/>
      <c r="B2017" s="411" t="s">
        <v>41</v>
      </c>
      <c r="C2017" s="411"/>
      <c r="D2017" s="114">
        <v>4587.58</v>
      </c>
      <c r="E2017" s="114">
        <v>4587.58</v>
      </c>
      <c r="F2017" s="361"/>
      <c r="G2017" s="97">
        <f t="shared" si="717"/>
        <v>0</v>
      </c>
      <c r="H2017" s="231"/>
      <c r="I2017" s="78">
        <f t="shared" si="718"/>
        <v>0</v>
      </c>
      <c r="J2017" s="78" t="e">
        <f t="shared" si="714"/>
        <v>#DIV/0!</v>
      </c>
      <c r="K2017" s="114">
        <f>E2017-L2017</f>
        <v>0</v>
      </c>
      <c r="L2017" s="24">
        <f t="shared" si="712"/>
        <v>4587.58</v>
      </c>
      <c r="M2017" s="515"/>
    </row>
    <row r="2018" spans="1:13" s="4" customFormat="1" outlineLevel="2" x14ac:dyDescent="0.3">
      <c r="A2018" s="637"/>
      <c r="B2018" s="411" t="s">
        <v>23</v>
      </c>
      <c r="C2018" s="411"/>
      <c r="D2018" s="114"/>
      <c r="E2018" s="114"/>
      <c r="F2018" s="361"/>
      <c r="G2018" s="97" t="e">
        <f t="shared" si="717"/>
        <v>#DIV/0!</v>
      </c>
      <c r="H2018" s="231"/>
      <c r="I2018" s="78" t="e">
        <f t="shared" si="718"/>
        <v>#DIV/0!</v>
      </c>
      <c r="J2018" s="78" t="e">
        <f t="shared" si="714"/>
        <v>#DIV/0!</v>
      </c>
      <c r="K2018" s="24"/>
      <c r="L2018" s="24">
        <f t="shared" si="712"/>
        <v>0</v>
      </c>
      <c r="M2018" s="515"/>
    </row>
    <row r="2019" spans="1:13" s="4" customFormat="1" ht="55.5" customHeight="1" outlineLevel="2" x14ac:dyDescent="0.25">
      <c r="A2019" s="635" t="s">
        <v>1099</v>
      </c>
      <c r="B2019" s="34" t="s">
        <v>926</v>
      </c>
      <c r="C2019" s="34" t="s">
        <v>212</v>
      </c>
      <c r="D2019" s="50">
        <f>SUM(D2020:D2023)</f>
        <v>8912.42</v>
      </c>
      <c r="E2019" s="50">
        <f t="shared" ref="E2019:F2019" si="720">SUM(E2020:E2023)</f>
        <v>8909.93</v>
      </c>
      <c r="F2019" s="50">
        <f t="shared" si="720"/>
        <v>0</v>
      </c>
      <c r="G2019" s="97">
        <f t="shared" si="717"/>
        <v>0</v>
      </c>
      <c r="H2019" s="261"/>
      <c r="I2019" s="78">
        <f t="shared" si="718"/>
        <v>0</v>
      </c>
      <c r="J2019" s="78" t="e">
        <f t="shared" si="714"/>
        <v>#DIV/0!</v>
      </c>
      <c r="K2019" s="50">
        <f>SUM(K2020:K2023)</f>
        <v>0</v>
      </c>
      <c r="L2019" s="24">
        <f t="shared" si="712"/>
        <v>8909.93</v>
      </c>
      <c r="M2019" s="515" t="s">
        <v>1100</v>
      </c>
    </row>
    <row r="2020" spans="1:13" s="4" customFormat="1" outlineLevel="2" x14ac:dyDescent="0.25">
      <c r="A2020" s="636"/>
      <c r="B2020" s="411" t="s">
        <v>22</v>
      </c>
      <c r="C2020" s="411"/>
      <c r="D2020" s="114"/>
      <c r="E2020" s="114"/>
      <c r="F2020" s="410"/>
      <c r="G2020" s="97" t="e">
        <f t="shared" si="717"/>
        <v>#DIV/0!</v>
      </c>
      <c r="H2020" s="231"/>
      <c r="I2020" s="78" t="e">
        <f t="shared" si="718"/>
        <v>#DIV/0!</v>
      </c>
      <c r="J2020" s="78" t="e">
        <f t="shared" si="714"/>
        <v>#DIV/0!</v>
      </c>
      <c r="K2020" s="24"/>
      <c r="L2020" s="24">
        <f t="shared" si="712"/>
        <v>0</v>
      </c>
      <c r="M2020" s="515"/>
    </row>
    <row r="2021" spans="1:13" s="4" customFormat="1" outlineLevel="2" x14ac:dyDescent="0.25">
      <c r="A2021" s="636"/>
      <c r="B2021" s="411" t="s">
        <v>21</v>
      </c>
      <c r="C2021" s="411"/>
      <c r="D2021" s="114"/>
      <c r="E2021" s="114"/>
      <c r="F2021" s="410"/>
      <c r="G2021" s="97" t="e">
        <f t="shared" si="717"/>
        <v>#DIV/0!</v>
      </c>
      <c r="H2021" s="231"/>
      <c r="I2021" s="78" t="e">
        <f t="shared" si="718"/>
        <v>#DIV/0!</v>
      </c>
      <c r="J2021" s="78" t="e">
        <f t="shared" si="714"/>
        <v>#DIV/0!</v>
      </c>
      <c r="K2021" s="24"/>
      <c r="L2021" s="24">
        <f t="shared" si="712"/>
        <v>0</v>
      </c>
      <c r="M2021" s="515"/>
    </row>
    <row r="2022" spans="1:13" s="4" customFormat="1" outlineLevel="2" x14ac:dyDescent="0.25">
      <c r="A2022" s="636"/>
      <c r="B2022" s="411" t="s">
        <v>41</v>
      </c>
      <c r="C2022" s="411"/>
      <c r="D2022" s="114">
        <v>8912.42</v>
      </c>
      <c r="E2022" s="114">
        <v>8909.93</v>
      </c>
      <c r="F2022" s="410"/>
      <c r="G2022" s="97">
        <f t="shared" si="717"/>
        <v>0</v>
      </c>
      <c r="H2022" s="231"/>
      <c r="I2022" s="78">
        <f t="shared" si="718"/>
        <v>0</v>
      </c>
      <c r="J2022" s="78" t="e">
        <f t="shared" si="714"/>
        <v>#DIV/0!</v>
      </c>
      <c r="K2022" s="114">
        <f>E2022-L2022</f>
        <v>0</v>
      </c>
      <c r="L2022" s="24">
        <f t="shared" si="712"/>
        <v>8909.93</v>
      </c>
      <c r="M2022" s="515"/>
    </row>
    <row r="2023" spans="1:13" s="4" customFormat="1" outlineLevel="2" x14ac:dyDescent="0.25">
      <c r="A2023" s="637"/>
      <c r="B2023" s="411" t="s">
        <v>23</v>
      </c>
      <c r="C2023" s="411"/>
      <c r="D2023" s="114"/>
      <c r="E2023" s="114"/>
      <c r="F2023" s="410"/>
      <c r="G2023" s="97" t="e">
        <f t="shared" si="717"/>
        <v>#DIV/0!</v>
      </c>
      <c r="H2023" s="231"/>
      <c r="I2023" s="78" t="e">
        <f t="shared" si="718"/>
        <v>#DIV/0!</v>
      </c>
      <c r="J2023" s="78" t="e">
        <f t="shared" si="714"/>
        <v>#DIV/0!</v>
      </c>
      <c r="K2023" s="24"/>
      <c r="L2023" s="24">
        <f t="shared" si="712"/>
        <v>0</v>
      </c>
      <c r="M2023" s="515"/>
    </row>
    <row r="2024" spans="1:13" s="4" customFormat="1" ht="56.25" outlineLevel="2" x14ac:dyDescent="0.25">
      <c r="A2024" s="635" t="s">
        <v>1101</v>
      </c>
      <c r="B2024" s="34" t="s">
        <v>927</v>
      </c>
      <c r="C2024" s="34" t="s">
        <v>212</v>
      </c>
      <c r="D2024" s="50">
        <f>SUM(D2025:D2028)</f>
        <v>203.5</v>
      </c>
      <c r="E2024" s="50">
        <f t="shared" ref="E2024:F2024" si="721">SUM(E2025:E2028)</f>
        <v>202.99</v>
      </c>
      <c r="F2024" s="50">
        <f t="shared" si="721"/>
        <v>202.99</v>
      </c>
      <c r="G2024" s="129">
        <f t="shared" si="717"/>
        <v>1</v>
      </c>
      <c r="H2024" s="363">
        <f>SUM(H2025:H2028)</f>
        <v>202.99</v>
      </c>
      <c r="I2024" s="129">
        <f t="shared" si="718"/>
        <v>1</v>
      </c>
      <c r="J2024" s="129">
        <f t="shared" si="714"/>
        <v>1</v>
      </c>
      <c r="K2024" s="50">
        <f>SUM(K2025:K2028)</f>
        <v>202.99</v>
      </c>
      <c r="L2024" s="24">
        <f t="shared" si="712"/>
        <v>0</v>
      </c>
      <c r="M2024" s="515" t="s">
        <v>1102</v>
      </c>
    </row>
    <row r="2025" spans="1:13" s="4" customFormat="1" outlineLevel="2" x14ac:dyDescent="0.25">
      <c r="A2025" s="636"/>
      <c r="B2025" s="411" t="s">
        <v>22</v>
      </c>
      <c r="C2025" s="411"/>
      <c r="D2025" s="114"/>
      <c r="E2025" s="114"/>
      <c r="F2025" s="410"/>
      <c r="G2025" s="97" t="e">
        <f t="shared" si="717"/>
        <v>#DIV/0!</v>
      </c>
      <c r="H2025" s="231"/>
      <c r="I2025" s="78" t="e">
        <f t="shared" si="718"/>
        <v>#DIV/0!</v>
      </c>
      <c r="J2025" s="78" t="e">
        <f t="shared" si="714"/>
        <v>#DIV/0!</v>
      </c>
      <c r="K2025" s="24"/>
      <c r="L2025" s="24">
        <f t="shared" si="712"/>
        <v>0</v>
      </c>
      <c r="M2025" s="515"/>
    </row>
    <row r="2026" spans="1:13" s="4" customFormat="1" outlineLevel="2" x14ac:dyDescent="0.25">
      <c r="A2026" s="636"/>
      <c r="B2026" s="411" t="s">
        <v>21</v>
      </c>
      <c r="C2026" s="411"/>
      <c r="D2026" s="114"/>
      <c r="E2026" s="114"/>
      <c r="F2026" s="410"/>
      <c r="G2026" s="97" t="e">
        <f t="shared" si="717"/>
        <v>#DIV/0!</v>
      </c>
      <c r="H2026" s="231"/>
      <c r="I2026" s="78" t="e">
        <f t="shared" si="718"/>
        <v>#DIV/0!</v>
      </c>
      <c r="J2026" s="78" t="e">
        <f t="shared" si="714"/>
        <v>#DIV/0!</v>
      </c>
      <c r="K2026" s="24"/>
      <c r="L2026" s="24">
        <f t="shared" si="712"/>
        <v>0</v>
      </c>
      <c r="M2026" s="515"/>
    </row>
    <row r="2027" spans="1:13" s="4" customFormat="1" outlineLevel="2" x14ac:dyDescent="0.25">
      <c r="A2027" s="636"/>
      <c r="B2027" s="411" t="s">
        <v>41</v>
      </c>
      <c r="C2027" s="411"/>
      <c r="D2027" s="114">
        <v>203.5</v>
      </c>
      <c r="E2027" s="114">
        <v>202.99</v>
      </c>
      <c r="F2027" s="24">
        <v>202.99</v>
      </c>
      <c r="G2027" s="129">
        <f t="shared" si="717"/>
        <v>1</v>
      </c>
      <c r="H2027" s="24">
        <v>202.99</v>
      </c>
      <c r="I2027" s="129">
        <f t="shared" si="718"/>
        <v>1</v>
      </c>
      <c r="J2027" s="129">
        <f t="shared" si="714"/>
        <v>1</v>
      </c>
      <c r="K2027" s="24">
        <v>202.99</v>
      </c>
      <c r="L2027" s="24">
        <f t="shared" si="712"/>
        <v>0</v>
      </c>
      <c r="M2027" s="515"/>
    </row>
    <row r="2028" spans="1:13" s="4" customFormat="1" outlineLevel="2" x14ac:dyDescent="0.25">
      <c r="A2028" s="637"/>
      <c r="B2028" s="411" t="s">
        <v>23</v>
      </c>
      <c r="C2028" s="411"/>
      <c r="D2028" s="114"/>
      <c r="E2028" s="114"/>
      <c r="F2028" s="410"/>
      <c r="G2028" s="97" t="e">
        <f t="shared" si="717"/>
        <v>#DIV/0!</v>
      </c>
      <c r="H2028" s="231"/>
      <c r="I2028" s="78" t="e">
        <f t="shared" si="718"/>
        <v>#DIV/0!</v>
      </c>
      <c r="J2028" s="78" t="e">
        <f t="shared" si="714"/>
        <v>#DIV/0!</v>
      </c>
      <c r="K2028" s="24"/>
      <c r="L2028" s="24">
        <f t="shared" si="712"/>
        <v>0</v>
      </c>
      <c r="M2028" s="515"/>
    </row>
    <row r="2029" spans="1:13" s="4" customFormat="1" ht="120" customHeight="1" outlineLevel="2" x14ac:dyDescent="0.25">
      <c r="A2029" s="635" t="s">
        <v>1103</v>
      </c>
      <c r="B2029" s="34" t="s">
        <v>928</v>
      </c>
      <c r="C2029" s="34" t="s">
        <v>212</v>
      </c>
      <c r="D2029" s="50">
        <f>SUM(D2030:D2033)</f>
        <v>10000</v>
      </c>
      <c r="E2029" s="50">
        <f>SUM(E2030:E2033)</f>
        <v>10300</v>
      </c>
      <c r="F2029" s="50">
        <f>SUM(F2030:F2033)</f>
        <v>10300</v>
      </c>
      <c r="G2029" s="99">
        <f t="shared" si="717"/>
        <v>1</v>
      </c>
      <c r="H2029" s="50">
        <f>SUM(H2030:H2033)</f>
        <v>10300</v>
      </c>
      <c r="I2029" s="99">
        <f t="shared" si="718"/>
        <v>1</v>
      </c>
      <c r="J2029" s="129">
        <f t="shared" si="714"/>
        <v>1</v>
      </c>
      <c r="K2029" s="50">
        <f>SUM(K2030:K2033)</f>
        <v>10300</v>
      </c>
      <c r="L2029" s="24">
        <f t="shared" si="712"/>
        <v>0</v>
      </c>
      <c r="M2029" s="515" t="s">
        <v>1304</v>
      </c>
    </row>
    <row r="2030" spans="1:13" s="4" customFormat="1" outlineLevel="2" x14ac:dyDescent="0.25">
      <c r="A2030" s="636"/>
      <c r="B2030" s="411" t="s">
        <v>22</v>
      </c>
      <c r="C2030" s="411"/>
      <c r="D2030" s="114"/>
      <c r="E2030" s="114"/>
      <c r="F2030" s="24"/>
      <c r="G2030" s="97" t="e">
        <f t="shared" si="717"/>
        <v>#DIV/0!</v>
      </c>
      <c r="H2030" s="33"/>
      <c r="I2030" s="78" t="e">
        <f t="shared" si="718"/>
        <v>#DIV/0!</v>
      </c>
      <c r="J2030" s="78" t="e">
        <f t="shared" si="714"/>
        <v>#DIV/0!</v>
      </c>
      <c r="K2030" s="24"/>
      <c r="L2030" s="24">
        <f t="shared" si="712"/>
        <v>0</v>
      </c>
      <c r="M2030" s="515"/>
    </row>
    <row r="2031" spans="1:13" s="4" customFormat="1" outlineLevel="2" x14ac:dyDescent="0.25">
      <c r="A2031" s="636"/>
      <c r="B2031" s="411" t="s">
        <v>21</v>
      </c>
      <c r="C2031" s="411"/>
      <c r="D2031" s="114"/>
      <c r="E2031" s="114"/>
      <c r="F2031" s="24"/>
      <c r="G2031" s="97" t="e">
        <f t="shared" si="717"/>
        <v>#DIV/0!</v>
      </c>
      <c r="H2031" s="33"/>
      <c r="I2031" s="78" t="e">
        <f t="shared" si="718"/>
        <v>#DIV/0!</v>
      </c>
      <c r="J2031" s="78" t="e">
        <f t="shared" si="714"/>
        <v>#DIV/0!</v>
      </c>
      <c r="K2031" s="24"/>
      <c r="L2031" s="24">
        <f t="shared" si="712"/>
        <v>0</v>
      </c>
      <c r="M2031" s="515"/>
    </row>
    <row r="2032" spans="1:13" s="4" customFormat="1" outlineLevel="2" x14ac:dyDescent="0.25">
      <c r="A2032" s="636"/>
      <c r="B2032" s="411" t="s">
        <v>41</v>
      </c>
      <c r="C2032" s="411"/>
      <c r="D2032" s="114"/>
      <c r="E2032" s="114"/>
      <c r="F2032" s="24"/>
      <c r="G2032" s="97" t="e">
        <f t="shared" si="717"/>
        <v>#DIV/0!</v>
      </c>
      <c r="H2032" s="33"/>
      <c r="I2032" s="78" t="e">
        <f t="shared" si="718"/>
        <v>#DIV/0!</v>
      </c>
      <c r="J2032" s="78" t="e">
        <f t="shared" si="714"/>
        <v>#DIV/0!</v>
      </c>
      <c r="K2032" s="24"/>
      <c r="L2032" s="24">
        <f t="shared" si="712"/>
        <v>0</v>
      </c>
      <c r="M2032" s="515"/>
    </row>
    <row r="2033" spans="1:13" s="4" customFormat="1" outlineLevel="2" x14ac:dyDescent="0.25">
      <c r="A2033" s="637"/>
      <c r="B2033" s="411" t="s">
        <v>23</v>
      </c>
      <c r="C2033" s="411"/>
      <c r="D2033" s="114">
        <v>10000</v>
      </c>
      <c r="E2033" s="114">
        <v>10300</v>
      </c>
      <c r="F2033" s="24">
        <v>10300</v>
      </c>
      <c r="G2033" s="129">
        <f t="shared" si="717"/>
        <v>1</v>
      </c>
      <c r="H2033" s="24">
        <v>10300</v>
      </c>
      <c r="I2033" s="129">
        <f t="shared" si="718"/>
        <v>1</v>
      </c>
      <c r="J2033" s="129">
        <f t="shared" si="714"/>
        <v>1</v>
      </c>
      <c r="K2033" s="24">
        <v>10300</v>
      </c>
      <c r="L2033" s="24">
        <f t="shared" si="712"/>
        <v>0</v>
      </c>
      <c r="M2033" s="515"/>
    </row>
    <row r="2034" spans="1:13" s="4" customFormat="1" ht="87" customHeight="1" outlineLevel="2" x14ac:dyDescent="0.25">
      <c r="A2034" s="613" t="s">
        <v>934</v>
      </c>
      <c r="B2034" s="161" t="s">
        <v>769</v>
      </c>
      <c r="C2034" s="166" t="s">
        <v>139</v>
      </c>
      <c r="D2034" s="29">
        <f>SUM(D2035:D2038)</f>
        <v>640373.31999999995</v>
      </c>
      <c r="E2034" s="29">
        <f>SUM(E2035:E2038)</f>
        <v>640373.31999999995</v>
      </c>
      <c r="F2034" s="29">
        <f>SUM(F2035:F2038)</f>
        <v>590654.89</v>
      </c>
      <c r="G2034" s="100">
        <f t="shared" si="717"/>
        <v>0.92200000000000004</v>
      </c>
      <c r="H2034" s="29">
        <f>SUM(H2035:H2038)</f>
        <v>588728.96</v>
      </c>
      <c r="I2034" s="100">
        <f t="shared" si="718"/>
        <v>0.91900000000000004</v>
      </c>
      <c r="J2034" s="153">
        <f t="shared" si="714"/>
        <v>0.997</v>
      </c>
      <c r="K2034" s="116">
        <f>SUM(K2035:K2038)</f>
        <v>0</v>
      </c>
      <c r="L2034" s="30">
        <f t="shared" si="712"/>
        <v>51644.36</v>
      </c>
      <c r="M2034" s="503"/>
    </row>
    <row r="2035" spans="1:13" s="4" customFormat="1" ht="27.75" customHeight="1" outlineLevel="2" x14ac:dyDescent="0.25">
      <c r="A2035" s="613"/>
      <c r="B2035" s="184" t="s">
        <v>22</v>
      </c>
      <c r="C2035" s="166"/>
      <c r="D2035" s="167">
        <f>D2040+D2045+D2050+D2055+D2060+D2065+D2070</f>
        <v>0</v>
      </c>
      <c r="E2035" s="167">
        <f t="shared" ref="D2035:F2038" si="722">E2040+E2045+E2050+E2055+E2060+E2065+E2070</f>
        <v>0</v>
      </c>
      <c r="F2035" s="167">
        <f t="shared" si="722"/>
        <v>0</v>
      </c>
      <c r="G2035" s="102" t="e">
        <f t="shared" si="717"/>
        <v>#DIV/0!</v>
      </c>
      <c r="H2035" s="167">
        <f>H2040+H2045+H2050+H2055+H2060+H2065+H2070</f>
        <v>0</v>
      </c>
      <c r="I2035" s="102" t="e">
        <f t="shared" si="718"/>
        <v>#DIV/0!</v>
      </c>
      <c r="J2035" s="102" t="e">
        <f t="shared" si="714"/>
        <v>#DIV/0!</v>
      </c>
      <c r="K2035" s="167"/>
      <c r="L2035" s="30">
        <f t="shared" si="712"/>
        <v>0</v>
      </c>
      <c r="M2035" s="503"/>
    </row>
    <row r="2036" spans="1:13" s="4" customFormat="1" ht="26.25" customHeight="1" outlineLevel="2" x14ac:dyDescent="0.25">
      <c r="A2036" s="613"/>
      <c r="B2036" s="184" t="s">
        <v>21</v>
      </c>
      <c r="C2036" s="166"/>
      <c r="D2036" s="167">
        <f>D2041+D2046+D2051+D2056+D2061+D2066+D2071</f>
        <v>390770.5</v>
      </c>
      <c r="E2036" s="167">
        <f t="shared" si="722"/>
        <v>390770.5</v>
      </c>
      <c r="F2036" s="167">
        <f t="shared" si="722"/>
        <v>388704.6</v>
      </c>
      <c r="G2036" s="103">
        <f t="shared" si="717"/>
        <v>0.995</v>
      </c>
      <c r="H2036" s="167">
        <f>H2041+H2046+H2051+H2056+H2061+H2066+H2071</f>
        <v>386778.67</v>
      </c>
      <c r="I2036" s="103">
        <f t="shared" si="718"/>
        <v>0.99</v>
      </c>
      <c r="J2036" s="103">
        <f t="shared" si="714"/>
        <v>0.995</v>
      </c>
      <c r="K2036" s="167">
        <f t="shared" ref="K2036:K2038" si="723">K2041+K2046+K2051+K2056+K2061+K2066+K2071</f>
        <v>0</v>
      </c>
      <c r="L2036" s="30">
        <f t="shared" si="712"/>
        <v>3991.83</v>
      </c>
      <c r="M2036" s="503"/>
    </row>
    <row r="2037" spans="1:13" s="4" customFormat="1" ht="24.75" customHeight="1" outlineLevel="2" x14ac:dyDescent="0.25">
      <c r="A2037" s="613"/>
      <c r="B2037" s="184" t="s">
        <v>41</v>
      </c>
      <c r="C2037" s="168"/>
      <c r="D2037" s="167">
        <f t="shared" si="722"/>
        <v>249602.82</v>
      </c>
      <c r="E2037" s="167">
        <f t="shared" si="722"/>
        <v>249602.82</v>
      </c>
      <c r="F2037" s="167">
        <f t="shared" si="722"/>
        <v>201950.29</v>
      </c>
      <c r="G2037" s="103">
        <f t="shared" si="717"/>
        <v>0.80900000000000005</v>
      </c>
      <c r="H2037" s="167">
        <f>H2042+H2047+H2052+H2057+H2062+H2067+H2072</f>
        <v>201950.29</v>
      </c>
      <c r="I2037" s="103">
        <f t="shared" si="718"/>
        <v>0.80900000000000005</v>
      </c>
      <c r="J2037" s="103">
        <f t="shared" si="714"/>
        <v>1</v>
      </c>
      <c r="K2037" s="167">
        <f t="shared" si="723"/>
        <v>0</v>
      </c>
      <c r="L2037" s="30">
        <f t="shared" si="712"/>
        <v>47652.53</v>
      </c>
      <c r="M2037" s="503"/>
    </row>
    <row r="2038" spans="1:13" s="4" customFormat="1" ht="26.25" customHeight="1" outlineLevel="2" x14ac:dyDescent="0.25">
      <c r="A2038" s="613"/>
      <c r="B2038" s="184" t="s">
        <v>23</v>
      </c>
      <c r="C2038" s="168"/>
      <c r="D2038" s="167">
        <f t="shared" si="722"/>
        <v>0</v>
      </c>
      <c r="E2038" s="167">
        <f t="shared" si="722"/>
        <v>0</v>
      </c>
      <c r="F2038" s="167">
        <f t="shared" si="722"/>
        <v>0</v>
      </c>
      <c r="G2038" s="102" t="e">
        <f t="shared" si="717"/>
        <v>#DIV/0!</v>
      </c>
      <c r="H2038" s="167">
        <f t="shared" ref="H2038" si="724">H2043+H2048+H2053+H2058+H2063+H2068+H2073</f>
        <v>0</v>
      </c>
      <c r="I2038" s="102" t="e">
        <f t="shared" si="718"/>
        <v>#DIV/0!</v>
      </c>
      <c r="J2038" s="101" t="e">
        <f t="shared" si="714"/>
        <v>#DIV/0!</v>
      </c>
      <c r="K2038" s="167">
        <f t="shared" si="723"/>
        <v>0</v>
      </c>
      <c r="L2038" s="30">
        <f t="shared" si="712"/>
        <v>0</v>
      </c>
      <c r="M2038" s="503"/>
    </row>
    <row r="2039" spans="1:13" s="4" customFormat="1" ht="261.75" customHeight="1" outlineLevel="1" x14ac:dyDescent="0.25">
      <c r="A2039" s="611" t="s">
        <v>935</v>
      </c>
      <c r="B2039" s="149" t="s">
        <v>215</v>
      </c>
      <c r="C2039" s="285" t="s">
        <v>212</v>
      </c>
      <c r="D2039" s="274">
        <f>D2042</f>
        <v>59239.199999999997</v>
      </c>
      <c r="E2039" s="274">
        <f t="shared" ref="E2039" si="725">E2042</f>
        <v>59239.199999999997</v>
      </c>
      <c r="F2039" s="274">
        <v>6631.53</v>
      </c>
      <c r="G2039" s="286">
        <f t="shared" si="717"/>
        <v>0.1119</v>
      </c>
      <c r="H2039" s="274">
        <v>6631.53</v>
      </c>
      <c r="I2039" s="104">
        <f t="shared" si="718"/>
        <v>0.112</v>
      </c>
      <c r="J2039" s="104">
        <f t="shared" si="714"/>
        <v>1</v>
      </c>
      <c r="K2039" s="50">
        <f t="shared" ref="K2039:K2053" si="726">E2039</f>
        <v>59239.199999999997</v>
      </c>
      <c r="L2039" s="24">
        <f t="shared" si="712"/>
        <v>52607.67</v>
      </c>
      <c r="M2039" s="487" t="s">
        <v>1334</v>
      </c>
    </row>
    <row r="2040" spans="1:13" s="4" customFormat="1" outlineLevel="2" x14ac:dyDescent="0.25">
      <c r="A2040" s="611"/>
      <c r="B2040" s="349" t="s">
        <v>22</v>
      </c>
      <c r="C2040" s="349"/>
      <c r="D2040" s="24"/>
      <c r="E2040" s="24"/>
      <c r="F2040" s="24"/>
      <c r="G2040" s="287" t="e">
        <f t="shared" si="717"/>
        <v>#DIV/0!</v>
      </c>
      <c r="H2040" s="24"/>
      <c r="I2040" s="78" t="e">
        <f t="shared" si="718"/>
        <v>#DIV/0!</v>
      </c>
      <c r="J2040" s="78" t="e">
        <f t="shared" si="714"/>
        <v>#DIV/0!</v>
      </c>
      <c r="K2040" s="24"/>
      <c r="L2040" s="24">
        <f t="shared" si="712"/>
        <v>0</v>
      </c>
      <c r="M2040" s="487"/>
    </row>
    <row r="2041" spans="1:13" s="4" customFormat="1" outlineLevel="2" x14ac:dyDescent="0.25">
      <c r="A2041" s="611"/>
      <c r="B2041" s="349" t="s">
        <v>21</v>
      </c>
      <c r="C2041" s="349"/>
      <c r="D2041" s="24"/>
      <c r="E2041" s="24"/>
      <c r="F2041" s="24"/>
      <c r="G2041" s="287" t="e">
        <f t="shared" si="717"/>
        <v>#DIV/0!</v>
      </c>
      <c r="H2041" s="24"/>
      <c r="I2041" s="78" t="e">
        <f t="shared" si="718"/>
        <v>#DIV/0!</v>
      </c>
      <c r="J2041" s="78" t="e">
        <f t="shared" si="714"/>
        <v>#DIV/0!</v>
      </c>
      <c r="K2041" s="24"/>
      <c r="L2041" s="24">
        <f t="shared" si="712"/>
        <v>0</v>
      </c>
      <c r="M2041" s="487"/>
    </row>
    <row r="2042" spans="1:13" s="4" customFormat="1" outlineLevel="2" x14ac:dyDescent="0.25">
      <c r="A2042" s="611"/>
      <c r="B2042" s="169" t="s">
        <v>145</v>
      </c>
      <c r="C2042" s="169"/>
      <c r="D2042" s="132">
        <v>59239.199999999997</v>
      </c>
      <c r="E2042" s="132">
        <v>59239.199999999997</v>
      </c>
      <c r="F2042" s="132">
        <v>22720.94</v>
      </c>
      <c r="G2042" s="288">
        <f t="shared" si="717"/>
        <v>0.38350000000000001</v>
      </c>
      <c r="H2042" s="132">
        <v>22720.94</v>
      </c>
      <c r="I2042" s="99">
        <f t="shared" si="718"/>
        <v>0.38400000000000001</v>
      </c>
      <c r="J2042" s="99">
        <f t="shared" si="714"/>
        <v>1</v>
      </c>
      <c r="K2042" s="24"/>
      <c r="L2042" s="24">
        <f t="shared" si="712"/>
        <v>36518.26</v>
      </c>
      <c r="M2042" s="487"/>
    </row>
    <row r="2043" spans="1:13" s="4" customFormat="1" outlineLevel="2" x14ac:dyDescent="0.25">
      <c r="A2043" s="611"/>
      <c r="B2043" s="169" t="s">
        <v>23</v>
      </c>
      <c r="C2043" s="169"/>
      <c r="D2043" s="132"/>
      <c r="E2043" s="132"/>
      <c r="F2043" s="132"/>
      <c r="G2043" s="287" t="e">
        <f t="shared" si="717"/>
        <v>#DIV/0!</v>
      </c>
      <c r="H2043" s="132"/>
      <c r="I2043" s="78" t="e">
        <f t="shared" si="718"/>
        <v>#DIV/0!</v>
      </c>
      <c r="J2043" s="78" t="e">
        <f t="shared" si="714"/>
        <v>#DIV/0!</v>
      </c>
      <c r="K2043" s="24">
        <f t="shared" si="726"/>
        <v>0</v>
      </c>
      <c r="L2043" s="24">
        <f t="shared" si="712"/>
        <v>0</v>
      </c>
      <c r="M2043" s="487"/>
    </row>
    <row r="2044" spans="1:13" s="67" customFormat="1" ht="37.5" x14ac:dyDescent="0.25">
      <c r="A2044" s="610" t="s">
        <v>936</v>
      </c>
      <c r="B2044" s="289" t="s">
        <v>213</v>
      </c>
      <c r="C2044" s="285" t="s">
        <v>212</v>
      </c>
      <c r="D2044" s="274">
        <f>SUM(D2045:D2048)</f>
        <v>19261.900000000001</v>
      </c>
      <c r="E2044" s="274">
        <f>SUM(E2045:E2048)</f>
        <v>19261.900000000001</v>
      </c>
      <c r="F2044" s="274">
        <f>SUM(F2045:F2048)</f>
        <v>15111.12</v>
      </c>
      <c r="G2044" s="130">
        <f t="shared" si="717"/>
        <v>0.78500000000000003</v>
      </c>
      <c r="H2044" s="274">
        <f>SUM(H2045:H2048)</f>
        <v>13185.19</v>
      </c>
      <c r="I2044" s="104">
        <f t="shared" si="718"/>
        <v>0.68500000000000005</v>
      </c>
      <c r="J2044" s="104">
        <f t="shared" si="714"/>
        <v>0.873</v>
      </c>
      <c r="K2044" s="50">
        <f>SUM(K2045:K2048)</f>
        <v>0</v>
      </c>
      <c r="L2044" s="24">
        <f t="shared" si="712"/>
        <v>6076.71</v>
      </c>
      <c r="M2044" s="608" t="s">
        <v>1335</v>
      </c>
    </row>
    <row r="2045" spans="1:13" s="67" customFormat="1" x14ac:dyDescent="0.25">
      <c r="A2045" s="610"/>
      <c r="B2045" s="349" t="s">
        <v>22</v>
      </c>
      <c r="C2045" s="349"/>
      <c r="D2045" s="24"/>
      <c r="E2045" s="24"/>
      <c r="F2045" s="24"/>
      <c r="G2045" s="78" t="e">
        <f t="shared" si="717"/>
        <v>#DIV/0!</v>
      </c>
      <c r="H2045" s="24"/>
      <c r="I2045" s="78" t="e">
        <f t="shared" si="718"/>
        <v>#DIV/0!</v>
      </c>
      <c r="J2045" s="78" t="e">
        <f t="shared" si="714"/>
        <v>#DIV/0!</v>
      </c>
      <c r="K2045" s="24" t="s">
        <v>895</v>
      </c>
      <c r="L2045" s="24">
        <f t="shared" si="712"/>
        <v>0</v>
      </c>
      <c r="M2045" s="608"/>
    </row>
    <row r="2046" spans="1:13" s="67" customFormat="1" x14ac:dyDescent="0.25">
      <c r="A2046" s="610"/>
      <c r="B2046" s="349" t="s">
        <v>21</v>
      </c>
      <c r="C2046" s="349"/>
      <c r="D2046" s="132">
        <v>15858.5</v>
      </c>
      <c r="E2046" s="132">
        <v>15858.5</v>
      </c>
      <c r="F2046" s="132">
        <v>13792.6</v>
      </c>
      <c r="G2046" s="129">
        <f t="shared" si="717"/>
        <v>0.87</v>
      </c>
      <c r="H2046" s="132">
        <v>11866.67</v>
      </c>
      <c r="I2046" s="99">
        <f t="shared" si="718"/>
        <v>0.748</v>
      </c>
      <c r="J2046" s="99">
        <f t="shared" si="714"/>
        <v>0.86</v>
      </c>
      <c r="K2046" s="24"/>
      <c r="L2046" s="24">
        <f t="shared" si="712"/>
        <v>3991.83</v>
      </c>
      <c r="M2046" s="608"/>
    </row>
    <row r="2047" spans="1:13" s="68" customFormat="1" x14ac:dyDescent="0.25">
      <c r="A2047" s="610"/>
      <c r="B2047" s="290" t="s">
        <v>145</v>
      </c>
      <c r="C2047" s="290"/>
      <c r="D2047" s="132">
        <v>3403.4</v>
      </c>
      <c r="E2047" s="132">
        <v>3403.4</v>
      </c>
      <c r="F2047" s="132">
        <v>1318.52</v>
      </c>
      <c r="G2047" s="129">
        <f t="shared" si="717"/>
        <v>0.38700000000000001</v>
      </c>
      <c r="H2047" s="132">
        <v>1318.52</v>
      </c>
      <c r="I2047" s="99">
        <f t="shared" si="718"/>
        <v>0.38700000000000001</v>
      </c>
      <c r="J2047" s="99">
        <f t="shared" si="714"/>
        <v>1</v>
      </c>
      <c r="K2047" s="24"/>
      <c r="L2047" s="24">
        <f t="shared" si="712"/>
        <v>2084.88</v>
      </c>
      <c r="M2047" s="608"/>
    </row>
    <row r="2048" spans="1:13" s="68" customFormat="1" collapsed="1" x14ac:dyDescent="0.25">
      <c r="A2048" s="610"/>
      <c r="B2048" s="169" t="s">
        <v>23</v>
      </c>
      <c r="C2048" s="169"/>
      <c r="D2048" s="132"/>
      <c r="E2048" s="132"/>
      <c r="F2048" s="132"/>
      <c r="G2048" s="78" t="e">
        <f t="shared" si="717"/>
        <v>#DIV/0!</v>
      </c>
      <c r="H2048" s="132"/>
      <c r="I2048" s="78" t="e">
        <f t="shared" si="718"/>
        <v>#DIV/0!</v>
      </c>
      <c r="J2048" s="78" t="e">
        <f t="shared" si="714"/>
        <v>#DIV/0!</v>
      </c>
      <c r="K2048" s="24">
        <f t="shared" si="726"/>
        <v>0</v>
      </c>
      <c r="L2048" s="24">
        <f t="shared" si="712"/>
        <v>0</v>
      </c>
      <c r="M2048" s="608"/>
    </row>
    <row r="2049" spans="1:13" s="71" customFormat="1" ht="161.25" customHeight="1" x14ac:dyDescent="0.25">
      <c r="A2049" s="610" t="s">
        <v>937</v>
      </c>
      <c r="B2049" s="289" t="s">
        <v>214</v>
      </c>
      <c r="C2049" s="285" t="s">
        <v>212</v>
      </c>
      <c r="D2049" s="132">
        <f>D2052</f>
        <v>105244</v>
      </c>
      <c r="E2049" s="132">
        <f t="shared" ref="E2049:H2049" si="727">E2052</f>
        <v>105244</v>
      </c>
      <c r="F2049" s="132">
        <f t="shared" si="727"/>
        <v>96499.36</v>
      </c>
      <c r="G2049" s="129">
        <f t="shared" si="717"/>
        <v>0.91700000000000004</v>
      </c>
      <c r="H2049" s="132">
        <f t="shared" si="727"/>
        <v>96499.36</v>
      </c>
      <c r="I2049" s="99">
        <f t="shared" si="718"/>
        <v>0.91700000000000004</v>
      </c>
      <c r="J2049" s="99">
        <f t="shared" si="714"/>
        <v>1</v>
      </c>
      <c r="K2049" s="24"/>
      <c r="L2049" s="24">
        <f t="shared" si="712"/>
        <v>8744.64</v>
      </c>
      <c r="M2049" s="487" t="s">
        <v>1336</v>
      </c>
    </row>
    <row r="2050" spans="1:13" s="4" customFormat="1" outlineLevel="2" x14ac:dyDescent="0.25">
      <c r="A2050" s="610"/>
      <c r="B2050" s="349" t="s">
        <v>22</v>
      </c>
      <c r="C2050" s="349"/>
      <c r="D2050" s="24"/>
      <c r="E2050" s="24"/>
      <c r="F2050" s="24"/>
      <c r="G2050" s="78" t="e">
        <f t="shared" si="717"/>
        <v>#DIV/0!</v>
      </c>
      <c r="H2050" s="24"/>
      <c r="I2050" s="78" t="e">
        <f t="shared" si="718"/>
        <v>#DIV/0!</v>
      </c>
      <c r="J2050" s="78" t="e">
        <f t="shared" si="714"/>
        <v>#DIV/0!</v>
      </c>
      <c r="K2050" s="24">
        <f t="shared" si="726"/>
        <v>0</v>
      </c>
      <c r="L2050" s="24">
        <f t="shared" si="712"/>
        <v>0</v>
      </c>
      <c r="M2050" s="487"/>
    </row>
    <row r="2051" spans="1:13" s="4" customFormat="1" outlineLevel="2" x14ac:dyDescent="0.25">
      <c r="A2051" s="610"/>
      <c r="B2051" s="349" t="s">
        <v>21</v>
      </c>
      <c r="C2051" s="349"/>
      <c r="D2051" s="24"/>
      <c r="E2051" s="24"/>
      <c r="F2051" s="24"/>
      <c r="G2051" s="78" t="e">
        <f t="shared" si="717"/>
        <v>#DIV/0!</v>
      </c>
      <c r="H2051" s="24"/>
      <c r="I2051" s="78" t="e">
        <f t="shared" si="718"/>
        <v>#DIV/0!</v>
      </c>
      <c r="J2051" s="78" t="e">
        <f t="shared" si="714"/>
        <v>#DIV/0!</v>
      </c>
      <c r="K2051" s="24">
        <f t="shared" si="726"/>
        <v>0</v>
      </c>
      <c r="L2051" s="24">
        <f t="shared" si="712"/>
        <v>0</v>
      </c>
      <c r="M2051" s="487"/>
    </row>
    <row r="2052" spans="1:13" s="72" customFormat="1" x14ac:dyDescent="0.25">
      <c r="A2052" s="610"/>
      <c r="B2052" s="169" t="s">
        <v>41</v>
      </c>
      <c r="C2052" s="169"/>
      <c r="D2052" s="132">
        <v>105244</v>
      </c>
      <c r="E2052" s="132">
        <v>105244</v>
      </c>
      <c r="F2052" s="132">
        <v>96499.36</v>
      </c>
      <c r="G2052" s="129">
        <f t="shared" si="717"/>
        <v>0.91700000000000004</v>
      </c>
      <c r="H2052" s="132">
        <v>96499.36</v>
      </c>
      <c r="I2052" s="99">
        <f t="shared" si="718"/>
        <v>0.91700000000000004</v>
      </c>
      <c r="J2052" s="99">
        <f t="shared" si="714"/>
        <v>1</v>
      </c>
      <c r="K2052" s="24"/>
      <c r="L2052" s="24">
        <f t="shared" si="712"/>
        <v>8744.64</v>
      </c>
      <c r="M2052" s="487"/>
    </row>
    <row r="2053" spans="1:13" s="72" customFormat="1" collapsed="1" x14ac:dyDescent="0.25">
      <c r="A2053" s="610"/>
      <c r="B2053" s="169" t="s">
        <v>23</v>
      </c>
      <c r="C2053" s="169"/>
      <c r="D2053" s="132"/>
      <c r="E2053" s="132"/>
      <c r="F2053" s="132"/>
      <c r="G2053" s="78" t="e">
        <f t="shared" si="717"/>
        <v>#DIV/0!</v>
      </c>
      <c r="H2053" s="132"/>
      <c r="I2053" s="78" t="e">
        <f t="shared" si="718"/>
        <v>#DIV/0!</v>
      </c>
      <c r="J2053" s="78" t="e">
        <f t="shared" si="714"/>
        <v>#DIV/0!</v>
      </c>
      <c r="K2053" s="24">
        <f t="shared" si="726"/>
        <v>0</v>
      </c>
      <c r="L2053" s="24">
        <f t="shared" si="712"/>
        <v>0</v>
      </c>
      <c r="M2053" s="487"/>
    </row>
    <row r="2054" spans="1:13" s="71" customFormat="1" ht="37.5" x14ac:dyDescent="0.25">
      <c r="A2054" s="609" t="s">
        <v>938</v>
      </c>
      <c r="B2054" s="16" t="s">
        <v>237</v>
      </c>
      <c r="C2054" s="16" t="s">
        <v>731</v>
      </c>
      <c r="D2054" s="19">
        <f>SUM(D2055:D2058)</f>
        <v>416760.59</v>
      </c>
      <c r="E2054" s="19">
        <f t="shared" ref="E2054:F2054" si="728">SUM(E2055:E2058)</f>
        <v>416760.59</v>
      </c>
      <c r="F2054" s="19">
        <f t="shared" si="728"/>
        <v>416568.84</v>
      </c>
      <c r="G2054" s="90">
        <f t="shared" si="717"/>
        <v>1</v>
      </c>
      <c r="H2054" s="19">
        <f t="shared" ref="H2054" si="729">SUM(H2055:H2058)</f>
        <v>416568.84</v>
      </c>
      <c r="I2054" s="60">
        <f t="shared" si="718"/>
        <v>1</v>
      </c>
      <c r="J2054" s="90">
        <f t="shared" si="714"/>
        <v>1</v>
      </c>
      <c r="K2054" s="19">
        <f>SUM(K2055:K2058)</f>
        <v>0</v>
      </c>
      <c r="L2054" s="24">
        <f t="shared" si="712"/>
        <v>191.75</v>
      </c>
      <c r="M2054" s="595" t="s">
        <v>1337</v>
      </c>
    </row>
    <row r="2055" spans="1:13" s="4" customFormat="1" outlineLevel="2" x14ac:dyDescent="0.25">
      <c r="A2055" s="609"/>
      <c r="B2055" s="457" t="s">
        <v>22</v>
      </c>
      <c r="C2055" s="16"/>
      <c r="D2055" s="36"/>
      <c r="E2055" s="36"/>
      <c r="F2055" s="36"/>
      <c r="G2055" s="64" t="e">
        <f t="shared" si="717"/>
        <v>#DIV/0!</v>
      </c>
      <c r="H2055" s="456"/>
      <c r="I2055" s="64" t="e">
        <f t="shared" si="718"/>
        <v>#DIV/0!</v>
      </c>
      <c r="J2055" s="64" t="e">
        <f t="shared" si="714"/>
        <v>#DIV/0!</v>
      </c>
      <c r="K2055" s="36">
        <f>E2055</f>
        <v>0</v>
      </c>
      <c r="L2055" s="24">
        <f t="shared" si="712"/>
        <v>0</v>
      </c>
      <c r="M2055" s="595"/>
    </row>
    <row r="2056" spans="1:13" s="4" customFormat="1" outlineLevel="2" x14ac:dyDescent="0.25">
      <c r="A2056" s="609"/>
      <c r="B2056" s="457" t="s">
        <v>21</v>
      </c>
      <c r="C2056" s="457"/>
      <c r="D2056" s="36">
        <v>374912</v>
      </c>
      <c r="E2056" s="36">
        <v>374912</v>
      </c>
      <c r="F2056" s="36">
        <v>374912</v>
      </c>
      <c r="G2056" s="60">
        <f t="shared" si="717"/>
        <v>1</v>
      </c>
      <c r="H2056" s="36">
        <v>374912</v>
      </c>
      <c r="I2056" s="60">
        <f t="shared" si="718"/>
        <v>1</v>
      </c>
      <c r="J2056" s="60">
        <f t="shared" si="714"/>
        <v>1</v>
      </c>
      <c r="K2056" s="36"/>
      <c r="L2056" s="24">
        <f t="shared" si="712"/>
        <v>0</v>
      </c>
      <c r="M2056" s="595"/>
    </row>
    <row r="2057" spans="1:13" s="72" customFormat="1" x14ac:dyDescent="0.25">
      <c r="A2057" s="609"/>
      <c r="B2057" s="457" t="s">
        <v>41</v>
      </c>
      <c r="C2057" s="457"/>
      <c r="D2057" s="36">
        <v>41848.589999999997</v>
      </c>
      <c r="E2057" s="36">
        <v>41848.589999999997</v>
      </c>
      <c r="F2057" s="36">
        <v>41656.839999999997</v>
      </c>
      <c r="G2057" s="60">
        <f t="shared" si="717"/>
        <v>0.995</v>
      </c>
      <c r="H2057" s="36">
        <v>41656.839999999997</v>
      </c>
      <c r="I2057" s="60">
        <f t="shared" si="718"/>
        <v>0.995</v>
      </c>
      <c r="J2057" s="60">
        <f t="shared" si="714"/>
        <v>1</v>
      </c>
      <c r="K2057" s="36"/>
      <c r="L2057" s="24">
        <f t="shared" si="712"/>
        <v>191.75</v>
      </c>
      <c r="M2057" s="595"/>
    </row>
    <row r="2058" spans="1:13" s="72" customFormat="1" collapsed="1" x14ac:dyDescent="0.25">
      <c r="A2058" s="609"/>
      <c r="B2058" s="457" t="s">
        <v>23</v>
      </c>
      <c r="C2058" s="457"/>
      <c r="D2058" s="36">
        <v>0</v>
      </c>
      <c r="E2058" s="36">
        <v>0</v>
      </c>
      <c r="F2058" s="36">
        <v>0</v>
      </c>
      <c r="G2058" s="64" t="e">
        <f t="shared" si="717"/>
        <v>#DIV/0!</v>
      </c>
      <c r="H2058" s="455"/>
      <c r="I2058" s="64" t="e">
        <f t="shared" si="718"/>
        <v>#DIV/0!</v>
      </c>
      <c r="J2058" s="64" t="e">
        <f t="shared" si="714"/>
        <v>#DIV/0!</v>
      </c>
      <c r="K2058" s="36">
        <f t="shared" ref="K2058:K2068" si="730">E2058</f>
        <v>0</v>
      </c>
      <c r="L2058" s="24">
        <f t="shared" si="712"/>
        <v>0</v>
      </c>
      <c r="M2058" s="595"/>
    </row>
    <row r="2059" spans="1:13" s="71" customFormat="1" ht="37.5" x14ac:dyDescent="0.25">
      <c r="A2059" s="609" t="s">
        <v>939</v>
      </c>
      <c r="B2059" s="16" t="s">
        <v>239</v>
      </c>
      <c r="C2059" s="16" t="s">
        <v>731</v>
      </c>
      <c r="D2059" s="19">
        <f>SUM(D2060:D2063)</f>
        <v>26658.58</v>
      </c>
      <c r="E2059" s="19">
        <f t="shared" ref="E2059:F2059" si="731">SUM(E2060:E2063)</f>
        <v>26658.58</v>
      </c>
      <c r="F2059" s="19">
        <f t="shared" si="731"/>
        <v>26658.58</v>
      </c>
      <c r="G2059" s="90">
        <f t="shared" si="717"/>
        <v>1</v>
      </c>
      <c r="H2059" s="19">
        <f t="shared" ref="H2059" si="732">SUM(H2060:H2063)</f>
        <v>26658.58</v>
      </c>
      <c r="I2059" s="60">
        <f t="shared" si="718"/>
        <v>1</v>
      </c>
      <c r="J2059" s="90">
        <f t="shared" si="714"/>
        <v>1</v>
      </c>
      <c r="K2059" s="19"/>
      <c r="L2059" s="24">
        <f t="shared" si="712"/>
        <v>0</v>
      </c>
      <c r="M2059" s="603" t="s">
        <v>1338</v>
      </c>
    </row>
    <row r="2060" spans="1:13" s="4" customFormat="1" outlineLevel="2" x14ac:dyDescent="0.25">
      <c r="A2060" s="609"/>
      <c r="B2060" s="457" t="s">
        <v>22</v>
      </c>
      <c r="C2060" s="16"/>
      <c r="D2060" s="36"/>
      <c r="E2060" s="36"/>
      <c r="F2060" s="36"/>
      <c r="G2060" s="64" t="e">
        <f t="shared" si="717"/>
        <v>#DIV/0!</v>
      </c>
      <c r="H2060" s="455"/>
      <c r="I2060" s="64" t="e">
        <f t="shared" si="718"/>
        <v>#DIV/0!</v>
      </c>
      <c r="J2060" s="64" t="e">
        <f t="shared" si="714"/>
        <v>#DIV/0!</v>
      </c>
      <c r="K2060" s="36">
        <f t="shared" si="730"/>
        <v>0</v>
      </c>
      <c r="L2060" s="24">
        <f t="shared" si="712"/>
        <v>0</v>
      </c>
      <c r="M2060" s="603"/>
    </row>
    <row r="2061" spans="1:13" s="4" customFormat="1" outlineLevel="2" x14ac:dyDescent="0.25">
      <c r="A2061" s="609"/>
      <c r="B2061" s="457" t="s">
        <v>21</v>
      </c>
      <c r="C2061" s="457"/>
      <c r="D2061" s="36">
        <v>0</v>
      </c>
      <c r="E2061" s="36">
        <v>0</v>
      </c>
      <c r="F2061" s="36">
        <v>0</v>
      </c>
      <c r="G2061" s="64" t="e">
        <f t="shared" si="717"/>
        <v>#DIV/0!</v>
      </c>
      <c r="H2061" s="455"/>
      <c r="I2061" s="64" t="e">
        <f t="shared" si="718"/>
        <v>#DIV/0!</v>
      </c>
      <c r="J2061" s="64" t="e">
        <f t="shared" si="714"/>
        <v>#DIV/0!</v>
      </c>
      <c r="K2061" s="36">
        <f t="shared" si="730"/>
        <v>0</v>
      </c>
      <c r="L2061" s="24">
        <f t="shared" si="712"/>
        <v>0</v>
      </c>
      <c r="M2061" s="603"/>
    </row>
    <row r="2062" spans="1:13" s="72" customFormat="1" ht="18.75" customHeight="1" x14ac:dyDescent="0.25">
      <c r="A2062" s="609"/>
      <c r="B2062" s="457" t="s">
        <v>41</v>
      </c>
      <c r="C2062" s="457"/>
      <c r="D2062" s="36">
        <f>21999.976+4658.604</f>
        <v>26658.58</v>
      </c>
      <c r="E2062" s="36">
        <f>4658.604+21999.976</f>
        <v>26658.58</v>
      </c>
      <c r="F2062" s="36">
        <v>26658.58</v>
      </c>
      <c r="G2062" s="60">
        <f t="shared" si="717"/>
        <v>1</v>
      </c>
      <c r="H2062" s="364">
        <v>26658.58</v>
      </c>
      <c r="I2062" s="60">
        <f t="shared" si="718"/>
        <v>1</v>
      </c>
      <c r="J2062" s="60">
        <f t="shared" si="714"/>
        <v>1</v>
      </c>
      <c r="K2062" s="36"/>
      <c r="L2062" s="24">
        <f t="shared" si="712"/>
        <v>0</v>
      </c>
      <c r="M2062" s="603"/>
    </row>
    <row r="2063" spans="1:13" s="72" customFormat="1" ht="28.5" customHeight="1" x14ac:dyDescent="0.25">
      <c r="A2063" s="609"/>
      <c r="B2063" s="457" t="s">
        <v>23</v>
      </c>
      <c r="C2063" s="457"/>
      <c r="D2063" s="37">
        <v>0</v>
      </c>
      <c r="E2063" s="37">
        <v>0</v>
      </c>
      <c r="F2063" s="37">
        <v>0</v>
      </c>
      <c r="G2063" s="64" t="e">
        <f t="shared" si="717"/>
        <v>#DIV/0!</v>
      </c>
      <c r="H2063" s="455"/>
      <c r="I2063" s="64" t="e">
        <f t="shared" si="718"/>
        <v>#DIV/0!</v>
      </c>
      <c r="J2063" s="64" t="e">
        <f t="shared" si="714"/>
        <v>#DIV/0!</v>
      </c>
      <c r="K2063" s="36">
        <f t="shared" si="730"/>
        <v>0</v>
      </c>
      <c r="L2063" s="24">
        <f t="shared" si="712"/>
        <v>0</v>
      </c>
      <c r="M2063" s="603"/>
    </row>
    <row r="2064" spans="1:13" s="72" customFormat="1" ht="37.5" x14ac:dyDescent="0.25">
      <c r="A2064" s="609" t="s">
        <v>940</v>
      </c>
      <c r="B2064" s="16" t="s">
        <v>238</v>
      </c>
      <c r="C2064" s="16" t="s">
        <v>731</v>
      </c>
      <c r="D2064" s="19">
        <f>SUM(D2065:D2068)</f>
        <v>12909.05</v>
      </c>
      <c r="E2064" s="19">
        <f t="shared" ref="E2064:F2064" si="733">SUM(E2065:E2068)</f>
        <v>12909.05</v>
      </c>
      <c r="F2064" s="19">
        <f t="shared" si="733"/>
        <v>12909.05</v>
      </c>
      <c r="G2064" s="90">
        <f t="shared" si="717"/>
        <v>1</v>
      </c>
      <c r="H2064" s="19">
        <f t="shared" ref="H2064" si="734">SUM(H2065:H2068)</f>
        <v>12909.05</v>
      </c>
      <c r="I2064" s="90">
        <f t="shared" si="718"/>
        <v>1</v>
      </c>
      <c r="J2064" s="90">
        <f t="shared" si="714"/>
        <v>1</v>
      </c>
      <c r="K2064" s="19">
        <f>SUM(K2065:K2068)</f>
        <v>0</v>
      </c>
      <c r="L2064" s="24">
        <f t="shared" si="712"/>
        <v>0</v>
      </c>
      <c r="M2064" s="596" t="s">
        <v>1339</v>
      </c>
    </row>
    <row r="2065" spans="1:13" s="72" customFormat="1" x14ac:dyDescent="0.25">
      <c r="A2065" s="609"/>
      <c r="B2065" s="457" t="s">
        <v>22</v>
      </c>
      <c r="C2065" s="16"/>
      <c r="D2065" s="36"/>
      <c r="E2065" s="36"/>
      <c r="F2065" s="36"/>
      <c r="G2065" s="64" t="e">
        <f t="shared" si="717"/>
        <v>#DIV/0!</v>
      </c>
      <c r="H2065" s="467"/>
      <c r="I2065" s="64" t="e">
        <f t="shared" si="718"/>
        <v>#DIV/0!</v>
      </c>
      <c r="J2065" s="64" t="e">
        <f t="shared" si="714"/>
        <v>#DIV/0!</v>
      </c>
      <c r="K2065" s="36">
        <f t="shared" si="730"/>
        <v>0</v>
      </c>
      <c r="L2065" s="24">
        <f t="shared" ref="L2065:L2128" si="735">E2065-H2065</f>
        <v>0</v>
      </c>
      <c r="M2065" s="596"/>
    </row>
    <row r="2066" spans="1:13" s="72" customFormat="1" x14ac:dyDescent="0.25">
      <c r="A2066" s="609"/>
      <c r="B2066" s="457" t="s">
        <v>21</v>
      </c>
      <c r="C2066" s="457"/>
      <c r="D2066" s="36">
        <v>0</v>
      </c>
      <c r="E2066" s="36">
        <v>0</v>
      </c>
      <c r="F2066" s="36">
        <v>0</v>
      </c>
      <c r="G2066" s="64" t="e">
        <f t="shared" si="717"/>
        <v>#DIV/0!</v>
      </c>
      <c r="H2066" s="467"/>
      <c r="I2066" s="64" t="e">
        <f t="shared" si="718"/>
        <v>#DIV/0!</v>
      </c>
      <c r="J2066" s="64" t="e">
        <f t="shared" si="714"/>
        <v>#DIV/0!</v>
      </c>
      <c r="K2066" s="36">
        <f t="shared" si="730"/>
        <v>0</v>
      </c>
      <c r="L2066" s="24">
        <f t="shared" si="735"/>
        <v>0</v>
      </c>
      <c r="M2066" s="596"/>
    </row>
    <row r="2067" spans="1:13" s="72" customFormat="1" x14ac:dyDescent="0.25">
      <c r="A2067" s="609"/>
      <c r="B2067" s="457" t="s">
        <v>41</v>
      </c>
      <c r="C2067" s="457"/>
      <c r="D2067" s="36">
        <v>12909.05</v>
      </c>
      <c r="E2067" s="36">
        <v>12909.05</v>
      </c>
      <c r="F2067" s="36">
        <v>12909.05</v>
      </c>
      <c r="G2067" s="60">
        <f t="shared" si="717"/>
        <v>1</v>
      </c>
      <c r="H2067" s="36">
        <v>12909.05</v>
      </c>
      <c r="I2067" s="60">
        <f t="shared" si="718"/>
        <v>1</v>
      </c>
      <c r="J2067" s="60">
        <f t="shared" si="714"/>
        <v>1</v>
      </c>
      <c r="K2067" s="36"/>
      <c r="L2067" s="24">
        <f t="shared" si="735"/>
        <v>0</v>
      </c>
      <c r="M2067" s="596"/>
    </row>
    <row r="2068" spans="1:13" s="72" customFormat="1" x14ac:dyDescent="0.25">
      <c r="A2068" s="609"/>
      <c r="B2068" s="457" t="s">
        <v>23</v>
      </c>
      <c r="C2068" s="457"/>
      <c r="D2068" s="36">
        <v>0</v>
      </c>
      <c r="E2068" s="36">
        <v>0</v>
      </c>
      <c r="F2068" s="36">
        <v>0</v>
      </c>
      <c r="G2068" s="64" t="e">
        <f t="shared" si="717"/>
        <v>#DIV/0!</v>
      </c>
      <c r="H2068" s="455"/>
      <c r="I2068" s="64" t="e">
        <f t="shared" si="718"/>
        <v>#DIV/0!</v>
      </c>
      <c r="J2068" s="64" t="e">
        <f t="shared" si="714"/>
        <v>#DIV/0!</v>
      </c>
      <c r="K2068" s="36">
        <f t="shared" si="730"/>
        <v>0</v>
      </c>
      <c r="L2068" s="24">
        <f t="shared" si="735"/>
        <v>0</v>
      </c>
      <c r="M2068" s="596"/>
    </row>
    <row r="2069" spans="1:13" s="72" customFormat="1" ht="62.25" customHeight="1" x14ac:dyDescent="0.25">
      <c r="A2069" s="609" t="s">
        <v>1027</v>
      </c>
      <c r="B2069" s="16" t="s">
        <v>1028</v>
      </c>
      <c r="C2069" s="16" t="s">
        <v>731</v>
      </c>
      <c r="D2069" s="36">
        <f>SUM(D2070:D2073)</f>
        <v>300</v>
      </c>
      <c r="E2069" s="36">
        <f t="shared" ref="E2069:F2069" si="736">SUM(E2070:E2073)</f>
        <v>300</v>
      </c>
      <c r="F2069" s="36">
        <f t="shared" si="736"/>
        <v>187</v>
      </c>
      <c r="G2069" s="60">
        <f t="shared" si="717"/>
        <v>0.623</v>
      </c>
      <c r="H2069" s="36">
        <f>SUM(H2070:H2073)</f>
        <v>187</v>
      </c>
      <c r="I2069" s="60">
        <f t="shared" si="718"/>
        <v>0.623</v>
      </c>
      <c r="J2069" s="60">
        <f t="shared" ref="J2069:J2079" si="737">H2069/F2069</f>
        <v>1</v>
      </c>
      <c r="K2069" s="36">
        <f>SUM(K2070:K2073)</f>
        <v>0</v>
      </c>
      <c r="L2069" s="24">
        <f t="shared" si="735"/>
        <v>113</v>
      </c>
      <c r="M2069" s="596" t="s">
        <v>1340</v>
      </c>
    </row>
    <row r="2070" spans="1:13" s="72" customFormat="1" x14ac:dyDescent="0.25">
      <c r="A2070" s="609"/>
      <c r="B2070" s="457" t="s">
        <v>22</v>
      </c>
      <c r="C2070" s="457"/>
      <c r="D2070" s="36"/>
      <c r="E2070" s="36"/>
      <c r="F2070" s="36"/>
      <c r="G2070" s="64" t="e">
        <f t="shared" si="717"/>
        <v>#DIV/0!</v>
      </c>
      <c r="H2070" s="36"/>
      <c r="I2070" s="64" t="e">
        <f t="shared" si="718"/>
        <v>#DIV/0!</v>
      </c>
      <c r="J2070" s="64" t="e">
        <f t="shared" si="737"/>
        <v>#DIV/0!</v>
      </c>
      <c r="K2070" s="36"/>
      <c r="L2070" s="24">
        <f t="shared" si="735"/>
        <v>0</v>
      </c>
      <c r="M2070" s="596"/>
    </row>
    <row r="2071" spans="1:13" s="72" customFormat="1" x14ac:dyDescent="0.25">
      <c r="A2071" s="609"/>
      <c r="B2071" s="457" t="s">
        <v>21</v>
      </c>
      <c r="C2071" s="457"/>
      <c r="D2071" s="36"/>
      <c r="E2071" s="36"/>
      <c r="F2071" s="36"/>
      <c r="G2071" s="64" t="e">
        <f t="shared" si="717"/>
        <v>#DIV/0!</v>
      </c>
      <c r="H2071" s="36"/>
      <c r="I2071" s="64" t="e">
        <f t="shared" si="718"/>
        <v>#DIV/0!</v>
      </c>
      <c r="J2071" s="64" t="e">
        <f t="shared" si="737"/>
        <v>#DIV/0!</v>
      </c>
      <c r="K2071" s="36"/>
      <c r="L2071" s="24">
        <f t="shared" si="735"/>
        <v>0</v>
      </c>
      <c r="M2071" s="596"/>
    </row>
    <row r="2072" spans="1:13" s="72" customFormat="1" x14ac:dyDescent="0.25">
      <c r="A2072" s="609"/>
      <c r="B2072" s="457" t="s">
        <v>41</v>
      </c>
      <c r="C2072" s="457"/>
      <c r="D2072" s="36">
        <v>300</v>
      </c>
      <c r="E2072" s="36">
        <v>300</v>
      </c>
      <c r="F2072" s="36">
        <v>187</v>
      </c>
      <c r="G2072" s="60">
        <f t="shared" si="717"/>
        <v>0.623</v>
      </c>
      <c r="H2072" s="36">
        <v>187</v>
      </c>
      <c r="I2072" s="60">
        <f t="shared" si="718"/>
        <v>0.623</v>
      </c>
      <c r="J2072" s="60">
        <f t="shared" si="737"/>
        <v>1</v>
      </c>
      <c r="K2072" s="36"/>
      <c r="L2072" s="24">
        <f t="shared" si="735"/>
        <v>113</v>
      </c>
      <c r="M2072" s="596"/>
    </row>
    <row r="2073" spans="1:13" s="72" customFormat="1" x14ac:dyDescent="0.25">
      <c r="A2073" s="609"/>
      <c r="B2073" s="457" t="s">
        <v>23</v>
      </c>
      <c r="C2073" s="457"/>
      <c r="D2073" s="36"/>
      <c r="E2073" s="36"/>
      <c r="F2073" s="36"/>
      <c r="G2073" s="64" t="e">
        <f t="shared" si="717"/>
        <v>#DIV/0!</v>
      </c>
      <c r="H2073" s="36"/>
      <c r="I2073" s="64" t="e">
        <f t="shared" si="718"/>
        <v>#DIV/0!</v>
      </c>
      <c r="J2073" s="64" t="e">
        <f t="shared" si="737"/>
        <v>#DIV/0!</v>
      </c>
      <c r="K2073" s="36"/>
      <c r="L2073" s="24">
        <f t="shared" si="735"/>
        <v>0</v>
      </c>
      <c r="M2073" s="596"/>
    </row>
    <row r="2074" spans="1:13" s="72" customFormat="1" ht="99.75" customHeight="1" x14ac:dyDescent="0.25">
      <c r="A2074" s="613" t="s">
        <v>725</v>
      </c>
      <c r="B2074" s="152" t="s">
        <v>770</v>
      </c>
      <c r="C2074" s="353" t="s">
        <v>139</v>
      </c>
      <c r="D2074" s="29">
        <f>SUM(D2075:D2078)</f>
        <v>6626.2</v>
      </c>
      <c r="E2074" s="29">
        <f>SUM(E2075:E2078)</f>
        <v>2703.8</v>
      </c>
      <c r="F2074" s="29">
        <f>SUM(F2075:F2078)</f>
        <v>2703.79</v>
      </c>
      <c r="G2074" s="100">
        <f>F2074/E2074</f>
        <v>1</v>
      </c>
      <c r="H2074" s="29">
        <f>H2076+H2077</f>
        <v>2703.79</v>
      </c>
      <c r="I2074" s="100">
        <f t="shared" si="718"/>
        <v>1</v>
      </c>
      <c r="J2074" s="100">
        <f t="shared" si="737"/>
        <v>1</v>
      </c>
      <c r="K2074" s="29">
        <f>SUM(K2075:K2078)</f>
        <v>0</v>
      </c>
      <c r="L2074" s="30">
        <f t="shared" si="735"/>
        <v>0.01</v>
      </c>
      <c r="M2074" s="487"/>
    </row>
    <row r="2075" spans="1:13" s="72" customFormat="1" ht="22.5" customHeight="1" x14ac:dyDescent="0.25">
      <c r="A2075" s="613"/>
      <c r="B2075" s="32" t="s">
        <v>22</v>
      </c>
      <c r="C2075" s="335"/>
      <c r="D2075" s="167">
        <f t="shared" ref="D2075:K2078" si="738">D2080+D2090+D2085+D2095</f>
        <v>0</v>
      </c>
      <c r="E2075" s="167">
        <f t="shared" si="738"/>
        <v>0</v>
      </c>
      <c r="F2075" s="167">
        <f t="shared" si="738"/>
        <v>0</v>
      </c>
      <c r="G2075" s="102" t="e">
        <f t="shared" ref="G2075:G2077" si="739">F2075/E2075</f>
        <v>#DIV/0!</v>
      </c>
      <c r="H2075" s="167">
        <f t="shared" si="738"/>
        <v>0</v>
      </c>
      <c r="I2075" s="102" t="e">
        <f t="shared" si="718"/>
        <v>#DIV/0!</v>
      </c>
      <c r="J2075" s="101" t="e">
        <f t="shared" si="737"/>
        <v>#DIV/0!</v>
      </c>
      <c r="K2075" s="167">
        <f t="shared" si="738"/>
        <v>0</v>
      </c>
      <c r="L2075" s="30">
        <f t="shared" si="735"/>
        <v>0</v>
      </c>
      <c r="M2075" s="487"/>
    </row>
    <row r="2076" spans="1:13" s="72" customFormat="1" ht="22.5" customHeight="1" x14ac:dyDescent="0.25">
      <c r="A2076" s="613"/>
      <c r="B2076" s="32" t="s">
        <v>21</v>
      </c>
      <c r="C2076" s="335"/>
      <c r="D2076" s="167">
        <f t="shared" si="738"/>
        <v>6626.2</v>
      </c>
      <c r="E2076" s="167">
        <f t="shared" si="738"/>
        <v>2703.8</v>
      </c>
      <c r="F2076" s="167">
        <f t="shared" si="738"/>
        <v>2703.79</v>
      </c>
      <c r="G2076" s="334">
        <f t="shared" si="739"/>
        <v>1</v>
      </c>
      <c r="H2076" s="30">
        <f>H2086+H2091+H2096</f>
        <v>2703.79</v>
      </c>
      <c r="I2076" s="103">
        <f t="shared" ref="I2076:I2096" si="740">H2076/E2076</f>
        <v>1</v>
      </c>
      <c r="J2076" s="103">
        <f t="shared" si="737"/>
        <v>1</v>
      </c>
      <c r="K2076" s="167">
        <f t="shared" si="738"/>
        <v>0</v>
      </c>
      <c r="L2076" s="30">
        <f t="shared" si="735"/>
        <v>0.01</v>
      </c>
      <c r="M2076" s="487"/>
    </row>
    <row r="2077" spans="1:13" s="72" customFormat="1" ht="22.5" customHeight="1" x14ac:dyDescent="0.25">
      <c r="A2077" s="613"/>
      <c r="B2077" s="333" t="s">
        <v>41</v>
      </c>
      <c r="C2077" s="336"/>
      <c r="D2077" s="167">
        <f t="shared" si="738"/>
        <v>0</v>
      </c>
      <c r="E2077" s="167">
        <f t="shared" si="738"/>
        <v>0</v>
      </c>
      <c r="F2077" s="167">
        <f t="shared" si="738"/>
        <v>0</v>
      </c>
      <c r="G2077" s="102" t="e">
        <f t="shared" si="739"/>
        <v>#DIV/0!</v>
      </c>
      <c r="H2077" s="167">
        <f>H2082+H2087+H2092+H2097</f>
        <v>0</v>
      </c>
      <c r="I2077" s="102" t="e">
        <f t="shared" si="740"/>
        <v>#DIV/0!</v>
      </c>
      <c r="J2077" s="101" t="e">
        <f t="shared" si="737"/>
        <v>#DIV/0!</v>
      </c>
      <c r="K2077" s="167">
        <f t="shared" si="738"/>
        <v>0</v>
      </c>
      <c r="L2077" s="30">
        <f t="shared" si="735"/>
        <v>0</v>
      </c>
      <c r="M2077" s="487"/>
    </row>
    <row r="2078" spans="1:13" s="72" customFormat="1" x14ac:dyDescent="0.25">
      <c r="A2078" s="613"/>
      <c r="B2078" s="333" t="s">
        <v>23</v>
      </c>
      <c r="C2078" s="336"/>
      <c r="D2078" s="167">
        <f t="shared" si="738"/>
        <v>0</v>
      </c>
      <c r="E2078" s="167">
        <f t="shared" si="738"/>
        <v>0</v>
      </c>
      <c r="F2078" s="167">
        <f t="shared" si="738"/>
        <v>0</v>
      </c>
      <c r="G2078" s="102" t="e">
        <f>F2078/E2078</f>
        <v>#DIV/0!</v>
      </c>
      <c r="H2078" s="167"/>
      <c r="I2078" s="102" t="e">
        <f t="shared" si="740"/>
        <v>#DIV/0!</v>
      </c>
      <c r="J2078" s="101" t="e">
        <f t="shared" si="737"/>
        <v>#DIV/0!</v>
      </c>
      <c r="K2078" s="167">
        <f t="shared" si="738"/>
        <v>0</v>
      </c>
      <c r="L2078" s="30">
        <f t="shared" si="735"/>
        <v>0</v>
      </c>
      <c r="M2078" s="487"/>
    </row>
    <row r="2079" spans="1:13" s="72" customFormat="1" ht="102.75" customHeight="1" x14ac:dyDescent="0.25">
      <c r="A2079" s="646" t="s">
        <v>941</v>
      </c>
      <c r="B2079" s="289" t="s">
        <v>697</v>
      </c>
      <c r="C2079" s="292" t="s">
        <v>212</v>
      </c>
      <c r="D2079" s="274">
        <f>D2081</f>
        <v>595.29999999999995</v>
      </c>
      <c r="E2079" s="274">
        <f>E2081</f>
        <v>0</v>
      </c>
      <c r="F2079" s="278">
        <f t="shared" ref="F2079:H2079" si="741">F2083</f>
        <v>0</v>
      </c>
      <c r="G2079" s="291">
        <f t="shared" si="741"/>
        <v>0</v>
      </c>
      <c r="H2079" s="278">
        <f t="shared" si="741"/>
        <v>0</v>
      </c>
      <c r="I2079" s="78" t="e">
        <f t="shared" si="740"/>
        <v>#DIV/0!</v>
      </c>
      <c r="J2079" s="97" t="e">
        <f t="shared" si="737"/>
        <v>#DIV/0!</v>
      </c>
      <c r="K2079" s="24">
        <f>SUM(K2080:K2083)</f>
        <v>0</v>
      </c>
      <c r="L2079" s="24">
        <f t="shared" si="735"/>
        <v>0</v>
      </c>
      <c r="M2079" s="608" t="s">
        <v>1341</v>
      </c>
    </row>
    <row r="2080" spans="1:13" s="72" customFormat="1" x14ac:dyDescent="0.25">
      <c r="A2080" s="646"/>
      <c r="B2080" s="384" t="s">
        <v>22</v>
      </c>
      <c r="C2080" s="165"/>
      <c r="D2080" s="24"/>
      <c r="E2080" s="24"/>
      <c r="F2080" s="24"/>
      <c r="G2080" s="96"/>
      <c r="H2080" s="24"/>
      <c r="I2080" s="78" t="e">
        <f t="shared" si="740"/>
        <v>#DIV/0!</v>
      </c>
      <c r="J2080" s="99"/>
      <c r="K2080" s="24">
        <f>E2080</f>
        <v>0</v>
      </c>
      <c r="L2080" s="24">
        <f t="shared" si="735"/>
        <v>0</v>
      </c>
      <c r="M2080" s="608"/>
    </row>
    <row r="2081" spans="1:13" s="72" customFormat="1" x14ac:dyDescent="0.25">
      <c r="A2081" s="646"/>
      <c r="B2081" s="384" t="s">
        <v>21</v>
      </c>
      <c r="C2081" s="165"/>
      <c r="D2081" s="132">
        <v>595.29999999999995</v>
      </c>
      <c r="E2081" s="132"/>
      <c r="F2081" s="24"/>
      <c r="G2081" s="96"/>
      <c r="H2081" s="24"/>
      <c r="I2081" s="78" t="e">
        <f t="shared" si="740"/>
        <v>#DIV/0!</v>
      </c>
      <c r="J2081" s="99"/>
      <c r="K2081" s="24"/>
      <c r="L2081" s="24">
        <f t="shared" si="735"/>
        <v>0</v>
      </c>
      <c r="M2081" s="608"/>
    </row>
    <row r="2082" spans="1:13" s="72" customFormat="1" x14ac:dyDescent="0.25">
      <c r="A2082" s="646"/>
      <c r="B2082" s="169" t="s">
        <v>41</v>
      </c>
      <c r="C2082" s="293"/>
      <c r="D2082" s="132"/>
      <c r="E2082" s="278"/>
      <c r="F2082" s="132"/>
      <c r="G2082" s="291"/>
      <c r="H2082" s="132"/>
      <c r="I2082" s="78" t="e">
        <f t="shared" si="740"/>
        <v>#DIV/0!</v>
      </c>
      <c r="J2082" s="291"/>
      <c r="K2082" s="24">
        <f>E2082</f>
        <v>0</v>
      </c>
      <c r="L2082" s="24">
        <f t="shared" si="735"/>
        <v>0</v>
      </c>
      <c r="M2082" s="608"/>
    </row>
    <row r="2083" spans="1:13" s="72" customFormat="1" x14ac:dyDescent="0.25">
      <c r="A2083" s="646"/>
      <c r="B2083" s="169" t="s">
        <v>23</v>
      </c>
      <c r="C2083" s="293"/>
      <c r="D2083" s="132"/>
      <c r="E2083" s="132"/>
      <c r="F2083" s="132">
        <v>0</v>
      </c>
      <c r="G2083" s="197">
        <f>F2083</f>
        <v>0</v>
      </c>
      <c r="H2083" s="132">
        <v>0</v>
      </c>
      <c r="I2083" s="78" t="e">
        <f t="shared" si="740"/>
        <v>#DIV/0!</v>
      </c>
      <c r="J2083" s="197"/>
      <c r="K2083" s="24">
        <f>E2083</f>
        <v>0</v>
      </c>
      <c r="L2083" s="24">
        <f t="shared" si="735"/>
        <v>0</v>
      </c>
      <c r="M2083" s="608"/>
    </row>
    <row r="2084" spans="1:13" s="133" customFormat="1" ht="37.5" x14ac:dyDescent="0.25">
      <c r="A2084" s="646" t="s">
        <v>942</v>
      </c>
      <c r="B2084" s="289" t="s">
        <v>698</v>
      </c>
      <c r="C2084" s="292" t="s">
        <v>212</v>
      </c>
      <c r="D2084" s="274">
        <f>D2086</f>
        <v>483.6</v>
      </c>
      <c r="E2084" s="274">
        <f>E2086</f>
        <v>0</v>
      </c>
      <c r="F2084" s="278">
        <f t="shared" ref="F2084:J2084" si="742">F2088</f>
        <v>0</v>
      </c>
      <c r="G2084" s="291">
        <f t="shared" si="742"/>
        <v>0</v>
      </c>
      <c r="H2084" s="278">
        <f t="shared" si="742"/>
        <v>0</v>
      </c>
      <c r="I2084" s="78" t="e">
        <f t="shared" si="740"/>
        <v>#DIV/0!</v>
      </c>
      <c r="J2084" s="291">
        <f t="shared" si="742"/>
        <v>0</v>
      </c>
      <c r="K2084" s="24">
        <f>SUM(K2085:K2088)</f>
        <v>0</v>
      </c>
      <c r="L2084" s="24">
        <f t="shared" si="735"/>
        <v>0</v>
      </c>
      <c r="M2084" s="608"/>
    </row>
    <row r="2085" spans="1:13" s="134" customFormat="1" outlineLevel="2" x14ac:dyDescent="0.25">
      <c r="A2085" s="646"/>
      <c r="B2085" s="384" t="s">
        <v>22</v>
      </c>
      <c r="C2085" s="165"/>
      <c r="D2085" s="24"/>
      <c r="E2085" s="24"/>
      <c r="F2085" s="24"/>
      <c r="G2085" s="96"/>
      <c r="H2085" s="24"/>
      <c r="I2085" s="78" t="e">
        <f t="shared" si="740"/>
        <v>#DIV/0!</v>
      </c>
      <c r="J2085" s="99"/>
      <c r="K2085" s="24">
        <f>E2085</f>
        <v>0</v>
      </c>
      <c r="L2085" s="24">
        <f t="shared" si="735"/>
        <v>0</v>
      </c>
      <c r="M2085" s="608"/>
    </row>
    <row r="2086" spans="1:13" s="134" customFormat="1" outlineLevel="2" x14ac:dyDescent="0.25">
      <c r="A2086" s="646"/>
      <c r="B2086" s="384" t="s">
        <v>21</v>
      </c>
      <c r="C2086" s="165"/>
      <c r="D2086" s="132">
        <v>483.6</v>
      </c>
      <c r="E2086" s="132"/>
      <c r="F2086" s="24"/>
      <c r="G2086" s="96"/>
      <c r="H2086" s="24"/>
      <c r="I2086" s="78" t="e">
        <f t="shared" si="740"/>
        <v>#DIV/0!</v>
      </c>
      <c r="J2086" s="99"/>
      <c r="K2086" s="24"/>
      <c r="L2086" s="24">
        <f t="shared" si="735"/>
        <v>0</v>
      </c>
      <c r="M2086" s="608"/>
    </row>
    <row r="2087" spans="1:13" s="135" customFormat="1" x14ac:dyDescent="0.25">
      <c r="A2087" s="646"/>
      <c r="B2087" s="169" t="s">
        <v>145</v>
      </c>
      <c r="C2087" s="293"/>
      <c r="D2087" s="132"/>
      <c r="E2087" s="278"/>
      <c r="F2087" s="132"/>
      <c r="G2087" s="291"/>
      <c r="H2087" s="132"/>
      <c r="I2087" s="78" t="e">
        <f t="shared" si="740"/>
        <v>#DIV/0!</v>
      </c>
      <c r="J2087" s="291"/>
      <c r="K2087" s="24">
        <f t="shared" ref="K2087:K2093" si="743">E2087</f>
        <v>0</v>
      </c>
      <c r="L2087" s="24">
        <f t="shared" si="735"/>
        <v>0</v>
      </c>
      <c r="M2087" s="608"/>
    </row>
    <row r="2088" spans="1:13" s="135" customFormat="1" collapsed="1" x14ac:dyDescent="0.25">
      <c r="A2088" s="646"/>
      <c r="B2088" s="169" t="s">
        <v>23</v>
      </c>
      <c r="C2088" s="293"/>
      <c r="D2088" s="132"/>
      <c r="E2088" s="132"/>
      <c r="F2088" s="132">
        <v>0</v>
      </c>
      <c r="G2088" s="197">
        <f>F2088</f>
        <v>0</v>
      </c>
      <c r="H2088" s="132">
        <v>0</v>
      </c>
      <c r="I2088" s="78" t="e">
        <f t="shared" si="740"/>
        <v>#DIV/0!</v>
      </c>
      <c r="J2088" s="197"/>
      <c r="K2088" s="24">
        <f t="shared" si="743"/>
        <v>0</v>
      </c>
      <c r="L2088" s="24">
        <f t="shared" si="735"/>
        <v>0</v>
      </c>
      <c r="M2088" s="608"/>
    </row>
    <row r="2089" spans="1:13" s="133" customFormat="1" ht="37.5" x14ac:dyDescent="0.25">
      <c r="A2089" s="646" t="s">
        <v>943</v>
      </c>
      <c r="B2089" s="289" t="s">
        <v>699</v>
      </c>
      <c r="C2089" s="292" t="s">
        <v>212</v>
      </c>
      <c r="D2089" s="274">
        <f>SUM(D2090:D2093)</f>
        <v>5054.3</v>
      </c>
      <c r="E2089" s="274">
        <f t="shared" ref="E2089:H2089" si="744">SUM(E2090:E2093)</f>
        <v>2305.3000000000002</v>
      </c>
      <c r="F2089" s="274">
        <f t="shared" si="744"/>
        <v>2305.29</v>
      </c>
      <c r="G2089" s="294">
        <f>F2089/E2089</f>
        <v>1</v>
      </c>
      <c r="H2089" s="132">
        <f t="shared" si="744"/>
        <v>2305.29</v>
      </c>
      <c r="I2089" s="99">
        <f t="shared" si="740"/>
        <v>1</v>
      </c>
      <c r="J2089" s="197">
        <f t="shared" ref="J2089" si="745">H2089/F2089</f>
        <v>1</v>
      </c>
      <c r="K2089" s="24">
        <f t="shared" si="743"/>
        <v>2305.3000000000002</v>
      </c>
      <c r="L2089" s="24">
        <f t="shared" si="735"/>
        <v>0.01</v>
      </c>
      <c r="M2089" s="487" t="s">
        <v>1342</v>
      </c>
    </row>
    <row r="2090" spans="1:13" s="134" customFormat="1" outlineLevel="2" x14ac:dyDescent="0.25">
      <c r="A2090" s="646"/>
      <c r="B2090" s="384" t="s">
        <v>22</v>
      </c>
      <c r="C2090" s="165"/>
      <c r="D2090" s="24"/>
      <c r="E2090" s="24"/>
      <c r="F2090" s="24"/>
      <c r="G2090" s="97" t="e">
        <f t="shared" ref="G2090:G2092" si="746">F2090/E2090</f>
        <v>#DIV/0!</v>
      </c>
      <c r="H2090" s="24"/>
      <c r="I2090" s="78" t="e">
        <f t="shared" si="740"/>
        <v>#DIV/0!</v>
      </c>
      <c r="J2090" s="99"/>
      <c r="K2090" s="24">
        <f t="shared" si="743"/>
        <v>0</v>
      </c>
      <c r="L2090" s="24">
        <f t="shared" si="735"/>
        <v>0</v>
      </c>
      <c r="M2090" s="487"/>
    </row>
    <row r="2091" spans="1:13" s="134" customFormat="1" outlineLevel="2" x14ac:dyDescent="0.25">
      <c r="A2091" s="646"/>
      <c r="B2091" s="384" t="s">
        <v>21</v>
      </c>
      <c r="C2091" s="165"/>
      <c r="D2091" s="132">
        <v>5054.3</v>
      </c>
      <c r="E2091" s="132">
        <v>2305.3000000000002</v>
      </c>
      <c r="F2091" s="24">
        <v>2305.29</v>
      </c>
      <c r="G2091" s="197">
        <f t="shared" si="746"/>
        <v>1</v>
      </c>
      <c r="H2091" s="24">
        <v>2305.29</v>
      </c>
      <c r="I2091" s="99">
        <f t="shared" si="740"/>
        <v>1</v>
      </c>
      <c r="J2091" s="99">
        <f t="shared" ref="J2091" si="747">H2091/F2091</f>
        <v>1</v>
      </c>
      <c r="K2091" s="24"/>
      <c r="L2091" s="24">
        <f t="shared" si="735"/>
        <v>0.01</v>
      </c>
      <c r="M2091" s="487"/>
    </row>
    <row r="2092" spans="1:13" s="135" customFormat="1" x14ac:dyDescent="0.25">
      <c r="A2092" s="646"/>
      <c r="B2092" s="169" t="s">
        <v>145</v>
      </c>
      <c r="C2092" s="293"/>
      <c r="D2092" s="132"/>
      <c r="E2092" s="278"/>
      <c r="F2092" s="132"/>
      <c r="G2092" s="97" t="e">
        <f t="shared" si="746"/>
        <v>#DIV/0!</v>
      </c>
      <c r="H2092" s="132"/>
      <c r="I2092" s="78" t="e">
        <f t="shared" si="740"/>
        <v>#DIV/0!</v>
      </c>
      <c r="J2092" s="291"/>
      <c r="K2092" s="24">
        <f t="shared" si="743"/>
        <v>0</v>
      </c>
      <c r="L2092" s="24">
        <f t="shared" si="735"/>
        <v>0</v>
      </c>
      <c r="M2092" s="487"/>
    </row>
    <row r="2093" spans="1:13" s="135" customFormat="1" collapsed="1" x14ac:dyDescent="0.25">
      <c r="A2093" s="646"/>
      <c r="B2093" s="169" t="s">
        <v>23</v>
      </c>
      <c r="C2093" s="293"/>
      <c r="D2093" s="132"/>
      <c r="E2093" s="132"/>
      <c r="F2093" s="132">
        <v>0</v>
      </c>
      <c r="G2093" s="197">
        <f>F2093</f>
        <v>0</v>
      </c>
      <c r="H2093" s="132">
        <v>0</v>
      </c>
      <c r="I2093" s="78" t="e">
        <f t="shared" si="740"/>
        <v>#DIV/0!</v>
      </c>
      <c r="J2093" s="197">
        <v>0</v>
      </c>
      <c r="K2093" s="24">
        <f t="shared" si="743"/>
        <v>0</v>
      </c>
      <c r="L2093" s="24">
        <f t="shared" si="735"/>
        <v>0</v>
      </c>
      <c r="M2093" s="487"/>
    </row>
    <row r="2094" spans="1:13" s="133" customFormat="1" ht="114.75" customHeight="1" x14ac:dyDescent="0.25">
      <c r="A2094" s="675" t="s">
        <v>889</v>
      </c>
      <c r="B2094" s="49" t="s">
        <v>700</v>
      </c>
      <c r="C2094" s="295" t="s">
        <v>212</v>
      </c>
      <c r="D2094" s="50">
        <f>D2096</f>
        <v>493</v>
      </c>
      <c r="E2094" s="50">
        <f>E2096</f>
        <v>398.5</v>
      </c>
      <c r="F2094" s="274">
        <f t="shared" ref="F2094" si="748">SUM(F2095:F2098)</f>
        <v>398.5</v>
      </c>
      <c r="G2094" s="294">
        <f>F2094/E2094</f>
        <v>1</v>
      </c>
      <c r="H2094" s="132">
        <f t="shared" ref="H2094" si="749">SUM(H2095:H2098)</f>
        <v>398.5</v>
      </c>
      <c r="I2094" s="99">
        <f t="shared" si="740"/>
        <v>1</v>
      </c>
      <c r="J2094" s="197">
        <f t="shared" ref="J2094" si="750">H2094/F2094</f>
        <v>1</v>
      </c>
      <c r="K2094" s="24">
        <f>SUM(K2095:K2098)</f>
        <v>0</v>
      </c>
      <c r="L2094" s="24">
        <f t="shared" si="735"/>
        <v>0</v>
      </c>
      <c r="M2094" s="608" t="s">
        <v>1343</v>
      </c>
    </row>
    <row r="2095" spans="1:13" s="134" customFormat="1" outlineLevel="2" x14ac:dyDescent="0.25">
      <c r="A2095" s="675"/>
      <c r="B2095" s="384" t="s">
        <v>22</v>
      </c>
      <c r="C2095" s="165"/>
      <c r="D2095" s="24"/>
      <c r="E2095" s="24"/>
      <c r="F2095" s="24"/>
      <c r="G2095" s="96"/>
      <c r="H2095" s="24"/>
      <c r="I2095" s="99"/>
      <c r="J2095" s="99"/>
      <c r="K2095" s="24">
        <f t="shared" ref="K2095:K2098" si="751">E2095-L2095</f>
        <v>0</v>
      </c>
      <c r="L2095" s="24">
        <f t="shared" si="735"/>
        <v>0</v>
      </c>
      <c r="M2095" s="608"/>
    </row>
    <row r="2096" spans="1:13" s="134" customFormat="1" ht="27.75" customHeight="1" outlineLevel="2" x14ac:dyDescent="0.25">
      <c r="A2096" s="675"/>
      <c r="B2096" s="384" t="s">
        <v>21</v>
      </c>
      <c r="C2096" s="165"/>
      <c r="D2096" s="24">
        <v>493</v>
      </c>
      <c r="E2096" s="24">
        <v>398.5</v>
      </c>
      <c r="F2096" s="24">
        <v>398.5</v>
      </c>
      <c r="G2096" s="197">
        <f t="shared" ref="G2096" si="752">F2096/E2096</f>
        <v>1</v>
      </c>
      <c r="H2096" s="24">
        <v>398.5</v>
      </c>
      <c r="I2096" s="99">
        <f t="shared" si="740"/>
        <v>1</v>
      </c>
      <c r="J2096" s="99">
        <f t="shared" ref="J2096" si="753">H2096/F2096</f>
        <v>1</v>
      </c>
      <c r="K2096" s="24"/>
      <c r="L2096" s="24">
        <f t="shared" si="735"/>
        <v>0</v>
      </c>
      <c r="M2096" s="608"/>
    </row>
    <row r="2097" spans="1:13" s="135" customFormat="1" x14ac:dyDescent="0.25">
      <c r="A2097" s="675"/>
      <c r="B2097" s="148" t="s">
        <v>145</v>
      </c>
      <c r="C2097" s="190"/>
      <c r="D2097" s="24"/>
      <c r="E2097" s="25"/>
      <c r="F2097" s="24"/>
      <c r="G2097" s="96"/>
      <c r="H2097" s="24"/>
      <c r="I2097" s="99"/>
      <c r="J2097" s="99"/>
      <c r="K2097" s="24">
        <f t="shared" si="751"/>
        <v>0</v>
      </c>
      <c r="L2097" s="24">
        <f t="shared" si="735"/>
        <v>0</v>
      </c>
      <c r="M2097" s="608"/>
    </row>
    <row r="2098" spans="1:13" s="135" customFormat="1" collapsed="1" x14ac:dyDescent="0.25">
      <c r="A2098" s="675"/>
      <c r="B2098" s="148" t="s">
        <v>23</v>
      </c>
      <c r="C2098" s="190"/>
      <c r="D2098" s="24"/>
      <c r="E2098" s="24"/>
      <c r="F2098" s="24">
        <v>0</v>
      </c>
      <c r="G2098" s="96">
        <v>0</v>
      </c>
      <c r="H2098" s="24">
        <v>0</v>
      </c>
      <c r="I2098" s="99"/>
      <c r="J2098" s="99">
        <v>0</v>
      </c>
      <c r="K2098" s="24">
        <f t="shared" si="751"/>
        <v>0</v>
      </c>
      <c r="L2098" s="24">
        <f t="shared" si="735"/>
        <v>0</v>
      </c>
      <c r="M2098" s="608"/>
    </row>
    <row r="2099" spans="1:13" s="133" customFormat="1" ht="123" customHeight="1" x14ac:dyDescent="0.25">
      <c r="A2099" s="695" t="s">
        <v>726</v>
      </c>
      <c r="B2099" s="115" t="s">
        <v>771</v>
      </c>
      <c r="C2099" s="332" t="s">
        <v>139</v>
      </c>
      <c r="D2099" s="29">
        <f>SUM(D2100:D2103)</f>
        <v>211723.85</v>
      </c>
      <c r="E2099" s="29">
        <f>SUM(E2100:E2103)</f>
        <v>211723.85</v>
      </c>
      <c r="F2099" s="29">
        <f>SUM(F2100:F2103)</f>
        <v>188239.22</v>
      </c>
      <c r="G2099" s="100">
        <f>F2099/E2099</f>
        <v>0.88900000000000001</v>
      </c>
      <c r="H2099" s="29">
        <f>SUM(H2100:H2103)</f>
        <v>188239.22</v>
      </c>
      <c r="I2099" s="100">
        <f t="shared" ref="I2099:I2167" si="754">H2099/E2099</f>
        <v>0.88900000000000001</v>
      </c>
      <c r="J2099" s="100">
        <f>H2099/F2099</f>
        <v>1</v>
      </c>
      <c r="K2099" s="29">
        <v>188239.22</v>
      </c>
      <c r="L2099" s="30">
        <f t="shared" si="735"/>
        <v>23484.63</v>
      </c>
      <c r="M2099" s="495"/>
    </row>
    <row r="2100" spans="1:13" s="134" customFormat="1" outlineLevel="2" x14ac:dyDescent="0.25">
      <c r="A2100" s="696"/>
      <c r="B2100" s="32" t="s">
        <v>22</v>
      </c>
      <c r="C2100" s="332"/>
      <c r="D2100" s="167">
        <f>SUM(D2105,D2120,D2125,D2130,D2170,D2175,D2180,D2195,D2200,D2205,D2210)</f>
        <v>0</v>
      </c>
      <c r="E2100" s="167">
        <f>SUM(E2105,E2120,E2125,E2130,E2170,E2175,E2180,E2195,E2200,E2205,E2210)</f>
        <v>0</v>
      </c>
      <c r="F2100" s="167">
        <f>SUM(F2105,F2120,F2125,F2130,F2170,F2175,F2180,F2195,F2200,F2205,F2210)</f>
        <v>0</v>
      </c>
      <c r="G2100" s="102" t="e">
        <f t="shared" ref="G2100:G2164" si="755">F2100/E2100</f>
        <v>#DIV/0!</v>
      </c>
      <c r="H2100" s="167">
        <f t="shared" ref="H2100:H2101" si="756">SUM(H2105,H2120,H2125,H2130,H2170,H2175,H2180,H2195,H2200,H2205,H2210)</f>
        <v>0</v>
      </c>
      <c r="I2100" s="102" t="e">
        <f t="shared" si="754"/>
        <v>#DIV/0!</v>
      </c>
      <c r="J2100" s="102" t="e">
        <f t="shared" ref="J2100:J2153" si="757">H2100/F2100</f>
        <v>#DIV/0!</v>
      </c>
      <c r="K2100" s="167">
        <f t="shared" ref="K2100:K2103" si="758">SUM(K2105,K2120,K2125,K2130,K2170,K2175,K2180,K2195,K2200,K2205,K2210)</f>
        <v>0</v>
      </c>
      <c r="L2100" s="30">
        <f t="shared" si="735"/>
        <v>0</v>
      </c>
      <c r="M2100" s="496"/>
    </row>
    <row r="2101" spans="1:13" s="134" customFormat="1" outlineLevel="2" x14ac:dyDescent="0.25">
      <c r="A2101" s="696"/>
      <c r="B2101" s="32" t="s">
        <v>21</v>
      </c>
      <c r="C2101" s="332"/>
      <c r="D2101" s="167">
        <f>SUM(D2106,D2121,D2126,D2131,D2171,D2176,D2181,D2196,D2206,D2211)</f>
        <v>0</v>
      </c>
      <c r="E2101" s="167">
        <f>SUM(E2106,E2121,E2126,E2131,E2171,E2176,E2181,E2196,E2206,E2211)</f>
        <v>0</v>
      </c>
      <c r="F2101" s="167">
        <f t="shared" ref="F2101:F2103" si="759">SUM(F2106,F2121,F2126,F2131,F2171,F2176,F2181,F2196,F2201,F2206,F2211)</f>
        <v>0</v>
      </c>
      <c r="G2101" s="102" t="e">
        <f t="shared" si="755"/>
        <v>#DIV/0!</v>
      </c>
      <c r="H2101" s="167">
        <f t="shared" si="756"/>
        <v>0</v>
      </c>
      <c r="I2101" s="102" t="e">
        <f t="shared" si="754"/>
        <v>#DIV/0!</v>
      </c>
      <c r="J2101" s="102" t="e">
        <f t="shared" si="757"/>
        <v>#DIV/0!</v>
      </c>
      <c r="K2101" s="167">
        <f t="shared" si="758"/>
        <v>0</v>
      </c>
      <c r="L2101" s="30">
        <f t="shared" si="735"/>
        <v>0</v>
      </c>
      <c r="M2101" s="496"/>
    </row>
    <row r="2102" spans="1:13" s="135" customFormat="1" x14ac:dyDescent="0.25">
      <c r="A2102" s="696"/>
      <c r="B2102" s="333" t="s">
        <v>145</v>
      </c>
      <c r="C2102" s="332"/>
      <c r="D2102" s="167">
        <f>D2107+D2122+D2127+D2132+D2172+D2212+D2233+D2238+D2243+D2177+D2182+D2197+D2202+D2207+D2228+D2217+D2222</f>
        <v>211723.85</v>
      </c>
      <c r="E2102" s="167">
        <f>E2107+E2122+E2127+E2132+E2172+E2212+E2233+E2238+E2243+E2177+E2182+E2197+E2202+E2207+E2228+E2217+E2222</f>
        <v>211723.85</v>
      </c>
      <c r="F2102" s="167">
        <f>F2107+F2122+F2127+F2132+F2172+F2212+F2233+F2238+F2243+F2177+F2182+F2197+F2202+F2207+F2228+F2217+F2222</f>
        <v>188239.22</v>
      </c>
      <c r="G2102" s="103">
        <f t="shared" si="755"/>
        <v>0.88900000000000001</v>
      </c>
      <c r="H2102" s="167">
        <f>H2107+H2122+H2127+H2132+H2172+H2212+H2233+H2238+H2243+H2177+H2182+H2197+H2202+H2207+H2228+H2217+H2222</f>
        <v>188239.22</v>
      </c>
      <c r="I2102" s="103">
        <f t="shared" si="754"/>
        <v>0.88900000000000001</v>
      </c>
      <c r="J2102" s="103">
        <f t="shared" si="757"/>
        <v>1</v>
      </c>
      <c r="K2102" s="167">
        <v>188239.22</v>
      </c>
      <c r="L2102" s="30">
        <f t="shared" si="735"/>
        <v>23484.63</v>
      </c>
      <c r="M2102" s="496"/>
    </row>
    <row r="2103" spans="1:13" s="135" customFormat="1" x14ac:dyDescent="0.25">
      <c r="A2103" s="697"/>
      <c r="B2103" s="333" t="s">
        <v>23</v>
      </c>
      <c r="C2103" s="332"/>
      <c r="D2103" s="167">
        <f>D2108+D2123+D2128+D2133+D2168+D2173+D2213+D2234+D2239+D2244</f>
        <v>0</v>
      </c>
      <c r="E2103" s="167">
        <f>E2108+E2123+E2128+E2133+E2168+E2173+E2213+E2234+E2239+E2244</f>
        <v>0</v>
      </c>
      <c r="F2103" s="167">
        <f t="shared" si="759"/>
        <v>0</v>
      </c>
      <c r="G2103" s="102" t="e">
        <f t="shared" si="755"/>
        <v>#DIV/0!</v>
      </c>
      <c r="H2103" s="167">
        <f>H2108+H2123+H2128+H2133+H2173+H2213+H2234+H2239+H2244+H2178+H2183+H2198+H2203+H2208+H2229+H2218+H2223</f>
        <v>0</v>
      </c>
      <c r="I2103" s="102" t="e">
        <f t="shared" si="754"/>
        <v>#DIV/0!</v>
      </c>
      <c r="J2103" s="102" t="e">
        <f t="shared" si="757"/>
        <v>#DIV/0!</v>
      </c>
      <c r="K2103" s="167">
        <f t="shared" si="758"/>
        <v>0</v>
      </c>
      <c r="L2103" s="30">
        <f t="shared" si="735"/>
        <v>0</v>
      </c>
      <c r="M2103" s="497"/>
    </row>
    <row r="2104" spans="1:13" s="135" customFormat="1" ht="75" x14ac:dyDescent="0.25">
      <c r="A2104" s="614" t="s">
        <v>216</v>
      </c>
      <c r="B2104" s="195" t="s">
        <v>529</v>
      </c>
      <c r="C2104" s="82" t="s">
        <v>212</v>
      </c>
      <c r="D2104" s="274">
        <f t="shared" ref="D2104:F2104" si="760">SUM(D2105:D2108)</f>
        <v>28920.54</v>
      </c>
      <c r="E2104" s="274">
        <f t="shared" si="760"/>
        <v>28920.54</v>
      </c>
      <c r="F2104" s="274">
        <f t="shared" si="760"/>
        <v>23899.37</v>
      </c>
      <c r="G2104" s="294">
        <f t="shared" si="755"/>
        <v>0.82599999999999996</v>
      </c>
      <c r="H2104" s="274">
        <f>SUM(H2105:H2108)</f>
        <v>23899.37</v>
      </c>
      <c r="I2104" s="99">
        <f t="shared" si="754"/>
        <v>0.82599999999999996</v>
      </c>
      <c r="J2104" s="294">
        <f t="shared" si="757"/>
        <v>1</v>
      </c>
      <c r="K2104" s="24">
        <f t="shared" ref="K2104:K2167" si="761">E2104</f>
        <v>28920.54</v>
      </c>
      <c r="L2104" s="24">
        <f t="shared" si="735"/>
        <v>5021.17</v>
      </c>
      <c r="M2104" s="471"/>
    </row>
    <row r="2105" spans="1:13" s="135" customFormat="1" ht="17.25" customHeight="1" x14ac:dyDescent="0.25">
      <c r="A2105" s="615"/>
      <c r="B2105" s="296" t="s">
        <v>22</v>
      </c>
      <c r="C2105" s="169"/>
      <c r="D2105" s="132"/>
      <c r="E2105" s="132"/>
      <c r="F2105" s="132"/>
      <c r="G2105" s="78" t="e">
        <f t="shared" si="755"/>
        <v>#DIV/0!</v>
      </c>
      <c r="H2105" s="132"/>
      <c r="I2105" s="78" t="e">
        <f t="shared" si="754"/>
        <v>#DIV/0!</v>
      </c>
      <c r="J2105" s="78" t="e">
        <f t="shared" si="757"/>
        <v>#DIV/0!</v>
      </c>
      <c r="K2105" s="24">
        <f t="shared" si="761"/>
        <v>0</v>
      </c>
      <c r="L2105" s="24">
        <f t="shared" si="735"/>
        <v>0</v>
      </c>
      <c r="M2105" s="472"/>
    </row>
    <row r="2106" spans="1:13" s="135" customFormat="1" ht="17.25" customHeight="1" x14ac:dyDescent="0.25">
      <c r="A2106" s="615"/>
      <c r="B2106" s="296" t="s">
        <v>21</v>
      </c>
      <c r="C2106" s="169"/>
      <c r="D2106" s="132"/>
      <c r="E2106" s="132"/>
      <c r="F2106" s="132"/>
      <c r="G2106" s="78" t="e">
        <f t="shared" si="755"/>
        <v>#DIV/0!</v>
      </c>
      <c r="H2106" s="132"/>
      <c r="I2106" s="78" t="e">
        <f t="shared" si="754"/>
        <v>#DIV/0!</v>
      </c>
      <c r="J2106" s="78" t="e">
        <f t="shared" si="757"/>
        <v>#DIV/0!</v>
      </c>
      <c r="K2106" s="24">
        <f t="shared" si="761"/>
        <v>0</v>
      </c>
      <c r="L2106" s="24">
        <f t="shared" si="735"/>
        <v>0</v>
      </c>
      <c r="M2106" s="472"/>
    </row>
    <row r="2107" spans="1:13" s="135" customFormat="1" ht="17.25" customHeight="1" x14ac:dyDescent="0.25">
      <c r="A2107" s="615"/>
      <c r="B2107" s="296" t="s">
        <v>41</v>
      </c>
      <c r="C2107" s="169"/>
      <c r="D2107" s="24">
        <f>D2112+D2117</f>
        <v>28920.54</v>
      </c>
      <c r="E2107" s="24">
        <f t="shared" ref="E2107:F2107" si="762">E2112+E2117</f>
        <v>28920.54</v>
      </c>
      <c r="F2107" s="24">
        <f t="shared" si="762"/>
        <v>23899.37</v>
      </c>
      <c r="G2107" s="197">
        <f t="shared" si="755"/>
        <v>0.82599999999999996</v>
      </c>
      <c r="H2107" s="132">
        <f>SUM(H2112,H2117)</f>
        <v>23899.37</v>
      </c>
      <c r="I2107" s="99">
        <f t="shared" si="754"/>
        <v>0.82599999999999996</v>
      </c>
      <c r="J2107" s="197">
        <f t="shared" si="757"/>
        <v>1</v>
      </c>
      <c r="K2107" s="24">
        <f t="shared" si="761"/>
        <v>28920.54</v>
      </c>
      <c r="L2107" s="24">
        <f t="shared" si="735"/>
        <v>5021.17</v>
      </c>
      <c r="M2107" s="472"/>
    </row>
    <row r="2108" spans="1:13" s="72" customFormat="1" ht="17.25" customHeight="1" x14ac:dyDescent="0.25">
      <c r="A2108" s="616"/>
      <c r="B2108" s="169" t="s">
        <v>23</v>
      </c>
      <c r="C2108" s="169"/>
      <c r="D2108" s="132"/>
      <c r="E2108" s="132"/>
      <c r="F2108" s="132"/>
      <c r="G2108" s="78" t="e">
        <f t="shared" si="755"/>
        <v>#DIV/0!</v>
      </c>
      <c r="H2108" s="132"/>
      <c r="I2108" s="78" t="e">
        <f t="shared" si="754"/>
        <v>#DIV/0!</v>
      </c>
      <c r="J2108" s="78" t="e">
        <f t="shared" si="757"/>
        <v>#DIV/0!</v>
      </c>
      <c r="K2108" s="24">
        <f t="shared" si="761"/>
        <v>0</v>
      </c>
      <c r="L2108" s="24">
        <f t="shared" si="735"/>
        <v>0</v>
      </c>
      <c r="M2108" s="473"/>
    </row>
    <row r="2109" spans="1:13" s="72" customFormat="1" ht="56.25" x14ac:dyDescent="0.25">
      <c r="A2109" s="614" t="s">
        <v>944</v>
      </c>
      <c r="B2109" s="297" t="s">
        <v>802</v>
      </c>
      <c r="C2109" s="82" t="s">
        <v>212</v>
      </c>
      <c r="D2109" s="274">
        <f>SUM(D2110:D2113)</f>
        <v>28834.44</v>
      </c>
      <c r="E2109" s="274">
        <f t="shared" ref="E2109:F2109" si="763">SUM(E2110:E2113)</f>
        <v>28834.44</v>
      </c>
      <c r="F2109" s="274">
        <f t="shared" si="763"/>
        <v>23857.75</v>
      </c>
      <c r="G2109" s="294">
        <f t="shared" si="755"/>
        <v>0.82699999999999996</v>
      </c>
      <c r="H2109" s="274">
        <f>SUM(H2110:H2113)</f>
        <v>23857.75</v>
      </c>
      <c r="I2109" s="99">
        <f t="shared" si="754"/>
        <v>0.82699999999999996</v>
      </c>
      <c r="J2109" s="294">
        <f t="shared" si="757"/>
        <v>1</v>
      </c>
      <c r="K2109" s="50">
        <v>23857.75</v>
      </c>
      <c r="L2109" s="24">
        <f t="shared" si="735"/>
        <v>4976.6899999999996</v>
      </c>
      <c r="M2109" s="495" t="s">
        <v>1110</v>
      </c>
    </row>
    <row r="2110" spans="1:13" s="72" customFormat="1" ht="39.75" customHeight="1" x14ac:dyDescent="0.25">
      <c r="A2110" s="615"/>
      <c r="B2110" s="296" t="s">
        <v>22</v>
      </c>
      <c r="C2110" s="169"/>
      <c r="D2110" s="132"/>
      <c r="E2110" s="132"/>
      <c r="F2110" s="132"/>
      <c r="G2110" s="78"/>
      <c r="H2110" s="132"/>
      <c r="I2110" s="78" t="e">
        <f t="shared" si="754"/>
        <v>#DIV/0!</v>
      </c>
      <c r="J2110" s="78"/>
      <c r="K2110" s="24">
        <f t="shared" si="761"/>
        <v>0</v>
      </c>
      <c r="L2110" s="24">
        <f t="shared" si="735"/>
        <v>0</v>
      </c>
      <c r="M2110" s="496"/>
    </row>
    <row r="2111" spans="1:13" s="72" customFormat="1" ht="39.75" customHeight="1" x14ac:dyDescent="0.25">
      <c r="A2111" s="615"/>
      <c r="B2111" s="296" t="s">
        <v>21</v>
      </c>
      <c r="C2111" s="169"/>
      <c r="D2111" s="132"/>
      <c r="E2111" s="132"/>
      <c r="F2111" s="132"/>
      <c r="G2111" s="78"/>
      <c r="H2111" s="132"/>
      <c r="I2111" s="78" t="e">
        <f t="shared" si="754"/>
        <v>#DIV/0!</v>
      </c>
      <c r="J2111" s="78"/>
      <c r="K2111" s="24">
        <f t="shared" si="761"/>
        <v>0</v>
      </c>
      <c r="L2111" s="24">
        <f t="shared" si="735"/>
        <v>0</v>
      </c>
      <c r="M2111" s="496"/>
    </row>
    <row r="2112" spans="1:13" s="72" customFormat="1" ht="36.75" customHeight="1" x14ac:dyDescent="0.25">
      <c r="A2112" s="615"/>
      <c r="B2112" s="296" t="s">
        <v>41</v>
      </c>
      <c r="C2112" s="169"/>
      <c r="D2112" s="24">
        <v>28834.44</v>
      </c>
      <c r="E2112" s="24">
        <v>28834.44</v>
      </c>
      <c r="F2112" s="24">
        <v>23857.75</v>
      </c>
      <c r="G2112" s="197">
        <f t="shared" ref="G2112" si="764">F2112/E2112</f>
        <v>0.82699999999999996</v>
      </c>
      <c r="H2112" s="24">
        <v>23857.75</v>
      </c>
      <c r="I2112" s="99">
        <f t="shared" si="754"/>
        <v>0.82699999999999996</v>
      </c>
      <c r="J2112" s="197">
        <f t="shared" ref="J2112" si="765">H2112/F2112</f>
        <v>1</v>
      </c>
      <c r="K2112" s="24">
        <v>23857.75</v>
      </c>
      <c r="L2112" s="24">
        <f t="shared" si="735"/>
        <v>4976.6899999999996</v>
      </c>
      <c r="M2112" s="496"/>
    </row>
    <row r="2113" spans="1:13" s="72" customFormat="1" ht="35.25" customHeight="1" x14ac:dyDescent="0.25">
      <c r="A2113" s="616"/>
      <c r="B2113" s="169" t="s">
        <v>23</v>
      </c>
      <c r="C2113" s="169"/>
      <c r="D2113" s="132"/>
      <c r="E2113" s="132"/>
      <c r="F2113" s="132"/>
      <c r="G2113" s="78"/>
      <c r="H2113" s="132"/>
      <c r="I2113" s="78" t="e">
        <f t="shared" si="754"/>
        <v>#DIV/0!</v>
      </c>
      <c r="J2113" s="78"/>
      <c r="K2113" s="24">
        <f t="shared" si="761"/>
        <v>0</v>
      </c>
      <c r="L2113" s="24">
        <f t="shared" si="735"/>
        <v>0</v>
      </c>
      <c r="M2113" s="497"/>
    </row>
    <row r="2114" spans="1:13" s="72" customFormat="1" ht="122.25" customHeight="1" x14ac:dyDescent="0.25">
      <c r="A2114" s="643" t="s">
        <v>945</v>
      </c>
      <c r="B2114" s="297" t="s">
        <v>803</v>
      </c>
      <c r="C2114" s="82" t="s">
        <v>212</v>
      </c>
      <c r="D2114" s="274">
        <f>SUM(D2115:D2118)</f>
        <v>86.1</v>
      </c>
      <c r="E2114" s="274">
        <f>SUM(E2115:E2118)</f>
        <v>86.1</v>
      </c>
      <c r="F2114" s="274">
        <f>SUM(F2115:F2118)</f>
        <v>41.62</v>
      </c>
      <c r="G2114" s="294">
        <f t="shared" si="755"/>
        <v>0.48299999999999998</v>
      </c>
      <c r="H2114" s="274">
        <f>SUM(H2115:H2118)</f>
        <v>41.62</v>
      </c>
      <c r="I2114" s="99">
        <f t="shared" si="754"/>
        <v>0.48299999999999998</v>
      </c>
      <c r="J2114" s="294">
        <f t="shared" si="757"/>
        <v>1</v>
      </c>
      <c r="K2114" s="50">
        <f t="shared" si="761"/>
        <v>86.1</v>
      </c>
      <c r="L2114" s="24">
        <f t="shared" si="735"/>
        <v>44.48</v>
      </c>
      <c r="M2114" s="471" t="s">
        <v>1344</v>
      </c>
    </row>
    <row r="2115" spans="1:13" s="72" customFormat="1" x14ac:dyDescent="0.25">
      <c r="A2115" s="644"/>
      <c r="B2115" s="296" t="s">
        <v>22</v>
      </c>
      <c r="C2115" s="169"/>
      <c r="D2115" s="132"/>
      <c r="E2115" s="132"/>
      <c r="F2115" s="132"/>
      <c r="G2115" s="78"/>
      <c r="H2115" s="132"/>
      <c r="I2115" s="78" t="e">
        <f t="shared" si="754"/>
        <v>#DIV/0!</v>
      </c>
      <c r="J2115" s="78"/>
      <c r="K2115" s="24">
        <f t="shared" si="761"/>
        <v>0</v>
      </c>
      <c r="L2115" s="24">
        <f t="shared" si="735"/>
        <v>0</v>
      </c>
      <c r="M2115" s="472"/>
    </row>
    <row r="2116" spans="1:13" s="72" customFormat="1" x14ac:dyDescent="0.25">
      <c r="A2116" s="644"/>
      <c r="B2116" s="296" t="s">
        <v>21</v>
      </c>
      <c r="C2116" s="169"/>
      <c r="D2116" s="132"/>
      <c r="E2116" s="132"/>
      <c r="F2116" s="132"/>
      <c r="G2116" s="78"/>
      <c r="H2116" s="132"/>
      <c r="I2116" s="78" t="e">
        <f t="shared" si="754"/>
        <v>#DIV/0!</v>
      </c>
      <c r="J2116" s="78"/>
      <c r="K2116" s="24">
        <f t="shared" si="761"/>
        <v>0</v>
      </c>
      <c r="L2116" s="24">
        <f t="shared" si="735"/>
        <v>0</v>
      </c>
      <c r="M2116" s="472"/>
    </row>
    <row r="2117" spans="1:13" s="72" customFormat="1" x14ac:dyDescent="0.25">
      <c r="A2117" s="644"/>
      <c r="B2117" s="296" t="s">
        <v>41</v>
      </c>
      <c r="C2117" s="169"/>
      <c r="D2117" s="132">
        <v>86.1</v>
      </c>
      <c r="E2117" s="132">
        <v>86.1</v>
      </c>
      <c r="F2117" s="132">
        <v>41.62</v>
      </c>
      <c r="G2117" s="197">
        <f t="shared" ref="G2117" si="766">F2117/E2117</f>
        <v>0.48299999999999998</v>
      </c>
      <c r="H2117" s="132">
        <v>41.62</v>
      </c>
      <c r="I2117" s="99">
        <f t="shared" si="754"/>
        <v>0.48299999999999998</v>
      </c>
      <c r="J2117" s="197">
        <f t="shared" ref="J2117" si="767">H2117/F2117</f>
        <v>1</v>
      </c>
      <c r="K2117" s="24">
        <v>41.62</v>
      </c>
      <c r="L2117" s="24">
        <f t="shared" si="735"/>
        <v>44.48</v>
      </c>
      <c r="M2117" s="472"/>
    </row>
    <row r="2118" spans="1:13" s="72" customFormat="1" ht="25.5" customHeight="1" x14ac:dyDescent="0.25">
      <c r="A2118" s="645"/>
      <c r="B2118" s="169" t="s">
        <v>23</v>
      </c>
      <c r="C2118" s="169"/>
      <c r="D2118" s="132"/>
      <c r="E2118" s="132"/>
      <c r="F2118" s="132"/>
      <c r="G2118" s="78"/>
      <c r="H2118" s="132"/>
      <c r="I2118" s="78" t="e">
        <f t="shared" si="754"/>
        <v>#DIV/0!</v>
      </c>
      <c r="J2118" s="78"/>
      <c r="K2118" s="24">
        <f t="shared" si="761"/>
        <v>0</v>
      </c>
      <c r="L2118" s="24">
        <f t="shared" si="735"/>
        <v>0</v>
      </c>
      <c r="M2118" s="473"/>
    </row>
    <row r="2119" spans="1:13" s="72" customFormat="1" ht="120.75" customHeight="1" x14ac:dyDescent="0.25">
      <c r="A2119" s="643" t="s">
        <v>217</v>
      </c>
      <c r="B2119" s="195" t="s">
        <v>530</v>
      </c>
      <c r="C2119" s="82" t="s">
        <v>212</v>
      </c>
      <c r="D2119" s="274">
        <f>SUM(D2120:D2123)</f>
        <v>5158</v>
      </c>
      <c r="E2119" s="274">
        <f>SUM(E2120:E2123)</f>
        <v>5158</v>
      </c>
      <c r="F2119" s="50">
        <f>F2122</f>
        <v>5106</v>
      </c>
      <c r="G2119" s="104">
        <f t="shared" si="755"/>
        <v>0.99</v>
      </c>
      <c r="H2119" s="50">
        <f>H2122</f>
        <v>5106</v>
      </c>
      <c r="I2119" s="99">
        <f t="shared" si="754"/>
        <v>0.99</v>
      </c>
      <c r="J2119" s="104">
        <f t="shared" si="757"/>
        <v>1</v>
      </c>
      <c r="K2119" s="50">
        <v>5106</v>
      </c>
      <c r="L2119" s="24">
        <f t="shared" si="735"/>
        <v>52</v>
      </c>
      <c r="M2119" s="495" t="s">
        <v>1345</v>
      </c>
    </row>
    <row r="2120" spans="1:13" s="72" customFormat="1" ht="20.25" customHeight="1" x14ac:dyDescent="0.25">
      <c r="A2120" s="644"/>
      <c r="B2120" s="296" t="s">
        <v>22</v>
      </c>
      <c r="C2120" s="198"/>
      <c r="D2120" s="132"/>
      <c r="E2120" s="278"/>
      <c r="F2120" s="132"/>
      <c r="G2120" s="97" t="e">
        <f t="shared" si="755"/>
        <v>#DIV/0!</v>
      </c>
      <c r="H2120" s="132"/>
      <c r="I2120" s="78" t="e">
        <f t="shared" si="754"/>
        <v>#DIV/0!</v>
      </c>
      <c r="J2120" s="78" t="e">
        <f t="shared" si="757"/>
        <v>#DIV/0!</v>
      </c>
      <c r="K2120" s="24">
        <f t="shared" si="761"/>
        <v>0</v>
      </c>
      <c r="L2120" s="24">
        <f t="shared" si="735"/>
        <v>0</v>
      </c>
      <c r="M2120" s="496"/>
    </row>
    <row r="2121" spans="1:13" s="72" customFormat="1" ht="20.25" customHeight="1" x14ac:dyDescent="0.25">
      <c r="A2121" s="644"/>
      <c r="B2121" s="296" t="s">
        <v>21</v>
      </c>
      <c r="C2121" s="198"/>
      <c r="D2121" s="132"/>
      <c r="E2121" s="278"/>
      <c r="F2121" s="132"/>
      <c r="G2121" s="97" t="e">
        <f t="shared" si="755"/>
        <v>#DIV/0!</v>
      </c>
      <c r="H2121" s="132"/>
      <c r="I2121" s="78" t="e">
        <f t="shared" si="754"/>
        <v>#DIV/0!</v>
      </c>
      <c r="J2121" s="78" t="e">
        <f t="shared" si="757"/>
        <v>#DIV/0!</v>
      </c>
      <c r="K2121" s="24">
        <f t="shared" si="761"/>
        <v>0</v>
      </c>
      <c r="L2121" s="24">
        <f t="shared" si="735"/>
        <v>0</v>
      </c>
      <c r="M2121" s="496"/>
    </row>
    <row r="2122" spans="1:13" s="72" customFormat="1" ht="20.25" customHeight="1" x14ac:dyDescent="0.25">
      <c r="A2122" s="644"/>
      <c r="B2122" s="296" t="s">
        <v>41</v>
      </c>
      <c r="C2122" s="198"/>
      <c r="D2122" s="132">
        <v>5158</v>
      </c>
      <c r="E2122" s="132">
        <v>5158</v>
      </c>
      <c r="F2122" s="132">
        <v>5106</v>
      </c>
      <c r="G2122" s="197">
        <f t="shared" si="755"/>
        <v>0.99</v>
      </c>
      <c r="H2122" s="132">
        <v>5106</v>
      </c>
      <c r="I2122" s="99">
        <f t="shared" si="754"/>
        <v>0.99</v>
      </c>
      <c r="J2122" s="99">
        <f t="shared" si="757"/>
        <v>1</v>
      </c>
      <c r="K2122" s="132">
        <v>5106</v>
      </c>
      <c r="L2122" s="24">
        <f t="shared" si="735"/>
        <v>52</v>
      </c>
      <c r="M2122" s="496"/>
    </row>
    <row r="2123" spans="1:13" s="72" customFormat="1" ht="20.25" customHeight="1" x14ac:dyDescent="0.25">
      <c r="A2123" s="645"/>
      <c r="B2123" s="169" t="s">
        <v>23</v>
      </c>
      <c r="C2123" s="169"/>
      <c r="D2123" s="132"/>
      <c r="E2123" s="278"/>
      <c r="F2123" s="132"/>
      <c r="G2123" s="97" t="e">
        <f t="shared" si="755"/>
        <v>#DIV/0!</v>
      </c>
      <c r="H2123" s="132"/>
      <c r="I2123" s="78" t="e">
        <f t="shared" si="754"/>
        <v>#DIV/0!</v>
      </c>
      <c r="J2123" s="78" t="e">
        <f t="shared" si="757"/>
        <v>#DIV/0!</v>
      </c>
      <c r="K2123" s="24">
        <f t="shared" si="761"/>
        <v>0</v>
      </c>
      <c r="L2123" s="24">
        <f t="shared" si="735"/>
        <v>0</v>
      </c>
      <c r="M2123" s="497"/>
    </row>
    <row r="2124" spans="1:13" s="72" customFormat="1" ht="82.5" customHeight="1" x14ac:dyDescent="0.25">
      <c r="A2124" s="614" t="s">
        <v>218</v>
      </c>
      <c r="B2124" s="195" t="s">
        <v>531</v>
      </c>
      <c r="C2124" s="82" t="s">
        <v>212</v>
      </c>
      <c r="D2124" s="274">
        <f>SUM(D2125:D2128)</f>
        <v>4860</v>
      </c>
      <c r="E2124" s="50">
        <f>SUM(E2125:E2128)</f>
        <v>4860</v>
      </c>
      <c r="F2124" s="50">
        <f>F2127</f>
        <v>2163.1999999999998</v>
      </c>
      <c r="G2124" s="104">
        <f t="shared" si="755"/>
        <v>0.44500000000000001</v>
      </c>
      <c r="H2124" s="50">
        <f>H2127</f>
        <v>2163.1999999999998</v>
      </c>
      <c r="I2124" s="99">
        <f t="shared" si="754"/>
        <v>0.44500000000000001</v>
      </c>
      <c r="J2124" s="104">
        <f t="shared" si="757"/>
        <v>1</v>
      </c>
      <c r="K2124" s="24">
        <v>2163.1999999999998</v>
      </c>
      <c r="L2124" s="24">
        <f t="shared" si="735"/>
        <v>2696.8</v>
      </c>
      <c r="M2124" s="495" t="s">
        <v>1346</v>
      </c>
    </row>
    <row r="2125" spans="1:13" s="72" customFormat="1" x14ac:dyDescent="0.25">
      <c r="A2125" s="615"/>
      <c r="B2125" s="296" t="s">
        <v>22</v>
      </c>
      <c r="C2125" s="198"/>
      <c r="D2125" s="132"/>
      <c r="E2125" s="278"/>
      <c r="F2125" s="132"/>
      <c r="G2125" s="97" t="e">
        <f t="shared" si="755"/>
        <v>#DIV/0!</v>
      </c>
      <c r="H2125" s="132"/>
      <c r="I2125" s="78" t="e">
        <f t="shared" si="754"/>
        <v>#DIV/0!</v>
      </c>
      <c r="J2125" s="78" t="e">
        <f t="shared" si="757"/>
        <v>#DIV/0!</v>
      </c>
      <c r="K2125" s="24">
        <f t="shared" si="761"/>
        <v>0</v>
      </c>
      <c r="L2125" s="24">
        <f t="shared" si="735"/>
        <v>0</v>
      </c>
      <c r="M2125" s="496"/>
    </row>
    <row r="2126" spans="1:13" s="72" customFormat="1" x14ac:dyDescent="0.25">
      <c r="A2126" s="615"/>
      <c r="B2126" s="296" t="s">
        <v>21</v>
      </c>
      <c r="C2126" s="198"/>
      <c r="D2126" s="132"/>
      <c r="E2126" s="278"/>
      <c r="F2126" s="132"/>
      <c r="G2126" s="97" t="e">
        <f t="shared" si="755"/>
        <v>#DIV/0!</v>
      </c>
      <c r="H2126" s="132"/>
      <c r="I2126" s="78" t="e">
        <f t="shared" si="754"/>
        <v>#DIV/0!</v>
      </c>
      <c r="J2126" s="78" t="e">
        <f t="shared" si="757"/>
        <v>#DIV/0!</v>
      </c>
      <c r="K2126" s="24">
        <f t="shared" si="761"/>
        <v>0</v>
      </c>
      <c r="L2126" s="24">
        <f t="shared" si="735"/>
        <v>0</v>
      </c>
      <c r="M2126" s="496"/>
    </row>
    <row r="2127" spans="1:13" s="72" customFormat="1" x14ac:dyDescent="0.25">
      <c r="A2127" s="615"/>
      <c r="B2127" s="296" t="s">
        <v>41</v>
      </c>
      <c r="C2127" s="198"/>
      <c r="D2127" s="132">
        <v>4860</v>
      </c>
      <c r="E2127" s="132">
        <v>4860</v>
      </c>
      <c r="F2127" s="132">
        <v>2163.1999999999998</v>
      </c>
      <c r="G2127" s="197">
        <f t="shared" si="755"/>
        <v>0.44500000000000001</v>
      </c>
      <c r="H2127" s="132">
        <v>2163.1999999999998</v>
      </c>
      <c r="I2127" s="99">
        <f t="shared" si="754"/>
        <v>0.44500000000000001</v>
      </c>
      <c r="J2127" s="99">
        <f t="shared" si="757"/>
        <v>1</v>
      </c>
      <c r="K2127" s="24">
        <v>2163.1999999999998</v>
      </c>
      <c r="L2127" s="24">
        <f t="shared" si="735"/>
        <v>2696.8</v>
      </c>
      <c r="M2127" s="496"/>
    </row>
    <row r="2128" spans="1:13" s="72" customFormat="1" x14ac:dyDescent="0.25">
      <c r="A2128" s="616"/>
      <c r="B2128" s="169" t="s">
        <v>23</v>
      </c>
      <c r="C2128" s="169"/>
      <c r="D2128" s="132"/>
      <c r="E2128" s="278"/>
      <c r="F2128" s="132"/>
      <c r="G2128" s="97" t="e">
        <f t="shared" si="755"/>
        <v>#DIV/0!</v>
      </c>
      <c r="H2128" s="132"/>
      <c r="I2128" s="78" t="e">
        <f t="shared" si="754"/>
        <v>#DIV/0!</v>
      </c>
      <c r="J2128" s="78" t="e">
        <f t="shared" si="757"/>
        <v>#DIV/0!</v>
      </c>
      <c r="K2128" s="24">
        <f t="shared" si="761"/>
        <v>0</v>
      </c>
      <c r="L2128" s="24">
        <f t="shared" si="735"/>
        <v>0</v>
      </c>
      <c r="M2128" s="497"/>
    </row>
    <row r="2129" spans="1:13" s="72" customFormat="1" ht="90.75" customHeight="1" x14ac:dyDescent="0.25">
      <c r="A2129" s="624" t="s">
        <v>219</v>
      </c>
      <c r="B2129" s="195" t="s">
        <v>669</v>
      </c>
      <c r="C2129" s="199" t="s">
        <v>212</v>
      </c>
      <c r="D2129" s="50">
        <f>SUM(D2130:D2133)</f>
        <v>1101.99</v>
      </c>
      <c r="E2129" s="50">
        <f>SUM(E2130:E2133)</f>
        <v>1101.99</v>
      </c>
      <c r="F2129" s="50">
        <f>SUM(F2130:F2133)</f>
        <v>827.39</v>
      </c>
      <c r="G2129" s="197">
        <f t="shared" si="755"/>
        <v>0.751</v>
      </c>
      <c r="H2129" s="132">
        <f>SUM(H2130:H2133)</f>
        <v>827.39</v>
      </c>
      <c r="I2129" s="99">
        <f t="shared" si="754"/>
        <v>0.751</v>
      </c>
      <c r="J2129" s="99">
        <f t="shared" si="757"/>
        <v>1</v>
      </c>
      <c r="K2129" s="24">
        <v>827.39</v>
      </c>
      <c r="L2129" s="24">
        <f t="shared" ref="L2129:L2192" si="768">E2129-H2129</f>
        <v>274.60000000000002</v>
      </c>
      <c r="M2129" s="495"/>
    </row>
    <row r="2130" spans="1:13" s="72" customFormat="1" ht="18.75" customHeight="1" x14ac:dyDescent="0.25">
      <c r="A2130" s="625"/>
      <c r="B2130" s="435" t="s">
        <v>22</v>
      </c>
      <c r="C2130" s="198"/>
      <c r="D2130" s="132">
        <f>D2135+D2140+D2145+D2150+D2155+D2160</f>
        <v>0</v>
      </c>
      <c r="E2130" s="132">
        <f t="shared" ref="E2130:H2133" si="769">E2135+E2140+E2145+E2150+E2155+E2160</f>
        <v>0</v>
      </c>
      <c r="F2130" s="132">
        <f t="shared" si="769"/>
        <v>0</v>
      </c>
      <c r="G2130" s="78" t="e">
        <f t="shared" si="755"/>
        <v>#DIV/0!</v>
      </c>
      <c r="H2130" s="132">
        <f t="shared" si="769"/>
        <v>0</v>
      </c>
      <c r="I2130" s="78" t="e">
        <f t="shared" si="754"/>
        <v>#DIV/0!</v>
      </c>
      <c r="J2130" s="78" t="e">
        <f t="shared" si="757"/>
        <v>#DIV/0!</v>
      </c>
      <c r="K2130" s="24">
        <f t="shared" si="761"/>
        <v>0</v>
      </c>
      <c r="L2130" s="24">
        <f t="shared" si="768"/>
        <v>0</v>
      </c>
      <c r="M2130" s="496"/>
    </row>
    <row r="2131" spans="1:13" s="72" customFormat="1" x14ac:dyDescent="0.25">
      <c r="A2131" s="625"/>
      <c r="B2131" s="435" t="s">
        <v>21</v>
      </c>
      <c r="C2131" s="198"/>
      <c r="D2131" s="132">
        <f t="shared" ref="D2131:F2133" si="770">D2136+D2141+D2146+D2151+D2156+D2161</f>
        <v>0</v>
      </c>
      <c r="E2131" s="132">
        <f t="shared" si="770"/>
        <v>0</v>
      </c>
      <c r="F2131" s="132">
        <f t="shared" si="770"/>
        <v>0</v>
      </c>
      <c r="G2131" s="78" t="e">
        <f t="shared" si="755"/>
        <v>#DIV/0!</v>
      </c>
      <c r="H2131" s="132">
        <f t="shared" si="769"/>
        <v>0</v>
      </c>
      <c r="I2131" s="78" t="e">
        <f t="shared" si="754"/>
        <v>#DIV/0!</v>
      </c>
      <c r="J2131" s="78" t="e">
        <f t="shared" si="757"/>
        <v>#DIV/0!</v>
      </c>
      <c r="K2131" s="24">
        <f t="shared" si="761"/>
        <v>0</v>
      </c>
      <c r="L2131" s="24">
        <f t="shared" si="768"/>
        <v>0</v>
      </c>
      <c r="M2131" s="496"/>
    </row>
    <row r="2132" spans="1:13" s="72" customFormat="1" x14ac:dyDescent="0.25">
      <c r="A2132" s="625"/>
      <c r="B2132" s="169" t="s">
        <v>145</v>
      </c>
      <c r="C2132" s="198"/>
      <c r="D2132" s="132">
        <f>D2137+D2142+D2147+D2152+D2157+D2162+D2167</f>
        <v>1101.99</v>
      </c>
      <c r="E2132" s="132">
        <f>E2137+E2142+E2147+E2152+E2157+E2162+E2167</f>
        <v>1101.99</v>
      </c>
      <c r="F2132" s="132">
        <f>F2137+F2142+F2147+F2152+F2157+F2162+F2167</f>
        <v>827.39</v>
      </c>
      <c r="G2132" s="197">
        <f t="shared" si="755"/>
        <v>0.751</v>
      </c>
      <c r="H2132" s="132">
        <v>827.39</v>
      </c>
      <c r="I2132" s="99">
        <f t="shared" si="754"/>
        <v>0.751</v>
      </c>
      <c r="J2132" s="99">
        <f t="shared" si="757"/>
        <v>1</v>
      </c>
      <c r="K2132" s="24">
        <v>827.39</v>
      </c>
      <c r="L2132" s="24">
        <f t="shared" si="768"/>
        <v>274.60000000000002</v>
      </c>
      <c r="M2132" s="496"/>
    </row>
    <row r="2133" spans="1:13" s="72" customFormat="1" ht="24" customHeight="1" x14ac:dyDescent="0.25">
      <c r="A2133" s="626"/>
      <c r="B2133" s="169" t="s">
        <v>23</v>
      </c>
      <c r="C2133" s="198"/>
      <c r="D2133" s="132">
        <f t="shared" si="770"/>
        <v>0</v>
      </c>
      <c r="E2133" s="132">
        <f t="shared" si="770"/>
        <v>0</v>
      </c>
      <c r="F2133" s="132">
        <f t="shared" si="770"/>
        <v>0</v>
      </c>
      <c r="G2133" s="78" t="e">
        <f t="shared" si="755"/>
        <v>#DIV/0!</v>
      </c>
      <c r="H2133" s="132">
        <f t="shared" si="769"/>
        <v>0</v>
      </c>
      <c r="I2133" s="78" t="e">
        <f t="shared" si="754"/>
        <v>#DIV/0!</v>
      </c>
      <c r="J2133" s="78" t="e">
        <f t="shared" si="757"/>
        <v>#DIV/0!</v>
      </c>
      <c r="K2133" s="24">
        <f t="shared" si="761"/>
        <v>0</v>
      </c>
      <c r="L2133" s="24">
        <f t="shared" si="768"/>
        <v>0</v>
      </c>
      <c r="M2133" s="497"/>
    </row>
    <row r="2134" spans="1:13" s="72" customFormat="1" ht="135" customHeight="1" x14ac:dyDescent="0.25">
      <c r="A2134" s="614" t="s">
        <v>946</v>
      </c>
      <c r="B2134" s="297" t="s">
        <v>671</v>
      </c>
      <c r="C2134" s="297" t="s">
        <v>212</v>
      </c>
      <c r="D2134" s="274">
        <f>SUM(D2135:D2138)</f>
        <v>529.24</v>
      </c>
      <c r="E2134" s="274">
        <f t="shared" ref="E2134:F2134" si="771">SUM(E2135:E2138)</f>
        <v>529.24</v>
      </c>
      <c r="F2134" s="132">
        <f t="shared" si="771"/>
        <v>368.29</v>
      </c>
      <c r="G2134" s="99">
        <f t="shared" si="755"/>
        <v>0.69599999999999995</v>
      </c>
      <c r="H2134" s="132">
        <f>SUM(H2135:H2138)</f>
        <v>368.29</v>
      </c>
      <c r="I2134" s="99">
        <f t="shared" si="754"/>
        <v>0.69599999999999995</v>
      </c>
      <c r="J2134" s="99">
        <f t="shared" si="757"/>
        <v>1</v>
      </c>
      <c r="K2134" s="24">
        <v>368.29</v>
      </c>
      <c r="L2134" s="24">
        <f t="shared" si="768"/>
        <v>160.94999999999999</v>
      </c>
      <c r="M2134" s="471" t="s">
        <v>1347</v>
      </c>
    </row>
    <row r="2135" spans="1:13" s="72" customFormat="1" x14ac:dyDescent="0.25">
      <c r="A2135" s="615"/>
      <c r="B2135" s="435" t="s">
        <v>22</v>
      </c>
      <c r="C2135" s="198"/>
      <c r="D2135" s="132"/>
      <c r="E2135" s="132"/>
      <c r="F2135" s="132"/>
      <c r="G2135" s="78" t="e">
        <f t="shared" si="755"/>
        <v>#DIV/0!</v>
      </c>
      <c r="H2135" s="132"/>
      <c r="I2135" s="78" t="e">
        <f t="shared" si="754"/>
        <v>#DIV/0!</v>
      </c>
      <c r="J2135" s="78" t="e">
        <f t="shared" si="757"/>
        <v>#DIV/0!</v>
      </c>
      <c r="K2135" s="24">
        <f t="shared" si="761"/>
        <v>0</v>
      </c>
      <c r="L2135" s="24">
        <f t="shared" si="768"/>
        <v>0</v>
      </c>
      <c r="M2135" s="472"/>
    </row>
    <row r="2136" spans="1:13" s="72" customFormat="1" x14ac:dyDescent="0.25">
      <c r="A2136" s="615"/>
      <c r="B2136" s="435" t="s">
        <v>21</v>
      </c>
      <c r="C2136" s="198"/>
      <c r="D2136" s="132"/>
      <c r="E2136" s="132"/>
      <c r="F2136" s="132"/>
      <c r="G2136" s="78" t="e">
        <f t="shared" si="755"/>
        <v>#DIV/0!</v>
      </c>
      <c r="H2136" s="132"/>
      <c r="I2136" s="78" t="e">
        <f t="shared" si="754"/>
        <v>#DIV/0!</v>
      </c>
      <c r="J2136" s="78" t="e">
        <f t="shared" si="757"/>
        <v>#DIV/0!</v>
      </c>
      <c r="K2136" s="24">
        <f t="shared" si="761"/>
        <v>0</v>
      </c>
      <c r="L2136" s="24">
        <f t="shared" si="768"/>
        <v>0</v>
      </c>
      <c r="M2136" s="472"/>
    </row>
    <row r="2137" spans="1:13" s="72" customFormat="1" x14ac:dyDescent="0.25">
      <c r="A2137" s="615"/>
      <c r="B2137" s="169" t="s">
        <v>145</v>
      </c>
      <c r="C2137" s="198"/>
      <c r="D2137" s="132">
        <v>529.24</v>
      </c>
      <c r="E2137" s="132">
        <v>529.24</v>
      </c>
      <c r="F2137" s="132">
        <v>368.29</v>
      </c>
      <c r="G2137" s="99">
        <f t="shared" si="755"/>
        <v>0.69599999999999995</v>
      </c>
      <c r="H2137" s="132">
        <v>368.29</v>
      </c>
      <c r="I2137" s="99">
        <f t="shared" si="754"/>
        <v>0.69599999999999995</v>
      </c>
      <c r="J2137" s="99">
        <f t="shared" si="757"/>
        <v>1</v>
      </c>
      <c r="K2137" s="24">
        <v>368.29</v>
      </c>
      <c r="L2137" s="24">
        <f t="shared" si="768"/>
        <v>160.94999999999999</v>
      </c>
      <c r="M2137" s="472"/>
    </row>
    <row r="2138" spans="1:13" s="72" customFormat="1" x14ac:dyDescent="0.25">
      <c r="A2138" s="616"/>
      <c r="B2138" s="169" t="s">
        <v>23</v>
      </c>
      <c r="C2138" s="198"/>
      <c r="D2138" s="132"/>
      <c r="E2138" s="132"/>
      <c r="F2138" s="132"/>
      <c r="G2138" s="78" t="e">
        <f t="shared" si="755"/>
        <v>#DIV/0!</v>
      </c>
      <c r="H2138" s="132"/>
      <c r="I2138" s="78" t="e">
        <f t="shared" si="754"/>
        <v>#DIV/0!</v>
      </c>
      <c r="J2138" s="78" t="e">
        <f t="shared" si="757"/>
        <v>#DIV/0!</v>
      </c>
      <c r="K2138" s="24">
        <f t="shared" si="761"/>
        <v>0</v>
      </c>
      <c r="L2138" s="24">
        <f t="shared" si="768"/>
        <v>0</v>
      </c>
      <c r="M2138" s="473"/>
    </row>
    <row r="2139" spans="1:13" s="72" customFormat="1" ht="37.5" x14ac:dyDescent="0.25">
      <c r="A2139" s="692" t="s">
        <v>947</v>
      </c>
      <c r="B2139" s="297" t="s">
        <v>672</v>
      </c>
      <c r="C2139" s="297" t="s">
        <v>212</v>
      </c>
      <c r="D2139" s="274">
        <f>SUM(D2140:D2143)</f>
        <v>24.15</v>
      </c>
      <c r="E2139" s="274">
        <f t="shared" ref="E2139:F2139" si="772">SUM(E2140:E2143)</f>
        <v>24.15</v>
      </c>
      <c r="F2139" s="274">
        <f t="shared" si="772"/>
        <v>20.7</v>
      </c>
      <c r="G2139" s="104">
        <f t="shared" si="755"/>
        <v>0.85699999999999998</v>
      </c>
      <c r="H2139" s="274">
        <f>SUM(H2140:H2143)</f>
        <v>20.7</v>
      </c>
      <c r="I2139" s="104">
        <f t="shared" si="754"/>
        <v>0.85699999999999998</v>
      </c>
      <c r="J2139" s="104">
        <f t="shared" si="757"/>
        <v>1</v>
      </c>
      <c r="K2139" s="50">
        <v>20.7</v>
      </c>
      <c r="L2139" s="24">
        <f t="shared" si="768"/>
        <v>3.45</v>
      </c>
      <c r="M2139" s="495" t="s">
        <v>1348</v>
      </c>
    </row>
    <row r="2140" spans="1:13" s="72" customFormat="1" ht="18.75" customHeight="1" x14ac:dyDescent="0.25">
      <c r="A2140" s="693"/>
      <c r="B2140" s="435" t="s">
        <v>22</v>
      </c>
      <c r="C2140" s="198"/>
      <c r="D2140" s="132"/>
      <c r="E2140" s="132"/>
      <c r="F2140" s="132"/>
      <c r="G2140" s="78" t="e">
        <f t="shared" si="755"/>
        <v>#DIV/0!</v>
      </c>
      <c r="H2140" s="132"/>
      <c r="I2140" s="78" t="e">
        <f t="shared" si="754"/>
        <v>#DIV/0!</v>
      </c>
      <c r="J2140" s="78" t="e">
        <f t="shared" si="757"/>
        <v>#DIV/0!</v>
      </c>
      <c r="K2140" s="24">
        <f t="shared" si="761"/>
        <v>0</v>
      </c>
      <c r="L2140" s="24">
        <f t="shared" si="768"/>
        <v>0</v>
      </c>
      <c r="M2140" s="496"/>
    </row>
    <row r="2141" spans="1:13" s="72" customFormat="1" x14ac:dyDescent="0.25">
      <c r="A2141" s="693"/>
      <c r="B2141" s="435" t="s">
        <v>21</v>
      </c>
      <c r="C2141" s="198"/>
      <c r="D2141" s="132"/>
      <c r="E2141" s="132"/>
      <c r="F2141" s="132"/>
      <c r="G2141" s="78" t="e">
        <f t="shared" si="755"/>
        <v>#DIV/0!</v>
      </c>
      <c r="H2141" s="132"/>
      <c r="I2141" s="78" t="e">
        <f t="shared" si="754"/>
        <v>#DIV/0!</v>
      </c>
      <c r="J2141" s="78" t="e">
        <f t="shared" si="757"/>
        <v>#DIV/0!</v>
      </c>
      <c r="K2141" s="24">
        <f t="shared" si="761"/>
        <v>0</v>
      </c>
      <c r="L2141" s="24">
        <f t="shared" si="768"/>
        <v>0</v>
      </c>
      <c r="M2141" s="496"/>
    </row>
    <row r="2142" spans="1:13" s="72" customFormat="1" x14ac:dyDescent="0.25">
      <c r="A2142" s="693"/>
      <c r="B2142" s="169" t="s">
        <v>145</v>
      </c>
      <c r="C2142" s="198"/>
      <c r="D2142" s="77">
        <v>24.15</v>
      </c>
      <c r="E2142" s="77">
        <v>24.15</v>
      </c>
      <c r="F2142" s="132">
        <v>20.7</v>
      </c>
      <c r="G2142" s="99">
        <f t="shared" si="755"/>
        <v>0.85699999999999998</v>
      </c>
      <c r="H2142" s="132">
        <v>20.7</v>
      </c>
      <c r="I2142" s="99">
        <f t="shared" si="754"/>
        <v>0.85699999999999998</v>
      </c>
      <c r="J2142" s="99">
        <f t="shared" si="757"/>
        <v>1</v>
      </c>
      <c r="K2142" s="24">
        <v>20.7</v>
      </c>
      <c r="L2142" s="24">
        <f t="shared" si="768"/>
        <v>3.45</v>
      </c>
      <c r="M2142" s="496"/>
    </row>
    <row r="2143" spans="1:13" s="72" customFormat="1" ht="21" customHeight="1" x14ac:dyDescent="0.25">
      <c r="A2143" s="694"/>
      <c r="B2143" s="169" t="s">
        <v>23</v>
      </c>
      <c r="C2143" s="198"/>
      <c r="D2143" s="132"/>
      <c r="E2143" s="132"/>
      <c r="F2143" s="132"/>
      <c r="G2143" s="78" t="e">
        <f t="shared" si="755"/>
        <v>#DIV/0!</v>
      </c>
      <c r="H2143" s="132"/>
      <c r="I2143" s="78" t="e">
        <f t="shared" si="754"/>
        <v>#DIV/0!</v>
      </c>
      <c r="J2143" s="78" t="e">
        <f t="shared" si="757"/>
        <v>#DIV/0!</v>
      </c>
      <c r="K2143" s="24">
        <f t="shared" si="761"/>
        <v>0</v>
      </c>
      <c r="L2143" s="24">
        <f t="shared" si="768"/>
        <v>0</v>
      </c>
      <c r="M2143" s="497"/>
    </row>
    <row r="2144" spans="1:13" s="72" customFormat="1" ht="75" customHeight="1" x14ac:dyDescent="0.25">
      <c r="A2144" s="614" t="s">
        <v>948</v>
      </c>
      <c r="B2144" s="195" t="s">
        <v>673</v>
      </c>
      <c r="C2144" s="297" t="s">
        <v>212</v>
      </c>
      <c r="D2144" s="274">
        <f>SUM(D2145:D2148)</f>
        <v>8.4</v>
      </c>
      <c r="E2144" s="274">
        <f t="shared" ref="E2144:F2144" si="773">SUM(E2145:E2148)</f>
        <v>8.4</v>
      </c>
      <c r="F2144" s="274">
        <f t="shared" si="773"/>
        <v>8.4</v>
      </c>
      <c r="G2144" s="104">
        <f t="shared" si="755"/>
        <v>1</v>
      </c>
      <c r="H2144" s="274">
        <f>SUM(H2145:H2148)</f>
        <v>8.4</v>
      </c>
      <c r="I2144" s="104">
        <f t="shared" si="754"/>
        <v>1</v>
      </c>
      <c r="J2144" s="104">
        <f t="shared" si="757"/>
        <v>1</v>
      </c>
      <c r="K2144" s="50">
        <f t="shared" si="761"/>
        <v>8.4</v>
      </c>
      <c r="L2144" s="24">
        <f t="shared" si="768"/>
        <v>0</v>
      </c>
      <c r="M2144" s="495" t="s">
        <v>1349</v>
      </c>
    </row>
    <row r="2145" spans="1:13" s="72" customFormat="1" ht="18.75" customHeight="1" x14ac:dyDescent="0.25">
      <c r="A2145" s="615"/>
      <c r="B2145" s="435" t="s">
        <v>22</v>
      </c>
      <c r="C2145" s="198"/>
      <c r="D2145" s="132"/>
      <c r="E2145" s="132"/>
      <c r="F2145" s="132"/>
      <c r="G2145" s="78" t="e">
        <f t="shared" si="755"/>
        <v>#DIV/0!</v>
      </c>
      <c r="H2145" s="132"/>
      <c r="I2145" s="78" t="e">
        <f t="shared" si="754"/>
        <v>#DIV/0!</v>
      </c>
      <c r="J2145" s="78" t="e">
        <f t="shared" si="757"/>
        <v>#DIV/0!</v>
      </c>
      <c r="K2145" s="24">
        <f t="shared" si="761"/>
        <v>0</v>
      </c>
      <c r="L2145" s="24">
        <f t="shared" si="768"/>
        <v>0</v>
      </c>
      <c r="M2145" s="496"/>
    </row>
    <row r="2146" spans="1:13" s="72" customFormat="1" x14ac:dyDescent="0.25">
      <c r="A2146" s="615"/>
      <c r="B2146" s="435" t="s">
        <v>21</v>
      </c>
      <c r="C2146" s="198"/>
      <c r="D2146" s="132"/>
      <c r="E2146" s="132"/>
      <c r="F2146" s="132"/>
      <c r="G2146" s="78" t="e">
        <f t="shared" si="755"/>
        <v>#DIV/0!</v>
      </c>
      <c r="H2146" s="132"/>
      <c r="I2146" s="78" t="e">
        <f t="shared" si="754"/>
        <v>#DIV/0!</v>
      </c>
      <c r="J2146" s="78" t="e">
        <f t="shared" si="757"/>
        <v>#DIV/0!</v>
      </c>
      <c r="K2146" s="24">
        <f t="shared" si="761"/>
        <v>0</v>
      </c>
      <c r="L2146" s="24">
        <f t="shared" si="768"/>
        <v>0</v>
      </c>
      <c r="M2146" s="496"/>
    </row>
    <row r="2147" spans="1:13" s="72" customFormat="1" x14ac:dyDescent="0.25">
      <c r="A2147" s="615"/>
      <c r="B2147" s="169" t="s">
        <v>145</v>
      </c>
      <c r="C2147" s="198"/>
      <c r="D2147" s="77">
        <v>8.4</v>
      </c>
      <c r="E2147" s="77">
        <v>8.4</v>
      </c>
      <c r="F2147" s="77">
        <v>8.4</v>
      </c>
      <c r="G2147" s="99">
        <f t="shared" si="755"/>
        <v>1</v>
      </c>
      <c r="H2147" s="77">
        <v>8.4</v>
      </c>
      <c r="I2147" s="99">
        <f t="shared" si="754"/>
        <v>1</v>
      </c>
      <c r="J2147" s="99">
        <f t="shared" si="757"/>
        <v>1</v>
      </c>
      <c r="K2147" s="24">
        <f t="shared" si="761"/>
        <v>8.4</v>
      </c>
      <c r="L2147" s="24">
        <f t="shared" si="768"/>
        <v>0</v>
      </c>
      <c r="M2147" s="496"/>
    </row>
    <row r="2148" spans="1:13" s="72" customFormat="1" x14ac:dyDescent="0.25">
      <c r="A2148" s="616"/>
      <c r="B2148" s="169" t="s">
        <v>23</v>
      </c>
      <c r="C2148" s="198"/>
      <c r="D2148" s="132"/>
      <c r="E2148" s="132"/>
      <c r="F2148" s="132"/>
      <c r="G2148" s="78" t="e">
        <f t="shared" si="755"/>
        <v>#DIV/0!</v>
      </c>
      <c r="H2148" s="132"/>
      <c r="I2148" s="78" t="e">
        <f t="shared" si="754"/>
        <v>#DIV/0!</v>
      </c>
      <c r="J2148" s="78" t="e">
        <f t="shared" si="757"/>
        <v>#DIV/0!</v>
      </c>
      <c r="K2148" s="24">
        <f t="shared" si="761"/>
        <v>0</v>
      </c>
      <c r="L2148" s="24">
        <f t="shared" si="768"/>
        <v>0</v>
      </c>
      <c r="M2148" s="497"/>
    </row>
    <row r="2149" spans="1:13" s="72" customFormat="1" ht="185.25" customHeight="1" x14ac:dyDescent="0.25">
      <c r="A2149" s="614" t="s">
        <v>949</v>
      </c>
      <c r="B2149" s="297" t="s">
        <v>674</v>
      </c>
      <c r="C2149" s="297" t="s">
        <v>212</v>
      </c>
      <c r="D2149" s="274">
        <f>SUM(D2150:D2153)</f>
        <v>25</v>
      </c>
      <c r="E2149" s="274">
        <f t="shared" ref="E2149:F2149" si="774">SUM(E2150:E2153)</f>
        <v>25</v>
      </c>
      <c r="F2149" s="132">
        <f t="shared" si="774"/>
        <v>0</v>
      </c>
      <c r="G2149" s="78">
        <f t="shared" si="755"/>
        <v>0</v>
      </c>
      <c r="H2149" s="132">
        <f>SUM(H2150:H2153)</f>
        <v>0</v>
      </c>
      <c r="I2149" s="99">
        <f t="shared" si="754"/>
        <v>0</v>
      </c>
      <c r="J2149" s="78" t="e">
        <f t="shared" si="757"/>
        <v>#DIV/0!</v>
      </c>
      <c r="K2149" s="24">
        <f t="shared" si="761"/>
        <v>25</v>
      </c>
      <c r="L2149" s="24">
        <f t="shared" si="768"/>
        <v>25</v>
      </c>
      <c r="M2149" s="471" t="s">
        <v>1111</v>
      </c>
    </row>
    <row r="2150" spans="1:13" s="72" customFormat="1" ht="18.75" customHeight="1" x14ac:dyDescent="0.25">
      <c r="A2150" s="615"/>
      <c r="B2150" s="435" t="s">
        <v>22</v>
      </c>
      <c r="C2150" s="198"/>
      <c r="D2150" s="132"/>
      <c r="E2150" s="132"/>
      <c r="F2150" s="132"/>
      <c r="G2150" s="78" t="e">
        <f t="shared" si="755"/>
        <v>#DIV/0!</v>
      </c>
      <c r="H2150" s="132"/>
      <c r="I2150" s="78" t="e">
        <f t="shared" si="754"/>
        <v>#DIV/0!</v>
      </c>
      <c r="J2150" s="78" t="e">
        <f t="shared" si="757"/>
        <v>#DIV/0!</v>
      </c>
      <c r="K2150" s="24">
        <f t="shared" si="761"/>
        <v>0</v>
      </c>
      <c r="L2150" s="24">
        <f t="shared" si="768"/>
        <v>0</v>
      </c>
      <c r="M2150" s="472"/>
    </row>
    <row r="2151" spans="1:13" s="72" customFormat="1" x14ac:dyDescent="0.25">
      <c r="A2151" s="615"/>
      <c r="B2151" s="435" t="s">
        <v>21</v>
      </c>
      <c r="C2151" s="198"/>
      <c r="D2151" s="132"/>
      <c r="E2151" s="132"/>
      <c r="F2151" s="132"/>
      <c r="G2151" s="78" t="e">
        <f t="shared" si="755"/>
        <v>#DIV/0!</v>
      </c>
      <c r="H2151" s="132"/>
      <c r="I2151" s="78" t="e">
        <f t="shared" si="754"/>
        <v>#DIV/0!</v>
      </c>
      <c r="J2151" s="78" t="e">
        <f t="shared" si="757"/>
        <v>#DIV/0!</v>
      </c>
      <c r="K2151" s="24">
        <f t="shared" si="761"/>
        <v>0</v>
      </c>
      <c r="L2151" s="24">
        <f t="shared" si="768"/>
        <v>0</v>
      </c>
      <c r="M2151" s="472"/>
    </row>
    <row r="2152" spans="1:13" s="72" customFormat="1" x14ac:dyDescent="0.25">
      <c r="A2152" s="615"/>
      <c r="B2152" s="169" t="s">
        <v>145</v>
      </c>
      <c r="C2152" s="198"/>
      <c r="D2152" s="132">
        <v>25</v>
      </c>
      <c r="E2152" s="132">
        <v>25</v>
      </c>
      <c r="F2152" s="132"/>
      <c r="G2152" s="78">
        <f t="shared" si="755"/>
        <v>0</v>
      </c>
      <c r="H2152" s="132"/>
      <c r="I2152" s="99">
        <f t="shared" si="754"/>
        <v>0</v>
      </c>
      <c r="J2152" s="78" t="e">
        <f t="shared" si="757"/>
        <v>#DIV/0!</v>
      </c>
      <c r="K2152" s="24">
        <f t="shared" si="761"/>
        <v>25</v>
      </c>
      <c r="L2152" s="24">
        <f t="shared" si="768"/>
        <v>25</v>
      </c>
      <c r="M2152" s="472"/>
    </row>
    <row r="2153" spans="1:13" s="72" customFormat="1" x14ac:dyDescent="0.25">
      <c r="A2153" s="616"/>
      <c r="B2153" s="169" t="s">
        <v>23</v>
      </c>
      <c r="C2153" s="198"/>
      <c r="D2153" s="132"/>
      <c r="E2153" s="132"/>
      <c r="F2153" s="132"/>
      <c r="G2153" s="78" t="e">
        <f t="shared" si="755"/>
        <v>#DIV/0!</v>
      </c>
      <c r="H2153" s="132"/>
      <c r="I2153" s="78" t="e">
        <f t="shared" si="754"/>
        <v>#DIV/0!</v>
      </c>
      <c r="J2153" s="78" t="e">
        <f t="shared" si="757"/>
        <v>#DIV/0!</v>
      </c>
      <c r="K2153" s="24">
        <f t="shared" si="761"/>
        <v>0</v>
      </c>
      <c r="L2153" s="24">
        <f t="shared" si="768"/>
        <v>0</v>
      </c>
      <c r="M2153" s="473"/>
    </row>
    <row r="2154" spans="1:13" s="72" customFormat="1" ht="170.25" customHeight="1" x14ac:dyDescent="0.25">
      <c r="A2154" s="614" t="s">
        <v>950</v>
      </c>
      <c r="B2154" s="297" t="s">
        <v>675</v>
      </c>
      <c r="C2154" s="297" t="s">
        <v>212</v>
      </c>
      <c r="D2154" s="274">
        <f>SUM(D2155:D2158)</f>
        <v>20.399999999999999</v>
      </c>
      <c r="E2154" s="274">
        <f t="shared" ref="E2154:F2154" si="775">SUM(E2155:E2158)</f>
        <v>20.399999999999999</v>
      </c>
      <c r="F2154" s="132">
        <f t="shared" si="775"/>
        <v>0</v>
      </c>
      <c r="G2154" s="78">
        <f t="shared" si="755"/>
        <v>0</v>
      </c>
      <c r="H2154" s="132">
        <f>SUM(H2155:H2158)</f>
        <v>0</v>
      </c>
      <c r="I2154" s="99">
        <f t="shared" si="754"/>
        <v>0</v>
      </c>
      <c r="J2154" s="78"/>
      <c r="K2154" s="24">
        <f t="shared" si="761"/>
        <v>20.399999999999999</v>
      </c>
      <c r="L2154" s="24">
        <f t="shared" si="768"/>
        <v>20.399999999999999</v>
      </c>
      <c r="M2154" s="471" t="s">
        <v>1112</v>
      </c>
    </row>
    <row r="2155" spans="1:13" s="72" customFormat="1" ht="18.75" customHeight="1" x14ac:dyDescent="0.25">
      <c r="A2155" s="615"/>
      <c r="B2155" s="435" t="s">
        <v>22</v>
      </c>
      <c r="C2155" s="198"/>
      <c r="D2155" s="132"/>
      <c r="E2155" s="132"/>
      <c r="F2155" s="132"/>
      <c r="G2155" s="78"/>
      <c r="H2155" s="132"/>
      <c r="I2155" s="78"/>
      <c r="J2155" s="78"/>
      <c r="K2155" s="24">
        <f t="shared" si="761"/>
        <v>0</v>
      </c>
      <c r="L2155" s="24">
        <f t="shared" si="768"/>
        <v>0</v>
      </c>
      <c r="M2155" s="472"/>
    </row>
    <row r="2156" spans="1:13" s="72" customFormat="1" x14ac:dyDescent="0.25">
      <c r="A2156" s="615"/>
      <c r="B2156" s="435" t="s">
        <v>21</v>
      </c>
      <c r="C2156" s="198"/>
      <c r="D2156" s="132"/>
      <c r="E2156" s="132"/>
      <c r="F2156" s="132"/>
      <c r="G2156" s="78"/>
      <c r="H2156" s="132"/>
      <c r="I2156" s="78"/>
      <c r="J2156" s="78"/>
      <c r="K2156" s="24">
        <f t="shared" si="761"/>
        <v>0</v>
      </c>
      <c r="L2156" s="24">
        <f t="shared" si="768"/>
        <v>0</v>
      </c>
      <c r="M2156" s="472"/>
    </row>
    <row r="2157" spans="1:13" s="72" customFormat="1" x14ac:dyDescent="0.25">
      <c r="A2157" s="615"/>
      <c r="B2157" s="169" t="s">
        <v>145</v>
      </c>
      <c r="C2157" s="198"/>
      <c r="D2157" s="132">
        <v>20.399999999999999</v>
      </c>
      <c r="E2157" s="132">
        <v>20.399999999999999</v>
      </c>
      <c r="F2157" s="132"/>
      <c r="G2157" s="78"/>
      <c r="H2157" s="132"/>
      <c r="I2157" s="99"/>
      <c r="J2157" s="78"/>
      <c r="K2157" s="24">
        <f t="shared" si="761"/>
        <v>20.399999999999999</v>
      </c>
      <c r="L2157" s="24">
        <f t="shared" si="768"/>
        <v>20.399999999999999</v>
      </c>
      <c r="M2157" s="472"/>
    </row>
    <row r="2158" spans="1:13" s="72" customFormat="1" x14ac:dyDescent="0.25">
      <c r="A2158" s="616"/>
      <c r="B2158" s="169" t="s">
        <v>23</v>
      </c>
      <c r="C2158" s="198"/>
      <c r="D2158" s="132"/>
      <c r="E2158" s="132"/>
      <c r="F2158" s="132"/>
      <c r="G2158" s="78"/>
      <c r="H2158" s="132"/>
      <c r="I2158" s="78"/>
      <c r="J2158" s="78"/>
      <c r="K2158" s="24">
        <f t="shared" si="761"/>
        <v>0</v>
      </c>
      <c r="L2158" s="24">
        <f t="shared" si="768"/>
        <v>0</v>
      </c>
      <c r="M2158" s="473"/>
    </row>
    <row r="2159" spans="1:13" s="72" customFormat="1" ht="56.25" x14ac:dyDescent="0.25">
      <c r="A2159" s="614" t="s">
        <v>951</v>
      </c>
      <c r="B2159" s="297" t="s">
        <v>676</v>
      </c>
      <c r="C2159" s="297" t="s">
        <v>212</v>
      </c>
      <c r="D2159" s="274">
        <f>SUM(D2160:D2163)</f>
        <v>64.8</v>
      </c>
      <c r="E2159" s="274">
        <f t="shared" ref="E2159:F2159" si="776">SUM(E2160:E2163)</f>
        <v>64.8</v>
      </c>
      <c r="F2159" s="132">
        <f t="shared" si="776"/>
        <v>0</v>
      </c>
      <c r="G2159" s="78">
        <f t="shared" si="755"/>
        <v>0</v>
      </c>
      <c r="H2159" s="132">
        <f>SUM(H2160:H2163)</f>
        <v>0</v>
      </c>
      <c r="I2159" s="99">
        <f t="shared" si="754"/>
        <v>0</v>
      </c>
      <c r="J2159" s="78"/>
      <c r="K2159" s="24">
        <f t="shared" si="761"/>
        <v>64.8</v>
      </c>
      <c r="L2159" s="24">
        <f t="shared" si="768"/>
        <v>64.8</v>
      </c>
      <c r="M2159" s="471" t="s">
        <v>670</v>
      </c>
    </row>
    <row r="2160" spans="1:13" s="72" customFormat="1" ht="18.75" customHeight="1" x14ac:dyDescent="0.25">
      <c r="A2160" s="615"/>
      <c r="B2160" s="435" t="s">
        <v>22</v>
      </c>
      <c r="C2160" s="198"/>
      <c r="D2160" s="132"/>
      <c r="E2160" s="132"/>
      <c r="F2160" s="132"/>
      <c r="G2160" s="78"/>
      <c r="H2160" s="132"/>
      <c r="I2160" s="78"/>
      <c r="J2160" s="78"/>
      <c r="K2160" s="24">
        <f t="shared" si="761"/>
        <v>0</v>
      </c>
      <c r="L2160" s="24">
        <f t="shared" si="768"/>
        <v>0</v>
      </c>
      <c r="M2160" s="472"/>
    </row>
    <row r="2161" spans="1:13" s="72" customFormat="1" x14ac:dyDescent="0.25">
      <c r="A2161" s="615"/>
      <c r="B2161" s="435" t="s">
        <v>21</v>
      </c>
      <c r="C2161" s="198"/>
      <c r="D2161" s="132"/>
      <c r="E2161" s="132"/>
      <c r="F2161" s="132"/>
      <c r="G2161" s="78"/>
      <c r="H2161" s="132"/>
      <c r="I2161" s="78"/>
      <c r="J2161" s="78"/>
      <c r="K2161" s="24">
        <f t="shared" si="761"/>
        <v>0</v>
      </c>
      <c r="L2161" s="24">
        <f t="shared" si="768"/>
        <v>0</v>
      </c>
      <c r="M2161" s="472"/>
    </row>
    <row r="2162" spans="1:13" s="72" customFormat="1" x14ac:dyDescent="0.25">
      <c r="A2162" s="615"/>
      <c r="B2162" s="169" t="s">
        <v>145</v>
      </c>
      <c r="C2162" s="198"/>
      <c r="D2162" s="132">
        <v>64.8</v>
      </c>
      <c r="E2162" s="132">
        <v>64.8</v>
      </c>
      <c r="F2162" s="132"/>
      <c r="G2162" s="78">
        <f t="shared" si="755"/>
        <v>0</v>
      </c>
      <c r="H2162" s="132"/>
      <c r="I2162" s="99">
        <f t="shared" si="754"/>
        <v>0</v>
      </c>
      <c r="J2162" s="78"/>
      <c r="K2162" s="24">
        <f t="shared" si="761"/>
        <v>64.8</v>
      </c>
      <c r="L2162" s="24">
        <f t="shared" si="768"/>
        <v>64.8</v>
      </c>
      <c r="M2162" s="472"/>
    </row>
    <row r="2163" spans="1:13" s="72" customFormat="1" x14ac:dyDescent="0.25">
      <c r="A2163" s="616"/>
      <c r="B2163" s="169" t="s">
        <v>23</v>
      </c>
      <c r="C2163" s="198"/>
      <c r="D2163" s="132"/>
      <c r="E2163" s="132"/>
      <c r="F2163" s="132"/>
      <c r="G2163" s="78"/>
      <c r="H2163" s="132"/>
      <c r="I2163" s="78"/>
      <c r="J2163" s="78"/>
      <c r="K2163" s="24">
        <f t="shared" si="761"/>
        <v>0</v>
      </c>
      <c r="L2163" s="24">
        <f t="shared" si="768"/>
        <v>0</v>
      </c>
      <c r="M2163" s="473"/>
    </row>
    <row r="2164" spans="1:13" s="72" customFormat="1" ht="104.25" customHeight="1" x14ac:dyDescent="0.25">
      <c r="A2164" s="624" t="s">
        <v>952</v>
      </c>
      <c r="B2164" s="195" t="s">
        <v>809</v>
      </c>
      <c r="C2164" s="195" t="s">
        <v>212</v>
      </c>
      <c r="D2164" s="50">
        <f>SUM(D2165:D2168)</f>
        <v>430</v>
      </c>
      <c r="E2164" s="50">
        <f t="shared" ref="E2164:F2164" si="777">SUM(E2165:E2168)</f>
        <v>430</v>
      </c>
      <c r="F2164" s="132">
        <f t="shared" si="777"/>
        <v>430</v>
      </c>
      <c r="G2164" s="99">
        <f t="shared" si="755"/>
        <v>1</v>
      </c>
      <c r="H2164" s="132">
        <f>SUM(H2165:H2168)</f>
        <v>430</v>
      </c>
      <c r="I2164" s="99">
        <f t="shared" si="754"/>
        <v>1</v>
      </c>
      <c r="J2164" s="99">
        <f t="shared" ref="J2164" si="778">H2164/F2164</f>
        <v>1</v>
      </c>
      <c r="K2164" s="24">
        <f t="shared" si="761"/>
        <v>430</v>
      </c>
      <c r="L2164" s="24">
        <f t="shared" si="768"/>
        <v>0</v>
      </c>
      <c r="M2164" s="495" t="s">
        <v>1350</v>
      </c>
    </row>
    <row r="2165" spans="1:13" s="72" customFormat="1" x14ac:dyDescent="0.25">
      <c r="A2165" s="625"/>
      <c r="B2165" s="435" t="s">
        <v>22</v>
      </c>
      <c r="C2165" s="148"/>
      <c r="D2165" s="24"/>
      <c r="E2165" s="25"/>
      <c r="F2165" s="24"/>
      <c r="G2165" s="96"/>
      <c r="H2165" s="24"/>
      <c r="I2165" s="99"/>
      <c r="J2165" s="99"/>
      <c r="K2165" s="24">
        <f t="shared" si="761"/>
        <v>0</v>
      </c>
      <c r="L2165" s="24">
        <f t="shared" si="768"/>
        <v>0</v>
      </c>
      <c r="M2165" s="496"/>
    </row>
    <row r="2166" spans="1:13" s="72" customFormat="1" x14ac:dyDescent="0.25">
      <c r="A2166" s="625"/>
      <c r="B2166" s="435" t="s">
        <v>21</v>
      </c>
      <c r="C2166" s="148"/>
      <c r="D2166" s="24"/>
      <c r="E2166" s="25"/>
      <c r="F2166" s="24"/>
      <c r="G2166" s="96"/>
      <c r="H2166" s="24"/>
      <c r="I2166" s="99"/>
      <c r="J2166" s="99"/>
      <c r="K2166" s="24">
        <f t="shared" si="761"/>
        <v>0</v>
      </c>
      <c r="L2166" s="24">
        <f t="shared" si="768"/>
        <v>0</v>
      </c>
      <c r="M2166" s="496"/>
    </row>
    <row r="2167" spans="1:13" s="72" customFormat="1" x14ac:dyDescent="0.25">
      <c r="A2167" s="625"/>
      <c r="B2167" s="148" t="s">
        <v>145</v>
      </c>
      <c r="C2167" s="148"/>
      <c r="D2167" s="24">
        <v>430</v>
      </c>
      <c r="E2167" s="24">
        <v>430</v>
      </c>
      <c r="F2167" s="24">
        <v>430</v>
      </c>
      <c r="G2167" s="99">
        <f t="shared" ref="G2167:G2174" si="779">F2167/E2167</f>
        <v>1</v>
      </c>
      <c r="H2167" s="24">
        <v>430</v>
      </c>
      <c r="I2167" s="99">
        <f t="shared" si="754"/>
        <v>1</v>
      </c>
      <c r="J2167" s="99">
        <f t="shared" ref="J2167" si="780">H2167/F2167</f>
        <v>1</v>
      </c>
      <c r="K2167" s="24">
        <f t="shared" si="761"/>
        <v>430</v>
      </c>
      <c r="L2167" s="24">
        <f t="shared" si="768"/>
        <v>0</v>
      </c>
      <c r="M2167" s="496"/>
    </row>
    <row r="2168" spans="1:13" s="72" customFormat="1" x14ac:dyDescent="0.25">
      <c r="A2168" s="626"/>
      <c r="B2168" s="148" t="s">
        <v>23</v>
      </c>
      <c r="C2168" s="148"/>
      <c r="D2168" s="24"/>
      <c r="E2168" s="25"/>
      <c r="F2168" s="24"/>
      <c r="G2168" s="96"/>
      <c r="H2168" s="24"/>
      <c r="I2168" s="99"/>
      <c r="J2168" s="99"/>
      <c r="K2168" s="24">
        <f t="shared" ref="K2168:K2213" si="781">E2168</f>
        <v>0</v>
      </c>
      <c r="L2168" s="24">
        <f t="shared" si="768"/>
        <v>0</v>
      </c>
      <c r="M2168" s="497"/>
    </row>
    <row r="2169" spans="1:13" s="72" customFormat="1" ht="135" customHeight="1" x14ac:dyDescent="0.25">
      <c r="A2169" s="624" t="s">
        <v>953</v>
      </c>
      <c r="B2169" s="195" t="s">
        <v>912</v>
      </c>
      <c r="C2169" s="199" t="s">
        <v>212</v>
      </c>
      <c r="D2169" s="50">
        <f>SUM(D2170:D2173)</f>
        <v>93.2</v>
      </c>
      <c r="E2169" s="50">
        <f t="shared" ref="E2169:H2169" si="782">SUM(E2170:E2173)</f>
        <v>93.2</v>
      </c>
      <c r="F2169" s="50">
        <f t="shared" si="782"/>
        <v>0</v>
      </c>
      <c r="G2169" s="104">
        <f t="shared" si="779"/>
        <v>0</v>
      </c>
      <c r="H2169" s="50">
        <f t="shared" si="782"/>
        <v>0</v>
      </c>
      <c r="I2169" s="99">
        <f t="shared" ref="I2169:I2219" si="783">H2169/E2169</f>
        <v>0</v>
      </c>
      <c r="J2169" s="104"/>
      <c r="K2169" s="24">
        <f t="shared" si="781"/>
        <v>93.2</v>
      </c>
      <c r="L2169" s="24">
        <f t="shared" si="768"/>
        <v>93.2</v>
      </c>
      <c r="M2169" s="471" t="s">
        <v>1113</v>
      </c>
    </row>
    <row r="2170" spans="1:13" s="72" customFormat="1" x14ac:dyDescent="0.25">
      <c r="A2170" s="625"/>
      <c r="B2170" s="435" t="s">
        <v>22</v>
      </c>
      <c r="C2170" s="298"/>
      <c r="D2170" s="24"/>
      <c r="E2170" s="24"/>
      <c r="F2170" s="24"/>
      <c r="G2170" s="99"/>
      <c r="H2170" s="24"/>
      <c r="I2170" s="99"/>
      <c r="J2170" s="99"/>
      <c r="K2170" s="24">
        <f t="shared" si="781"/>
        <v>0</v>
      </c>
      <c r="L2170" s="24">
        <f t="shared" si="768"/>
        <v>0</v>
      </c>
      <c r="M2170" s="472"/>
    </row>
    <row r="2171" spans="1:13" s="72" customFormat="1" x14ac:dyDescent="0.25">
      <c r="A2171" s="625"/>
      <c r="B2171" s="435" t="s">
        <v>21</v>
      </c>
      <c r="C2171" s="298"/>
      <c r="D2171" s="24"/>
      <c r="E2171" s="24"/>
      <c r="F2171" s="24"/>
      <c r="G2171" s="99"/>
      <c r="H2171" s="24"/>
      <c r="I2171" s="99"/>
      <c r="J2171" s="99"/>
      <c r="K2171" s="24">
        <f t="shared" si="781"/>
        <v>0</v>
      </c>
      <c r="L2171" s="24">
        <f t="shared" si="768"/>
        <v>0</v>
      </c>
      <c r="M2171" s="472"/>
    </row>
    <row r="2172" spans="1:13" s="72" customFormat="1" ht="20.25" customHeight="1" x14ac:dyDescent="0.25">
      <c r="A2172" s="625"/>
      <c r="B2172" s="148" t="s">
        <v>145</v>
      </c>
      <c r="C2172" s="298"/>
      <c r="D2172" s="24">
        <v>93.2</v>
      </c>
      <c r="E2172" s="24">
        <v>93.2</v>
      </c>
      <c r="F2172" s="154">
        <v>0</v>
      </c>
      <c r="G2172" s="78">
        <f t="shared" si="779"/>
        <v>0</v>
      </c>
      <c r="H2172" s="33">
        <v>0</v>
      </c>
      <c r="I2172" s="99">
        <f t="shared" si="783"/>
        <v>0</v>
      </c>
      <c r="J2172" s="78"/>
      <c r="K2172" s="24">
        <f t="shared" si="781"/>
        <v>93.2</v>
      </c>
      <c r="L2172" s="24">
        <f t="shared" si="768"/>
        <v>93.2</v>
      </c>
      <c r="M2172" s="472"/>
    </row>
    <row r="2173" spans="1:13" s="72" customFormat="1" ht="24" customHeight="1" x14ac:dyDescent="0.25">
      <c r="A2173" s="626"/>
      <c r="B2173" s="148" t="s">
        <v>23</v>
      </c>
      <c r="C2173" s="299"/>
      <c r="D2173" s="24"/>
      <c r="E2173" s="24"/>
      <c r="F2173" s="154"/>
      <c r="G2173" s="97"/>
      <c r="H2173" s="33"/>
      <c r="I2173" s="78"/>
      <c r="J2173" s="78"/>
      <c r="K2173" s="24">
        <f t="shared" si="781"/>
        <v>0</v>
      </c>
      <c r="L2173" s="24">
        <f t="shared" si="768"/>
        <v>0</v>
      </c>
      <c r="M2173" s="473"/>
    </row>
    <row r="2174" spans="1:13" s="72" customFormat="1" ht="172.5" customHeight="1" x14ac:dyDescent="0.25">
      <c r="A2174" s="614" t="s">
        <v>954</v>
      </c>
      <c r="B2174" s="195" t="s">
        <v>804</v>
      </c>
      <c r="C2174" s="82" t="s">
        <v>212</v>
      </c>
      <c r="D2174" s="50">
        <f>SUM(D2175:D2178)</f>
        <v>500</v>
      </c>
      <c r="E2174" s="50">
        <f t="shared" ref="E2174:F2174" si="784">SUM(E2175:E2178)</f>
        <v>500</v>
      </c>
      <c r="F2174" s="50">
        <f t="shared" si="784"/>
        <v>268.42</v>
      </c>
      <c r="G2174" s="104">
        <f t="shared" si="779"/>
        <v>0.53700000000000003</v>
      </c>
      <c r="H2174" s="50">
        <f t="shared" ref="H2174" si="785">SUM(H2175:H2178)</f>
        <v>268.42</v>
      </c>
      <c r="I2174" s="99">
        <f t="shared" si="783"/>
        <v>0.53700000000000003</v>
      </c>
      <c r="J2174" s="99">
        <f t="shared" ref="J2174:J2203" si="786">H2174/F2174</f>
        <v>1</v>
      </c>
      <c r="K2174" s="50">
        <v>268.42</v>
      </c>
      <c r="L2174" s="24">
        <f t="shared" si="768"/>
        <v>231.58</v>
      </c>
      <c r="M2174" s="471" t="s">
        <v>1114</v>
      </c>
    </row>
    <row r="2175" spans="1:13" s="72" customFormat="1" x14ac:dyDescent="0.25">
      <c r="A2175" s="615"/>
      <c r="B2175" s="435" t="s">
        <v>22</v>
      </c>
      <c r="C2175" s="82"/>
      <c r="D2175" s="24"/>
      <c r="E2175" s="24"/>
      <c r="F2175" s="24"/>
      <c r="G2175" s="96"/>
      <c r="H2175" s="24"/>
      <c r="I2175" s="78"/>
      <c r="J2175" s="78"/>
      <c r="K2175" s="24">
        <f t="shared" si="781"/>
        <v>0</v>
      </c>
      <c r="L2175" s="24">
        <f t="shared" si="768"/>
        <v>0</v>
      </c>
      <c r="M2175" s="472"/>
    </row>
    <row r="2176" spans="1:13" s="72" customFormat="1" x14ac:dyDescent="0.25">
      <c r="A2176" s="615"/>
      <c r="B2176" s="435" t="s">
        <v>21</v>
      </c>
      <c r="C2176" s="82"/>
      <c r="D2176" s="24"/>
      <c r="E2176" s="24"/>
      <c r="F2176" s="24"/>
      <c r="G2176" s="96"/>
      <c r="H2176" s="24"/>
      <c r="I2176" s="78"/>
      <c r="J2176" s="78"/>
      <c r="K2176" s="24">
        <f t="shared" si="781"/>
        <v>0</v>
      </c>
      <c r="L2176" s="24">
        <f t="shared" si="768"/>
        <v>0</v>
      </c>
      <c r="M2176" s="472"/>
    </row>
    <row r="2177" spans="1:13" s="72" customFormat="1" ht="20.25" customHeight="1" x14ac:dyDescent="0.25">
      <c r="A2177" s="615"/>
      <c r="B2177" s="148" t="s">
        <v>145</v>
      </c>
      <c r="C2177" s="82"/>
      <c r="D2177" s="24">
        <f>500000/1000</f>
        <v>500</v>
      </c>
      <c r="E2177" s="24">
        <f>D2177</f>
        <v>500</v>
      </c>
      <c r="F2177" s="24">
        <v>268.42</v>
      </c>
      <c r="G2177" s="300">
        <f>F2177/E2177</f>
        <v>0.54</v>
      </c>
      <c r="H2177" s="24">
        <v>268.42</v>
      </c>
      <c r="I2177" s="99">
        <f t="shared" si="783"/>
        <v>0.53700000000000003</v>
      </c>
      <c r="J2177" s="99">
        <f t="shared" ref="J2177" si="787">H2177/F2177</f>
        <v>1</v>
      </c>
      <c r="K2177" s="24">
        <v>268.42</v>
      </c>
      <c r="L2177" s="24">
        <f t="shared" si="768"/>
        <v>231.58</v>
      </c>
      <c r="M2177" s="472"/>
    </row>
    <row r="2178" spans="1:13" s="72" customFormat="1" ht="24" customHeight="1" x14ac:dyDescent="0.25">
      <c r="A2178" s="616"/>
      <c r="B2178" s="148" t="s">
        <v>23</v>
      </c>
      <c r="C2178" s="82"/>
      <c r="D2178" s="24"/>
      <c r="E2178" s="24"/>
      <c r="F2178" s="24"/>
      <c r="G2178" s="96"/>
      <c r="H2178" s="24"/>
      <c r="I2178" s="78"/>
      <c r="J2178" s="78"/>
      <c r="K2178" s="24">
        <f t="shared" si="781"/>
        <v>0</v>
      </c>
      <c r="L2178" s="24">
        <f t="shared" si="768"/>
        <v>0</v>
      </c>
      <c r="M2178" s="473"/>
    </row>
    <row r="2179" spans="1:13" s="72" customFormat="1" ht="75" x14ac:dyDescent="0.25">
      <c r="A2179" s="614" t="s">
        <v>955</v>
      </c>
      <c r="B2179" s="195" t="s">
        <v>532</v>
      </c>
      <c r="C2179" s="82" t="s">
        <v>212</v>
      </c>
      <c r="D2179" s="50">
        <f>SUM(D2180:D2183)</f>
        <v>211.65</v>
      </c>
      <c r="E2179" s="50">
        <f>SUM(E2180:E2183)</f>
        <v>211.65</v>
      </c>
      <c r="F2179" s="50">
        <f>SUM(F2180:F2183)</f>
        <v>151.47999999999999</v>
      </c>
      <c r="G2179" s="104">
        <f t="shared" ref="G2179" si="788">F2179/E2179</f>
        <v>0.71599999999999997</v>
      </c>
      <c r="H2179" s="50">
        <f>SUM(H2180:H2183)</f>
        <v>151.47999999999999</v>
      </c>
      <c r="I2179" s="99">
        <f t="shared" si="783"/>
        <v>0.71599999999999997</v>
      </c>
      <c r="J2179" s="99">
        <f t="shared" si="786"/>
        <v>1</v>
      </c>
      <c r="K2179" s="50">
        <v>151.47999999999999</v>
      </c>
      <c r="L2179" s="24">
        <f t="shared" si="768"/>
        <v>60.17</v>
      </c>
      <c r="M2179" s="471"/>
    </row>
    <row r="2180" spans="1:13" s="72" customFormat="1" ht="22.5" customHeight="1" x14ac:dyDescent="0.25">
      <c r="A2180" s="615"/>
      <c r="B2180" s="435" t="s">
        <v>22</v>
      </c>
      <c r="C2180" s="82"/>
      <c r="D2180" s="24"/>
      <c r="E2180" s="24"/>
      <c r="F2180" s="24"/>
      <c r="G2180" s="99"/>
      <c r="H2180" s="24"/>
      <c r="I2180" s="78"/>
      <c r="J2180" s="78"/>
      <c r="K2180" s="24">
        <f t="shared" si="781"/>
        <v>0</v>
      </c>
      <c r="L2180" s="24">
        <f t="shared" si="768"/>
        <v>0</v>
      </c>
      <c r="M2180" s="472"/>
    </row>
    <row r="2181" spans="1:13" s="72" customFormat="1" ht="22.5" customHeight="1" x14ac:dyDescent="0.25">
      <c r="A2181" s="615"/>
      <c r="B2181" s="435" t="s">
        <v>21</v>
      </c>
      <c r="C2181" s="82"/>
      <c r="D2181" s="24"/>
      <c r="E2181" s="24"/>
      <c r="F2181" s="24"/>
      <c r="G2181" s="99"/>
      <c r="H2181" s="24"/>
      <c r="I2181" s="78"/>
      <c r="J2181" s="78"/>
      <c r="K2181" s="24">
        <f t="shared" si="781"/>
        <v>0</v>
      </c>
      <c r="L2181" s="24">
        <f t="shared" si="768"/>
        <v>0</v>
      </c>
      <c r="M2181" s="472"/>
    </row>
    <row r="2182" spans="1:13" s="72" customFormat="1" ht="17.25" customHeight="1" x14ac:dyDescent="0.25">
      <c r="A2182" s="615"/>
      <c r="B2182" s="148" t="s">
        <v>145</v>
      </c>
      <c r="C2182" s="82"/>
      <c r="D2182" s="24">
        <f>SUM(D2187,D2192)</f>
        <v>211.65</v>
      </c>
      <c r="E2182" s="24">
        <f>SUM(E2187,E2192)</f>
        <v>211.65</v>
      </c>
      <c r="F2182" s="24">
        <v>151.47999999999999</v>
      </c>
      <c r="G2182" s="99">
        <f t="shared" ref="G2182" si="789">F2182/E2182</f>
        <v>0.71599999999999997</v>
      </c>
      <c r="H2182" s="24">
        <v>151.47999999999999</v>
      </c>
      <c r="I2182" s="99">
        <f t="shared" si="783"/>
        <v>0.71599999999999997</v>
      </c>
      <c r="J2182" s="99">
        <f t="shared" si="786"/>
        <v>1</v>
      </c>
      <c r="K2182" s="24">
        <v>151.47999999999999</v>
      </c>
      <c r="L2182" s="24">
        <f t="shared" si="768"/>
        <v>60.17</v>
      </c>
      <c r="M2182" s="472"/>
    </row>
    <row r="2183" spans="1:13" s="72" customFormat="1" ht="21" customHeight="1" x14ac:dyDescent="0.25">
      <c r="A2183" s="616"/>
      <c r="B2183" s="148" t="s">
        <v>23</v>
      </c>
      <c r="C2183" s="82"/>
      <c r="D2183" s="24"/>
      <c r="E2183" s="24"/>
      <c r="F2183" s="24"/>
      <c r="G2183" s="99"/>
      <c r="H2183" s="24"/>
      <c r="I2183" s="78"/>
      <c r="J2183" s="78"/>
      <c r="K2183" s="24">
        <f t="shared" si="781"/>
        <v>0</v>
      </c>
      <c r="L2183" s="24">
        <f t="shared" si="768"/>
        <v>0</v>
      </c>
      <c r="M2183" s="473"/>
    </row>
    <row r="2184" spans="1:13" s="72" customFormat="1" ht="75" x14ac:dyDescent="0.25">
      <c r="A2184" s="614" t="s">
        <v>956</v>
      </c>
      <c r="B2184" s="195" t="s">
        <v>532</v>
      </c>
      <c r="C2184" s="82" t="s">
        <v>212</v>
      </c>
      <c r="D2184" s="50">
        <f>SUM(D2185:D2188)</f>
        <v>199.67</v>
      </c>
      <c r="E2184" s="50">
        <f>SUM(E2185:E2188)</f>
        <v>199.67</v>
      </c>
      <c r="F2184" s="50">
        <f>SUM(F2185:F2188)</f>
        <v>142.91</v>
      </c>
      <c r="G2184" s="104">
        <f t="shared" ref="G2184" si="790">F2184/E2184</f>
        <v>0.71599999999999997</v>
      </c>
      <c r="H2184" s="50">
        <f>SUM(H2185:H2188)</f>
        <v>142.91</v>
      </c>
      <c r="I2184" s="99">
        <f t="shared" ref="I2184:I2188" si="791">H2184/E2184</f>
        <v>0.71599999999999997</v>
      </c>
      <c r="J2184" s="99">
        <f t="shared" ref="J2184:J2188" si="792">H2184/F2184</f>
        <v>1</v>
      </c>
      <c r="K2184" s="50">
        <v>142.91</v>
      </c>
      <c r="L2184" s="24">
        <f t="shared" si="768"/>
        <v>56.76</v>
      </c>
      <c r="M2184" s="471" t="s">
        <v>1351</v>
      </c>
    </row>
    <row r="2185" spans="1:13" s="72" customFormat="1" ht="21" customHeight="1" x14ac:dyDescent="0.25">
      <c r="A2185" s="615"/>
      <c r="B2185" s="435" t="s">
        <v>22</v>
      </c>
      <c r="C2185" s="82"/>
      <c r="D2185" s="154"/>
      <c r="E2185" s="154"/>
      <c r="F2185" s="154"/>
      <c r="G2185" s="282"/>
      <c r="H2185" s="154"/>
      <c r="I2185" s="78" t="e">
        <f t="shared" si="791"/>
        <v>#DIV/0!</v>
      </c>
      <c r="J2185" s="78" t="e">
        <f t="shared" si="792"/>
        <v>#DIV/0!</v>
      </c>
      <c r="K2185" s="24">
        <f t="shared" si="781"/>
        <v>0</v>
      </c>
      <c r="L2185" s="24">
        <f t="shared" si="768"/>
        <v>0</v>
      </c>
      <c r="M2185" s="472"/>
    </row>
    <row r="2186" spans="1:13" s="72" customFormat="1" ht="21" customHeight="1" x14ac:dyDescent="0.25">
      <c r="A2186" s="615"/>
      <c r="B2186" s="435" t="s">
        <v>21</v>
      </c>
      <c r="C2186" s="82"/>
      <c r="D2186" s="24"/>
      <c r="E2186" s="24"/>
      <c r="F2186" s="24"/>
      <c r="G2186" s="96"/>
      <c r="H2186" s="24"/>
      <c r="I2186" s="78" t="e">
        <f t="shared" si="791"/>
        <v>#DIV/0!</v>
      </c>
      <c r="J2186" s="78" t="e">
        <f t="shared" si="792"/>
        <v>#DIV/0!</v>
      </c>
      <c r="K2186" s="24">
        <f t="shared" si="781"/>
        <v>0</v>
      </c>
      <c r="L2186" s="24">
        <f t="shared" si="768"/>
        <v>0</v>
      </c>
      <c r="M2186" s="472"/>
    </row>
    <row r="2187" spans="1:13" s="72" customFormat="1" ht="21" customHeight="1" x14ac:dyDescent="0.25">
      <c r="A2187" s="615"/>
      <c r="B2187" s="148" t="s">
        <v>145</v>
      </c>
      <c r="C2187" s="82"/>
      <c r="D2187" s="24">
        <v>199.67</v>
      </c>
      <c r="E2187" s="24">
        <v>199.67</v>
      </c>
      <c r="F2187" s="24">
        <v>142.91</v>
      </c>
      <c r="G2187" s="99">
        <f t="shared" ref="G2187" si="793">F2187/E2187</f>
        <v>0.71599999999999997</v>
      </c>
      <c r="H2187" s="24">
        <v>142.91</v>
      </c>
      <c r="I2187" s="99">
        <f t="shared" si="791"/>
        <v>0.71599999999999997</v>
      </c>
      <c r="J2187" s="99">
        <f t="shared" si="792"/>
        <v>1</v>
      </c>
      <c r="K2187" s="24">
        <v>142.91</v>
      </c>
      <c r="L2187" s="24">
        <f t="shared" si="768"/>
        <v>56.76</v>
      </c>
      <c r="M2187" s="472"/>
    </row>
    <row r="2188" spans="1:13" s="72" customFormat="1" x14ac:dyDescent="0.25">
      <c r="A2188" s="616"/>
      <c r="B2188" s="148" t="s">
        <v>23</v>
      </c>
      <c r="C2188" s="82"/>
      <c r="D2188" s="24"/>
      <c r="E2188" s="24"/>
      <c r="F2188" s="24"/>
      <c r="G2188" s="99"/>
      <c r="H2188" s="24"/>
      <c r="I2188" s="78" t="e">
        <f t="shared" si="791"/>
        <v>#DIV/0!</v>
      </c>
      <c r="J2188" s="78" t="e">
        <f t="shared" si="792"/>
        <v>#DIV/0!</v>
      </c>
      <c r="K2188" s="24">
        <f t="shared" si="781"/>
        <v>0</v>
      </c>
      <c r="L2188" s="24">
        <f t="shared" si="768"/>
        <v>0</v>
      </c>
      <c r="M2188" s="473"/>
    </row>
    <row r="2189" spans="1:13" s="72" customFormat="1" ht="94.5" customHeight="1" x14ac:dyDescent="0.25">
      <c r="A2189" s="614" t="s">
        <v>957</v>
      </c>
      <c r="B2189" s="195" t="s">
        <v>805</v>
      </c>
      <c r="C2189" s="82" t="s">
        <v>212</v>
      </c>
      <c r="D2189" s="50">
        <f>SUM(D2190:D2193)</f>
        <v>11.98</v>
      </c>
      <c r="E2189" s="50">
        <f>SUM(E2190:E2193)</f>
        <v>11.98</v>
      </c>
      <c r="F2189" s="50">
        <f>SUM(F2190:F2193)</f>
        <v>8.57</v>
      </c>
      <c r="G2189" s="104">
        <f t="shared" ref="G2189" si="794">F2189/E2189</f>
        <v>0.71499999999999997</v>
      </c>
      <c r="H2189" s="50">
        <f>SUM(H2190:H2193)</f>
        <v>8.57</v>
      </c>
      <c r="I2189" s="99">
        <f t="shared" si="783"/>
        <v>0.71499999999999997</v>
      </c>
      <c r="J2189" s="99">
        <f t="shared" si="786"/>
        <v>1</v>
      </c>
      <c r="K2189" s="50">
        <v>8.57</v>
      </c>
      <c r="L2189" s="24">
        <f t="shared" si="768"/>
        <v>3.41</v>
      </c>
      <c r="M2189" s="471" t="s">
        <v>1352</v>
      </c>
    </row>
    <row r="2190" spans="1:13" s="72" customFormat="1" ht="21" customHeight="1" x14ac:dyDescent="0.25">
      <c r="A2190" s="615"/>
      <c r="B2190" s="435" t="s">
        <v>22</v>
      </c>
      <c r="C2190" s="82"/>
      <c r="D2190" s="24"/>
      <c r="E2190" s="24"/>
      <c r="F2190" s="24"/>
      <c r="G2190" s="99"/>
      <c r="H2190" s="24"/>
      <c r="I2190" s="78" t="e">
        <f t="shared" si="783"/>
        <v>#DIV/0!</v>
      </c>
      <c r="J2190" s="78" t="e">
        <f t="shared" si="786"/>
        <v>#DIV/0!</v>
      </c>
      <c r="K2190" s="24">
        <f t="shared" si="781"/>
        <v>0</v>
      </c>
      <c r="L2190" s="24">
        <f t="shared" si="768"/>
        <v>0</v>
      </c>
      <c r="M2190" s="472"/>
    </row>
    <row r="2191" spans="1:13" s="72" customFormat="1" ht="21" customHeight="1" x14ac:dyDescent="0.25">
      <c r="A2191" s="615"/>
      <c r="B2191" s="435" t="s">
        <v>21</v>
      </c>
      <c r="C2191" s="82"/>
      <c r="D2191" s="24"/>
      <c r="E2191" s="24"/>
      <c r="F2191" s="24"/>
      <c r="G2191" s="99"/>
      <c r="H2191" s="24"/>
      <c r="I2191" s="78" t="e">
        <f t="shared" si="783"/>
        <v>#DIV/0!</v>
      </c>
      <c r="J2191" s="78" t="e">
        <f t="shared" si="786"/>
        <v>#DIV/0!</v>
      </c>
      <c r="K2191" s="24">
        <f t="shared" si="781"/>
        <v>0</v>
      </c>
      <c r="L2191" s="24">
        <f t="shared" si="768"/>
        <v>0</v>
      </c>
      <c r="M2191" s="472"/>
    </row>
    <row r="2192" spans="1:13" s="72" customFormat="1" ht="21" customHeight="1" x14ac:dyDescent="0.25">
      <c r="A2192" s="615"/>
      <c r="B2192" s="148" t="s">
        <v>145</v>
      </c>
      <c r="C2192" s="82"/>
      <c r="D2192" s="24">
        <v>11.98</v>
      </c>
      <c r="E2192" s="24">
        <v>11.98</v>
      </c>
      <c r="F2192" s="24">
        <v>8.57</v>
      </c>
      <c r="G2192" s="99">
        <f t="shared" ref="G2192" si="795">F2192/E2192</f>
        <v>0.71499999999999997</v>
      </c>
      <c r="H2192" s="24">
        <v>8.57</v>
      </c>
      <c r="I2192" s="99">
        <f t="shared" si="783"/>
        <v>0.71499999999999997</v>
      </c>
      <c r="J2192" s="99">
        <f t="shared" si="786"/>
        <v>1</v>
      </c>
      <c r="K2192" s="24">
        <v>8.57</v>
      </c>
      <c r="L2192" s="24">
        <f t="shared" si="768"/>
        <v>3.41</v>
      </c>
      <c r="M2192" s="472"/>
    </row>
    <row r="2193" spans="1:13" s="72" customFormat="1" ht="21" customHeight="1" x14ac:dyDescent="0.25">
      <c r="A2193" s="616"/>
      <c r="B2193" s="148" t="s">
        <v>23</v>
      </c>
      <c r="C2193" s="82"/>
      <c r="D2193" s="154"/>
      <c r="E2193" s="154"/>
      <c r="F2193" s="154"/>
      <c r="G2193" s="282"/>
      <c r="H2193" s="154"/>
      <c r="I2193" s="78" t="e">
        <f t="shared" si="783"/>
        <v>#DIV/0!</v>
      </c>
      <c r="J2193" s="78" t="e">
        <f t="shared" si="786"/>
        <v>#DIV/0!</v>
      </c>
      <c r="K2193" s="24">
        <f t="shared" si="781"/>
        <v>0</v>
      </c>
      <c r="L2193" s="24">
        <f t="shared" ref="L2193:L2256" si="796">E2193-H2193</f>
        <v>0</v>
      </c>
      <c r="M2193" s="473"/>
    </row>
    <row r="2194" spans="1:13" s="72" customFormat="1" ht="126.75" customHeight="1" x14ac:dyDescent="0.25">
      <c r="A2194" s="614" t="s">
        <v>958</v>
      </c>
      <c r="B2194" s="195" t="s">
        <v>806</v>
      </c>
      <c r="C2194" s="82" t="s">
        <v>212</v>
      </c>
      <c r="D2194" s="50">
        <f>SUM(D2195:D2198)</f>
        <v>22.4</v>
      </c>
      <c r="E2194" s="50">
        <f>SUM(E2195:E2198)</f>
        <v>22.4</v>
      </c>
      <c r="F2194" s="24">
        <f>SUM(F2195:F2198)</f>
        <v>6.08</v>
      </c>
      <c r="G2194" s="99">
        <f t="shared" ref="G2194" si="797">F2194/E2194</f>
        <v>0.27100000000000002</v>
      </c>
      <c r="H2194" s="24">
        <f>SUM(H2195:H2198)</f>
        <v>6.08</v>
      </c>
      <c r="I2194" s="99">
        <f t="shared" si="783"/>
        <v>0.27100000000000002</v>
      </c>
      <c r="J2194" s="99">
        <f t="shared" si="786"/>
        <v>1</v>
      </c>
      <c r="K2194" s="50">
        <v>6.08</v>
      </c>
      <c r="L2194" s="24">
        <f t="shared" si="796"/>
        <v>16.32</v>
      </c>
      <c r="M2194" s="471" t="s">
        <v>1353</v>
      </c>
    </row>
    <row r="2195" spans="1:13" s="72" customFormat="1" ht="21" customHeight="1" x14ac:dyDescent="0.25">
      <c r="A2195" s="615"/>
      <c r="B2195" s="435" t="s">
        <v>22</v>
      </c>
      <c r="C2195" s="82"/>
      <c r="D2195" s="24"/>
      <c r="E2195" s="24"/>
      <c r="F2195" s="24"/>
      <c r="G2195" s="99"/>
      <c r="H2195" s="24"/>
      <c r="I2195" s="78" t="e">
        <f t="shared" si="783"/>
        <v>#DIV/0!</v>
      </c>
      <c r="J2195" s="78" t="e">
        <f t="shared" si="786"/>
        <v>#DIV/0!</v>
      </c>
      <c r="K2195" s="24">
        <f t="shared" si="781"/>
        <v>0</v>
      </c>
      <c r="L2195" s="24">
        <f t="shared" si="796"/>
        <v>0</v>
      </c>
      <c r="M2195" s="472"/>
    </row>
    <row r="2196" spans="1:13" s="72" customFormat="1" ht="21" customHeight="1" x14ac:dyDescent="0.25">
      <c r="A2196" s="615"/>
      <c r="B2196" s="435" t="s">
        <v>21</v>
      </c>
      <c r="C2196" s="82"/>
      <c r="D2196" s="24"/>
      <c r="E2196" s="24"/>
      <c r="F2196" s="24"/>
      <c r="G2196" s="99"/>
      <c r="H2196" s="24"/>
      <c r="I2196" s="78" t="e">
        <f t="shared" si="783"/>
        <v>#DIV/0!</v>
      </c>
      <c r="J2196" s="78" t="e">
        <f t="shared" si="786"/>
        <v>#DIV/0!</v>
      </c>
      <c r="K2196" s="24">
        <f t="shared" si="781"/>
        <v>0</v>
      </c>
      <c r="L2196" s="24">
        <f t="shared" si="796"/>
        <v>0</v>
      </c>
      <c r="M2196" s="472"/>
    </row>
    <row r="2197" spans="1:13" s="72" customFormat="1" ht="21" customHeight="1" x14ac:dyDescent="0.25">
      <c r="A2197" s="615"/>
      <c r="B2197" s="148" t="s">
        <v>145</v>
      </c>
      <c r="C2197" s="82"/>
      <c r="D2197" s="24">
        <v>22.4</v>
      </c>
      <c r="E2197" s="24">
        <v>22.4</v>
      </c>
      <c r="F2197" s="24">
        <v>6.08</v>
      </c>
      <c r="G2197" s="99">
        <f t="shared" ref="G2197" si="798">F2197/E2197</f>
        <v>0.27100000000000002</v>
      </c>
      <c r="H2197" s="24">
        <v>6.08</v>
      </c>
      <c r="I2197" s="99">
        <f t="shared" si="783"/>
        <v>0.27100000000000002</v>
      </c>
      <c r="J2197" s="99">
        <f t="shared" si="786"/>
        <v>1</v>
      </c>
      <c r="K2197" s="24">
        <v>6.08</v>
      </c>
      <c r="L2197" s="24">
        <f t="shared" si="796"/>
        <v>16.32</v>
      </c>
      <c r="M2197" s="472"/>
    </row>
    <row r="2198" spans="1:13" s="72" customFormat="1" ht="21" customHeight="1" x14ac:dyDescent="0.25">
      <c r="A2198" s="616"/>
      <c r="B2198" s="148" t="s">
        <v>23</v>
      </c>
      <c r="C2198" s="82"/>
      <c r="D2198" s="154"/>
      <c r="E2198" s="154"/>
      <c r="F2198" s="154"/>
      <c r="G2198" s="282"/>
      <c r="H2198" s="154"/>
      <c r="I2198" s="78" t="e">
        <f t="shared" si="783"/>
        <v>#DIV/0!</v>
      </c>
      <c r="J2198" s="78" t="e">
        <f t="shared" si="786"/>
        <v>#DIV/0!</v>
      </c>
      <c r="K2198" s="24">
        <f t="shared" si="781"/>
        <v>0</v>
      </c>
      <c r="L2198" s="24">
        <f t="shared" si="796"/>
        <v>0</v>
      </c>
      <c r="M2198" s="473"/>
    </row>
    <row r="2199" spans="1:13" s="72" customFormat="1" ht="164.25" customHeight="1" x14ac:dyDescent="0.25">
      <c r="A2199" s="631" t="s">
        <v>959</v>
      </c>
      <c r="B2199" s="354" t="s">
        <v>807</v>
      </c>
      <c r="C2199" s="59" t="s">
        <v>212</v>
      </c>
      <c r="D2199" s="19">
        <f>SUM(D2200:D2203)</f>
        <v>6001.6</v>
      </c>
      <c r="E2199" s="19">
        <f>SUM(E2200:E2203)</f>
        <v>6001.6</v>
      </c>
      <c r="F2199" s="19">
        <f>SUM(F2200:F2203)</f>
        <v>5749.18</v>
      </c>
      <c r="G2199" s="93">
        <f t="shared" ref="G2199:G2203" si="799">F2199/E2199</f>
        <v>0.95799999999999996</v>
      </c>
      <c r="H2199" s="123">
        <f>SUM(H2200:H2203)</f>
        <v>5749.18</v>
      </c>
      <c r="I2199" s="60">
        <f t="shared" si="783"/>
        <v>0.95799999999999996</v>
      </c>
      <c r="J2199" s="93">
        <f t="shared" si="786"/>
        <v>1</v>
      </c>
      <c r="K2199" s="19">
        <f>SUM(K2200:K2203)</f>
        <v>5749.18</v>
      </c>
      <c r="L2199" s="24">
        <f t="shared" si="796"/>
        <v>252.42</v>
      </c>
      <c r="M2199" s="592" t="s">
        <v>1354</v>
      </c>
    </row>
    <row r="2200" spans="1:13" s="72" customFormat="1" ht="21" customHeight="1" x14ac:dyDescent="0.25">
      <c r="A2200" s="632"/>
      <c r="B2200" s="57" t="s">
        <v>22</v>
      </c>
      <c r="C2200" s="355"/>
      <c r="D2200" s="36"/>
      <c r="E2200" s="36"/>
      <c r="F2200" s="356"/>
      <c r="G2200" s="92" t="e">
        <f t="shared" si="799"/>
        <v>#DIV/0!</v>
      </c>
      <c r="H2200" s="21"/>
      <c r="I2200" s="64" t="e">
        <f t="shared" si="783"/>
        <v>#DIV/0!</v>
      </c>
      <c r="J2200" s="64" t="e">
        <f t="shared" si="786"/>
        <v>#DIV/0!</v>
      </c>
      <c r="K2200" s="36">
        <f t="shared" si="781"/>
        <v>0</v>
      </c>
      <c r="L2200" s="24">
        <f t="shared" si="796"/>
        <v>0</v>
      </c>
      <c r="M2200" s="593"/>
    </row>
    <row r="2201" spans="1:13" s="72" customFormat="1" ht="21" customHeight="1" x14ac:dyDescent="0.25">
      <c r="A2201" s="632"/>
      <c r="B2201" s="57" t="s">
        <v>21</v>
      </c>
      <c r="C2201" s="355"/>
      <c r="D2201" s="36"/>
      <c r="E2201" s="36"/>
      <c r="F2201" s="356"/>
      <c r="G2201" s="92" t="e">
        <f t="shared" si="799"/>
        <v>#DIV/0!</v>
      </c>
      <c r="H2201" s="21"/>
      <c r="I2201" s="64" t="e">
        <f t="shared" si="783"/>
        <v>#DIV/0!</v>
      </c>
      <c r="J2201" s="64" t="e">
        <f t="shared" si="786"/>
        <v>#DIV/0!</v>
      </c>
      <c r="K2201" s="36">
        <f t="shared" si="781"/>
        <v>0</v>
      </c>
      <c r="L2201" s="24">
        <f t="shared" si="796"/>
        <v>0</v>
      </c>
      <c r="M2201" s="593"/>
    </row>
    <row r="2202" spans="1:13" s="72" customFormat="1" ht="21" customHeight="1" x14ac:dyDescent="0.25">
      <c r="A2202" s="632"/>
      <c r="B2202" s="57" t="s">
        <v>41</v>
      </c>
      <c r="C2202" s="355"/>
      <c r="D2202" s="36">
        <v>6001.6</v>
      </c>
      <c r="E2202" s="36">
        <v>6001.6</v>
      </c>
      <c r="F2202" s="28">
        <v>5749.18</v>
      </c>
      <c r="G2202" s="94">
        <f t="shared" si="799"/>
        <v>0.95799999999999996</v>
      </c>
      <c r="H2202" s="28">
        <v>5749.18</v>
      </c>
      <c r="I2202" s="60">
        <f t="shared" si="783"/>
        <v>0.95799999999999996</v>
      </c>
      <c r="J2202" s="94">
        <f t="shared" si="786"/>
        <v>1</v>
      </c>
      <c r="K2202" s="36">
        <f>E2202-L2202</f>
        <v>5749.18</v>
      </c>
      <c r="L2202" s="24">
        <f t="shared" si="796"/>
        <v>252.42</v>
      </c>
      <c r="M2202" s="593"/>
    </row>
    <row r="2203" spans="1:13" s="72" customFormat="1" ht="21" customHeight="1" x14ac:dyDescent="0.25">
      <c r="A2203" s="633"/>
      <c r="B2203" s="357" t="s">
        <v>23</v>
      </c>
      <c r="C2203" s="355"/>
      <c r="D2203" s="356"/>
      <c r="E2203" s="356"/>
      <c r="F2203" s="356"/>
      <c r="G2203" s="92" t="e">
        <f t="shared" si="799"/>
        <v>#DIV/0!</v>
      </c>
      <c r="H2203" s="21"/>
      <c r="I2203" s="64" t="e">
        <f t="shared" si="783"/>
        <v>#DIV/0!</v>
      </c>
      <c r="J2203" s="64" t="e">
        <f t="shared" si="786"/>
        <v>#DIV/0!</v>
      </c>
      <c r="K2203" s="36">
        <f t="shared" si="781"/>
        <v>0</v>
      </c>
      <c r="L2203" s="24">
        <f t="shared" si="796"/>
        <v>0</v>
      </c>
      <c r="M2203" s="594"/>
    </row>
    <row r="2204" spans="1:13" s="72" customFormat="1" ht="108" customHeight="1" x14ac:dyDescent="0.25">
      <c r="A2204" s="614" t="s">
        <v>960</v>
      </c>
      <c r="B2204" s="358" t="s">
        <v>808</v>
      </c>
      <c r="C2204" s="59" t="s">
        <v>212</v>
      </c>
      <c r="D2204" s="359">
        <f>SUM(D2205:D2208)</f>
        <v>100</v>
      </c>
      <c r="E2204" s="359">
        <f>SUM(E2205:E2208)</f>
        <v>100</v>
      </c>
      <c r="F2204" s="359">
        <f>SUM(F2205:F2208)</f>
        <v>0</v>
      </c>
      <c r="G2204" s="216"/>
      <c r="H2204" s="360"/>
      <c r="I2204" s="60">
        <f t="shared" si="783"/>
        <v>0</v>
      </c>
      <c r="J2204" s="226"/>
      <c r="K2204" s="19">
        <f t="shared" si="781"/>
        <v>100</v>
      </c>
      <c r="L2204" s="24">
        <f t="shared" si="796"/>
        <v>100</v>
      </c>
      <c r="M2204" s="471" t="s">
        <v>1063</v>
      </c>
    </row>
    <row r="2205" spans="1:13" s="72" customFormat="1" ht="21" customHeight="1" x14ac:dyDescent="0.25">
      <c r="A2205" s="615"/>
      <c r="B2205" s="296" t="s">
        <v>22</v>
      </c>
      <c r="C2205" s="198"/>
      <c r="D2205" s="132"/>
      <c r="E2205" s="132"/>
      <c r="F2205" s="132"/>
      <c r="G2205" s="97"/>
      <c r="H2205" s="33"/>
      <c r="I2205" s="78" t="e">
        <f t="shared" si="783"/>
        <v>#DIV/0!</v>
      </c>
      <c r="J2205" s="78"/>
      <c r="K2205" s="24">
        <f t="shared" si="781"/>
        <v>0</v>
      </c>
      <c r="L2205" s="24">
        <f t="shared" si="796"/>
        <v>0</v>
      </c>
      <c r="M2205" s="472"/>
    </row>
    <row r="2206" spans="1:13" s="72" customFormat="1" ht="21" customHeight="1" x14ac:dyDescent="0.25">
      <c r="A2206" s="615"/>
      <c r="B2206" s="296" t="s">
        <v>21</v>
      </c>
      <c r="C2206" s="198"/>
      <c r="D2206" s="132"/>
      <c r="E2206" s="132"/>
      <c r="F2206" s="132"/>
      <c r="G2206" s="97"/>
      <c r="H2206" s="33"/>
      <c r="I2206" s="78" t="e">
        <f t="shared" si="783"/>
        <v>#DIV/0!</v>
      </c>
      <c r="J2206" s="78"/>
      <c r="K2206" s="24">
        <f t="shared" si="781"/>
        <v>0</v>
      </c>
      <c r="L2206" s="24">
        <f t="shared" si="796"/>
        <v>0</v>
      </c>
      <c r="M2206" s="472"/>
    </row>
    <row r="2207" spans="1:13" s="72" customFormat="1" ht="21" customHeight="1" x14ac:dyDescent="0.25">
      <c r="A2207" s="615"/>
      <c r="B2207" s="296" t="s">
        <v>41</v>
      </c>
      <c r="C2207" s="198"/>
      <c r="D2207" s="132">
        <v>100</v>
      </c>
      <c r="E2207" s="132">
        <v>100</v>
      </c>
      <c r="F2207" s="132"/>
      <c r="G2207" s="97"/>
      <c r="H2207" s="33"/>
      <c r="I2207" s="99">
        <f t="shared" si="783"/>
        <v>0</v>
      </c>
      <c r="J2207" s="78"/>
      <c r="K2207" s="24">
        <f t="shared" si="781"/>
        <v>100</v>
      </c>
      <c r="L2207" s="24">
        <f t="shared" si="796"/>
        <v>100</v>
      </c>
      <c r="M2207" s="472"/>
    </row>
    <row r="2208" spans="1:13" s="72" customFormat="1" x14ac:dyDescent="0.25">
      <c r="A2208" s="616"/>
      <c r="B2208" s="169" t="s">
        <v>23</v>
      </c>
      <c r="C2208" s="198"/>
      <c r="D2208" s="132"/>
      <c r="E2208" s="132"/>
      <c r="F2208" s="132"/>
      <c r="G2208" s="97"/>
      <c r="H2208" s="33"/>
      <c r="I2208" s="78" t="e">
        <f t="shared" si="783"/>
        <v>#DIV/0!</v>
      </c>
      <c r="J2208" s="78"/>
      <c r="K2208" s="24">
        <f t="shared" si="781"/>
        <v>0</v>
      </c>
      <c r="L2208" s="24">
        <f t="shared" si="796"/>
        <v>0</v>
      </c>
      <c r="M2208" s="473"/>
    </row>
    <row r="2209" spans="1:13" s="72" customFormat="1" ht="75" x14ac:dyDescent="0.25">
      <c r="A2209" s="614" t="s">
        <v>961</v>
      </c>
      <c r="B2209" s="195" t="s">
        <v>856</v>
      </c>
      <c r="C2209" s="82" t="s">
        <v>212</v>
      </c>
      <c r="D2209" s="274">
        <f>SUM(D2210:D2213)</f>
        <v>155687.88</v>
      </c>
      <c r="E2209" s="274">
        <f t="shared" ref="E2209:F2209" si="800">SUM(E2210:E2213)</f>
        <v>155687.88</v>
      </c>
      <c r="F2209" s="132">
        <f t="shared" si="800"/>
        <v>144617.73000000001</v>
      </c>
      <c r="G2209" s="197">
        <f t="shared" ref="G2209:G2219" si="801">F2209/E2209</f>
        <v>0.92900000000000005</v>
      </c>
      <c r="H2209" s="274">
        <f>SUM(H2210:H2213)</f>
        <v>144617.73000000001</v>
      </c>
      <c r="I2209" s="99">
        <f t="shared" si="783"/>
        <v>0.92900000000000005</v>
      </c>
      <c r="J2209" s="294">
        <f t="shared" ref="J2209:J2219" si="802">H2209/F2209</f>
        <v>1</v>
      </c>
      <c r="K2209" s="24">
        <v>144617.73000000001</v>
      </c>
      <c r="L2209" s="24">
        <f t="shared" si="796"/>
        <v>11070.15</v>
      </c>
      <c r="M2209" s="597" t="s">
        <v>1355</v>
      </c>
    </row>
    <row r="2210" spans="1:13" s="72" customFormat="1" ht="24" customHeight="1" x14ac:dyDescent="0.25">
      <c r="A2210" s="615"/>
      <c r="B2210" s="435" t="s">
        <v>22</v>
      </c>
      <c r="C2210" s="198"/>
      <c r="D2210" s="132"/>
      <c r="E2210" s="132"/>
      <c r="F2210" s="132"/>
      <c r="G2210" s="291"/>
      <c r="H2210" s="132"/>
      <c r="I2210" s="78" t="e">
        <f t="shared" si="783"/>
        <v>#DIV/0!</v>
      </c>
      <c r="J2210" s="197"/>
      <c r="K2210" s="24">
        <f t="shared" si="781"/>
        <v>0</v>
      </c>
      <c r="L2210" s="24">
        <f t="shared" si="796"/>
        <v>0</v>
      </c>
      <c r="M2210" s="598"/>
    </row>
    <row r="2211" spans="1:13" s="72" customFormat="1" ht="21" customHeight="1" x14ac:dyDescent="0.25">
      <c r="A2211" s="615"/>
      <c r="B2211" s="435" t="s">
        <v>21</v>
      </c>
      <c r="C2211" s="198"/>
      <c r="D2211" s="132"/>
      <c r="E2211" s="132"/>
      <c r="F2211" s="132"/>
      <c r="G2211" s="291"/>
      <c r="H2211" s="132"/>
      <c r="I2211" s="78" t="e">
        <f t="shared" si="783"/>
        <v>#DIV/0!</v>
      </c>
      <c r="J2211" s="197"/>
      <c r="K2211" s="24">
        <f t="shared" si="781"/>
        <v>0</v>
      </c>
      <c r="L2211" s="24">
        <f t="shared" si="796"/>
        <v>0</v>
      </c>
      <c r="M2211" s="598"/>
    </row>
    <row r="2212" spans="1:13" s="72" customFormat="1" ht="21" customHeight="1" x14ac:dyDescent="0.25">
      <c r="A2212" s="615"/>
      <c r="B2212" s="169" t="s">
        <v>145</v>
      </c>
      <c r="C2212" s="198"/>
      <c r="D2212" s="132">
        <v>155687.88</v>
      </c>
      <c r="E2212" s="132">
        <v>155687.88</v>
      </c>
      <c r="F2212" s="24">
        <v>144617.73000000001</v>
      </c>
      <c r="G2212" s="197">
        <f t="shared" si="801"/>
        <v>0.92900000000000005</v>
      </c>
      <c r="H2212" s="24">
        <v>144617.73000000001</v>
      </c>
      <c r="I2212" s="99">
        <f t="shared" si="783"/>
        <v>0.92900000000000005</v>
      </c>
      <c r="J2212" s="197">
        <f t="shared" si="802"/>
        <v>1</v>
      </c>
      <c r="K2212" s="24">
        <v>144617.73000000001</v>
      </c>
      <c r="L2212" s="24">
        <f t="shared" si="796"/>
        <v>11070.15</v>
      </c>
      <c r="M2212" s="598"/>
    </row>
    <row r="2213" spans="1:13" s="72" customFormat="1" x14ac:dyDescent="0.25">
      <c r="A2213" s="616"/>
      <c r="B2213" s="169" t="s">
        <v>23</v>
      </c>
      <c r="C2213" s="169"/>
      <c r="D2213" s="132"/>
      <c r="E2213" s="132"/>
      <c r="F2213" s="132"/>
      <c r="G2213" s="97" t="e">
        <f t="shared" si="801"/>
        <v>#DIV/0!</v>
      </c>
      <c r="H2213" s="132"/>
      <c r="I2213" s="78" t="e">
        <f t="shared" si="783"/>
        <v>#DIV/0!</v>
      </c>
      <c r="J2213" s="78" t="e">
        <f t="shared" si="802"/>
        <v>#DIV/0!</v>
      </c>
      <c r="K2213" s="24">
        <f t="shared" si="781"/>
        <v>0</v>
      </c>
      <c r="L2213" s="24">
        <f t="shared" si="796"/>
        <v>0</v>
      </c>
      <c r="M2213" s="599"/>
    </row>
    <row r="2214" spans="1:13" s="72" customFormat="1" ht="75" x14ac:dyDescent="0.25">
      <c r="A2214" s="614" t="s">
        <v>962</v>
      </c>
      <c r="B2214" s="297" t="s">
        <v>1356</v>
      </c>
      <c r="C2214" s="297" t="s">
        <v>212</v>
      </c>
      <c r="D2214" s="274">
        <f>SUM(D2215:D2218)</f>
        <v>8464.7999999999993</v>
      </c>
      <c r="E2214" s="274">
        <f>SUM(E2215:E2218)</f>
        <v>8464.7999999999993</v>
      </c>
      <c r="F2214" s="274">
        <f>SUM(F2215:F2218)</f>
        <v>4928.46</v>
      </c>
      <c r="G2214" s="104">
        <f t="shared" si="801"/>
        <v>0.58199999999999996</v>
      </c>
      <c r="H2214" s="50">
        <f>SUM(H2215:H2218)</f>
        <v>4928.46</v>
      </c>
      <c r="I2214" s="99">
        <f t="shared" si="783"/>
        <v>0.58199999999999996</v>
      </c>
      <c r="J2214" s="99">
        <f t="shared" si="802"/>
        <v>1</v>
      </c>
      <c r="K2214" s="50">
        <f>SUM(K2215:K2218)</f>
        <v>4928.46</v>
      </c>
      <c r="L2214" s="24">
        <f t="shared" si="796"/>
        <v>3536.34</v>
      </c>
      <c r="M2214" s="471" t="s">
        <v>1357</v>
      </c>
    </row>
    <row r="2215" spans="1:13" s="72" customFormat="1" ht="18.75" customHeight="1" x14ac:dyDescent="0.25">
      <c r="A2215" s="615"/>
      <c r="B2215" s="169" t="s">
        <v>22</v>
      </c>
      <c r="C2215" s="169"/>
      <c r="D2215" s="132"/>
      <c r="E2215" s="132"/>
      <c r="F2215" s="132"/>
      <c r="G2215" s="78" t="e">
        <f t="shared" si="801"/>
        <v>#DIV/0!</v>
      </c>
      <c r="H2215" s="132"/>
      <c r="I2215" s="78" t="e">
        <f t="shared" si="783"/>
        <v>#DIV/0!</v>
      </c>
      <c r="J2215" s="78" t="e">
        <f t="shared" si="802"/>
        <v>#DIV/0!</v>
      </c>
      <c r="K2215" s="24"/>
      <c r="L2215" s="24">
        <f t="shared" si="796"/>
        <v>0</v>
      </c>
      <c r="M2215" s="472"/>
    </row>
    <row r="2216" spans="1:13" s="72" customFormat="1" x14ac:dyDescent="0.25">
      <c r="A2216" s="615"/>
      <c r="B2216" s="169" t="s">
        <v>21</v>
      </c>
      <c r="C2216" s="169"/>
      <c r="D2216" s="132"/>
      <c r="E2216" s="132"/>
      <c r="F2216" s="132"/>
      <c r="G2216" s="78" t="e">
        <f t="shared" si="801"/>
        <v>#DIV/0!</v>
      </c>
      <c r="H2216" s="132"/>
      <c r="I2216" s="78" t="e">
        <f t="shared" si="783"/>
        <v>#DIV/0!</v>
      </c>
      <c r="J2216" s="78" t="e">
        <f t="shared" si="802"/>
        <v>#DIV/0!</v>
      </c>
      <c r="K2216" s="24"/>
      <c r="L2216" s="24">
        <f t="shared" si="796"/>
        <v>0</v>
      </c>
      <c r="M2216" s="472"/>
    </row>
    <row r="2217" spans="1:13" s="72" customFormat="1" x14ac:dyDescent="0.25">
      <c r="A2217" s="615"/>
      <c r="B2217" s="169" t="s">
        <v>41</v>
      </c>
      <c r="C2217" s="169"/>
      <c r="D2217" s="132">
        <f>8464800/1000</f>
        <v>8464.7999999999993</v>
      </c>
      <c r="E2217" s="132">
        <f>8464800/1000</f>
        <v>8464.7999999999993</v>
      </c>
      <c r="F2217" s="132">
        <v>4928.46</v>
      </c>
      <c r="G2217" s="99">
        <f t="shared" si="801"/>
        <v>0.58199999999999996</v>
      </c>
      <c r="H2217" s="132">
        <v>4928.46</v>
      </c>
      <c r="I2217" s="99">
        <f t="shared" si="783"/>
        <v>0.58199999999999996</v>
      </c>
      <c r="J2217" s="99">
        <f t="shared" si="802"/>
        <v>1</v>
      </c>
      <c r="K2217" s="24">
        <v>4928.46</v>
      </c>
      <c r="L2217" s="24">
        <f t="shared" si="796"/>
        <v>3536.34</v>
      </c>
      <c r="M2217" s="472"/>
    </row>
    <row r="2218" spans="1:13" s="72" customFormat="1" x14ac:dyDescent="0.25">
      <c r="A2218" s="616"/>
      <c r="B2218" s="169" t="s">
        <v>23</v>
      </c>
      <c r="C2218" s="169"/>
      <c r="D2218" s="132"/>
      <c r="E2218" s="132"/>
      <c r="F2218" s="132"/>
      <c r="G2218" s="78" t="e">
        <f t="shared" si="801"/>
        <v>#DIV/0!</v>
      </c>
      <c r="H2218" s="132"/>
      <c r="I2218" s="78" t="e">
        <f t="shared" si="783"/>
        <v>#DIV/0!</v>
      </c>
      <c r="J2218" s="78" t="e">
        <f t="shared" si="802"/>
        <v>#DIV/0!</v>
      </c>
      <c r="K2218" s="24"/>
      <c r="L2218" s="24">
        <f t="shared" si="796"/>
        <v>0</v>
      </c>
      <c r="M2218" s="473"/>
    </row>
    <row r="2219" spans="1:13" s="72" customFormat="1" ht="93.75" x14ac:dyDescent="0.25">
      <c r="A2219" s="614" t="s">
        <v>1358</v>
      </c>
      <c r="B2219" s="169" t="s">
        <v>1359</v>
      </c>
      <c r="C2219" s="169" t="s">
        <v>212</v>
      </c>
      <c r="D2219" s="24">
        <f>SUM(D2220:D2223)</f>
        <v>601.79</v>
      </c>
      <c r="E2219" s="24">
        <f>SUM(E2220:E2223)</f>
        <v>601.79</v>
      </c>
      <c r="F2219" s="24">
        <f>SUM(F2220:F2223)</f>
        <v>521.91</v>
      </c>
      <c r="G2219" s="99">
        <f t="shared" si="801"/>
        <v>0.86699999999999999</v>
      </c>
      <c r="H2219" s="24">
        <f>SUM(H2220:H2223)</f>
        <v>521.91</v>
      </c>
      <c r="I2219" s="99">
        <f t="shared" si="783"/>
        <v>0.86699999999999999</v>
      </c>
      <c r="J2219" s="99">
        <f t="shared" si="802"/>
        <v>1</v>
      </c>
      <c r="K2219" s="24">
        <f>SUM(K2220:K2223)</f>
        <v>521.91</v>
      </c>
      <c r="L2219" s="24">
        <f t="shared" si="796"/>
        <v>79.88</v>
      </c>
      <c r="M2219" s="471" t="s">
        <v>1360</v>
      </c>
    </row>
    <row r="2220" spans="1:13" s="72" customFormat="1" x14ac:dyDescent="0.25">
      <c r="A2220" s="615"/>
      <c r="B2220" s="169" t="s">
        <v>22</v>
      </c>
      <c r="C2220" s="169"/>
      <c r="D2220" s="132"/>
      <c r="E2220" s="132"/>
      <c r="F2220" s="132"/>
      <c r="G2220" s="78"/>
      <c r="H2220" s="132"/>
      <c r="I2220" s="78"/>
      <c r="J2220" s="78"/>
      <c r="K2220" s="24"/>
      <c r="L2220" s="24">
        <f t="shared" si="796"/>
        <v>0</v>
      </c>
      <c r="M2220" s="472"/>
    </row>
    <row r="2221" spans="1:13" s="72" customFormat="1" x14ac:dyDescent="0.25">
      <c r="A2221" s="615"/>
      <c r="B2221" s="169" t="s">
        <v>21</v>
      </c>
      <c r="C2221" s="169"/>
      <c r="D2221" s="132"/>
      <c r="E2221" s="132"/>
      <c r="F2221" s="132"/>
      <c r="G2221" s="78"/>
      <c r="H2221" s="132"/>
      <c r="I2221" s="78"/>
      <c r="J2221" s="78"/>
      <c r="K2221" s="24"/>
      <c r="L2221" s="24">
        <f t="shared" si="796"/>
        <v>0</v>
      </c>
      <c r="M2221" s="472"/>
    </row>
    <row r="2222" spans="1:13" s="72" customFormat="1" x14ac:dyDescent="0.25">
      <c r="A2222" s="615"/>
      <c r="B2222" s="169" t="s">
        <v>41</v>
      </c>
      <c r="C2222" s="169"/>
      <c r="D2222" s="132">
        <v>601.79</v>
      </c>
      <c r="E2222" s="132">
        <v>601.79</v>
      </c>
      <c r="F2222" s="132">
        <v>521.91</v>
      </c>
      <c r="G2222" s="99">
        <f t="shared" ref="G2222" si="803">F2222/E2222</f>
        <v>0.86699999999999999</v>
      </c>
      <c r="H2222" s="132">
        <v>521.91</v>
      </c>
      <c r="I2222" s="99">
        <f t="shared" ref="I2222" si="804">H2222/E2222</f>
        <v>0.86699999999999999</v>
      </c>
      <c r="J2222" s="99">
        <f t="shared" ref="J2222" si="805">H2222/F2222</f>
        <v>1</v>
      </c>
      <c r="K2222" s="24">
        <v>521.91</v>
      </c>
      <c r="L2222" s="24">
        <f t="shared" si="796"/>
        <v>79.88</v>
      </c>
      <c r="M2222" s="472"/>
    </row>
    <row r="2223" spans="1:13" s="72" customFormat="1" x14ac:dyDescent="0.25">
      <c r="A2223" s="615"/>
      <c r="B2223" s="169" t="s">
        <v>23</v>
      </c>
      <c r="C2223" s="169"/>
      <c r="D2223" s="132"/>
      <c r="E2223" s="132"/>
      <c r="F2223" s="132"/>
      <c r="G2223" s="78"/>
      <c r="H2223" s="132"/>
      <c r="I2223" s="78"/>
      <c r="J2223" s="78"/>
      <c r="K2223" s="24"/>
      <c r="L2223" s="24">
        <f t="shared" si="796"/>
        <v>0</v>
      </c>
      <c r="M2223" s="472"/>
    </row>
    <row r="2224" spans="1:13" s="72" customFormat="1" hidden="1" x14ac:dyDescent="0.25">
      <c r="A2224" s="616"/>
      <c r="B2224" s="169"/>
      <c r="C2224" s="169"/>
      <c r="D2224" s="132"/>
      <c r="E2224" s="132"/>
      <c r="F2224" s="132"/>
      <c r="G2224" s="78"/>
      <c r="H2224" s="132"/>
      <c r="I2224" s="78"/>
      <c r="J2224" s="78"/>
      <c r="K2224" s="24"/>
      <c r="L2224" s="24">
        <f t="shared" si="796"/>
        <v>0</v>
      </c>
      <c r="M2224" s="473"/>
    </row>
    <row r="2225" spans="1:13" s="46" customFormat="1" ht="72.75" customHeight="1" outlineLevel="1" x14ac:dyDescent="0.25">
      <c r="A2225" s="705" t="s">
        <v>220</v>
      </c>
      <c r="B2225" s="438" t="s">
        <v>772</v>
      </c>
      <c r="C2225" s="439" t="s">
        <v>139</v>
      </c>
      <c r="D2225" s="440">
        <f>SUM(D2226:D2229)</f>
        <v>548334.25</v>
      </c>
      <c r="E2225" s="440">
        <f>SUM(E2226:E2229)</f>
        <v>664889.15</v>
      </c>
      <c r="F2225" s="441">
        <f>F2230+F2240</f>
        <v>543182.48</v>
      </c>
      <c r="G2225" s="442">
        <f t="shared" ref="G2225:G2269" si="806">F2225/E2225</f>
        <v>0.81699999999999995</v>
      </c>
      <c r="H2225" s="443">
        <f>H2226+H2227</f>
        <v>510177.68</v>
      </c>
      <c r="I2225" s="442">
        <f t="shared" ref="I2225:I2269" si="807">H2225/E2225</f>
        <v>0.76700000000000002</v>
      </c>
      <c r="J2225" s="442">
        <f t="shared" ref="J2225:J2269" si="808">H2225/F2225</f>
        <v>0.93899999999999995</v>
      </c>
      <c r="K2225" s="440">
        <f>SUM(K2226:K2227)</f>
        <v>593997.05000000005</v>
      </c>
      <c r="L2225" s="24">
        <f t="shared" si="796"/>
        <v>154711.47</v>
      </c>
      <c r="M2225" s="605" t="s">
        <v>1319</v>
      </c>
    </row>
    <row r="2226" spans="1:13" s="46" customFormat="1" outlineLevel="2" x14ac:dyDescent="0.25">
      <c r="A2226" s="705"/>
      <c r="B2226" s="444" t="s">
        <v>22</v>
      </c>
      <c r="C2226" s="445"/>
      <c r="D2226" s="446">
        <f>D2231+D2241</f>
        <v>2358</v>
      </c>
      <c r="E2226" s="446">
        <f>E2231+E2241</f>
        <v>2358</v>
      </c>
      <c r="F2226" s="446">
        <f>F2245</f>
        <v>2358</v>
      </c>
      <c r="G2226" s="447">
        <f t="shared" si="806"/>
        <v>1</v>
      </c>
      <c r="H2226" s="448">
        <f>H2231+H2241</f>
        <v>2358</v>
      </c>
      <c r="I2226" s="447">
        <f t="shared" si="807"/>
        <v>1</v>
      </c>
      <c r="J2226" s="447">
        <f t="shared" si="808"/>
        <v>1</v>
      </c>
      <c r="K2226" s="449">
        <f t="shared" ref="K2226:K2269" si="809">E2226</f>
        <v>2358</v>
      </c>
      <c r="L2226" s="24">
        <f t="shared" si="796"/>
        <v>0</v>
      </c>
      <c r="M2226" s="606"/>
    </row>
    <row r="2227" spans="1:13" s="46" customFormat="1" outlineLevel="2" x14ac:dyDescent="0.25">
      <c r="A2227" s="705"/>
      <c r="B2227" s="444" t="s">
        <v>140</v>
      </c>
      <c r="C2227" s="445"/>
      <c r="D2227" s="446">
        <f>D2232+D2242</f>
        <v>545976.25</v>
      </c>
      <c r="E2227" s="446">
        <f>E2232+E2242</f>
        <v>662531.15</v>
      </c>
      <c r="F2227" s="446">
        <f>F2232+F2242</f>
        <v>540824.48</v>
      </c>
      <c r="G2227" s="447">
        <f t="shared" si="806"/>
        <v>0.81599999999999995</v>
      </c>
      <c r="H2227" s="448">
        <f>H2232+H2242</f>
        <v>507819.68</v>
      </c>
      <c r="I2227" s="447">
        <f t="shared" si="807"/>
        <v>0.76600000000000001</v>
      </c>
      <c r="J2227" s="447">
        <f t="shared" si="808"/>
        <v>0.93899999999999995</v>
      </c>
      <c r="K2227" s="449">
        <f>K2232+K2242</f>
        <v>591639.05000000005</v>
      </c>
      <c r="L2227" s="24">
        <f t="shared" si="796"/>
        <v>154711.47</v>
      </c>
      <c r="M2227" s="606"/>
    </row>
    <row r="2228" spans="1:13" s="46" customFormat="1" outlineLevel="2" x14ac:dyDescent="0.25">
      <c r="A2228" s="705"/>
      <c r="B2228" s="444" t="s">
        <v>41</v>
      </c>
      <c r="C2228" s="445"/>
      <c r="D2228" s="446"/>
      <c r="E2228" s="446"/>
      <c r="F2228" s="446"/>
      <c r="G2228" s="450" t="e">
        <f t="shared" si="806"/>
        <v>#DIV/0!</v>
      </c>
      <c r="H2228" s="448"/>
      <c r="I2228" s="451" t="e">
        <f t="shared" si="807"/>
        <v>#DIV/0!</v>
      </c>
      <c r="J2228" s="452" t="e">
        <f t="shared" si="808"/>
        <v>#DIV/0!</v>
      </c>
      <c r="K2228" s="449">
        <f t="shared" si="809"/>
        <v>0</v>
      </c>
      <c r="L2228" s="24">
        <f t="shared" si="796"/>
        <v>0</v>
      </c>
      <c r="M2228" s="606"/>
    </row>
    <row r="2229" spans="1:13" s="46" customFormat="1" outlineLevel="2" x14ac:dyDescent="0.25">
      <c r="A2229" s="705"/>
      <c r="B2229" s="444" t="s">
        <v>16</v>
      </c>
      <c r="C2229" s="445"/>
      <c r="D2229" s="446"/>
      <c r="E2229" s="446"/>
      <c r="F2229" s="446"/>
      <c r="G2229" s="450" t="e">
        <f t="shared" si="806"/>
        <v>#DIV/0!</v>
      </c>
      <c r="H2229" s="448"/>
      <c r="I2229" s="451" t="e">
        <f t="shared" si="807"/>
        <v>#DIV/0!</v>
      </c>
      <c r="J2229" s="452" t="e">
        <f t="shared" si="808"/>
        <v>#DIV/0!</v>
      </c>
      <c r="K2229" s="449">
        <f t="shared" si="809"/>
        <v>0</v>
      </c>
      <c r="L2229" s="24">
        <f t="shared" si="796"/>
        <v>0</v>
      </c>
      <c r="M2229" s="606"/>
    </row>
    <row r="2230" spans="1:13" s="46" customFormat="1" ht="58.5" outlineLevel="2" x14ac:dyDescent="0.25">
      <c r="A2230" s="641" t="s">
        <v>533</v>
      </c>
      <c r="B2230" s="83" t="s">
        <v>141</v>
      </c>
      <c r="C2230" s="83" t="s">
        <v>142</v>
      </c>
      <c r="D2230" s="84">
        <f>SUM(D2231:D2234)</f>
        <v>84856.35</v>
      </c>
      <c r="E2230" s="84">
        <f t="shared" ref="E2230:F2230" si="810">SUM(E2231:E2234)</f>
        <v>84856.35</v>
      </c>
      <c r="F2230" s="84">
        <f t="shared" si="810"/>
        <v>54634.25</v>
      </c>
      <c r="G2230" s="91">
        <f t="shared" si="806"/>
        <v>0.64400000000000002</v>
      </c>
      <c r="H2230" s="85">
        <f>SUM(H2231:H2234)</f>
        <v>48009.84</v>
      </c>
      <c r="I2230" s="95">
        <f t="shared" si="807"/>
        <v>0.56599999999999995</v>
      </c>
      <c r="J2230" s="91">
        <f t="shared" si="808"/>
        <v>0.879</v>
      </c>
      <c r="K2230" s="55">
        <f t="shared" si="809"/>
        <v>84856.35</v>
      </c>
      <c r="L2230" s="24">
        <f t="shared" si="796"/>
        <v>36846.51</v>
      </c>
      <c r="M2230" s="584"/>
    </row>
    <row r="2231" spans="1:13" s="46" customFormat="1" ht="18.75" customHeight="1" outlineLevel="2" x14ac:dyDescent="0.25">
      <c r="A2231" s="641"/>
      <c r="B2231" s="170" t="s">
        <v>22</v>
      </c>
      <c r="C2231" s="427"/>
      <c r="D2231" s="79"/>
      <c r="E2231" s="79"/>
      <c r="F2231" s="79">
        <f>F2236</f>
        <v>0</v>
      </c>
      <c r="G2231" s="106" t="e">
        <f t="shared" si="806"/>
        <v>#DIV/0!</v>
      </c>
      <c r="H2231" s="80">
        <f>H2236</f>
        <v>0</v>
      </c>
      <c r="I2231" s="78" t="e">
        <f t="shared" si="807"/>
        <v>#DIV/0!</v>
      </c>
      <c r="J2231" s="109" t="e">
        <f t="shared" si="808"/>
        <v>#DIV/0!</v>
      </c>
      <c r="K2231" s="24">
        <f t="shared" si="809"/>
        <v>0</v>
      </c>
      <c r="L2231" s="24">
        <f t="shared" si="796"/>
        <v>0</v>
      </c>
      <c r="M2231" s="584"/>
    </row>
    <row r="2232" spans="1:13" s="46" customFormat="1" ht="18.75" customHeight="1" outlineLevel="2" x14ac:dyDescent="0.25">
      <c r="A2232" s="641"/>
      <c r="B2232" s="170" t="s">
        <v>140</v>
      </c>
      <c r="C2232" s="427"/>
      <c r="D2232" s="79">
        <f>D2237</f>
        <v>84856.35</v>
      </c>
      <c r="E2232" s="79">
        <f>E2237</f>
        <v>84856.35</v>
      </c>
      <c r="F2232" s="79">
        <f>F2237</f>
        <v>54634.25</v>
      </c>
      <c r="G2232" s="60">
        <f t="shared" si="806"/>
        <v>0.64400000000000002</v>
      </c>
      <c r="H2232" s="80">
        <f t="shared" ref="H2232:H2234" si="811">H2237</f>
        <v>48009.84</v>
      </c>
      <c r="I2232" s="99">
        <f t="shared" si="807"/>
        <v>0.56599999999999995</v>
      </c>
      <c r="J2232" s="60">
        <f t="shared" si="808"/>
        <v>0.879</v>
      </c>
      <c r="K2232" s="24">
        <f>K2237</f>
        <v>84856.35</v>
      </c>
      <c r="L2232" s="24">
        <f t="shared" si="796"/>
        <v>36846.51</v>
      </c>
      <c r="M2232" s="584"/>
    </row>
    <row r="2233" spans="1:13" s="46" customFormat="1" ht="18.75" customHeight="1" outlineLevel="2" x14ac:dyDescent="0.25">
      <c r="A2233" s="641"/>
      <c r="B2233" s="170" t="s">
        <v>145</v>
      </c>
      <c r="C2233" s="427"/>
      <c r="D2233" s="79"/>
      <c r="E2233" s="79"/>
      <c r="F2233" s="79">
        <f t="shared" ref="F2233:F2234" si="812">F2238</f>
        <v>0</v>
      </c>
      <c r="G2233" s="106" t="e">
        <f t="shared" si="806"/>
        <v>#DIV/0!</v>
      </c>
      <c r="H2233" s="80">
        <f t="shared" si="811"/>
        <v>0</v>
      </c>
      <c r="I2233" s="78" t="e">
        <f t="shared" si="807"/>
        <v>#DIV/0!</v>
      </c>
      <c r="J2233" s="109" t="e">
        <f t="shared" si="808"/>
        <v>#DIV/0!</v>
      </c>
      <c r="K2233" s="24">
        <f t="shared" si="809"/>
        <v>0</v>
      </c>
      <c r="L2233" s="24">
        <f t="shared" si="796"/>
        <v>0</v>
      </c>
      <c r="M2233" s="584"/>
    </row>
    <row r="2234" spans="1:13" s="46" customFormat="1" ht="18.75" customHeight="1" outlineLevel="2" x14ac:dyDescent="0.25">
      <c r="A2234" s="641"/>
      <c r="B2234" s="170" t="s">
        <v>16</v>
      </c>
      <c r="C2234" s="427"/>
      <c r="D2234" s="79"/>
      <c r="E2234" s="79"/>
      <c r="F2234" s="79">
        <f t="shared" si="812"/>
        <v>0</v>
      </c>
      <c r="G2234" s="106" t="e">
        <f t="shared" si="806"/>
        <v>#DIV/0!</v>
      </c>
      <c r="H2234" s="80">
        <f t="shared" si="811"/>
        <v>0</v>
      </c>
      <c r="I2234" s="78" t="e">
        <f t="shared" si="807"/>
        <v>#DIV/0!</v>
      </c>
      <c r="J2234" s="109" t="e">
        <f t="shared" si="808"/>
        <v>#DIV/0!</v>
      </c>
      <c r="K2234" s="24">
        <f t="shared" si="809"/>
        <v>0</v>
      </c>
      <c r="L2234" s="24">
        <f t="shared" si="796"/>
        <v>0</v>
      </c>
      <c r="M2234" s="584"/>
    </row>
    <row r="2235" spans="1:13" s="46" customFormat="1" ht="156" customHeight="1" outlineLevel="1" x14ac:dyDescent="0.25">
      <c r="A2235" s="707" t="s">
        <v>801</v>
      </c>
      <c r="B2235" s="73" t="s">
        <v>913</v>
      </c>
      <c r="C2235" s="82" t="s">
        <v>212</v>
      </c>
      <c r="D2235" s="86">
        <f>SUM(D2236:D2239)</f>
        <v>84856.35</v>
      </c>
      <c r="E2235" s="86">
        <f t="shared" ref="E2235:F2235" si="813">SUM(E2236:E2239)</f>
        <v>84856.35</v>
      </c>
      <c r="F2235" s="86">
        <f t="shared" si="813"/>
        <v>54634.25</v>
      </c>
      <c r="G2235" s="90">
        <f t="shared" si="806"/>
        <v>0.64400000000000002</v>
      </c>
      <c r="H2235" s="87">
        <f>SUM(H2236:H2239)</f>
        <v>48009.84</v>
      </c>
      <c r="I2235" s="99">
        <f t="shared" si="807"/>
        <v>0.56599999999999995</v>
      </c>
      <c r="J2235" s="90">
        <f t="shared" si="808"/>
        <v>0.879</v>
      </c>
      <c r="K2235" s="24">
        <f t="shared" si="809"/>
        <v>84856.35</v>
      </c>
      <c r="L2235" s="24">
        <f t="shared" si="796"/>
        <v>36846.51</v>
      </c>
      <c r="M2235" s="515" t="s">
        <v>1069</v>
      </c>
    </row>
    <row r="2236" spans="1:13" s="46" customFormat="1" outlineLevel="2" x14ac:dyDescent="0.25">
      <c r="A2236" s="707"/>
      <c r="B2236" s="170" t="s">
        <v>22</v>
      </c>
      <c r="C2236" s="15"/>
      <c r="D2236" s="79"/>
      <c r="E2236" s="79"/>
      <c r="F2236" s="79"/>
      <c r="G2236" s="106" t="e">
        <f t="shared" si="806"/>
        <v>#DIV/0!</v>
      </c>
      <c r="H2236" s="80"/>
      <c r="I2236" s="78" t="e">
        <f t="shared" si="807"/>
        <v>#DIV/0!</v>
      </c>
      <c r="J2236" s="109" t="e">
        <f t="shared" si="808"/>
        <v>#DIV/0!</v>
      </c>
      <c r="K2236" s="24">
        <f t="shared" si="809"/>
        <v>0</v>
      </c>
      <c r="L2236" s="24">
        <f t="shared" si="796"/>
        <v>0</v>
      </c>
      <c r="M2236" s="515"/>
    </row>
    <row r="2237" spans="1:13" s="46" customFormat="1" outlineLevel="2" x14ac:dyDescent="0.25">
      <c r="A2237" s="707"/>
      <c r="B2237" s="170" t="s">
        <v>140</v>
      </c>
      <c r="C2237" s="15"/>
      <c r="D2237" s="79">
        <v>84856.35</v>
      </c>
      <c r="E2237" s="79">
        <v>84856.35</v>
      </c>
      <c r="F2237" s="79">
        <v>54634.25</v>
      </c>
      <c r="G2237" s="60">
        <f t="shared" si="806"/>
        <v>0.64400000000000002</v>
      </c>
      <c r="H2237" s="80">
        <v>48009.84</v>
      </c>
      <c r="I2237" s="99">
        <f t="shared" si="807"/>
        <v>0.56599999999999995</v>
      </c>
      <c r="J2237" s="60">
        <f t="shared" si="808"/>
        <v>0.879</v>
      </c>
      <c r="K2237" s="24">
        <f t="shared" si="809"/>
        <v>84856.35</v>
      </c>
      <c r="L2237" s="24">
        <f t="shared" si="796"/>
        <v>36846.51</v>
      </c>
      <c r="M2237" s="515"/>
    </row>
    <row r="2238" spans="1:13" s="46" customFormat="1" outlineLevel="2" x14ac:dyDescent="0.25">
      <c r="A2238" s="707"/>
      <c r="B2238" s="170" t="s">
        <v>145</v>
      </c>
      <c r="C2238" s="15"/>
      <c r="D2238" s="79"/>
      <c r="E2238" s="79"/>
      <c r="F2238" s="79"/>
      <c r="G2238" s="106" t="e">
        <f t="shared" si="806"/>
        <v>#DIV/0!</v>
      </c>
      <c r="H2238" s="80"/>
      <c r="I2238" s="78" t="e">
        <f t="shared" si="807"/>
        <v>#DIV/0!</v>
      </c>
      <c r="J2238" s="109" t="e">
        <f t="shared" si="808"/>
        <v>#DIV/0!</v>
      </c>
      <c r="K2238" s="24">
        <f t="shared" si="809"/>
        <v>0</v>
      </c>
      <c r="L2238" s="24">
        <f t="shared" si="796"/>
        <v>0</v>
      </c>
      <c r="M2238" s="515"/>
    </row>
    <row r="2239" spans="1:13" s="46" customFormat="1" ht="18" customHeight="1" outlineLevel="2" x14ac:dyDescent="0.25">
      <c r="A2239" s="707"/>
      <c r="B2239" s="170" t="s">
        <v>16</v>
      </c>
      <c r="C2239" s="15"/>
      <c r="D2239" s="79"/>
      <c r="E2239" s="79"/>
      <c r="F2239" s="79"/>
      <c r="G2239" s="106" t="e">
        <f t="shared" si="806"/>
        <v>#DIV/0!</v>
      </c>
      <c r="H2239" s="80"/>
      <c r="I2239" s="78" t="e">
        <f t="shared" si="807"/>
        <v>#DIV/0!</v>
      </c>
      <c r="J2239" s="109" t="e">
        <f t="shared" si="808"/>
        <v>#DIV/0!</v>
      </c>
      <c r="K2239" s="24">
        <f t="shared" si="809"/>
        <v>0</v>
      </c>
      <c r="L2239" s="24">
        <f t="shared" si="796"/>
        <v>0</v>
      </c>
      <c r="M2239" s="515"/>
    </row>
    <row r="2240" spans="1:13" s="4" customFormat="1" ht="178.5" customHeight="1" outlineLevel="1" collapsed="1" x14ac:dyDescent="0.25">
      <c r="A2240" s="641" t="s">
        <v>534</v>
      </c>
      <c r="B2240" s="83" t="s">
        <v>143</v>
      </c>
      <c r="C2240" s="83" t="s">
        <v>142</v>
      </c>
      <c r="D2240" s="84">
        <f>SUM(D2241:D2244)</f>
        <v>463477.9</v>
      </c>
      <c r="E2240" s="84">
        <f>SUM(E2241:E2244)</f>
        <v>580032.80000000005</v>
      </c>
      <c r="F2240" s="84">
        <f>SUM(F2241:F2244)</f>
        <v>488548.23</v>
      </c>
      <c r="G2240" s="91">
        <f t="shared" si="806"/>
        <v>0.84199999999999997</v>
      </c>
      <c r="H2240" s="84">
        <f>SUM(H2241:H2244)</f>
        <v>462167.84</v>
      </c>
      <c r="I2240" s="95">
        <f t="shared" si="807"/>
        <v>0.79700000000000004</v>
      </c>
      <c r="J2240" s="91">
        <f t="shared" si="808"/>
        <v>0.94599999999999995</v>
      </c>
      <c r="K2240" s="55">
        <f>SUM(K2241:K2244)</f>
        <v>509140.7</v>
      </c>
      <c r="L2240" s="24">
        <f t="shared" si="796"/>
        <v>117864.96000000001</v>
      </c>
      <c r="M2240" s="584"/>
    </row>
    <row r="2241" spans="1:13" s="4" customFormat="1" ht="18.75" customHeight="1" outlineLevel="1" x14ac:dyDescent="0.25">
      <c r="A2241" s="641"/>
      <c r="B2241" s="170" t="s">
        <v>22</v>
      </c>
      <c r="C2241" s="427"/>
      <c r="D2241" s="79">
        <f>D2246+D2251+D2256+D2261+D2266</f>
        <v>2358</v>
      </c>
      <c r="E2241" s="79">
        <f>E2246+E2251+E2256+E2261</f>
        <v>2358</v>
      </c>
      <c r="F2241" s="79">
        <f>F2246+F2251+F2256+F2261+F2266</f>
        <v>2358</v>
      </c>
      <c r="G2241" s="60">
        <f t="shared" si="806"/>
        <v>1</v>
      </c>
      <c r="H2241" s="79">
        <f>H2251+H2246+H2256+H2261+H2266</f>
        <v>2358</v>
      </c>
      <c r="I2241" s="99">
        <f t="shared" si="807"/>
        <v>1</v>
      </c>
      <c r="J2241" s="131">
        <f t="shared" si="808"/>
        <v>1</v>
      </c>
      <c r="K2241" s="24">
        <f>K2246+K2251+K2256+K2261+K2266</f>
        <v>2358</v>
      </c>
      <c r="L2241" s="24">
        <f t="shared" si="796"/>
        <v>0</v>
      </c>
      <c r="M2241" s="584"/>
    </row>
    <row r="2242" spans="1:13" s="4" customFormat="1" ht="18.75" customHeight="1" outlineLevel="1" x14ac:dyDescent="0.25">
      <c r="A2242" s="641"/>
      <c r="B2242" s="170" t="s">
        <v>140</v>
      </c>
      <c r="C2242" s="427"/>
      <c r="D2242" s="79">
        <f>D2247+D2252+D2257+D2262+D2267</f>
        <v>461119.9</v>
      </c>
      <c r="E2242" s="79">
        <f>E2247+E2252+E2257+E2262+E2267</f>
        <v>577674.80000000005</v>
      </c>
      <c r="F2242" s="79">
        <f>F2247+F2252+F2257+F2262+F2267</f>
        <v>486190.23</v>
      </c>
      <c r="G2242" s="60">
        <f t="shared" si="806"/>
        <v>0.84199999999999997</v>
      </c>
      <c r="H2242" s="79">
        <f>H2252+H2247+H2257+H2262+H2267</f>
        <v>459809.84</v>
      </c>
      <c r="I2242" s="99">
        <f t="shared" si="807"/>
        <v>0.79600000000000004</v>
      </c>
      <c r="J2242" s="60">
        <f t="shared" si="808"/>
        <v>0.94599999999999995</v>
      </c>
      <c r="K2242" s="24">
        <f>K2247+K2252+K2257+K2262+K2267</f>
        <v>506782.7</v>
      </c>
      <c r="L2242" s="24">
        <f t="shared" si="796"/>
        <v>117864.96000000001</v>
      </c>
      <c r="M2242" s="584"/>
    </row>
    <row r="2243" spans="1:13" s="4" customFormat="1" ht="18.75" customHeight="1" outlineLevel="1" x14ac:dyDescent="0.25">
      <c r="A2243" s="641"/>
      <c r="B2243" s="170" t="s">
        <v>145</v>
      </c>
      <c r="C2243" s="427"/>
      <c r="D2243" s="79">
        <f t="shared" ref="D2243:F2244" si="814">D2248+D2253+D2258+D2268</f>
        <v>0</v>
      </c>
      <c r="E2243" s="79">
        <f t="shared" ref="E2243:E2244" si="815">E2248+E2253+E2258+E2263+E2268</f>
        <v>0</v>
      </c>
      <c r="F2243" s="79">
        <f t="shared" si="814"/>
        <v>0</v>
      </c>
      <c r="G2243" s="106" t="e">
        <f t="shared" si="806"/>
        <v>#DIV/0!</v>
      </c>
      <c r="H2243" s="79">
        <f t="shared" ref="H2243:H2244" si="816">H2248+H2253+H2258+H2268</f>
        <v>0</v>
      </c>
      <c r="I2243" s="78" t="e">
        <f t="shared" si="807"/>
        <v>#DIV/0!</v>
      </c>
      <c r="J2243" s="109" t="e">
        <f t="shared" si="808"/>
        <v>#DIV/0!</v>
      </c>
      <c r="K2243" s="24">
        <f t="shared" si="809"/>
        <v>0</v>
      </c>
      <c r="L2243" s="24">
        <f t="shared" si="796"/>
        <v>0</v>
      </c>
      <c r="M2243" s="584"/>
    </row>
    <row r="2244" spans="1:13" s="4" customFormat="1" ht="18.75" customHeight="1" outlineLevel="1" x14ac:dyDescent="0.25">
      <c r="A2244" s="641"/>
      <c r="B2244" s="170" t="s">
        <v>16</v>
      </c>
      <c r="C2244" s="427"/>
      <c r="D2244" s="79">
        <f t="shared" si="814"/>
        <v>0</v>
      </c>
      <c r="E2244" s="79">
        <f t="shared" si="815"/>
        <v>0</v>
      </c>
      <c r="F2244" s="79">
        <f t="shared" si="814"/>
        <v>0</v>
      </c>
      <c r="G2244" s="106" t="e">
        <f t="shared" si="806"/>
        <v>#DIV/0!</v>
      </c>
      <c r="H2244" s="79">
        <f t="shared" si="816"/>
        <v>0</v>
      </c>
      <c r="I2244" s="78" t="e">
        <f t="shared" si="807"/>
        <v>#DIV/0!</v>
      </c>
      <c r="J2244" s="109" t="e">
        <f t="shared" si="808"/>
        <v>#DIV/0!</v>
      </c>
      <c r="K2244" s="24">
        <f t="shared" si="809"/>
        <v>0</v>
      </c>
      <c r="L2244" s="24">
        <f t="shared" si="796"/>
        <v>0</v>
      </c>
      <c r="M2244" s="584"/>
    </row>
    <row r="2245" spans="1:13" s="7" customFormat="1" ht="75" x14ac:dyDescent="0.25">
      <c r="A2245" s="707" t="s">
        <v>963</v>
      </c>
      <c r="B2245" s="73" t="s">
        <v>628</v>
      </c>
      <c r="C2245" s="82" t="s">
        <v>212</v>
      </c>
      <c r="D2245" s="86">
        <f>D2246+D2247+D2248+D2249</f>
        <v>2358</v>
      </c>
      <c r="E2245" s="86">
        <f t="shared" ref="E2245:H2245" si="817">E2246+E2247+E2248+E2249</f>
        <v>2358</v>
      </c>
      <c r="F2245" s="86">
        <f t="shared" si="817"/>
        <v>2358</v>
      </c>
      <c r="G2245" s="90">
        <f t="shared" si="806"/>
        <v>1</v>
      </c>
      <c r="H2245" s="86">
        <f t="shared" si="817"/>
        <v>2358</v>
      </c>
      <c r="I2245" s="99">
        <f t="shared" si="807"/>
        <v>1</v>
      </c>
      <c r="J2245" s="90">
        <f t="shared" si="808"/>
        <v>1</v>
      </c>
      <c r="K2245" s="50">
        <f t="shared" si="809"/>
        <v>2358</v>
      </c>
      <c r="L2245" s="24">
        <f t="shared" si="796"/>
        <v>0</v>
      </c>
      <c r="M2245" s="555"/>
    </row>
    <row r="2246" spans="1:13" s="7" customFormat="1" ht="18.75" customHeight="1" x14ac:dyDescent="0.25">
      <c r="A2246" s="707"/>
      <c r="B2246" s="170" t="s">
        <v>22</v>
      </c>
      <c r="C2246" s="427"/>
      <c r="D2246" s="79">
        <v>2358</v>
      </c>
      <c r="E2246" s="79">
        <v>2358</v>
      </c>
      <c r="F2246" s="79">
        <v>2358</v>
      </c>
      <c r="G2246" s="60">
        <f t="shared" si="806"/>
        <v>1</v>
      </c>
      <c r="H2246" s="80">
        <v>2358</v>
      </c>
      <c r="I2246" s="99">
        <f t="shared" si="807"/>
        <v>1</v>
      </c>
      <c r="J2246" s="60">
        <f t="shared" si="808"/>
        <v>1</v>
      </c>
      <c r="K2246" s="24">
        <f t="shared" si="809"/>
        <v>2358</v>
      </c>
      <c r="L2246" s="24">
        <f t="shared" si="796"/>
        <v>0</v>
      </c>
      <c r="M2246" s="555"/>
    </row>
    <row r="2247" spans="1:13" s="7" customFormat="1" x14ac:dyDescent="0.25">
      <c r="A2247" s="707"/>
      <c r="B2247" s="170" t="s">
        <v>140</v>
      </c>
      <c r="C2247" s="427"/>
      <c r="D2247" s="79"/>
      <c r="E2247" s="79"/>
      <c r="F2247" s="79"/>
      <c r="G2247" s="106" t="e">
        <f t="shared" si="806"/>
        <v>#DIV/0!</v>
      </c>
      <c r="H2247" s="80"/>
      <c r="I2247" s="78" t="e">
        <f t="shared" si="807"/>
        <v>#DIV/0!</v>
      </c>
      <c r="J2247" s="109" t="e">
        <f t="shared" si="808"/>
        <v>#DIV/0!</v>
      </c>
      <c r="K2247" s="24">
        <f t="shared" si="809"/>
        <v>0</v>
      </c>
      <c r="L2247" s="24">
        <f t="shared" si="796"/>
        <v>0</v>
      </c>
      <c r="M2247" s="555"/>
    </row>
    <row r="2248" spans="1:13" s="7" customFormat="1" x14ac:dyDescent="0.25">
      <c r="A2248" s="707"/>
      <c r="B2248" s="170" t="s">
        <v>145</v>
      </c>
      <c r="C2248" s="427"/>
      <c r="D2248" s="79"/>
      <c r="E2248" s="79"/>
      <c r="F2248" s="79"/>
      <c r="G2248" s="106" t="e">
        <f t="shared" si="806"/>
        <v>#DIV/0!</v>
      </c>
      <c r="H2248" s="80"/>
      <c r="I2248" s="78" t="e">
        <f t="shared" si="807"/>
        <v>#DIV/0!</v>
      </c>
      <c r="J2248" s="109" t="e">
        <f t="shared" si="808"/>
        <v>#DIV/0!</v>
      </c>
      <c r="K2248" s="24">
        <f t="shared" si="809"/>
        <v>0</v>
      </c>
      <c r="L2248" s="24">
        <f t="shared" si="796"/>
        <v>0</v>
      </c>
      <c r="M2248" s="555"/>
    </row>
    <row r="2249" spans="1:13" s="7" customFormat="1" x14ac:dyDescent="0.25">
      <c r="A2249" s="707"/>
      <c r="B2249" s="170" t="s">
        <v>16</v>
      </c>
      <c r="C2249" s="427"/>
      <c r="D2249" s="79"/>
      <c r="E2249" s="79"/>
      <c r="F2249" s="79"/>
      <c r="G2249" s="106" t="e">
        <f t="shared" si="806"/>
        <v>#DIV/0!</v>
      </c>
      <c r="H2249" s="80"/>
      <c r="I2249" s="78" t="e">
        <f t="shared" si="807"/>
        <v>#DIV/0!</v>
      </c>
      <c r="J2249" s="109" t="e">
        <f t="shared" si="808"/>
        <v>#DIV/0!</v>
      </c>
      <c r="K2249" s="24">
        <f t="shared" si="809"/>
        <v>0</v>
      </c>
      <c r="L2249" s="24">
        <f t="shared" si="796"/>
        <v>0</v>
      </c>
      <c r="M2249" s="555"/>
    </row>
    <row r="2250" spans="1:13" s="4" customFormat="1" ht="138" customHeight="1" x14ac:dyDescent="0.25">
      <c r="A2250" s="707" t="s">
        <v>964</v>
      </c>
      <c r="B2250" s="73" t="s">
        <v>629</v>
      </c>
      <c r="C2250" s="82" t="s">
        <v>212</v>
      </c>
      <c r="D2250" s="86">
        <f>SUM(D2251:D2254)</f>
        <v>306817.59999999998</v>
      </c>
      <c r="E2250" s="86">
        <f>SUM(E2251:E2254)</f>
        <v>357218.6</v>
      </c>
      <c r="F2250" s="86">
        <f>SUM(F2251:F2254)</f>
        <v>335204.33</v>
      </c>
      <c r="G2250" s="90">
        <f t="shared" si="806"/>
        <v>0.93799999999999994</v>
      </c>
      <c r="H2250" s="86">
        <f>SUM(H2251:H2254)</f>
        <v>313992.73</v>
      </c>
      <c r="I2250" s="99">
        <f t="shared" si="807"/>
        <v>0.879</v>
      </c>
      <c r="J2250" s="90">
        <f t="shared" si="808"/>
        <v>0.93700000000000006</v>
      </c>
      <c r="K2250" s="24">
        <f>SUM(K2251:K2254)</f>
        <v>355863.26</v>
      </c>
      <c r="L2250" s="24">
        <f t="shared" si="796"/>
        <v>43225.87</v>
      </c>
      <c r="M2250" s="515" t="s">
        <v>1070</v>
      </c>
    </row>
    <row r="2251" spans="1:13" s="4" customFormat="1" ht="36.75" customHeight="1" x14ac:dyDescent="0.25">
      <c r="A2251" s="707"/>
      <c r="B2251" s="170" t="s">
        <v>22</v>
      </c>
      <c r="C2251" s="427"/>
      <c r="D2251" s="79"/>
      <c r="E2251" s="79"/>
      <c r="F2251" s="79"/>
      <c r="G2251" s="106" t="e">
        <f t="shared" si="806"/>
        <v>#DIV/0!</v>
      </c>
      <c r="H2251" s="80"/>
      <c r="I2251" s="78" t="e">
        <f t="shared" si="807"/>
        <v>#DIV/0!</v>
      </c>
      <c r="J2251" s="109" t="e">
        <f t="shared" si="808"/>
        <v>#DIV/0!</v>
      </c>
      <c r="K2251" s="24">
        <f t="shared" si="809"/>
        <v>0</v>
      </c>
      <c r="L2251" s="24">
        <f t="shared" si="796"/>
        <v>0</v>
      </c>
      <c r="M2251" s="515"/>
    </row>
    <row r="2252" spans="1:13" s="4" customFormat="1" ht="33.75" customHeight="1" x14ac:dyDescent="0.25">
      <c r="A2252" s="707"/>
      <c r="B2252" s="170" t="s">
        <v>140</v>
      </c>
      <c r="C2252" s="427"/>
      <c r="D2252" s="79">
        <v>306817.59999999998</v>
      </c>
      <c r="E2252" s="79">
        <v>357218.6</v>
      </c>
      <c r="F2252" s="79">
        <v>335204.33</v>
      </c>
      <c r="G2252" s="60">
        <f t="shared" si="806"/>
        <v>0.93799999999999994</v>
      </c>
      <c r="H2252" s="80">
        <v>313992.73</v>
      </c>
      <c r="I2252" s="99">
        <f t="shared" si="807"/>
        <v>0.879</v>
      </c>
      <c r="J2252" s="60">
        <f t="shared" si="808"/>
        <v>0.93700000000000006</v>
      </c>
      <c r="K2252" s="24">
        <v>355863.26</v>
      </c>
      <c r="L2252" s="24">
        <f t="shared" si="796"/>
        <v>43225.87</v>
      </c>
      <c r="M2252" s="515"/>
    </row>
    <row r="2253" spans="1:13" s="4" customFormat="1" ht="36.75" customHeight="1" x14ac:dyDescent="0.25">
      <c r="A2253" s="707"/>
      <c r="B2253" s="170" t="s">
        <v>145</v>
      </c>
      <c r="C2253" s="427"/>
      <c r="D2253" s="79"/>
      <c r="E2253" s="79"/>
      <c r="F2253" s="79"/>
      <c r="G2253" s="106" t="e">
        <f t="shared" si="806"/>
        <v>#DIV/0!</v>
      </c>
      <c r="H2253" s="80"/>
      <c r="I2253" s="78" t="e">
        <f t="shared" si="807"/>
        <v>#DIV/0!</v>
      </c>
      <c r="J2253" s="109" t="e">
        <f t="shared" si="808"/>
        <v>#DIV/0!</v>
      </c>
      <c r="K2253" s="24">
        <f t="shared" si="809"/>
        <v>0</v>
      </c>
      <c r="L2253" s="24">
        <f t="shared" si="796"/>
        <v>0</v>
      </c>
      <c r="M2253" s="515"/>
    </row>
    <row r="2254" spans="1:13" s="4" customFormat="1" ht="47.25" customHeight="1" x14ac:dyDescent="0.25">
      <c r="A2254" s="707"/>
      <c r="B2254" s="170" t="s">
        <v>16</v>
      </c>
      <c r="C2254" s="427"/>
      <c r="D2254" s="79"/>
      <c r="E2254" s="79"/>
      <c r="F2254" s="79"/>
      <c r="G2254" s="106" t="e">
        <f t="shared" si="806"/>
        <v>#DIV/0!</v>
      </c>
      <c r="H2254" s="80"/>
      <c r="I2254" s="78" t="e">
        <f t="shared" si="807"/>
        <v>#DIV/0!</v>
      </c>
      <c r="J2254" s="109" t="e">
        <f t="shared" si="808"/>
        <v>#DIV/0!</v>
      </c>
      <c r="K2254" s="24">
        <f t="shared" si="809"/>
        <v>0</v>
      </c>
      <c r="L2254" s="24">
        <f t="shared" si="796"/>
        <v>0</v>
      </c>
      <c r="M2254" s="515"/>
    </row>
    <row r="2255" spans="1:13" s="4" customFormat="1" ht="205.5" customHeight="1" x14ac:dyDescent="0.25">
      <c r="A2255" s="706" t="s">
        <v>965</v>
      </c>
      <c r="B2255" s="73" t="s">
        <v>630</v>
      </c>
      <c r="C2255" s="82" t="s">
        <v>212</v>
      </c>
      <c r="D2255" s="86">
        <v>10000</v>
      </c>
      <c r="E2255" s="86">
        <v>10000</v>
      </c>
      <c r="F2255" s="86">
        <f>SUM(F2256:F2258)</f>
        <v>10000</v>
      </c>
      <c r="G2255" s="60">
        <f t="shared" si="806"/>
        <v>1</v>
      </c>
      <c r="H2255" s="80">
        <f>SUM(H2256:H2259)</f>
        <v>9334.5</v>
      </c>
      <c r="I2255" s="99">
        <f t="shared" si="807"/>
        <v>0.93300000000000005</v>
      </c>
      <c r="J2255" s="60">
        <f t="shared" si="808"/>
        <v>0.93300000000000005</v>
      </c>
      <c r="K2255" s="50">
        <f>SUM(K2256:K2259)</f>
        <v>10000</v>
      </c>
      <c r="L2255" s="24">
        <f t="shared" si="796"/>
        <v>665.5</v>
      </c>
      <c r="M2255" s="555" t="s">
        <v>1071</v>
      </c>
    </row>
    <row r="2256" spans="1:13" s="4" customFormat="1" ht="18.75" customHeight="1" x14ac:dyDescent="0.25">
      <c r="A2256" s="706"/>
      <c r="B2256" s="170" t="s">
        <v>22</v>
      </c>
      <c r="C2256" s="427"/>
      <c r="D2256" s="79"/>
      <c r="E2256" s="79"/>
      <c r="F2256" s="79"/>
      <c r="G2256" s="205" t="e">
        <f t="shared" si="806"/>
        <v>#DIV/0!</v>
      </c>
      <c r="H2256" s="80"/>
      <c r="I2256" s="78" t="e">
        <f t="shared" si="807"/>
        <v>#DIV/0!</v>
      </c>
      <c r="J2256" s="109" t="e">
        <f t="shared" si="808"/>
        <v>#DIV/0!</v>
      </c>
      <c r="K2256" s="24">
        <f t="shared" si="809"/>
        <v>0</v>
      </c>
      <c r="L2256" s="24">
        <f t="shared" si="796"/>
        <v>0</v>
      </c>
      <c r="M2256" s="555"/>
    </row>
    <row r="2257" spans="1:13" s="4" customFormat="1" x14ac:dyDescent="0.25">
      <c r="A2257" s="706"/>
      <c r="B2257" s="170" t="s">
        <v>140</v>
      </c>
      <c r="C2257" s="427"/>
      <c r="D2257" s="79">
        <v>10000</v>
      </c>
      <c r="E2257" s="79">
        <v>10000</v>
      </c>
      <c r="F2257" s="79">
        <v>10000</v>
      </c>
      <c r="G2257" s="131">
        <f t="shared" si="806"/>
        <v>1</v>
      </c>
      <c r="H2257" s="311">
        <v>9334.5</v>
      </c>
      <c r="I2257" s="99">
        <f t="shared" si="807"/>
        <v>0.93300000000000005</v>
      </c>
      <c r="J2257" s="60">
        <f t="shared" si="808"/>
        <v>0.93300000000000005</v>
      </c>
      <c r="K2257" s="24">
        <v>10000</v>
      </c>
      <c r="L2257" s="24">
        <f t="shared" ref="L2257:L2320" si="818">E2257-H2257</f>
        <v>665.5</v>
      </c>
      <c r="M2257" s="555"/>
    </row>
    <row r="2258" spans="1:13" s="4" customFormat="1" x14ac:dyDescent="0.25">
      <c r="A2258" s="706"/>
      <c r="B2258" s="170" t="s">
        <v>145</v>
      </c>
      <c r="C2258" s="427"/>
      <c r="D2258" s="79"/>
      <c r="E2258" s="79"/>
      <c r="F2258" s="79"/>
      <c r="G2258" s="205" t="e">
        <f t="shared" si="806"/>
        <v>#DIV/0!</v>
      </c>
      <c r="H2258" s="80"/>
      <c r="I2258" s="78" t="e">
        <f t="shared" si="807"/>
        <v>#DIV/0!</v>
      </c>
      <c r="J2258" s="109" t="e">
        <f t="shared" si="808"/>
        <v>#DIV/0!</v>
      </c>
      <c r="K2258" s="24">
        <f t="shared" si="809"/>
        <v>0</v>
      </c>
      <c r="L2258" s="24">
        <f t="shared" si="818"/>
        <v>0</v>
      </c>
      <c r="M2258" s="555"/>
    </row>
    <row r="2259" spans="1:13" s="4" customFormat="1" x14ac:dyDescent="0.25">
      <c r="A2259" s="706"/>
      <c r="B2259" s="170" t="s">
        <v>16</v>
      </c>
      <c r="C2259" s="427"/>
      <c r="D2259" s="79"/>
      <c r="E2259" s="79"/>
      <c r="F2259" s="79"/>
      <c r="G2259" s="205" t="e">
        <f t="shared" si="806"/>
        <v>#DIV/0!</v>
      </c>
      <c r="H2259" s="80"/>
      <c r="I2259" s="78" t="e">
        <f t="shared" si="807"/>
        <v>#DIV/0!</v>
      </c>
      <c r="J2259" s="109" t="e">
        <f t="shared" si="808"/>
        <v>#DIV/0!</v>
      </c>
      <c r="K2259" s="24">
        <f t="shared" si="809"/>
        <v>0</v>
      </c>
      <c r="L2259" s="24">
        <f t="shared" si="818"/>
        <v>0</v>
      </c>
      <c r="M2259" s="555"/>
    </row>
    <row r="2260" spans="1:13" s="4" customFormat="1" ht="191.25" customHeight="1" x14ac:dyDescent="0.25">
      <c r="A2260" s="642" t="s">
        <v>966</v>
      </c>
      <c r="B2260" s="207" t="s">
        <v>814</v>
      </c>
      <c r="C2260" s="82" t="s">
        <v>212</v>
      </c>
      <c r="D2260" s="122">
        <f>SUM(D2261:D2264)</f>
        <v>3916.4</v>
      </c>
      <c r="E2260" s="122">
        <f t="shared" ref="E2260:F2260" si="819">SUM(E2261:E2264)</f>
        <v>600</v>
      </c>
      <c r="F2260" s="122">
        <f t="shared" si="819"/>
        <v>600</v>
      </c>
      <c r="G2260" s="104">
        <f t="shared" si="806"/>
        <v>1</v>
      </c>
      <c r="H2260" s="208">
        <f>SUM(H2261:H2264)</f>
        <v>68.239999999999995</v>
      </c>
      <c r="I2260" s="129">
        <f t="shared" si="807"/>
        <v>0.114</v>
      </c>
      <c r="J2260" s="129">
        <f t="shared" si="808"/>
        <v>0.114</v>
      </c>
      <c r="K2260" s="50">
        <f>SUM(K2261:K2264)</f>
        <v>600</v>
      </c>
      <c r="L2260" s="24">
        <f t="shared" si="818"/>
        <v>531.76</v>
      </c>
      <c r="M2260" s="555" t="s">
        <v>1072</v>
      </c>
    </row>
    <row r="2261" spans="1:13" s="4" customFormat="1" ht="18.75" customHeight="1" x14ac:dyDescent="0.25">
      <c r="A2261" s="642"/>
      <c r="B2261" s="210" t="s">
        <v>22</v>
      </c>
      <c r="C2261" s="425"/>
      <c r="D2261" s="77"/>
      <c r="E2261" s="77"/>
      <c r="F2261" s="77"/>
      <c r="G2261" s="211" t="e">
        <f t="shared" si="806"/>
        <v>#DIV/0!</v>
      </c>
      <c r="H2261" s="208"/>
      <c r="I2261" s="78" t="e">
        <f t="shared" si="807"/>
        <v>#DIV/0!</v>
      </c>
      <c r="J2261" s="209" t="e">
        <f t="shared" si="808"/>
        <v>#DIV/0!</v>
      </c>
      <c r="K2261" s="24">
        <f t="shared" si="809"/>
        <v>0</v>
      </c>
      <c r="L2261" s="24">
        <f t="shared" si="818"/>
        <v>0</v>
      </c>
      <c r="M2261" s="555"/>
    </row>
    <row r="2262" spans="1:13" s="4" customFormat="1" x14ac:dyDescent="0.25">
      <c r="A2262" s="642"/>
      <c r="B2262" s="210" t="s">
        <v>140</v>
      </c>
      <c r="C2262" s="425"/>
      <c r="D2262" s="77">
        <v>3916.4</v>
      </c>
      <c r="E2262" s="77">
        <v>600</v>
      </c>
      <c r="F2262" s="77">
        <v>600</v>
      </c>
      <c r="G2262" s="99">
        <f t="shared" si="806"/>
        <v>1</v>
      </c>
      <c r="H2262" s="208">
        <v>68.239999999999995</v>
      </c>
      <c r="I2262" s="99">
        <f t="shared" si="807"/>
        <v>0.114</v>
      </c>
      <c r="J2262" s="129">
        <f t="shared" si="808"/>
        <v>0.114</v>
      </c>
      <c r="K2262" s="77">
        <v>600</v>
      </c>
      <c r="L2262" s="24">
        <f t="shared" si="818"/>
        <v>531.76</v>
      </c>
      <c r="M2262" s="555"/>
    </row>
    <row r="2263" spans="1:13" s="4" customFormat="1" x14ac:dyDescent="0.25">
      <c r="A2263" s="642"/>
      <c r="B2263" s="210" t="s">
        <v>145</v>
      </c>
      <c r="C2263" s="425"/>
      <c r="D2263" s="77"/>
      <c r="E2263" s="77"/>
      <c r="F2263" s="77"/>
      <c r="G2263" s="211" t="e">
        <f t="shared" si="806"/>
        <v>#DIV/0!</v>
      </c>
      <c r="H2263" s="208"/>
      <c r="I2263" s="78" t="e">
        <f t="shared" si="807"/>
        <v>#DIV/0!</v>
      </c>
      <c r="J2263" s="209" t="e">
        <f t="shared" si="808"/>
        <v>#DIV/0!</v>
      </c>
      <c r="K2263" s="24">
        <f t="shared" si="809"/>
        <v>0</v>
      </c>
      <c r="L2263" s="24">
        <f t="shared" si="818"/>
        <v>0</v>
      </c>
      <c r="M2263" s="555"/>
    </row>
    <row r="2264" spans="1:13" s="4" customFormat="1" x14ac:dyDescent="0.25">
      <c r="A2264" s="642"/>
      <c r="B2264" s="210" t="s">
        <v>16</v>
      </c>
      <c r="C2264" s="425"/>
      <c r="D2264" s="77"/>
      <c r="E2264" s="77"/>
      <c r="F2264" s="77"/>
      <c r="G2264" s="211" t="e">
        <f t="shared" si="806"/>
        <v>#DIV/0!</v>
      </c>
      <c r="H2264" s="208"/>
      <c r="I2264" s="78" t="e">
        <f t="shared" si="807"/>
        <v>#DIV/0!</v>
      </c>
      <c r="J2264" s="209" t="e">
        <f t="shared" si="808"/>
        <v>#DIV/0!</v>
      </c>
      <c r="K2264" s="24">
        <f t="shared" si="809"/>
        <v>0</v>
      </c>
      <c r="L2264" s="24">
        <f t="shared" si="818"/>
        <v>0</v>
      </c>
      <c r="M2264" s="555"/>
    </row>
    <row r="2265" spans="1:13" s="4" customFormat="1" ht="156" x14ac:dyDescent="0.25">
      <c r="A2265" s="641" t="s">
        <v>967</v>
      </c>
      <c r="B2265" s="83" t="s">
        <v>842</v>
      </c>
      <c r="C2265" s="83" t="s">
        <v>142</v>
      </c>
      <c r="D2265" s="84">
        <f>SUM(D2266:D2269)</f>
        <v>140385.9</v>
      </c>
      <c r="E2265" s="84">
        <f>SUM(E2266:E2269)</f>
        <v>209856.2</v>
      </c>
      <c r="F2265" s="84">
        <f>SUM(F2266:F2269)</f>
        <v>140385.9</v>
      </c>
      <c r="G2265" s="108">
        <f t="shared" si="806"/>
        <v>0.66900000000000004</v>
      </c>
      <c r="H2265" s="85">
        <f>SUM(H2266:H2269)</f>
        <v>136414.37</v>
      </c>
      <c r="I2265" s="95">
        <f t="shared" si="807"/>
        <v>0.65</v>
      </c>
      <c r="J2265" s="180">
        <f t="shared" si="808"/>
        <v>0.97170000000000001</v>
      </c>
      <c r="K2265" s="55">
        <f>SUM(K2266:K2269)</f>
        <v>140319.44</v>
      </c>
      <c r="L2265" s="24">
        <f t="shared" si="818"/>
        <v>73441.83</v>
      </c>
      <c r="M2265" s="545" t="s">
        <v>1156</v>
      </c>
    </row>
    <row r="2266" spans="1:13" s="4" customFormat="1" x14ac:dyDescent="0.25">
      <c r="A2266" s="641"/>
      <c r="B2266" s="170" t="s">
        <v>22</v>
      </c>
      <c r="C2266" s="427"/>
      <c r="D2266" s="79"/>
      <c r="E2266" s="79"/>
      <c r="F2266" s="79"/>
      <c r="G2266" s="106" t="e">
        <f t="shared" si="806"/>
        <v>#DIV/0!</v>
      </c>
      <c r="H2266" s="80"/>
      <c r="I2266" s="78" t="e">
        <f t="shared" si="807"/>
        <v>#DIV/0!</v>
      </c>
      <c r="J2266" s="109" t="e">
        <f t="shared" si="808"/>
        <v>#DIV/0!</v>
      </c>
      <c r="K2266" s="24">
        <f t="shared" si="809"/>
        <v>0</v>
      </c>
      <c r="L2266" s="24">
        <f t="shared" si="818"/>
        <v>0</v>
      </c>
      <c r="M2266" s="546"/>
    </row>
    <row r="2267" spans="1:13" s="4" customFormat="1" x14ac:dyDescent="0.25">
      <c r="A2267" s="641"/>
      <c r="B2267" s="170" t="s">
        <v>140</v>
      </c>
      <c r="C2267" s="427"/>
      <c r="D2267" s="79">
        <v>140385.9</v>
      </c>
      <c r="E2267" s="79">
        <v>209856.2</v>
      </c>
      <c r="F2267" s="79">
        <v>140385.9</v>
      </c>
      <c r="G2267" s="94">
        <f t="shared" si="806"/>
        <v>0.66900000000000004</v>
      </c>
      <c r="H2267" s="80">
        <v>136414.37</v>
      </c>
      <c r="I2267" s="99">
        <f t="shared" si="807"/>
        <v>0.65</v>
      </c>
      <c r="J2267" s="179">
        <f t="shared" si="808"/>
        <v>0.97170000000000001</v>
      </c>
      <c r="K2267" s="24">
        <v>140319.44</v>
      </c>
      <c r="L2267" s="24">
        <f t="shared" si="818"/>
        <v>73441.83</v>
      </c>
      <c r="M2267" s="546"/>
    </row>
    <row r="2268" spans="1:13" s="4" customFormat="1" x14ac:dyDescent="0.25">
      <c r="A2268" s="641"/>
      <c r="B2268" s="170" t="s">
        <v>145</v>
      </c>
      <c r="C2268" s="427"/>
      <c r="D2268" s="79"/>
      <c r="E2268" s="79"/>
      <c r="F2268" s="79"/>
      <c r="G2268" s="106" t="e">
        <f t="shared" si="806"/>
        <v>#DIV/0!</v>
      </c>
      <c r="H2268" s="80"/>
      <c r="I2268" s="78" t="e">
        <f t="shared" si="807"/>
        <v>#DIV/0!</v>
      </c>
      <c r="J2268" s="109" t="e">
        <f t="shared" si="808"/>
        <v>#DIV/0!</v>
      </c>
      <c r="K2268" s="24">
        <f t="shared" si="809"/>
        <v>0</v>
      </c>
      <c r="L2268" s="24">
        <f t="shared" si="818"/>
        <v>0</v>
      </c>
      <c r="M2268" s="546"/>
    </row>
    <row r="2269" spans="1:13" s="4" customFormat="1" x14ac:dyDescent="0.25">
      <c r="A2269" s="641"/>
      <c r="B2269" s="170" t="s">
        <v>16</v>
      </c>
      <c r="C2269" s="427"/>
      <c r="D2269" s="79"/>
      <c r="E2269" s="79"/>
      <c r="F2269" s="79"/>
      <c r="G2269" s="106" t="e">
        <f t="shared" si="806"/>
        <v>#DIV/0!</v>
      </c>
      <c r="H2269" s="80"/>
      <c r="I2269" s="78" t="e">
        <f t="shared" si="807"/>
        <v>#DIV/0!</v>
      </c>
      <c r="J2269" s="109" t="e">
        <f t="shared" si="808"/>
        <v>#DIV/0!</v>
      </c>
      <c r="K2269" s="24">
        <f t="shared" si="809"/>
        <v>0</v>
      </c>
      <c r="L2269" s="24">
        <f t="shared" si="818"/>
        <v>0</v>
      </c>
      <c r="M2269" s="547"/>
    </row>
    <row r="2270" spans="1:13" s="4" customFormat="1" ht="62.25" customHeight="1" x14ac:dyDescent="0.25">
      <c r="A2270" s="578" t="s">
        <v>727</v>
      </c>
      <c r="B2270" s="31" t="s">
        <v>773</v>
      </c>
      <c r="C2270" s="31" t="s">
        <v>139</v>
      </c>
      <c r="D2270" s="29">
        <f>SUM(D2271:D2274)</f>
        <v>483</v>
      </c>
      <c r="E2270" s="29">
        <f t="shared" ref="E2270:F2270" si="820">SUM(E2271:E2274)</f>
        <v>483</v>
      </c>
      <c r="F2270" s="29">
        <f t="shared" si="820"/>
        <v>473.97</v>
      </c>
      <c r="G2270" s="100">
        <f t="shared" ref="G2270:G2333" si="821">F2270/E2270</f>
        <v>0.98099999999999998</v>
      </c>
      <c r="H2270" s="29">
        <f t="shared" ref="H2270" si="822">SUM(H2271:H2274)</f>
        <v>473.97</v>
      </c>
      <c r="I2270" s="100">
        <f t="shared" ref="I2270:I2333" si="823">H2270/E2270</f>
        <v>0.98099999999999998</v>
      </c>
      <c r="J2270" s="100">
        <f t="shared" ref="J2270:J2333" si="824">H2270/F2270</f>
        <v>1</v>
      </c>
      <c r="K2270" s="29">
        <f>SUM(K2271:K2274)</f>
        <v>473.97</v>
      </c>
      <c r="L2270" s="30">
        <f t="shared" si="818"/>
        <v>9.0299999999999994</v>
      </c>
      <c r="M2270" s="584"/>
    </row>
    <row r="2271" spans="1:13" s="4" customFormat="1" x14ac:dyDescent="0.25">
      <c r="A2271" s="578"/>
      <c r="B2271" s="32" t="s">
        <v>22</v>
      </c>
      <c r="C2271" s="32"/>
      <c r="D2271" s="29">
        <f>D2276+D2281+D2286+D2291</f>
        <v>0</v>
      </c>
      <c r="E2271" s="29">
        <f t="shared" ref="E2271:F2271" si="825">E2276+E2281+E2286+E2291</f>
        <v>0</v>
      </c>
      <c r="F2271" s="29">
        <f t="shared" si="825"/>
        <v>0</v>
      </c>
      <c r="G2271" s="101" t="e">
        <f t="shared" si="821"/>
        <v>#DIV/0!</v>
      </c>
      <c r="H2271" s="330">
        <f>H2276+H2281+H2286+H2291</f>
        <v>0</v>
      </c>
      <c r="I2271" s="102" t="e">
        <f t="shared" si="823"/>
        <v>#DIV/0!</v>
      </c>
      <c r="J2271" s="102" t="e">
        <f t="shared" si="824"/>
        <v>#DIV/0!</v>
      </c>
      <c r="K2271" s="330">
        <f t="shared" ref="K2271:K2274" si="826">K2276+K2281+K2286+K2291</f>
        <v>0</v>
      </c>
      <c r="L2271" s="30">
        <f t="shared" si="818"/>
        <v>0</v>
      </c>
      <c r="M2271" s="584"/>
    </row>
    <row r="2272" spans="1:13" s="4" customFormat="1" x14ac:dyDescent="0.25">
      <c r="A2272" s="578"/>
      <c r="B2272" s="32" t="s">
        <v>21</v>
      </c>
      <c r="C2272" s="32"/>
      <c r="D2272" s="29">
        <f t="shared" ref="D2272:H2274" si="827">D2277+D2282+D2287+D2292</f>
        <v>0</v>
      </c>
      <c r="E2272" s="29">
        <f t="shared" si="827"/>
        <v>0</v>
      </c>
      <c r="F2272" s="29">
        <f t="shared" si="827"/>
        <v>0</v>
      </c>
      <c r="G2272" s="101" t="e">
        <f t="shared" si="821"/>
        <v>#DIV/0!</v>
      </c>
      <c r="H2272" s="330">
        <f t="shared" ref="H2272:H2274" si="828">H2277+H2282+H2287+H2292</f>
        <v>0</v>
      </c>
      <c r="I2272" s="102" t="e">
        <f t="shared" si="823"/>
        <v>#DIV/0!</v>
      </c>
      <c r="J2272" s="102" t="e">
        <f t="shared" si="824"/>
        <v>#DIV/0!</v>
      </c>
      <c r="K2272" s="330">
        <f t="shared" si="826"/>
        <v>0</v>
      </c>
      <c r="L2272" s="30">
        <f t="shared" si="818"/>
        <v>0</v>
      </c>
      <c r="M2272" s="584"/>
    </row>
    <row r="2273" spans="1:13" s="4" customFormat="1" x14ac:dyDescent="0.25">
      <c r="A2273" s="578"/>
      <c r="B2273" s="32" t="s">
        <v>145</v>
      </c>
      <c r="C2273" s="32"/>
      <c r="D2273" s="30">
        <f t="shared" si="827"/>
        <v>483</v>
      </c>
      <c r="E2273" s="30">
        <f t="shared" si="827"/>
        <v>483</v>
      </c>
      <c r="F2273" s="30">
        <f t="shared" si="827"/>
        <v>473.97</v>
      </c>
      <c r="G2273" s="103">
        <f t="shared" si="821"/>
        <v>0.98099999999999998</v>
      </c>
      <c r="H2273" s="30">
        <f t="shared" si="827"/>
        <v>473.97</v>
      </c>
      <c r="I2273" s="103">
        <f t="shared" si="823"/>
        <v>0.98099999999999998</v>
      </c>
      <c r="J2273" s="103">
        <f t="shared" si="824"/>
        <v>1</v>
      </c>
      <c r="K2273" s="30">
        <f t="shared" si="826"/>
        <v>473.97</v>
      </c>
      <c r="L2273" s="30">
        <f t="shared" si="818"/>
        <v>9.0299999999999994</v>
      </c>
      <c r="M2273" s="584"/>
    </row>
    <row r="2274" spans="1:13" s="4" customFormat="1" x14ac:dyDescent="0.25">
      <c r="A2274" s="578"/>
      <c r="B2274" s="32" t="s">
        <v>23</v>
      </c>
      <c r="C2274" s="32"/>
      <c r="D2274" s="29">
        <f t="shared" si="827"/>
        <v>0</v>
      </c>
      <c r="E2274" s="29">
        <f t="shared" si="827"/>
        <v>0</v>
      </c>
      <c r="F2274" s="29">
        <f t="shared" si="827"/>
        <v>0</v>
      </c>
      <c r="G2274" s="101" t="e">
        <f t="shared" si="821"/>
        <v>#DIV/0!</v>
      </c>
      <c r="H2274" s="330">
        <f t="shared" si="828"/>
        <v>0</v>
      </c>
      <c r="I2274" s="102" t="e">
        <f t="shared" si="823"/>
        <v>#DIV/0!</v>
      </c>
      <c r="J2274" s="102" t="e">
        <f t="shared" si="824"/>
        <v>#DIV/0!</v>
      </c>
      <c r="K2274" s="330">
        <f t="shared" si="826"/>
        <v>0</v>
      </c>
      <c r="L2274" s="30">
        <f t="shared" si="818"/>
        <v>0</v>
      </c>
      <c r="M2274" s="584"/>
    </row>
    <row r="2275" spans="1:13" s="4" customFormat="1" ht="79.5" customHeight="1" x14ac:dyDescent="0.25">
      <c r="A2275" s="590" t="s">
        <v>362</v>
      </c>
      <c r="B2275" s="34" t="s">
        <v>152</v>
      </c>
      <c r="C2275" s="34" t="s">
        <v>212</v>
      </c>
      <c r="D2275" s="50">
        <f>SUM(D2276:D2279)</f>
        <v>40</v>
      </c>
      <c r="E2275" s="50">
        <f t="shared" ref="E2275:F2275" si="829">SUM(E2276:E2279)</f>
        <v>40</v>
      </c>
      <c r="F2275" s="50">
        <f t="shared" si="829"/>
        <v>40</v>
      </c>
      <c r="G2275" s="104">
        <f t="shared" si="821"/>
        <v>1</v>
      </c>
      <c r="H2275" s="50">
        <f t="shared" ref="H2275" si="830">SUM(H2276:H2279)</f>
        <v>40</v>
      </c>
      <c r="I2275" s="104">
        <f t="shared" si="823"/>
        <v>1</v>
      </c>
      <c r="J2275" s="104">
        <f t="shared" si="824"/>
        <v>1</v>
      </c>
      <c r="K2275" s="50">
        <f t="shared" ref="K2275:K2338" si="831">E2275</f>
        <v>40</v>
      </c>
      <c r="L2275" s="24">
        <f t="shared" si="818"/>
        <v>0</v>
      </c>
      <c r="M2275" s="507" t="s">
        <v>1158</v>
      </c>
    </row>
    <row r="2276" spans="1:13" s="4" customFormat="1" x14ac:dyDescent="0.25">
      <c r="A2276" s="590"/>
      <c r="B2276" s="411" t="s">
        <v>22</v>
      </c>
      <c r="C2276" s="411"/>
      <c r="D2276" s="24"/>
      <c r="E2276" s="25"/>
      <c r="F2276" s="24"/>
      <c r="G2276" s="97" t="e">
        <f t="shared" si="821"/>
        <v>#DIV/0!</v>
      </c>
      <c r="H2276" s="24">
        <v>0</v>
      </c>
      <c r="I2276" s="78" t="e">
        <f t="shared" si="823"/>
        <v>#DIV/0!</v>
      </c>
      <c r="J2276" s="78" t="e">
        <f t="shared" si="824"/>
        <v>#DIV/0!</v>
      </c>
      <c r="K2276" s="24">
        <f t="shared" si="831"/>
        <v>0</v>
      </c>
      <c r="L2276" s="24">
        <f t="shared" si="818"/>
        <v>0</v>
      </c>
      <c r="M2276" s="508"/>
    </row>
    <row r="2277" spans="1:13" s="4" customFormat="1" x14ac:dyDescent="0.25">
      <c r="A2277" s="590"/>
      <c r="B2277" s="411" t="s">
        <v>21</v>
      </c>
      <c r="C2277" s="411"/>
      <c r="D2277" s="24"/>
      <c r="E2277" s="25"/>
      <c r="F2277" s="24"/>
      <c r="G2277" s="97" t="e">
        <f t="shared" si="821"/>
        <v>#DIV/0!</v>
      </c>
      <c r="H2277" s="24">
        <v>0</v>
      </c>
      <c r="I2277" s="78" t="e">
        <f t="shared" si="823"/>
        <v>#DIV/0!</v>
      </c>
      <c r="J2277" s="78" t="e">
        <f t="shared" si="824"/>
        <v>#DIV/0!</v>
      </c>
      <c r="K2277" s="24">
        <f t="shared" si="831"/>
        <v>0</v>
      </c>
      <c r="L2277" s="24">
        <f t="shared" si="818"/>
        <v>0</v>
      </c>
      <c r="M2277" s="508"/>
    </row>
    <row r="2278" spans="1:13" s="4" customFormat="1" x14ac:dyDescent="0.25">
      <c r="A2278" s="590"/>
      <c r="B2278" s="411" t="s">
        <v>41</v>
      </c>
      <c r="C2278" s="411"/>
      <c r="D2278" s="24">
        <v>40</v>
      </c>
      <c r="E2278" s="24">
        <v>40</v>
      </c>
      <c r="F2278" s="24">
        <v>40</v>
      </c>
      <c r="G2278" s="99">
        <f t="shared" si="821"/>
        <v>1</v>
      </c>
      <c r="H2278" s="24">
        <v>40</v>
      </c>
      <c r="I2278" s="99">
        <f t="shared" si="823"/>
        <v>1</v>
      </c>
      <c r="J2278" s="99">
        <f t="shared" si="824"/>
        <v>1</v>
      </c>
      <c r="K2278" s="24">
        <f t="shared" si="831"/>
        <v>40</v>
      </c>
      <c r="L2278" s="24">
        <f t="shared" si="818"/>
        <v>0</v>
      </c>
      <c r="M2278" s="508"/>
    </row>
    <row r="2279" spans="1:13" s="4" customFormat="1" ht="24" customHeight="1" x14ac:dyDescent="0.25">
      <c r="A2279" s="590"/>
      <c r="B2279" s="411" t="s">
        <v>23</v>
      </c>
      <c r="C2279" s="411"/>
      <c r="D2279" s="24"/>
      <c r="E2279" s="25"/>
      <c r="F2279" s="24"/>
      <c r="G2279" s="97" t="e">
        <f t="shared" si="821"/>
        <v>#DIV/0!</v>
      </c>
      <c r="H2279" s="24">
        <v>0</v>
      </c>
      <c r="I2279" s="78" t="e">
        <f t="shared" si="823"/>
        <v>#DIV/0!</v>
      </c>
      <c r="J2279" s="78" t="e">
        <f t="shared" si="824"/>
        <v>#DIV/0!</v>
      </c>
      <c r="K2279" s="24">
        <f t="shared" si="831"/>
        <v>0</v>
      </c>
      <c r="L2279" s="24">
        <f t="shared" si="818"/>
        <v>0</v>
      </c>
      <c r="M2279" s="509"/>
    </row>
    <row r="2280" spans="1:13" s="4" customFormat="1" ht="80.25" customHeight="1" x14ac:dyDescent="0.25">
      <c r="A2280" s="590" t="s">
        <v>363</v>
      </c>
      <c r="B2280" s="34" t="s">
        <v>755</v>
      </c>
      <c r="C2280" s="34" t="s">
        <v>212</v>
      </c>
      <c r="D2280" s="50">
        <f>SUM(D2281:D2284)</f>
        <v>141</v>
      </c>
      <c r="E2280" s="50">
        <f t="shared" ref="E2280:F2280" si="832">SUM(E2281:E2284)</f>
        <v>141</v>
      </c>
      <c r="F2280" s="50">
        <f t="shared" si="832"/>
        <v>137.19999999999999</v>
      </c>
      <c r="G2280" s="104">
        <f t="shared" si="821"/>
        <v>0.97299999999999998</v>
      </c>
      <c r="H2280" s="50">
        <f>SUM(H2281:H2284)</f>
        <v>137.19999999999999</v>
      </c>
      <c r="I2280" s="104">
        <f t="shared" si="823"/>
        <v>0.97299999999999998</v>
      </c>
      <c r="J2280" s="104">
        <f t="shared" si="824"/>
        <v>1</v>
      </c>
      <c r="K2280" s="50">
        <f>SUM(K2281:K2284)</f>
        <v>137.19999999999999</v>
      </c>
      <c r="L2280" s="24">
        <f t="shared" si="818"/>
        <v>3.8</v>
      </c>
      <c r="M2280" s="515" t="s">
        <v>1042</v>
      </c>
    </row>
    <row r="2281" spans="1:13" s="4" customFormat="1" x14ac:dyDescent="0.25">
      <c r="A2281" s="590"/>
      <c r="B2281" s="411" t="s">
        <v>22</v>
      </c>
      <c r="C2281" s="411"/>
      <c r="D2281" s="24"/>
      <c r="E2281" s="25"/>
      <c r="F2281" s="24"/>
      <c r="G2281" s="97" t="e">
        <f t="shared" si="821"/>
        <v>#DIV/0!</v>
      </c>
      <c r="H2281" s="24">
        <v>0</v>
      </c>
      <c r="I2281" s="78" t="e">
        <f t="shared" si="823"/>
        <v>#DIV/0!</v>
      </c>
      <c r="J2281" s="78" t="e">
        <f t="shared" si="824"/>
        <v>#DIV/0!</v>
      </c>
      <c r="K2281" s="24">
        <f t="shared" si="831"/>
        <v>0</v>
      </c>
      <c r="L2281" s="24">
        <f t="shared" si="818"/>
        <v>0</v>
      </c>
      <c r="M2281" s="515"/>
    </row>
    <row r="2282" spans="1:13" s="4" customFormat="1" x14ac:dyDescent="0.25">
      <c r="A2282" s="590"/>
      <c r="B2282" s="411" t="s">
        <v>21</v>
      </c>
      <c r="C2282" s="411"/>
      <c r="D2282" s="24"/>
      <c r="E2282" s="25"/>
      <c r="F2282" s="24"/>
      <c r="G2282" s="97" t="e">
        <f t="shared" si="821"/>
        <v>#DIV/0!</v>
      </c>
      <c r="H2282" s="24">
        <v>0</v>
      </c>
      <c r="I2282" s="78" t="e">
        <f t="shared" si="823"/>
        <v>#DIV/0!</v>
      </c>
      <c r="J2282" s="78" t="e">
        <f t="shared" si="824"/>
        <v>#DIV/0!</v>
      </c>
      <c r="K2282" s="24">
        <f t="shared" si="831"/>
        <v>0</v>
      </c>
      <c r="L2282" s="24">
        <f t="shared" si="818"/>
        <v>0</v>
      </c>
      <c r="M2282" s="515"/>
    </row>
    <row r="2283" spans="1:13" s="4" customFormat="1" x14ac:dyDescent="0.25">
      <c r="A2283" s="590"/>
      <c r="B2283" s="411" t="s">
        <v>41</v>
      </c>
      <c r="C2283" s="411"/>
      <c r="D2283" s="24">
        <v>141</v>
      </c>
      <c r="E2283" s="24">
        <v>141</v>
      </c>
      <c r="F2283" s="24">
        <v>137.19999999999999</v>
      </c>
      <c r="G2283" s="99">
        <f t="shared" si="821"/>
        <v>0.97299999999999998</v>
      </c>
      <c r="H2283" s="24">
        <v>137.19999999999999</v>
      </c>
      <c r="I2283" s="99">
        <f t="shared" si="823"/>
        <v>0.97299999999999998</v>
      </c>
      <c r="J2283" s="99">
        <f t="shared" si="824"/>
        <v>1</v>
      </c>
      <c r="K2283" s="24">
        <f>E2283-L2283</f>
        <v>137.19999999999999</v>
      </c>
      <c r="L2283" s="24">
        <f t="shared" si="818"/>
        <v>3.8</v>
      </c>
      <c r="M2283" s="515"/>
    </row>
    <row r="2284" spans="1:13" s="4" customFormat="1" x14ac:dyDescent="0.25">
      <c r="A2284" s="590"/>
      <c r="B2284" s="411" t="s">
        <v>23</v>
      </c>
      <c r="C2284" s="411"/>
      <c r="D2284" s="24"/>
      <c r="E2284" s="24"/>
      <c r="F2284" s="24"/>
      <c r="G2284" s="97" t="e">
        <f t="shared" si="821"/>
        <v>#DIV/0!</v>
      </c>
      <c r="H2284" s="24">
        <v>0</v>
      </c>
      <c r="I2284" s="78" t="e">
        <f t="shared" si="823"/>
        <v>#DIV/0!</v>
      </c>
      <c r="J2284" s="78" t="e">
        <f t="shared" si="824"/>
        <v>#DIV/0!</v>
      </c>
      <c r="K2284" s="24">
        <f t="shared" si="831"/>
        <v>0</v>
      </c>
      <c r="L2284" s="24">
        <f t="shared" si="818"/>
        <v>0</v>
      </c>
      <c r="M2284" s="515"/>
    </row>
    <row r="2285" spans="1:13" s="4" customFormat="1" ht="96.75" customHeight="1" x14ac:dyDescent="0.25">
      <c r="A2285" s="590" t="s">
        <v>968</v>
      </c>
      <c r="B2285" s="34" t="s">
        <v>153</v>
      </c>
      <c r="C2285" s="34" t="s">
        <v>212</v>
      </c>
      <c r="D2285" s="50">
        <f>SUM(D2286:D2289)</f>
        <v>205</v>
      </c>
      <c r="E2285" s="50">
        <f t="shared" ref="E2285:F2285" si="833">SUM(E2286:E2289)</f>
        <v>205</v>
      </c>
      <c r="F2285" s="50">
        <f t="shared" si="833"/>
        <v>200.4</v>
      </c>
      <c r="G2285" s="104">
        <f t="shared" si="821"/>
        <v>0.97799999999999998</v>
      </c>
      <c r="H2285" s="50">
        <f>SUM(H2286:H2289)</f>
        <v>200.4</v>
      </c>
      <c r="I2285" s="104">
        <f t="shared" si="823"/>
        <v>0.97799999999999998</v>
      </c>
      <c r="J2285" s="104">
        <f t="shared" si="824"/>
        <v>1</v>
      </c>
      <c r="K2285" s="50">
        <f>SUM(K2286:K2289)</f>
        <v>200.4</v>
      </c>
      <c r="L2285" s="24">
        <f t="shared" si="818"/>
        <v>4.5999999999999996</v>
      </c>
      <c r="M2285" s="515" t="s">
        <v>1306</v>
      </c>
    </row>
    <row r="2286" spans="1:13" s="4" customFormat="1" x14ac:dyDescent="0.25">
      <c r="A2286" s="590"/>
      <c r="B2286" s="411" t="s">
        <v>22</v>
      </c>
      <c r="C2286" s="411"/>
      <c r="D2286" s="24"/>
      <c r="E2286" s="24"/>
      <c r="F2286" s="24"/>
      <c r="G2286" s="97" t="e">
        <f t="shared" si="821"/>
        <v>#DIV/0!</v>
      </c>
      <c r="H2286" s="24">
        <v>0</v>
      </c>
      <c r="I2286" s="78" t="e">
        <f t="shared" si="823"/>
        <v>#DIV/0!</v>
      </c>
      <c r="J2286" s="78" t="e">
        <f t="shared" si="824"/>
        <v>#DIV/0!</v>
      </c>
      <c r="K2286" s="24">
        <f t="shared" si="831"/>
        <v>0</v>
      </c>
      <c r="L2286" s="24">
        <f t="shared" si="818"/>
        <v>0</v>
      </c>
      <c r="M2286" s="515"/>
    </row>
    <row r="2287" spans="1:13" s="4" customFormat="1" x14ac:dyDescent="0.25">
      <c r="A2287" s="590"/>
      <c r="B2287" s="411" t="s">
        <v>21</v>
      </c>
      <c r="C2287" s="411"/>
      <c r="D2287" s="24"/>
      <c r="E2287" s="24"/>
      <c r="F2287" s="24"/>
      <c r="G2287" s="97" t="e">
        <f t="shared" si="821"/>
        <v>#DIV/0!</v>
      </c>
      <c r="H2287" s="24">
        <v>0</v>
      </c>
      <c r="I2287" s="78" t="e">
        <f t="shared" si="823"/>
        <v>#DIV/0!</v>
      </c>
      <c r="J2287" s="78" t="e">
        <f t="shared" si="824"/>
        <v>#DIV/0!</v>
      </c>
      <c r="K2287" s="24">
        <f t="shared" si="831"/>
        <v>0</v>
      </c>
      <c r="L2287" s="24">
        <f t="shared" si="818"/>
        <v>0</v>
      </c>
      <c r="M2287" s="515"/>
    </row>
    <row r="2288" spans="1:13" s="4" customFormat="1" x14ac:dyDescent="0.25">
      <c r="A2288" s="590"/>
      <c r="B2288" s="411" t="s">
        <v>41</v>
      </c>
      <c r="C2288" s="411"/>
      <c r="D2288" s="24">
        <v>205</v>
      </c>
      <c r="E2288" s="24">
        <v>205</v>
      </c>
      <c r="F2288" s="24">
        <v>200.4</v>
      </c>
      <c r="G2288" s="99">
        <f t="shared" si="821"/>
        <v>0.97799999999999998</v>
      </c>
      <c r="H2288" s="24">
        <v>200.4</v>
      </c>
      <c r="I2288" s="99">
        <f t="shared" si="823"/>
        <v>0.97799999999999998</v>
      </c>
      <c r="J2288" s="99">
        <f t="shared" si="824"/>
        <v>1</v>
      </c>
      <c r="K2288" s="24">
        <v>200.4</v>
      </c>
      <c r="L2288" s="24">
        <f t="shared" si="818"/>
        <v>4.5999999999999996</v>
      </c>
      <c r="M2288" s="515"/>
    </row>
    <row r="2289" spans="1:13" s="4" customFormat="1" x14ac:dyDescent="0.25">
      <c r="A2289" s="590"/>
      <c r="B2289" s="411" t="s">
        <v>23</v>
      </c>
      <c r="C2289" s="411"/>
      <c r="D2289" s="24"/>
      <c r="E2289" s="24"/>
      <c r="F2289" s="24"/>
      <c r="G2289" s="97" t="e">
        <f t="shared" si="821"/>
        <v>#DIV/0!</v>
      </c>
      <c r="H2289" s="24">
        <v>0</v>
      </c>
      <c r="I2289" s="78" t="e">
        <f t="shared" si="823"/>
        <v>#DIV/0!</v>
      </c>
      <c r="J2289" s="78" t="e">
        <f t="shared" si="824"/>
        <v>#DIV/0!</v>
      </c>
      <c r="K2289" s="24">
        <f t="shared" si="831"/>
        <v>0</v>
      </c>
      <c r="L2289" s="24">
        <f t="shared" si="818"/>
        <v>0</v>
      </c>
      <c r="M2289" s="515"/>
    </row>
    <row r="2290" spans="1:13" s="4" customFormat="1" ht="72.75" customHeight="1" x14ac:dyDescent="0.25">
      <c r="A2290" s="590" t="s">
        <v>969</v>
      </c>
      <c r="B2290" s="34" t="s">
        <v>701</v>
      </c>
      <c r="C2290" s="34" t="s">
        <v>212</v>
      </c>
      <c r="D2290" s="50">
        <f>SUM(D2291:D2294)</f>
        <v>97</v>
      </c>
      <c r="E2290" s="50">
        <f>SUM(E2291:E2294)</f>
        <v>97</v>
      </c>
      <c r="F2290" s="50">
        <f>SUM(F2291:F2294)</f>
        <v>96.37</v>
      </c>
      <c r="G2290" s="104">
        <f t="shared" si="821"/>
        <v>0.99399999999999999</v>
      </c>
      <c r="H2290" s="50">
        <f>SUM(H2291:H2294)</f>
        <v>96.37</v>
      </c>
      <c r="I2290" s="104">
        <f t="shared" si="823"/>
        <v>0.99399999999999999</v>
      </c>
      <c r="J2290" s="104">
        <f t="shared" si="824"/>
        <v>1</v>
      </c>
      <c r="K2290" s="50">
        <f>SUM(K2291:K2294)</f>
        <v>96.37</v>
      </c>
      <c r="L2290" s="24">
        <f t="shared" si="818"/>
        <v>0.63</v>
      </c>
      <c r="M2290" s="487" t="s">
        <v>1104</v>
      </c>
    </row>
    <row r="2291" spans="1:13" s="4" customFormat="1" ht="24.75" customHeight="1" x14ac:dyDescent="0.25">
      <c r="A2291" s="590"/>
      <c r="B2291" s="411" t="s">
        <v>22</v>
      </c>
      <c r="C2291" s="411"/>
      <c r="D2291" s="24"/>
      <c r="E2291" s="25"/>
      <c r="F2291" s="24"/>
      <c r="G2291" s="97" t="e">
        <f t="shared" si="821"/>
        <v>#DIV/0!</v>
      </c>
      <c r="H2291" s="24">
        <v>0</v>
      </c>
      <c r="I2291" s="78" t="e">
        <f t="shared" si="823"/>
        <v>#DIV/0!</v>
      </c>
      <c r="J2291" s="78" t="e">
        <f t="shared" si="824"/>
        <v>#DIV/0!</v>
      </c>
      <c r="K2291" s="24">
        <f t="shared" si="831"/>
        <v>0</v>
      </c>
      <c r="L2291" s="24">
        <f t="shared" si="818"/>
        <v>0</v>
      </c>
      <c r="M2291" s="487"/>
    </row>
    <row r="2292" spans="1:13" s="4" customFormat="1" ht="21.75" customHeight="1" x14ac:dyDescent="0.25">
      <c r="A2292" s="590"/>
      <c r="B2292" s="411" t="s">
        <v>21</v>
      </c>
      <c r="C2292" s="411"/>
      <c r="D2292" s="24"/>
      <c r="E2292" s="25"/>
      <c r="F2292" s="24"/>
      <c r="G2292" s="97" t="e">
        <f t="shared" si="821"/>
        <v>#DIV/0!</v>
      </c>
      <c r="H2292" s="24">
        <v>0</v>
      </c>
      <c r="I2292" s="78" t="e">
        <f t="shared" si="823"/>
        <v>#DIV/0!</v>
      </c>
      <c r="J2292" s="78" t="e">
        <f t="shared" si="824"/>
        <v>#DIV/0!</v>
      </c>
      <c r="K2292" s="24">
        <f t="shared" si="831"/>
        <v>0</v>
      </c>
      <c r="L2292" s="24">
        <f t="shared" si="818"/>
        <v>0</v>
      </c>
      <c r="M2292" s="487"/>
    </row>
    <row r="2293" spans="1:13" s="4" customFormat="1" ht="23.25" customHeight="1" x14ac:dyDescent="0.25">
      <c r="A2293" s="590"/>
      <c r="B2293" s="411" t="s">
        <v>41</v>
      </c>
      <c r="C2293" s="411"/>
      <c r="D2293" s="24">
        <v>97</v>
      </c>
      <c r="E2293" s="24">
        <v>97</v>
      </c>
      <c r="F2293" s="24">
        <v>96.37</v>
      </c>
      <c r="G2293" s="99">
        <f t="shared" si="821"/>
        <v>0.99399999999999999</v>
      </c>
      <c r="H2293" s="24">
        <v>96.37</v>
      </c>
      <c r="I2293" s="99">
        <f t="shared" si="823"/>
        <v>0.99399999999999999</v>
      </c>
      <c r="J2293" s="99">
        <f t="shared" si="824"/>
        <v>1</v>
      </c>
      <c r="K2293" s="24">
        <v>96.37</v>
      </c>
      <c r="L2293" s="24">
        <f t="shared" si="818"/>
        <v>0.63</v>
      </c>
      <c r="M2293" s="487"/>
    </row>
    <row r="2294" spans="1:13" s="4" customFormat="1" ht="24.75" customHeight="1" x14ac:dyDescent="0.25">
      <c r="A2294" s="590"/>
      <c r="B2294" s="411" t="s">
        <v>23</v>
      </c>
      <c r="C2294" s="411"/>
      <c r="D2294" s="24"/>
      <c r="E2294" s="25"/>
      <c r="F2294" s="24"/>
      <c r="G2294" s="97" t="e">
        <f t="shared" si="821"/>
        <v>#DIV/0!</v>
      </c>
      <c r="H2294" s="24">
        <v>0</v>
      </c>
      <c r="I2294" s="78" t="e">
        <f t="shared" si="823"/>
        <v>#DIV/0!</v>
      </c>
      <c r="J2294" s="78" t="e">
        <f t="shared" si="824"/>
        <v>#DIV/0!</v>
      </c>
      <c r="K2294" s="24">
        <f t="shared" si="831"/>
        <v>0</v>
      </c>
      <c r="L2294" s="24">
        <f t="shared" si="818"/>
        <v>0</v>
      </c>
      <c r="M2294" s="487"/>
    </row>
    <row r="2295" spans="1:13" s="13" customFormat="1" ht="37.5" x14ac:dyDescent="0.25">
      <c r="A2295" s="578" t="s">
        <v>728</v>
      </c>
      <c r="B2295" s="31" t="s">
        <v>774</v>
      </c>
      <c r="C2295" s="31" t="s">
        <v>139</v>
      </c>
      <c r="D2295" s="29">
        <f>SUM(D2296:D2299)</f>
        <v>34244.99</v>
      </c>
      <c r="E2295" s="29">
        <f t="shared" ref="E2295:F2295" si="834">SUM(E2296:E2299)</f>
        <v>34244.99</v>
      </c>
      <c r="F2295" s="29">
        <f t="shared" si="834"/>
        <v>33239.550000000003</v>
      </c>
      <c r="G2295" s="100">
        <f t="shared" si="821"/>
        <v>0.97099999999999997</v>
      </c>
      <c r="H2295" s="29">
        <f t="shared" ref="H2295" si="835">SUM(H2296:H2299)</f>
        <v>33239.550000000003</v>
      </c>
      <c r="I2295" s="100">
        <f t="shared" si="823"/>
        <v>0.97099999999999997</v>
      </c>
      <c r="J2295" s="100">
        <f t="shared" si="824"/>
        <v>1</v>
      </c>
      <c r="K2295" s="29">
        <f t="shared" si="831"/>
        <v>34244.99</v>
      </c>
      <c r="L2295" s="30">
        <f t="shared" si="818"/>
        <v>1005.44</v>
      </c>
      <c r="M2295" s="584"/>
    </row>
    <row r="2296" spans="1:13" s="13" customFormat="1" x14ac:dyDescent="0.25">
      <c r="A2296" s="578"/>
      <c r="B2296" s="32" t="s">
        <v>22</v>
      </c>
      <c r="C2296" s="32"/>
      <c r="D2296" s="30">
        <f>D2301+D2306+D2331+D2336</f>
        <v>0</v>
      </c>
      <c r="E2296" s="30">
        <f t="shared" ref="D2296:H2299" si="836">E2301+E2306+E2331+E2336</f>
        <v>0</v>
      </c>
      <c r="F2296" s="30">
        <f t="shared" si="836"/>
        <v>0</v>
      </c>
      <c r="G2296" s="102" t="e">
        <f t="shared" si="821"/>
        <v>#DIV/0!</v>
      </c>
      <c r="H2296" s="111">
        <f t="shared" si="836"/>
        <v>0</v>
      </c>
      <c r="I2296" s="102" t="e">
        <f t="shared" si="823"/>
        <v>#DIV/0!</v>
      </c>
      <c r="J2296" s="102" t="e">
        <f t="shared" si="824"/>
        <v>#DIV/0!</v>
      </c>
      <c r="K2296" s="111">
        <f t="shared" si="831"/>
        <v>0</v>
      </c>
      <c r="L2296" s="30">
        <f t="shared" si="818"/>
        <v>0</v>
      </c>
      <c r="M2296" s="584"/>
    </row>
    <row r="2297" spans="1:13" s="13" customFormat="1" x14ac:dyDescent="0.25">
      <c r="A2297" s="578"/>
      <c r="B2297" s="32" t="s">
        <v>21</v>
      </c>
      <c r="C2297" s="32"/>
      <c r="D2297" s="30">
        <f>D2302+D2307+D2332+D2337</f>
        <v>85</v>
      </c>
      <c r="E2297" s="30">
        <f t="shared" si="836"/>
        <v>85</v>
      </c>
      <c r="F2297" s="30">
        <f t="shared" si="836"/>
        <v>65.930000000000007</v>
      </c>
      <c r="G2297" s="103">
        <f t="shared" si="821"/>
        <v>0.77600000000000002</v>
      </c>
      <c r="H2297" s="30">
        <f t="shared" si="836"/>
        <v>65.930000000000007</v>
      </c>
      <c r="I2297" s="103">
        <f t="shared" si="823"/>
        <v>0.77600000000000002</v>
      </c>
      <c r="J2297" s="103">
        <f t="shared" si="824"/>
        <v>1</v>
      </c>
      <c r="K2297" s="30">
        <f t="shared" si="831"/>
        <v>85</v>
      </c>
      <c r="L2297" s="30">
        <f t="shared" si="818"/>
        <v>19.07</v>
      </c>
      <c r="M2297" s="584"/>
    </row>
    <row r="2298" spans="1:13" s="13" customFormat="1" x14ac:dyDescent="0.25">
      <c r="A2298" s="578"/>
      <c r="B2298" s="32" t="s">
        <v>41</v>
      </c>
      <c r="C2298" s="32"/>
      <c r="D2298" s="30">
        <f t="shared" si="836"/>
        <v>34159.99</v>
      </c>
      <c r="E2298" s="30">
        <f t="shared" si="836"/>
        <v>34159.99</v>
      </c>
      <c r="F2298" s="30">
        <f t="shared" si="836"/>
        <v>33173.620000000003</v>
      </c>
      <c r="G2298" s="103">
        <f t="shared" si="821"/>
        <v>0.97099999999999997</v>
      </c>
      <c r="H2298" s="30">
        <f t="shared" si="836"/>
        <v>33173.620000000003</v>
      </c>
      <c r="I2298" s="103">
        <f t="shared" si="823"/>
        <v>0.97099999999999997</v>
      </c>
      <c r="J2298" s="103">
        <f t="shared" si="824"/>
        <v>1</v>
      </c>
      <c r="K2298" s="30">
        <f t="shared" si="831"/>
        <v>34159.99</v>
      </c>
      <c r="L2298" s="30">
        <f t="shared" si="818"/>
        <v>986.37</v>
      </c>
      <c r="M2298" s="584"/>
    </row>
    <row r="2299" spans="1:13" s="13" customFormat="1" x14ac:dyDescent="0.25">
      <c r="A2299" s="578"/>
      <c r="B2299" s="32" t="s">
        <v>23</v>
      </c>
      <c r="C2299" s="32"/>
      <c r="D2299" s="30">
        <f t="shared" si="836"/>
        <v>0</v>
      </c>
      <c r="E2299" s="30">
        <f t="shared" si="836"/>
        <v>0</v>
      </c>
      <c r="F2299" s="30">
        <f t="shared" si="836"/>
        <v>0</v>
      </c>
      <c r="G2299" s="102" t="e">
        <f t="shared" si="821"/>
        <v>#DIV/0!</v>
      </c>
      <c r="H2299" s="111">
        <f t="shared" si="836"/>
        <v>0</v>
      </c>
      <c r="I2299" s="102" t="e">
        <f t="shared" si="823"/>
        <v>#DIV/0!</v>
      </c>
      <c r="J2299" s="102" t="e">
        <f t="shared" si="824"/>
        <v>#DIV/0!</v>
      </c>
      <c r="K2299" s="111">
        <f t="shared" si="831"/>
        <v>0</v>
      </c>
      <c r="L2299" s="30">
        <f t="shared" si="818"/>
        <v>0</v>
      </c>
      <c r="M2299" s="584"/>
    </row>
    <row r="2300" spans="1:13" s="13" customFormat="1" ht="57" customHeight="1" x14ac:dyDescent="0.25">
      <c r="A2300" s="590" t="s">
        <v>105</v>
      </c>
      <c r="B2300" s="34" t="s">
        <v>62</v>
      </c>
      <c r="C2300" s="34" t="s">
        <v>212</v>
      </c>
      <c r="D2300" s="50">
        <f>SUM(D2301:D2304)</f>
        <v>50</v>
      </c>
      <c r="E2300" s="50">
        <f t="shared" ref="E2300:F2300" si="837">SUM(E2301:E2304)</f>
        <v>50</v>
      </c>
      <c r="F2300" s="24">
        <f t="shared" si="837"/>
        <v>50</v>
      </c>
      <c r="G2300" s="99">
        <f t="shared" si="821"/>
        <v>1</v>
      </c>
      <c r="H2300" s="24">
        <f t="shared" ref="H2300" si="838">SUM(H2301:H2304)</f>
        <v>50</v>
      </c>
      <c r="I2300" s="99">
        <f t="shared" si="823"/>
        <v>1</v>
      </c>
      <c r="J2300" s="99">
        <f t="shared" si="824"/>
        <v>1</v>
      </c>
      <c r="K2300" s="24">
        <f t="shared" si="831"/>
        <v>50</v>
      </c>
      <c r="L2300" s="24">
        <f t="shared" si="818"/>
        <v>0</v>
      </c>
      <c r="M2300" s="555" t="s">
        <v>1158</v>
      </c>
    </row>
    <row r="2301" spans="1:13" s="13" customFormat="1" x14ac:dyDescent="0.25">
      <c r="A2301" s="590"/>
      <c r="B2301" s="411" t="s">
        <v>22</v>
      </c>
      <c r="C2301" s="411"/>
      <c r="D2301" s="24"/>
      <c r="E2301" s="25"/>
      <c r="F2301" s="24"/>
      <c r="G2301" s="78" t="e">
        <f t="shared" si="821"/>
        <v>#DIV/0!</v>
      </c>
      <c r="H2301" s="33"/>
      <c r="I2301" s="78" t="e">
        <f t="shared" si="823"/>
        <v>#DIV/0!</v>
      </c>
      <c r="J2301" s="78" t="e">
        <f t="shared" si="824"/>
        <v>#DIV/0!</v>
      </c>
      <c r="K2301" s="24">
        <f t="shared" si="831"/>
        <v>0</v>
      </c>
      <c r="L2301" s="24">
        <f t="shared" si="818"/>
        <v>0</v>
      </c>
      <c r="M2301" s="555"/>
    </row>
    <row r="2302" spans="1:13" s="13" customFormat="1" x14ac:dyDescent="0.25">
      <c r="A2302" s="590"/>
      <c r="B2302" s="411" t="s">
        <v>21</v>
      </c>
      <c r="C2302" s="411"/>
      <c r="D2302" s="24"/>
      <c r="E2302" s="25"/>
      <c r="F2302" s="24"/>
      <c r="G2302" s="78" t="e">
        <f t="shared" si="821"/>
        <v>#DIV/0!</v>
      </c>
      <c r="H2302" s="33"/>
      <c r="I2302" s="78" t="e">
        <f t="shared" si="823"/>
        <v>#DIV/0!</v>
      </c>
      <c r="J2302" s="78" t="e">
        <f t="shared" si="824"/>
        <v>#DIV/0!</v>
      </c>
      <c r="K2302" s="24">
        <f t="shared" si="831"/>
        <v>0</v>
      </c>
      <c r="L2302" s="24">
        <f t="shared" si="818"/>
        <v>0</v>
      </c>
      <c r="M2302" s="555"/>
    </row>
    <row r="2303" spans="1:13" s="13" customFormat="1" x14ac:dyDescent="0.25">
      <c r="A2303" s="590"/>
      <c r="B2303" s="411" t="s">
        <v>41</v>
      </c>
      <c r="C2303" s="411"/>
      <c r="D2303" s="24">
        <v>50</v>
      </c>
      <c r="E2303" s="24">
        <v>50</v>
      </c>
      <c r="F2303" s="24">
        <v>50</v>
      </c>
      <c r="G2303" s="99">
        <f t="shared" si="821"/>
        <v>1</v>
      </c>
      <c r="H2303" s="24">
        <v>50</v>
      </c>
      <c r="I2303" s="99">
        <f t="shared" si="823"/>
        <v>1</v>
      </c>
      <c r="J2303" s="99">
        <f t="shared" si="824"/>
        <v>1</v>
      </c>
      <c r="K2303" s="24">
        <f t="shared" si="831"/>
        <v>50</v>
      </c>
      <c r="L2303" s="24">
        <f t="shared" si="818"/>
        <v>0</v>
      </c>
      <c r="M2303" s="555"/>
    </row>
    <row r="2304" spans="1:13" s="13" customFormat="1" x14ac:dyDescent="0.25">
      <c r="A2304" s="590"/>
      <c r="B2304" s="411" t="s">
        <v>23</v>
      </c>
      <c r="C2304" s="411"/>
      <c r="D2304" s="24"/>
      <c r="E2304" s="24"/>
      <c r="F2304" s="24"/>
      <c r="G2304" s="78" t="e">
        <f t="shared" si="821"/>
        <v>#DIV/0!</v>
      </c>
      <c r="H2304" s="33"/>
      <c r="I2304" s="78" t="e">
        <f t="shared" si="823"/>
        <v>#DIV/0!</v>
      </c>
      <c r="J2304" s="78" t="e">
        <f t="shared" si="824"/>
        <v>#DIV/0!</v>
      </c>
      <c r="K2304" s="24">
        <f t="shared" si="831"/>
        <v>0</v>
      </c>
      <c r="L2304" s="24">
        <f t="shared" si="818"/>
        <v>0</v>
      </c>
      <c r="M2304" s="555"/>
    </row>
    <row r="2305" spans="1:13" s="13" customFormat="1" ht="37.5" x14ac:dyDescent="0.25">
      <c r="A2305" s="590" t="s">
        <v>106</v>
      </c>
      <c r="B2305" s="34" t="s">
        <v>63</v>
      </c>
      <c r="C2305" s="34" t="s">
        <v>212</v>
      </c>
      <c r="D2305" s="50">
        <f>SUM(D2306:D2309)</f>
        <v>380</v>
      </c>
      <c r="E2305" s="50">
        <f>SUM(E2306:E2309)</f>
        <v>380</v>
      </c>
      <c r="F2305" s="50">
        <f t="shared" ref="F2305" si="839">SUM(F2306:F2309)</f>
        <v>380</v>
      </c>
      <c r="G2305" s="104">
        <f t="shared" si="821"/>
        <v>1</v>
      </c>
      <c r="H2305" s="50">
        <f t="shared" ref="H2305" si="840">SUM(H2306:H2309)</f>
        <v>380</v>
      </c>
      <c r="I2305" s="99">
        <f t="shared" si="823"/>
        <v>1</v>
      </c>
      <c r="J2305" s="104">
        <f t="shared" si="824"/>
        <v>1</v>
      </c>
      <c r="K2305" s="50">
        <f t="shared" si="831"/>
        <v>380</v>
      </c>
      <c r="L2305" s="24">
        <f t="shared" si="818"/>
        <v>0</v>
      </c>
      <c r="M2305" s="584"/>
    </row>
    <row r="2306" spans="1:13" s="13" customFormat="1" x14ac:dyDescent="0.25">
      <c r="A2306" s="590"/>
      <c r="B2306" s="411" t="s">
        <v>22</v>
      </c>
      <c r="C2306" s="411"/>
      <c r="D2306" s="24">
        <f>D2311+D2316+D2321+D2326</f>
        <v>0</v>
      </c>
      <c r="E2306" s="24">
        <f>E2311+E2316+E2321+E2326</f>
        <v>0</v>
      </c>
      <c r="F2306" s="24"/>
      <c r="G2306" s="78" t="e">
        <f t="shared" si="821"/>
        <v>#DIV/0!</v>
      </c>
      <c r="H2306" s="33"/>
      <c r="I2306" s="78" t="e">
        <f t="shared" si="823"/>
        <v>#DIV/0!</v>
      </c>
      <c r="J2306" s="78" t="e">
        <f t="shared" si="824"/>
        <v>#DIV/0!</v>
      </c>
      <c r="K2306" s="33">
        <f t="shared" si="831"/>
        <v>0</v>
      </c>
      <c r="L2306" s="24">
        <f t="shared" si="818"/>
        <v>0</v>
      </c>
      <c r="M2306" s="584"/>
    </row>
    <row r="2307" spans="1:13" s="13" customFormat="1" x14ac:dyDescent="0.25">
      <c r="A2307" s="590"/>
      <c r="B2307" s="411" t="s">
        <v>21</v>
      </c>
      <c r="C2307" s="411"/>
      <c r="D2307" s="24">
        <f t="shared" ref="D2307:H2309" si="841">D2312+D2317+D2322+D2327</f>
        <v>0</v>
      </c>
      <c r="E2307" s="24">
        <f t="shared" si="841"/>
        <v>0</v>
      </c>
      <c r="F2307" s="24"/>
      <c r="G2307" s="78" t="e">
        <f t="shared" si="821"/>
        <v>#DIV/0!</v>
      </c>
      <c r="H2307" s="33"/>
      <c r="I2307" s="78" t="e">
        <f t="shared" si="823"/>
        <v>#DIV/0!</v>
      </c>
      <c r="J2307" s="78" t="e">
        <f t="shared" si="824"/>
        <v>#DIV/0!</v>
      </c>
      <c r="K2307" s="33">
        <f t="shared" si="831"/>
        <v>0</v>
      </c>
      <c r="L2307" s="24">
        <f t="shared" si="818"/>
        <v>0</v>
      </c>
      <c r="M2307" s="584"/>
    </row>
    <row r="2308" spans="1:13" s="13" customFormat="1" x14ac:dyDescent="0.25">
      <c r="A2308" s="590"/>
      <c r="B2308" s="411" t="s">
        <v>41</v>
      </c>
      <c r="C2308" s="411"/>
      <c r="D2308" s="24">
        <f t="shared" si="841"/>
        <v>380</v>
      </c>
      <c r="E2308" s="24">
        <f t="shared" si="841"/>
        <v>380</v>
      </c>
      <c r="F2308" s="24">
        <f t="shared" si="841"/>
        <v>380</v>
      </c>
      <c r="G2308" s="99">
        <f t="shared" si="821"/>
        <v>1</v>
      </c>
      <c r="H2308" s="24">
        <f t="shared" si="841"/>
        <v>380</v>
      </c>
      <c r="I2308" s="99">
        <f t="shared" si="823"/>
        <v>1</v>
      </c>
      <c r="J2308" s="99">
        <f t="shared" si="824"/>
        <v>1</v>
      </c>
      <c r="K2308" s="24">
        <f t="shared" si="831"/>
        <v>380</v>
      </c>
      <c r="L2308" s="24">
        <f t="shared" si="818"/>
        <v>0</v>
      </c>
      <c r="M2308" s="584"/>
    </row>
    <row r="2309" spans="1:13" s="13" customFormat="1" x14ac:dyDescent="0.25">
      <c r="A2309" s="590"/>
      <c r="B2309" s="411" t="s">
        <v>23</v>
      </c>
      <c r="C2309" s="411"/>
      <c r="D2309" s="24">
        <f t="shared" si="841"/>
        <v>0</v>
      </c>
      <c r="E2309" s="24">
        <f t="shared" si="841"/>
        <v>0</v>
      </c>
      <c r="F2309" s="24"/>
      <c r="G2309" s="97" t="e">
        <f t="shared" si="821"/>
        <v>#DIV/0!</v>
      </c>
      <c r="H2309" s="33"/>
      <c r="I2309" s="78" t="e">
        <f t="shared" si="823"/>
        <v>#DIV/0!</v>
      </c>
      <c r="J2309" s="78" t="e">
        <f t="shared" si="824"/>
        <v>#DIV/0!</v>
      </c>
      <c r="K2309" s="33">
        <f t="shared" si="831"/>
        <v>0</v>
      </c>
      <c r="L2309" s="24">
        <f t="shared" si="818"/>
        <v>0</v>
      </c>
      <c r="M2309" s="584"/>
    </row>
    <row r="2310" spans="1:13" s="13" customFormat="1" ht="43.5" customHeight="1" x14ac:dyDescent="0.25">
      <c r="A2310" s="590" t="s">
        <v>970</v>
      </c>
      <c r="B2310" s="34" t="s">
        <v>156</v>
      </c>
      <c r="C2310" s="34" t="s">
        <v>212</v>
      </c>
      <c r="D2310" s="50">
        <f>SUM(D2311:D2314)</f>
        <v>50</v>
      </c>
      <c r="E2310" s="50">
        <f>SUM(E2311:E2314)</f>
        <v>50</v>
      </c>
      <c r="F2310" s="50">
        <f t="shared" ref="F2310" si="842">SUM(F2311:F2314)</f>
        <v>50</v>
      </c>
      <c r="G2310" s="104">
        <f t="shared" si="821"/>
        <v>1</v>
      </c>
      <c r="H2310" s="50">
        <f t="shared" ref="H2310" si="843">SUM(H2311:H2314)</f>
        <v>50</v>
      </c>
      <c r="I2310" s="99">
        <f t="shared" si="823"/>
        <v>1</v>
      </c>
      <c r="J2310" s="104">
        <f t="shared" si="824"/>
        <v>1</v>
      </c>
      <c r="K2310" s="50">
        <f t="shared" si="831"/>
        <v>50</v>
      </c>
      <c r="L2310" s="24">
        <f t="shared" si="818"/>
        <v>0</v>
      </c>
      <c r="M2310" s="555" t="s">
        <v>857</v>
      </c>
    </row>
    <row r="2311" spans="1:13" s="13" customFormat="1" ht="18.75" customHeight="1" x14ac:dyDescent="0.25">
      <c r="A2311" s="590"/>
      <c r="B2311" s="411" t="s">
        <v>22</v>
      </c>
      <c r="C2311" s="411"/>
      <c r="D2311" s="24"/>
      <c r="E2311" s="24"/>
      <c r="F2311" s="24"/>
      <c r="G2311" s="78" t="e">
        <f t="shared" si="821"/>
        <v>#DIV/0!</v>
      </c>
      <c r="H2311" s="33"/>
      <c r="I2311" s="78" t="e">
        <f t="shared" si="823"/>
        <v>#DIV/0!</v>
      </c>
      <c r="J2311" s="78" t="e">
        <f t="shared" si="824"/>
        <v>#DIV/0!</v>
      </c>
      <c r="K2311" s="33">
        <f t="shared" si="831"/>
        <v>0</v>
      </c>
      <c r="L2311" s="24">
        <f t="shared" si="818"/>
        <v>0</v>
      </c>
      <c r="M2311" s="555"/>
    </row>
    <row r="2312" spans="1:13" s="13" customFormat="1" x14ac:dyDescent="0.25">
      <c r="A2312" s="590"/>
      <c r="B2312" s="411" t="s">
        <v>21</v>
      </c>
      <c r="C2312" s="411"/>
      <c r="D2312" s="24"/>
      <c r="E2312" s="24"/>
      <c r="F2312" s="24"/>
      <c r="G2312" s="78" t="e">
        <f t="shared" si="821"/>
        <v>#DIV/0!</v>
      </c>
      <c r="H2312" s="33"/>
      <c r="I2312" s="78" t="e">
        <f t="shared" si="823"/>
        <v>#DIV/0!</v>
      </c>
      <c r="J2312" s="78" t="e">
        <f t="shared" si="824"/>
        <v>#DIV/0!</v>
      </c>
      <c r="K2312" s="33">
        <f t="shared" si="831"/>
        <v>0</v>
      </c>
      <c r="L2312" s="24">
        <f t="shared" si="818"/>
        <v>0</v>
      </c>
      <c r="M2312" s="555"/>
    </row>
    <row r="2313" spans="1:13" s="13" customFormat="1" x14ac:dyDescent="0.25">
      <c r="A2313" s="590"/>
      <c r="B2313" s="411" t="s">
        <v>41</v>
      </c>
      <c r="C2313" s="411"/>
      <c r="D2313" s="24">
        <v>50</v>
      </c>
      <c r="E2313" s="24">
        <v>50</v>
      </c>
      <c r="F2313" s="24">
        <v>50</v>
      </c>
      <c r="G2313" s="99">
        <f t="shared" si="821"/>
        <v>1</v>
      </c>
      <c r="H2313" s="24">
        <v>50</v>
      </c>
      <c r="I2313" s="99">
        <f t="shared" si="823"/>
        <v>1</v>
      </c>
      <c r="J2313" s="99">
        <f t="shared" si="824"/>
        <v>1</v>
      </c>
      <c r="K2313" s="24">
        <f t="shared" si="831"/>
        <v>50</v>
      </c>
      <c r="L2313" s="24">
        <f t="shared" si="818"/>
        <v>0</v>
      </c>
      <c r="M2313" s="555"/>
    </row>
    <row r="2314" spans="1:13" s="13" customFormat="1" x14ac:dyDescent="0.25">
      <c r="A2314" s="590"/>
      <c r="B2314" s="411" t="s">
        <v>23</v>
      </c>
      <c r="C2314" s="411"/>
      <c r="D2314" s="24"/>
      <c r="E2314" s="24"/>
      <c r="F2314" s="24"/>
      <c r="G2314" s="97" t="e">
        <f t="shared" si="821"/>
        <v>#DIV/0!</v>
      </c>
      <c r="H2314" s="33"/>
      <c r="I2314" s="78" t="e">
        <f t="shared" si="823"/>
        <v>#DIV/0!</v>
      </c>
      <c r="J2314" s="78" t="e">
        <f t="shared" si="824"/>
        <v>#DIV/0!</v>
      </c>
      <c r="K2314" s="33">
        <f t="shared" si="831"/>
        <v>0</v>
      </c>
      <c r="L2314" s="24">
        <f t="shared" si="818"/>
        <v>0</v>
      </c>
      <c r="M2314" s="555"/>
    </row>
    <row r="2315" spans="1:13" s="13" customFormat="1" ht="76.5" customHeight="1" x14ac:dyDescent="0.25">
      <c r="A2315" s="590" t="s">
        <v>971</v>
      </c>
      <c r="B2315" s="34" t="s">
        <v>157</v>
      </c>
      <c r="C2315" s="34" t="s">
        <v>212</v>
      </c>
      <c r="D2315" s="50">
        <f>SUM(D2316:D2319)</f>
        <v>30</v>
      </c>
      <c r="E2315" s="50">
        <f>SUM(E2316:E2319)</f>
        <v>30</v>
      </c>
      <c r="F2315" s="50">
        <f t="shared" ref="F2315" si="844">SUM(F2316:F2319)</f>
        <v>30</v>
      </c>
      <c r="G2315" s="104">
        <f t="shared" si="821"/>
        <v>1</v>
      </c>
      <c r="H2315" s="50">
        <f t="shared" ref="H2315" si="845">SUM(H2316:H2319)</f>
        <v>30</v>
      </c>
      <c r="I2315" s="104">
        <f t="shared" si="823"/>
        <v>1</v>
      </c>
      <c r="J2315" s="104">
        <f t="shared" si="824"/>
        <v>1</v>
      </c>
      <c r="K2315" s="50">
        <f t="shared" si="831"/>
        <v>30</v>
      </c>
      <c r="L2315" s="24">
        <f t="shared" si="818"/>
        <v>0</v>
      </c>
      <c r="M2315" s="555" t="s">
        <v>883</v>
      </c>
    </row>
    <row r="2316" spans="1:13" s="13" customFormat="1" x14ac:dyDescent="0.25">
      <c r="A2316" s="590"/>
      <c r="B2316" s="411" t="s">
        <v>22</v>
      </c>
      <c r="C2316" s="411"/>
      <c r="D2316" s="24"/>
      <c r="E2316" s="24"/>
      <c r="F2316" s="24"/>
      <c r="G2316" s="97" t="e">
        <f t="shared" si="821"/>
        <v>#DIV/0!</v>
      </c>
      <c r="H2316" s="33"/>
      <c r="I2316" s="78" t="e">
        <f t="shared" si="823"/>
        <v>#DIV/0!</v>
      </c>
      <c r="J2316" s="78" t="e">
        <f t="shared" si="824"/>
        <v>#DIV/0!</v>
      </c>
      <c r="K2316" s="33">
        <f t="shared" si="831"/>
        <v>0</v>
      </c>
      <c r="L2316" s="24">
        <f t="shared" si="818"/>
        <v>0</v>
      </c>
      <c r="M2316" s="555"/>
    </row>
    <row r="2317" spans="1:13" s="13" customFormat="1" x14ac:dyDescent="0.25">
      <c r="A2317" s="590"/>
      <c r="B2317" s="411" t="s">
        <v>21</v>
      </c>
      <c r="C2317" s="411"/>
      <c r="D2317" s="24"/>
      <c r="E2317" s="24"/>
      <c r="F2317" s="24"/>
      <c r="G2317" s="97" t="e">
        <f t="shared" si="821"/>
        <v>#DIV/0!</v>
      </c>
      <c r="H2317" s="33"/>
      <c r="I2317" s="78" t="e">
        <f t="shared" si="823"/>
        <v>#DIV/0!</v>
      </c>
      <c r="J2317" s="78" t="e">
        <f t="shared" si="824"/>
        <v>#DIV/0!</v>
      </c>
      <c r="K2317" s="33">
        <f t="shared" si="831"/>
        <v>0</v>
      </c>
      <c r="L2317" s="24">
        <f t="shared" si="818"/>
        <v>0</v>
      </c>
      <c r="M2317" s="555"/>
    </row>
    <row r="2318" spans="1:13" s="13" customFormat="1" x14ac:dyDescent="0.25">
      <c r="A2318" s="590"/>
      <c r="B2318" s="411" t="s">
        <v>41</v>
      </c>
      <c r="C2318" s="411"/>
      <c r="D2318" s="24">
        <v>30</v>
      </c>
      <c r="E2318" s="24">
        <v>30</v>
      </c>
      <c r="F2318" s="24">
        <v>30</v>
      </c>
      <c r="G2318" s="99">
        <f t="shared" si="821"/>
        <v>1</v>
      </c>
      <c r="H2318" s="24">
        <v>30</v>
      </c>
      <c r="I2318" s="99">
        <f t="shared" si="823"/>
        <v>1</v>
      </c>
      <c r="J2318" s="99">
        <f t="shared" si="824"/>
        <v>1</v>
      </c>
      <c r="K2318" s="24">
        <f t="shared" si="831"/>
        <v>30</v>
      </c>
      <c r="L2318" s="24">
        <f t="shared" si="818"/>
        <v>0</v>
      </c>
      <c r="M2318" s="555"/>
    </row>
    <row r="2319" spans="1:13" s="13" customFormat="1" x14ac:dyDescent="0.25">
      <c r="A2319" s="590"/>
      <c r="B2319" s="411" t="s">
        <v>23</v>
      </c>
      <c r="C2319" s="411"/>
      <c r="D2319" s="24"/>
      <c r="E2319" s="24"/>
      <c r="F2319" s="24"/>
      <c r="G2319" s="97" t="e">
        <f t="shared" si="821"/>
        <v>#DIV/0!</v>
      </c>
      <c r="H2319" s="33"/>
      <c r="I2319" s="78" t="e">
        <f t="shared" si="823"/>
        <v>#DIV/0!</v>
      </c>
      <c r="J2319" s="78" t="e">
        <f t="shared" si="824"/>
        <v>#DIV/0!</v>
      </c>
      <c r="K2319" s="24">
        <f t="shared" si="831"/>
        <v>0</v>
      </c>
      <c r="L2319" s="24">
        <f t="shared" si="818"/>
        <v>0</v>
      </c>
      <c r="M2319" s="555"/>
    </row>
    <row r="2320" spans="1:13" s="13" customFormat="1" ht="69" customHeight="1" x14ac:dyDescent="0.25">
      <c r="A2320" s="590" t="s">
        <v>972</v>
      </c>
      <c r="B2320" s="34" t="s">
        <v>756</v>
      </c>
      <c r="C2320" s="34" t="s">
        <v>212</v>
      </c>
      <c r="D2320" s="50">
        <f>SUM(D2321:D2324)</f>
        <v>100</v>
      </c>
      <c r="E2320" s="50">
        <f>SUM(E2321:E2324)</f>
        <v>100</v>
      </c>
      <c r="F2320" s="50">
        <f t="shared" ref="F2320" si="846">SUM(F2321:F2324)</f>
        <v>100</v>
      </c>
      <c r="G2320" s="104">
        <f t="shared" si="821"/>
        <v>1</v>
      </c>
      <c r="H2320" s="50">
        <f t="shared" ref="H2320" si="847">SUM(H2321:H2324)</f>
        <v>100</v>
      </c>
      <c r="I2320" s="99">
        <f t="shared" si="823"/>
        <v>1</v>
      </c>
      <c r="J2320" s="104">
        <f t="shared" si="824"/>
        <v>1</v>
      </c>
      <c r="K2320" s="50">
        <f t="shared" si="831"/>
        <v>100</v>
      </c>
      <c r="L2320" s="24">
        <f t="shared" si="818"/>
        <v>0</v>
      </c>
      <c r="M2320" s="555" t="s">
        <v>883</v>
      </c>
    </row>
    <row r="2321" spans="1:13" s="13" customFormat="1" ht="18.75" customHeight="1" x14ac:dyDescent="0.25">
      <c r="A2321" s="590"/>
      <c r="B2321" s="411" t="s">
        <v>22</v>
      </c>
      <c r="C2321" s="411"/>
      <c r="D2321" s="24"/>
      <c r="E2321" s="24"/>
      <c r="F2321" s="24"/>
      <c r="G2321" s="78" t="e">
        <f t="shared" si="821"/>
        <v>#DIV/0!</v>
      </c>
      <c r="H2321" s="33"/>
      <c r="I2321" s="78" t="e">
        <f t="shared" si="823"/>
        <v>#DIV/0!</v>
      </c>
      <c r="J2321" s="78" t="e">
        <f t="shared" si="824"/>
        <v>#DIV/0!</v>
      </c>
      <c r="K2321" s="33">
        <f t="shared" si="831"/>
        <v>0</v>
      </c>
      <c r="L2321" s="24">
        <f t="shared" ref="L2321:L2384" si="848">E2321-H2321</f>
        <v>0</v>
      </c>
      <c r="M2321" s="555"/>
    </row>
    <row r="2322" spans="1:13" s="13" customFormat="1" x14ac:dyDescent="0.25">
      <c r="A2322" s="590"/>
      <c r="B2322" s="411" t="s">
        <v>21</v>
      </c>
      <c r="C2322" s="411"/>
      <c r="D2322" s="24"/>
      <c r="E2322" s="24"/>
      <c r="F2322" s="24"/>
      <c r="G2322" s="78" t="e">
        <f t="shared" si="821"/>
        <v>#DIV/0!</v>
      </c>
      <c r="H2322" s="33"/>
      <c r="I2322" s="78" t="e">
        <f t="shared" si="823"/>
        <v>#DIV/0!</v>
      </c>
      <c r="J2322" s="78" t="e">
        <f t="shared" si="824"/>
        <v>#DIV/0!</v>
      </c>
      <c r="K2322" s="33">
        <f t="shared" si="831"/>
        <v>0</v>
      </c>
      <c r="L2322" s="24">
        <f t="shared" si="848"/>
        <v>0</v>
      </c>
      <c r="M2322" s="555"/>
    </row>
    <row r="2323" spans="1:13" s="13" customFormat="1" x14ac:dyDescent="0.25">
      <c r="A2323" s="590"/>
      <c r="B2323" s="411" t="s">
        <v>41</v>
      </c>
      <c r="C2323" s="411"/>
      <c r="D2323" s="24">
        <v>100</v>
      </c>
      <c r="E2323" s="24">
        <v>100</v>
      </c>
      <c r="F2323" s="24">
        <v>100</v>
      </c>
      <c r="G2323" s="99">
        <f t="shared" si="821"/>
        <v>1</v>
      </c>
      <c r="H2323" s="24">
        <v>100</v>
      </c>
      <c r="I2323" s="99">
        <f t="shared" si="823"/>
        <v>1</v>
      </c>
      <c r="J2323" s="99">
        <f t="shared" si="824"/>
        <v>1</v>
      </c>
      <c r="K2323" s="24">
        <f t="shared" si="831"/>
        <v>100</v>
      </c>
      <c r="L2323" s="24">
        <f t="shared" si="848"/>
        <v>0</v>
      </c>
      <c r="M2323" s="555"/>
    </row>
    <row r="2324" spans="1:13" s="13" customFormat="1" x14ac:dyDescent="0.25">
      <c r="A2324" s="590"/>
      <c r="B2324" s="411" t="s">
        <v>23</v>
      </c>
      <c r="C2324" s="411"/>
      <c r="D2324" s="24"/>
      <c r="E2324" s="24"/>
      <c r="F2324" s="24"/>
      <c r="G2324" s="97" t="e">
        <f t="shared" si="821"/>
        <v>#DIV/0!</v>
      </c>
      <c r="H2324" s="33"/>
      <c r="I2324" s="78" t="e">
        <f t="shared" si="823"/>
        <v>#DIV/0!</v>
      </c>
      <c r="J2324" s="78" t="e">
        <f t="shared" si="824"/>
        <v>#DIV/0!</v>
      </c>
      <c r="K2324" s="33">
        <f t="shared" si="831"/>
        <v>0</v>
      </c>
      <c r="L2324" s="24">
        <f t="shared" si="848"/>
        <v>0</v>
      </c>
      <c r="M2324" s="555"/>
    </row>
    <row r="2325" spans="1:13" s="13" customFormat="1" ht="71.25" customHeight="1" x14ac:dyDescent="0.25">
      <c r="A2325" s="590" t="s">
        <v>973</v>
      </c>
      <c r="B2325" s="34" t="s">
        <v>158</v>
      </c>
      <c r="C2325" s="34" t="s">
        <v>212</v>
      </c>
      <c r="D2325" s="50">
        <f>SUM(D2326:D2329)</f>
        <v>200</v>
      </c>
      <c r="E2325" s="50">
        <f>SUM(E2326:E2329)</f>
        <v>200</v>
      </c>
      <c r="F2325" s="50">
        <f t="shared" ref="F2325" si="849">SUM(F2326:F2329)</f>
        <v>200</v>
      </c>
      <c r="G2325" s="104">
        <f t="shared" si="821"/>
        <v>1</v>
      </c>
      <c r="H2325" s="50">
        <f t="shared" ref="H2325" si="850">SUM(H2326:H2329)</f>
        <v>200</v>
      </c>
      <c r="I2325" s="99">
        <f t="shared" si="823"/>
        <v>1</v>
      </c>
      <c r="J2325" s="104">
        <f t="shared" si="824"/>
        <v>1</v>
      </c>
      <c r="K2325" s="50">
        <f t="shared" si="831"/>
        <v>200</v>
      </c>
      <c r="L2325" s="24">
        <f t="shared" si="848"/>
        <v>0</v>
      </c>
      <c r="M2325" s="555" t="s">
        <v>883</v>
      </c>
    </row>
    <row r="2326" spans="1:13" s="13" customFormat="1" ht="18.75" customHeight="1" x14ac:dyDescent="0.25">
      <c r="A2326" s="590"/>
      <c r="B2326" s="411" t="s">
        <v>22</v>
      </c>
      <c r="C2326" s="411"/>
      <c r="D2326" s="24"/>
      <c r="E2326" s="24"/>
      <c r="F2326" s="24"/>
      <c r="G2326" s="78" t="e">
        <f t="shared" si="821"/>
        <v>#DIV/0!</v>
      </c>
      <c r="H2326" s="33"/>
      <c r="I2326" s="78" t="e">
        <f t="shared" si="823"/>
        <v>#DIV/0!</v>
      </c>
      <c r="J2326" s="78" t="e">
        <f t="shared" si="824"/>
        <v>#DIV/0!</v>
      </c>
      <c r="K2326" s="33">
        <f t="shared" si="831"/>
        <v>0</v>
      </c>
      <c r="L2326" s="24">
        <f t="shared" si="848"/>
        <v>0</v>
      </c>
      <c r="M2326" s="555"/>
    </row>
    <row r="2327" spans="1:13" s="13" customFormat="1" x14ac:dyDescent="0.25">
      <c r="A2327" s="590"/>
      <c r="B2327" s="411" t="s">
        <v>21</v>
      </c>
      <c r="C2327" s="411"/>
      <c r="D2327" s="24"/>
      <c r="E2327" s="24"/>
      <c r="F2327" s="24"/>
      <c r="G2327" s="78" t="e">
        <f t="shared" si="821"/>
        <v>#DIV/0!</v>
      </c>
      <c r="H2327" s="33"/>
      <c r="I2327" s="78" t="e">
        <f t="shared" si="823"/>
        <v>#DIV/0!</v>
      </c>
      <c r="J2327" s="78" t="e">
        <f t="shared" si="824"/>
        <v>#DIV/0!</v>
      </c>
      <c r="K2327" s="33">
        <f t="shared" si="831"/>
        <v>0</v>
      </c>
      <c r="L2327" s="24">
        <f t="shared" si="848"/>
        <v>0</v>
      </c>
      <c r="M2327" s="555"/>
    </row>
    <row r="2328" spans="1:13" s="13" customFormat="1" x14ac:dyDescent="0.25">
      <c r="A2328" s="590"/>
      <c r="B2328" s="411" t="s">
        <v>41</v>
      </c>
      <c r="C2328" s="411"/>
      <c r="D2328" s="24">
        <v>200</v>
      </c>
      <c r="E2328" s="24">
        <v>200</v>
      </c>
      <c r="F2328" s="24">
        <v>200</v>
      </c>
      <c r="G2328" s="99">
        <f t="shared" si="821"/>
        <v>1</v>
      </c>
      <c r="H2328" s="24">
        <v>200</v>
      </c>
      <c r="I2328" s="99">
        <f t="shared" si="823"/>
        <v>1</v>
      </c>
      <c r="J2328" s="99">
        <f t="shared" si="824"/>
        <v>1</v>
      </c>
      <c r="K2328" s="24">
        <f t="shared" si="831"/>
        <v>200</v>
      </c>
      <c r="L2328" s="24">
        <f t="shared" si="848"/>
        <v>0</v>
      </c>
      <c r="M2328" s="555"/>
    </row>
    <row r="2329" spans="1:13" s="13" customFormat="1" x14ac:dyDescent="0.25">
      <c r="A2329" s="590"/>
      <c r="B2329" s="411" t="s">
        <v>23</v>
      </c>
      <c r="C2329" s="411"/>
      <c r="D2329" s="24"/>
      <c r="E2329" s="25"/>
      <c r="F2329" s="24"/>
      <c r="G2329" s="97" t="e">
        <f t="shared" si="821"/>
        <v>#DIV/0!</v>
      </c>
      <c r="H2329" s="33"/>
      <c r="I2329" s="78" t="e">
        <f t="shared" si="823"/>
        <v>#DIV/0!</v>
      </c>
      <c r="J2329" s="78" t="e">
        <f t="shared" si="824"/>
        <v>#DIV/0!</v>
      </c>
      <c r="K2329" s="33">
        <f t="shared" si="831"/>
        <v>0</v>
      </c>
      <c r="L2329" s="24">
        <f t="shared" si="848"/>
        <v>0</v>
      </c>
      <c r="M2329" s="555"/>
    </row>
    <row r="2330" spans="1:13" s="13" customFormat="1" ht="37.5" x14ac:dyDescent="0.25">
      <c r="A2330" s="590" t="s">
        <v>107</v>
      </c>
      <c r="B2330" s="34" t="s">
        <v>702</v>
      </c>
      <c r="C2330" s="34" t="s">
        <v>212</v>
      </c>
      <c r="D2330" s="50">
        <f>SUM(D2331:D2334)</f>
        <v>85</v>
      </c>
      <c r="E2330" s="50">
        <f>SUM(E2331:E2334)</f>
        <v>85</v>
      </c>
      <c r="F2330" s="50">
        <f>SUM(F2331:F2334)</f>
        <v>65.930000000000007</v>
      </c>
      <c r="G2330" s="104">
        <f t="shared" si="821"/>
        <v>0.77600000000000002</v>
      </c>
      <c r="H2330" s="50">
        <f>SUM(H2331:H2334)</f>
        <v>65.930000000000007</v>
      </c>
      <c r="I2330" s="99">
        <f t="shared" si="823"/>
        <v>0.77600000000000002</v>
      </c>
      <c r="J2330" s="104">
        <f t="shared" si="824"/>
        <v>1</v>
      </c>
      <c r="K2330" s="50">
        <f t="shared" si="831"/>
        <v>85</v>
      </c>
      <c r="L2330" s="24">
        <f t="shared" si="848"/>
        <v>19.07</v>
      </c>
      <c r="M2330" s="487" t="s">
        <v>929</v>
      </c>
    </row>
    <row r="2331" spans="1:13" s="13" customFormat="1" x14ac:dyDescent="0.25">
      <c r="A2331" s="590"/>
      <c r="B2331" s="411" t="s">
        <v>22</v>
      </c>
      <c r="C2331" s="411"/>
      <c r="D2331" s="24"/>
      <c r="E2331" s="25"/>
      <c r="F2331" s="24"/>
      <c r="G2331" s="78" t="e">
        <f t="shared" si="821"/>
        <v>#DIV/0!</v>
      </c>
      <c r="H2331" s="33"/>
      <c r="I2331" s="78" t="e">
        <f t="shared" si="823"/>
        <v>#DIV/0!</v>
      </c>
      <c r="J2331" s="78" t="e">
        <f t="shared" si="824"/>
        <v>#DIV/0!</v>
      </c>
      <c r="K2331" s="33">
        <f t="shared" si="831"/>
        <v>0</v>
      </c>
      <c r="L2331" s="24">
        <f t="shared" si="848"/>
        <v>0</v>
      </c>
      <c r="M2331" s="487"/>
    </row>
    <row r="2332" spans="1:13" s="13" customFormat="1" x14ac:dyDescent="0.25">
      <c r="A2332" s="590"/>
      <c r="B2332" s="411" t="s">
        <v>21</v>
      </c>
      <c r="C2332" s="411"/>
      <c r="D2332" s="24">
        <v>85</v>
      </c>
      <c r="E2332" s="24">
        <v>85</v>
      </c>
      <c r="F2332" s="24">
        <v>65.930000000000007</v>
      </c>
      <c r="G2332" s="99">
        <f t="shared" si="821"/>
        <v>0.77600000000000002</v>
      </c>
      <c r="H2332" s="24">
        <v>65.930000000000007</v>
      </c>
      <c r="I2332" s="99">
        <f t="shared" si="823"/>
        <v>0.77600000000000002</v>
      </c>
      <c r="J2332" s="99">
        <f t="shared" si="824"/>
        <v>1</v>
      </c>
      <c r="K2332" s="24">
        <f t="shared" si="831"/>
        <v>85</v>
      </c>
      <c r="L2332" s="24">
        <f t="shared" si="848"/>
        <v>19.07</v>
      </c>
      <c r="M2332" s="487"/>
    </row>
    <row r="2333" spans="1:13" s="13" customFormat="1" x14ac:dyDescent="0.25">
      <c r="A2333" s="590"/>
      <c r="B2333" s="411" t="s">
        <v>41</v>
      </c>
      <c r="C2333" s="411"/>
      <c r="D2333" s="24"/>
      <c r="E2333" s="25"/>
      <c r="F2333" s="24"/>
      <c r="G2333" s="97" t="e">
        <f t="shared" si="821"/>
        <v>#DIV/0!</v>
      </c>
      <c r="H2333" s="33"/>
      <c r="I2333" s="78" t="e">
        <f t="shared" si="823"/>
        <v>#DIV/0!</v>
      </c>
      <c r="J2333" s="78" t="e">
        <f t="shared" si="824"/>
        <v>#DIV/0!</v>
      </c>
      <c r="K2333" s="24">
        <f t="shared" si="831"/>
        <v>0</v>
      </c>
      <c r="L2333" s="24">
        <f t="shared" si="848"/>
        <v>0</v>
      </c>
      <c r="M2333" s="487"/>
    </row>
    <row r="2334" spans="1:13" s="13" customFormat="1" x14ac:dyDescent="0.25">
      <c r="A2334" s="590"/>
      <c r="B2334" s="411" t="s">
        <v>23</v>
      </c>
      <c r="C2334" s="411"/>
      <c r="D2334" s="24"/>
      <c r="E2334" s="25"/>
      <c r="F2334" s="24"/>
      <c r="G2334" s="97" t="e">
        <f t="shared" ref="G2334:G2344" si="851">F2334/E2334</f>
        <v>#DIV/0!</v>
      </c>
      <c r="H2334" s="33"/>
      <c r="I2334" s="78" t="e">
        <f t="shared" ref="I2334:I2349" si="852">H2334/E2334</f>
        <v>#DIV/0!</v>
      </c>
      <c r="J2334" s="78" t="e">
        <f t="shared" ref="J2334:J2344" si="853">H2334/F2334</f>
        <v>#DIV/0!</v>
      </c>
      <c r="K2334" s="24">
        <f t="shared" si="831"/>
        <v>0</v>
      </c>
      <c r="L2334" s="24">
        <f t="shared" si="848"/>
        <v>0</v>
      </c>
      <c r="M2334" s="487"/>
    </row>
    <row r="2335" spans="1:13" s="13" customFormat="1" ht="49.5" customHeight="1" x14ac:dyDescent="0.25">
      <c r="A2335" s="651" t="s">
        <v>108</v>
      </c>
      <c r="B2335" s="52" t="s">
        <v>740</v>
      </c>
      <c r="C2335" s="52" t="s">
        <v>142</v>
      </c>
      <c r="D2335" s="55">
        <f>SUM(D2336:D2339)</f>
        <v>33729.99</v>
      </c>
      <c r="E2335" s="55">
        <f t="shared" ref="E2335:F2335" si="854">SUM(E2336:E2339)</f>
        <v>33729.99</v>
      </c>
      <c r="F2335" s="55">
        <f t="shared" si="854"/>
        <v>32743.62</v>
      </c>
      <c r="G2335" s="95">
        <f t="shared" si="851"/>
        <v>0.97099999999999997</v>
      </c>
      <c r="H2335" s="55">
        <f>SUM(H2336:H2339)</f>
        <v>32743.62</v>
      </c>
      <c r="I2335" s="95">
        <f t="shared" si="852"/>
        <v>0.97099999999999997</v>
      </c>
      <c r="J2335" s="95">
        <f t="shared" si="853"/>
        <v>1</v>
      </c>
      <c r="K2335" s="55">
        <f t="shared" si="831"/>
        <v>33729.99</v>
      </c>
      <c r="L2335" s="24">
        <f t="shared" si="848"/>
        <v>986.37</v>
      </c>
      <c r="M2335" s="488"/>
    </row>
    <row r="2336" spans="1:13" s="13" customFormat="1" ht="18.75" customHeight="1" x14ac:dyDescent="0.25">
      <c r="A2336" s="651"/>
      <c r="B2336" s="411" t="s">
        <v>22</v>
      </c>
      <c r="C2336" s="411"/>
      <c r="D2336" s="24">
        <f>D2341+D2346</f>
        <v>0</v>
      </c>
      <c r="E2336" s="24">
        <f t="shared" ref="E2336:F2336" si="855">E2341+E2346</f>
        <v>0</v>
      </c>
      <c r="F2336" s="24">
        <f t="shared" si="855"/>
        <v>0</v>
      </c>
      <c r="G2336" s="97" t="e">
        <f t="shared" si="851"/>
        <v>#DIV/0!</v>
      </c>
      <c r="H2336" s="33">
        <f>H2341+H2346</f>
        <v>0</v>
      </c>
      <c r="I2336" s="78" t="e">
        <f t="shared" si="852"/>
        <v>#DIV/0!</v>
      </c>
      <c r="J2336" s="78" t="e">
        <f t="shared" si="853"/>
        <v>#DIV/0!</v>
      </c>
      <c r="K2336" s="24">
        <f t="shared" si="831"/>
        <v>0</v>
      </c>
      <c r="L2336" s="24">
        <f t="shared" si="848"/>
        <v>0</v>
      </c>
      <c r="M2336" s="488"/>
    </row>
    <row r="2337" spans="1:13" s="13" customFormat="1" ht="18.75" customHeight="1" x14ac:dyDescent="0.25">
      <c r="A2337" s="651"/>
      <c r="B2337" s="411" t="s">
        <v>21</v>
      </c>
      <c r="C2337" s="411"/>
      <c r="D2337" s="24">
        <f t="shared" ref="D2337:F2339" si="856">D2342+D2347</f>
        <v>0</v>
      </c>
      <c r="E2337" s="24">
        <f t="shared" si="856"/>
        <v>0</v>
      </c>
      <c r="F2337" s="24">
        <f t="shared" si="856"/>
        <v>0</v>
      </c>
      <c r="G2337" s="97" t="e">
        <f t="shared" si="851"/>
        <v>#DIV/0!</v>
      </c>
      <c r="H2337" s="33">
        <f t="shared" ref="H2337:H2339" si="857">H2342+H2347</f>
        <v>0</v>
      </c>
      <c r="I2337" s="78" t="e">
        <f t="shared" si="852"/>
        <v>#DIV/0!</v>
      </c>
      <c r="J2337" s="78" t="e">
        <f t="shared" si="853"/>
        <v>#DIV/0!</v>
      </c>
      <c r="K2337" s="24">
        <f t="shared" si="831"/>
        <v>0</v>
      </c>
      <c r="L2337" s="24">
        <f t="shared" si="848"/>
        <v>0</v>
      </c>
      <c r="M2337" s="488"/>
    </row>
    <row r="2338" spans="1:13" s="13" customFormat="1" ht="18.75" customHeight="1" x14ac:dyDescent="0.25">
      <c r="A2338" s="651"/>
      <c r="B2338" s="411" t="s">
        <v>41</v>
      </c>
      <c r="C2338" s="411"/>
      <c r="D2338" s="24">
        <f t="shared" si="856"/>
        <v>33729.99</v>
      </c>
      <c r="E2338" s="24">
        <f t="shared" si="856"/>
        <v>33729.99</v>
      </c>
      <c r="F2338" s="24">
        <f t="shared" si="856"/>
        <v>32743.62</v>
      </c>
      <c r="G2338" s="99">
        <f t="shared" si="851"/>
        <v>0.97099999999999997</v>
      </c>
      <c r="H2338" s="24">
        <f t="shared" si="857"/>
        <v>32743.62</v>
      </c>
      <c r="I2338" s="99">
        <f t="shared" si="852"/>
        <v>0.97099999999999997</v>
      </c>
      <c r="J2338" s="99">
        <f t="shared" si="853"/>
        <v>1</v>
      </c>
      <c r="K2338" s="24">
        <f t="shared" si="831"/>
        <v>33729.99</v>
      </c>
      <c r="L2338" s="24">
        <f t="shared" si="848"/>
        <v>986.37</v>
      </c>
      <c r="M2338" s="488"/>
    </row>
    <row r="2339" spans="1:13" s="13" customFormat="1" ht="18.75" customHeight="1" x14ac:dyDescent="0.25">
      <c r="A2339" s="651"/>
      <c r="B2339" s="411" t="s">
        <v>23</v>
      </c>
      <c r="C2339" s="411"/>
      <c r="D2339" s="24">
        <f t="shared" si="856"/>
        <v>0</v>
      </c>
      <c r="E2339" s="24">
        <f t="shared" si="856"/>
        <v>0</v>
      </c>
      <c r="F2339" s="24">
        <f t="shared" si="856"/>
        <v>0</v>
      </c>
      <c r="G2339" s="97" t="e">
        <f t="shared" si="851"/>
        <v>#DIV/0!</v>
      </c>
      <c r="H2339" s="33">
        <f t="shared" si="857"/>
        <v>0</v>
      </c>
      <c r="I2339" s="78" t="e">
        <f t="shared" si="852"/>
        <v>#DIV/0!</v>
      </c>
      <c r="J2339" s="78" t="e">
        <f t="shared" si="853"/>
        <v>#DIV/0!</v>
      </c>
      <c r="K2339" s="24">
        <f t="shared" ref="K2339:K2349" si="858">E2339</f>
        <v>0</v>
      </c>
      <c r="L2339" s="24">
        <f t="shared" si="848"/>
        <v>0</v>
      </c>
      <c r="M2339" s="488"/>
    </row>
    <row r="2340" spans="1:13" s="13" customFormat="1" ht="67.5" customHeight="1" x14ac:dyDescent="0.25">
      <c r="A2340" s="590" t="s">
        <v>974</v>
      </c>
      <c r="B2340" s="34" t="s">
        <v>703</v>
      </c>
      <c r="C2340" s="34" t="s">
        <v>212</v>
      </c>
      <c r="D2340" s="50">
        <f>SUM(D2341:D2344)</f>
        <v>30253.599999999999</v>
      </c>
      <c r="E2340" s="50">
        <f>SUM(E2341:E2344)</f>
        <v>30253.599999999999</v>
      </c>
      <c r="F2340" s="50">
        <f>SUM(F2341:F2344)</f>
        <v>30253.599999999999</v>
      </c>
      <c r="G2340" s="104">
        <f t="shared" si="851"/>
        <v>1</v>
      </c>
      <c r="H2340" s="50">
        <f>SUM(H2341:H2344)</f>
        <v>30253.599999999999</v>
      </c>
      <c r="I2340" s="99">
        <f t="shared" si="852"/>
        <v>1</v>
      </c>
      <c r="J2340" s="104">
        <f t="shared" si="853"/>
        <v>1</v>
      </c>
      <c r="K2340" s="24">
        <f t="shared" si="858"/>
        <v>30253.599999999999</v>
      </c>
      <c r="L2340" s="24">
        <f t="shared" si="848"/>
        <v>0</v>
      </c>
      <c r="M2340" s="515" t="s">
        <v>1393</v>
      </c>
    </row>
    <row r="2341" spans="1:13" s="13" customFormat="1" x14ac:dyDescent="0.25">
      <c r="A2341" s="590"/>
      <c r="B2341" s="411" t="s">
        <v>22</v>
      </c>
      <c r="C2341" s="411"/>
      <c r="D2341" s="24"/>
      <c r="E2341" s="25"/>
      <c r="F2341" s="24"/>
      <c r="G2341" s="78" t="e">
        <f t="shared" si="851"/>
        <v>#DIV/0!</v>
      </c>
      <c r="H2341" s="33"/>
      <c r="I2341" s="78" t="e">
        <f t="shared" si="852"/>
        <v>#DIV/0!</v>
      </c>
      <c r="J2341" s="78" t="e">
        <f t="shared" si="853"/>
        <v>#DIV/0!</v>
      </c>
      <c r="K2341" s="24">
        <f t="shared" si="858"/>
        <v>0</v>
      </c>
      <c r="L2341" s="24">
        <f t="shared" si="848"/>
        <v>0</v>
      </c>
      <c r="M2341" s="515"/>
    </row>
    <row r="2342" spans="1:13" s="13" customFormat="1" x14ac:dyDescent="0.25">
      <c r="A2342" s="590"/>
      <c r="B2342" s="411" t="s">
        <v>21</v>
      </c>
      <c r="C2342" s="411"/>
      <c r="D2342" s="24"/>
      <c r="E2342" s="25"/>
      <c r="F2342" s="24"/>
      <c r="G2342" s="78" t="e">
        <f t="shared" si="851"/>
        <v>#DIV/0!</v>
      </c>
      <c r="H2342" s="33"/>
      <c r="I2342" s="78" t="e">
        <f t="shared" si="852"/>
        <v>#DIV/0!</v>
      </c>
      <c r="J2342" s="78" t="e">
        <f t="shared" si="853"/>
        <v>#DIV/0!</v>
      </c>
      <c r="K2342" s="24">
        <f t="shared" si="858"/>
        <v>0</v>
      </c>
      <c r="L2342" s="24">
        <f t="shared" si="848"/>
        <v>0</v>
      </c>
      <c r="M2342" s="515"/>
    </row>
    <row r="2343" spans="1:13" s="13" customFormat="1" x14ac:dyDescent="0.25">
      <c r="A2343" s="590"/>
      <c r="B2343" s="411" t="s">
        <v>41</v>
      </c>
      <c r="C2343" s="411"/>
      <c r="D2343" s="24">
        <v>30253.599999999999</v>
      </c>
      <c r="E2343" s="24">
        <v>30253.599999999999</v>
      </c>
      <c r="F2343" s="24">
        <v>30253.599999999999</v>
      </c>
      <c r="G2343" s="99">
        <f t="shared" si="851"/>
        <v>1</v>
      </c>
      <c r="H2343" s="24">
        <v>30253.599999999999</v>
      </c>
      <c r="I2343" s="99">
        <f t="shared" si="852"/>
        <v>1</v>
      </c>
      <c r="J2343" s="99">
        <f t="shared" si="853"/>
        <v>1</v>
      </c>
      <c r="K2343" s="24">
        <f t="shared" si="858"/>
        <v>30253.599999999999</v>
      </c>
      <c r="L2343" s="24">
        <f t="shared" si="848"/>
        <v>0</v>
      </c>
      <c r="M2343" s="515"/>
    </row>
    <row r="2344" spans="1:13" s="13" customFormat="1" x14ac:dyDescent="0.25">
      <c r="A2344" s="590"/>
      <c r="B2344" s="411" t="s">
        <v>23</v>
      </c>
      <c r="C2344" s="411"/>
      <c r="D2344" s="24"/>
      <c r="E2344" s="25"/>
      <c r="F2344" s="24"/>
      <c r="G2344" s="97" t="e">
        <f t="shared" si="851"/>
        <v>#DIV/0!</v>
      </c>
      <c r="H2344" s="33"/>
      <c r="I2344" s="78" t="e">
        <f t="shared" si="852"/>
        <v>#DIV/0!</v>
      </c>
      <c r="J2344" s="78" t="e">
        <f t="shared" si="853"/>
        <v>#DIV/0!</v>
      </c>
      <c r="K2344" s="24">
        <f t="shared" si="858"/>
        <v>0</v>
      </c>
      <c r="L2344" s="24">
        <f t="shared" si="848"/>
        <v>0</v>
      </c>
      <c r="M2344" s="515"/>
    </row>
    <row r="2345" spans="1:13" s="13" customFormat="1" ht="37.5" x14ac:dyDescent="0.25">
      <c r="A2345" s="590" t="s">
        <v>975</v>
      </c>
      <c r="B2345" s="34" t="s">
        <v>858</v>
      </c>
      <c r="C2345" s="34" t="s">
        <v>212</v>
      </c>
      <c r="D2345" s="50">
        <f>SUM(D2346:D2349)</f>
        <v>3476.39</v>
      </c>
      <c r="E2345" s="50">
        <f t="shared" ref="E2345:F2345" si="859">SUM(E2346:E2349)</f>
        <v>3476.39</v>
      </c>
      <c r="F2345" s="24">
        <f t="shared" si="859"/>
        <v>2490.02</v>
      </c>
      <c r="G2345" s="255">
        <f>F2345/E2345</f>
        <v>0.71630000000000005</v>
      </c>
      <c r="H2345" s="24">
        <f>SUM(H2346:H2349)</f>
        <v>2490.02</v>
      </c>
      <c r="I2345" s="99">
        <f t="shared" si="852"/>
        <v>0.71599999999999997</v>
      </c>
      <c r="J2345" s="99">
        <f>H2345/F2345</f>
        <v>1</v>
      </c>
      <c r="K2345" s="24">
        <f t="shared" si="858"/>
        <v>3476.39</v>
      </c>
      <c r="L2345" s="24">
        <f t="shared" si="848"/>
        <v>986.37</v>
      </c>
      <c r="M2345" s="515" t="s">
        <v>1169</v>
      </c>
    </row>
    <row r="2346" spans="1:13" s="13" customFormat="1" x14ac:dyDescent="0.25">
      <c r="A2346" s="590"/>
      <c r="B2346" s="411" t="s">
        <v>22</v>
      </c>
      <c r="C2346" s="411"/>
      <c r="D2346" s="24"/>
      <c r="E2346" s="25"/>
      <c r="F2346" s="24"/>
      <c r="G2346" s="78" t="e">
        <f t="shared" ref="G2346:G2349" si="860">F2346/E2346</f>
        <v>#DIV/0!</v>
      </c>
      <c r="H2346" s="33"/>
      <c r="I2346" s="78" t="e">
        <f t="shared" si="852"/>
        <v>#DIV/0!</v>
      </c>
      <c r="J2346" s="78" t="e">
        <f t="shared" ref="J2346:J2349" si="861">H2346/F2346</f>
        <v>#DIV/0!</v>
      </c>
      <c r="K2346" s="24">
        <f t="shared" si="858"/>
        <v>0</v>
      </c>
      <c r="L2346" s="24">
        <f t="shared" si="848"/>
        <v>0</v>
      </c>
      <c r="M2346" s="515"/>
    </row>
    <row r="2347" spans="1:13" s="13" customFormat="1" ht="30" customHeight="1" x14ac:dyDescent="0.25">
      <c r="A2347" s="590"/>
      <c r="B2347" s="411" t="s">
        <v>21</v>
      </c>
      <c r="C2347" s="411"/>
      <c r="D2347" s="24"/>
      <c r="E2347" s="25"/>
      <c r="F2347" s="24"/>
      <c r="G2347" s="78" t="e">
        <f t="shared" si="860"/>
        <v>#DIV/0!</v>
      </c>
      <c r="H2347" s="33"/>
      <c r="I2347" s="78" t="e">
        <f t="shared" si="852"/>
        <v>#DIV/0!</v>
      </c>
      <c r="J2347" s="78" t="e">
        <f t="shared" si="861"/>
        <v>#DIV/0!</v>
      </c>
      <c r="K2347" s="24">
        <f t="shared" si="858"/>
        <v>0</v>
      </c>
      <c r="L2347" s="24">
        <f t="shared" si="848"/>
        <v>0</v>
      </c>
      <c r="M2347" s="515"/>
    </row>
    <row r="2348" spans="1:13" s="13" customFormat="1" x14ac:dyDescent="0.25">
      <c r="A2348" s="590"/>
      <c r="B2348" s="411" t="s">
        <v>41</v>
      </c>
      <c r="C2348" s="411"/>
      <c r="D2348" s="24">
        <v>3476.39</v>
      </c>
      <c r="E2348" s="24">
        <v>3476.39</v>
      </c>
      <c r="F2348" s="24">
        <v>2490.02</v>
      </c>
      <c r="G2348" s="255">
        <f t="shared" si="860"/>
        <v>0.71630000000000005</v>
      </c>
      <c r="H2348" s="24">
        <v>2490.02</v>
      </c>
      <c r="I2348" s="99">
        <f t="shared" si="852"/>
        <v>0.71599999999999997</v>
      </c>
      <c r="J2348" s="99">
        <f t="shared" si="861"/>
        <v>1</v>
      </c>
      <c r="K2348" s="24">
        <f t="shared" si="858"/>
        <v>3476.39</v>
      </c>
      <c r="L2348" s="24">
        <f t="shared" si="848"/>
        <v>986.37</v>
      </c>
      <c r="M2348" s="515"/>
    </row>
    <row r="2349" spans="1:13" s="13" customFormat="1" x14ac:dyDescent="0.25">
      <c r="A2349" s="590"/>
      <c r="B2349" s="411" t="s">
        <v>23</v>
      </c>
      <c r="C2349" s="411"/>
      <c r="D2349" s="24"/>
      <c r="E2349" s="25"/>
      <c r="F2349" s="24"/>
      <c r="G2349" s="97" t="e">
        <f t="shared" si="860"/>
        <v>#DIV/0!</v>
      </c>
      <c r="H2349" s="33"/>
      <c r="I2349" s="78" t="e">
        <f t="shared" si="852"/>
        <v>#DIV/0!</v>
      </c>
      <c r="J2349" s="78" t="e">
        <f t="shared" si="861"/>
        <v>#DIV/0!</v>
      </c>
      <c r="K2349" s="24">
        <f t="shared" si="858"/>
        <v>0</v>
      </c>
      <c r="L2349" s="24">
        <f t="shared" si="848"/>
        <v>0</v>
      </c>
      <c r="M2349" s="515"/>
    </row>
    <row r="2350" spans="1:13" s="4" customFormat="1" ht="56.25" x14ac:dyDescent="0.25">
      <c r="A2350" s="578" t="s">
        <v>102</v>
      </c>
      <c r="B2350" s="31" t="s">
        <v>867</v>
      </c>
      <c r="C2350" s="31" t="s">
        <v>829</v>
      </c>
      <c r="D2350" s="29">
        <f>SUM(D2355+D2360)</f>
        <v>3164</v>
      </c>
      <c r="E2350" s="29">
        <f>SUM(E2355+E2360)</f>
        <v>3164</v>
      </c>
      <c r="F2350" s="29">
        <f>SUM(F2355+F2360)</f>
        <v>2784.59</v>
      </c>
      <c r="G2350" s="100">
        <f t="shared" ref="G2350:G2354" si="862">F2350/E2350</f>
        <v>0.88</v>
      </c>
      <c r="H2350" s="29">
        <f>SUM(H2355+H2360)</f>
        <v>2784.59</v>
      </c>
      <c r="I2350" s="100">
        <f t="shared" ref="I2350:I2413" si="863">H2350/E2350</f>
        <v>0.88</v>
      </c>
      <c r="J2350" s="100">
        <f t="shared" ref="J2350:J2379" si="864">H2350/F2350</f>
        <v>1</v>
      </c>
      <c r="K2350" s="29">
        <f t="shared" ref="K2350:K2374" si="865">E2350</f>
        <v>3164</v>
      </c>
      <c r="L2350" s="30">
        <f t="shared" si="848"/>
        <v>379.41</v>
      </c>
      <c r="M2350" s="488"/>
    </row>
    <row r="2351" spans="1:13" s="4" customFormat="1" x14ac:dyDescent="0.25">
      <c r="A2351" s="578"/>
      <c r="B2351" s="32" t="s">
        <v>22</v>
      </c>
      <c r="C2351" s="32"/>
      <c r="D2351" s="30"/>
      <c r="E2351" s="30"/>
      <c r="F2351" s="30"/>
      <c r="G2351" s="30"/>
      <c r="H2351" s="30"/>
      <c r="I2351" s="102" t="e">
        <f t="shared" si="863"/>
        <v>#DIV/0!</v>
      </c>
      <c r="J2351" s="102" t="e">
        <f t="shared" si="864"/>
        <v>#DIV/0!</v>
      </c>
      <c r="K2351" s="30">
        <f t="shared" si="865"/>
        <v>0</v>
      </c>
      <c r="L2351" s="30">
        <f t="shared" si="848"/>
        <v>0</v>
      </c>
      <c r="M2351" s="488"/>
    </row>
    <row r="2352" spans="1:13" s="4" customFormat="1" x14ac:dyDescent="0.25">
      <c r="A2352" s="578"/>
      <c r="B2352" s="32" t="s">
        <v>21</v>
      </c>
      <c r="C2352" s="32"/>
      <c r="D2352" s="30"/>
      <c r="E2352" s="30"/>
      <c r="F2352" s="30"/>
      <c r="G2352" s="101" t="e">
        <f t="shared" si="862"/>
        <v>#DIV/0!</v>
      </c>
      <c r="H2352" s="30"/>
      <c r="I2352" s="102" t="e">
        <f t="shared" si="863"/>
        <v>#DIV/0!</v>
      </c>
      <c r="J2352" s="102" t="e">
        <f t="shared" si="864"/>
        <v>#DIV/0!</v>
      </c>
      <c r="K2352" s="30">
        <f t="shared" si="865"/>
        <v>0</v>
      </c>
      <c r="L2352" s="30">
        <f t="shared" si="848"/>
        <v>0</v>
      </c>
      <c r="M2352" s="488"/>
    </row>
    <row r="2353" spans="1:13" s="4" customFormat="1" x14ac:dyDescent="0.25">
      <c r="A2353" s="578"/>
      <c r="B2353" s="32" t="s">
        <v>41</v>
      </c>
      <c r="C2353" s="32"/>
      <c r="D2353" s="30">
        <f>SUM(D2358+D2368+D2373)</f>
        <v>3164</v>
      </c>
      <c r="E2353" s="30">
        <f>SUM(E2358+E2368+E2373)</f>
        <v>3164</v>
      </c>
      <c r="F2353" s="30">
        <f>F2358+F2363</f>
        <v>2784.59</v>
      </c>
      <c r="G2353" s="103">
        <f t="shared" si="862"/>
        <v>0.88</v>
      </c>
      <c r="H2353" s="30">
        <f>H2358+H2363</f>
        <v>2784.59</v>
      </c>
      <c r="I2353" s="103">
        <f t="shared" si="863"/>
        <v>0.88</v>
      </c>
      <c r="J2353" s="103">
        <f t="shared" si="864"/>
        <v>1</v>
      </c>
      <c r="K2353" s="30">
        <f t="shared" si="865"/>
        <v>3164</v>
      </c>
      <c r="L2353" s="30">
        <f t="shared" si="848"/>
        <v>379.41</v>
      </c>
      <c r="M2353" s="488"/>
    </row>
    <row r="2354" spans="1:13" s="4" customFormat="1" x14ac:dyDescent="0.25">
      <c r="A2354" s="578"/>
      <c r="B2354" s="32" t="s">
        <v>23</v>
      </c>
      <c r="C2354" s="32"/>
      <c r="D2354" s="30"/>
      <c r="E2354" s="30"/>
      <c r="F2354" s="30"/>
      <c r="G2354" s="101" t="e">
        <f t="shared" si="862"/>
        <v>#DIV/0!</v>
      </c>
      <c r="H2354" s="30"/>
      <c r="I2354" s="102" t="e">
        <f t="shared" si="863"/>
        <v>#DIV/0!</v>
      </c>
      <c r="J2354" s="102" t="e">
        <f t="shared" si="864"/>
        <v>#DIV/0!</v>
      </c>
      <c r="K2354" s="30">
        <f t="shared" si="865"/>
        <v>0</v>
      </c>
      <c r="L2354" s="30">
        <f t="shared" si="848"/>
        <v>0</v>
      </c>
      <c r="M2354" s="488"/>
    </row>
    <row r="2355" spans="1:13" s="4" customFormat="1" ht="39" customHeight="1" x14ac:dyDescent="0.25">
      <c r="A2355" s="590" t="s">
        <v>103</v>
      </c>
      <c r="B2355" s="34" t="s">
        <v>207</v>
      </c>
      <c r="C2355" s="34" t="s">
        <v>212</v>
      </c>
      <c r="D2355" s="50">
        <f>D2356+D2357+D2358+D2359</f>
        <v>0</v>
      </c>
      <c r="E2355" s="50">
        <f>SUM(E2356:E2359)</f>
        <v>0</v>
      </c>
      <c r="F2355" s="50">
        <f>SUM(F2356:F2359)</f>
        <v>0</v>
      </c>
      <c r="G2355" s="99"/>
      <c r="H2355" s="50"/>
      <c r="I2355" s="99"/>
      <c r="J2355" s="78"/>
      <c r="K2355" s="24"/>
      <c r="L2355" s="24">
        <f t="shared" si="848"/>
        <v>0</v>
      </c>
      <c r="M2355" s="515" t="s">
        <v>1060</v>
      </c>
    </row>
    <row r="2356" spans="1:13" s="4" customFormat="1" x14ac:dyDescent="0.25">
      <c r="A2356" s="590"/>
      <c r="B2356" s="345" t="s">
        <v>22</v>
      </c>
      <c r="C2356" s="345"/>
      <c r="D2356" s="24"/>
      <c r="E2356" s="24"/>
      <c r="F2356" s="24"/>
      <c r="G2356" s="99"/>
      <c r="H2356" s="301"/>
      <c r="I2356" s="78"/>
      <c r="J2356" s="78"/>
      <c r="K2356" s="24"/>
      <c r="L2356" s="24">
        <f t="shared" si="848"/>
        <v>0</v>
      </c>
      <c r="M2356" s="515"/>
    </row>
    <row r="2357" spans="1:13" s="4" customFormat="1" x14ac:dyDescent="0.25">
      <c r="A2357" s="590"/>
      <c r="B2357" s="345" t="s">
        <v>21</v>
      </c>
      <c r="C2357" s="345"/>
      <c r="D2357" s="24"/>
      <c r="E2357" s="24"/>
      <c r="F2357" s="24"/>
      <c r="G2357" s="99"/>
      <c r="H2357" s="301"/>
      <c r="I2357" s="78"/>
      <c r="J2357" s="78"/>
      <c r="K2357" s="24"/>
      <c r="L2357" s="24">
        <f t="shared" si="848"/>
        <v>0</v>
      </c>
      <c r="M2357" s="515"/>
    </row>
    <row r="2358" spans="1:13" s="4" customFormat="1" x14ac:dyDescent="0.25">
      <c r="A2358" s="590"/>
      <c r="B2358" s="345" t="s">
        <v>41</v>
      </c>
      <c r="C2358" s="345"/>
      <c r="D2358" s="24"/>
      <c r="E2358" s="24"/>
      <c r="F2358" s="24">
        <v>0</v>
      </c>
      <c r="G2358" s="99"/>
      <c r="H2358" s="258"/>
      <c r="I2358" s="99"/>
      <c r="J2358" s="78"/>
      <c r="K2358" s="24"/>
      <c r="L2358" s="24">
        <f t="shared" si="848"/>
        <v>0</v>
      </c>
      <c r="M2358" s="515"/>
    </row>
    <row r="2359" spans="1:13" s="4" customFormat="1" x14ac:dyDescent="0.25">
      <c r="A2359" s="590"/>
      <c r="B2359" s="345" t="s">
        <v>23</v>
      </c>
      <c r="C2359" s="345"/>
      <c r="D2359" s="24"/>
      <c r="E2359" s="24"/>
      <c r="F2359" s="24"/>
      <c r="G2359" s="302"/>
      <c r="H2359" s="301"/>
      <c r="I2359" s="78"/>
      <c r="J2359" s="78"/>
      <c r="K2359" s="24"/>
      <c r="L2359" s="24">
        <f t="shared" si="848"/>
        <v>0</v>
      </c>
      <c r="M2359" s="515"/>
    </row>
    <row r="2360" spans="1:13" s="40" customFormat="1" ht="98.25" customHeight="1" outlineLevel="1" x14ac:dyDescent="0.25">
      <c r="A2360" s="634" t="s">
        <v>104</v>
      </c>
      <c r="B2360" s="49" t="s">
        <v>735</v>
      </c>
      <c r="C2360" s="34" t="s">
        <v>830</v>
      </c>
      <c r="D2360" s="50">
        <f>D2365+D2370</f>
        <v>3164</v>
      </c>
      <c r="E2360" s="50">
        <f>E2365+E2370</f>
        <v>3164</v>
      </c>
      <c r="F2360" s="50">
        <f>SUM(F2361:F2364)</f>
        <v>2784.59</v>
      </c>
      <c r="G2360" s="99">
        <f t="shared" ref="G2360:G2373" si="866">F2360/E2360</f>
        <v>0.88</v>
      </c>
      <c r="H2360" s="50">
        <f>SUM(H2361:H2364)</f>
        <v>2784.59</v>
      </c>
      <c r="I2360" s="99">
        <f t="shared" si="863"/>
        <v>0.88</v>
      </c>
      <c r="J2360" s="99">
        <f t="shared" si="864"/>
        <v>1</v>
      </c>
      <c r="K2360" s="24">
        <f t="shared" si="865"/>
        <v>3164</v>
      </c>
      <c r="L2360" s="24">
        <f t="shared" si="848"/>
        <v>379.41</v>
      </c>
      <c r="M2360" s="487" t="s">
        <v>1317</v>
      </c>
    </row>
    <row r="2361" spans="1:13" s="40" customFormat="1" ht="19.5" customHeight="1" outlineLevel="1" x14ac:dyDescent="0.25">
      <c r="A2361" s="634"/>
      <c r="B2361" s="345" t="s">
        <v>22</v>
      </c>
      <c r="C2361" s="345"/>
      <c r="D2361" s="24"/>
      <c r="E2361" s="24"/>
      <c r="F2361" s="24"/>
      <c r="G2361" s="302" t="e">
        <f t="shared" si="866"/>
        <v>#DIV/0!</v>
      </c>
      <c r="H2361" s="301"/>
      <c r="I2361" s="78" t="e">
        <f t="shared" si="863"/>
        <v>#DIV/0!</v>
      </c>
      <c r="J2361" s="78" t="e">
        <f t="shared" si="864"/>
        <v>#DIV/0!</v>
      </c>
      <c r="K2361" s="24">
        <f t="shared" si="865"/>
        <v>0</v>
      </c>
      <c r="L2361" s="24">
        <f t="shared" si="848"/>
        <v>0</v>
      </c>
      <c r="M2361" s="487"/>
    </row>
    <row r="2362" spans="1:13" s="40" customFormat="1" ht="19.5" customHeight="1" outlineLevel="1" x14ac:dyDescent="0.25">
      <c r="A2362" s="634"/>
      <c r="B2362" s="345" t="s">
        <v>21</v>
      </c>
      <c r="C2362" s="345"/>
      <c r="D2362" s="24"/>
      <c r="E2362" s="24"/>
      <c r="F2362" s="24"/>
      <c r="G2362" s="302" t="e">
        <f t="shared" si="866"/>
        <v>#DIV/0!</v>
      </c>
      <c r="H2362" s="301"/>
      <c r="I2362" s="78" t="e">
        <f t="shared" si="863"/>
        <v>#DIV/0!</v>
      </c>
      <c r="J2362" s="78" t="e">
        <f t="shared" si="864"/>
        <v>#DIV/0!</v>
      </c>
      <c r="K2362" s="24">
        <f t="shared" si="865"/>
        <v>0</v>
      </c>
      <c r="L2362" s="24">
        <f t="shared" si="848"/>
        <v>0</v>
      </c>
      <c r="M2362" s="487"/>
    </row>
    <row r="2363" spans="1:13" s="40" customFormat="1" ht="19.5" customHeight="1" outlineLevel="1" x14ac:dyDescent="0.25">
      <c r="A2363" s="634"/>
      <c r="B2363" s="345" t="s">
        <v>41</v>
      </c>
      <c r="C2363" s="345"/>
      <c r="D2363" s="24">
        <f>D2368+D2373</f>
        <v>3164</v>
      </c>
      <c r="E2363" s="24">
        <f>E2368+E2373</f>
        <v>3164</v>
      </c>
      <c r="F2363" s="24">
        <f>F2368+F2373</f>
        <v>2784.59</v>
      </c>
      <c r="G2363" s="99">
        <f t="shared" si="866"/>
        <v>0.88</v>
      </c>
      <c r="H2363" s="24">
        <f>H2368+H2373</f>
        <v>2784.59</v>
      </c>
      <c r="I2363" s="99">
        <f t="shared" si="863"/>
        <v>0.88</v>
      </c>
      <c r="J2363" s="99">
        <f t="shared" si="864"/>
        <v>1</v>
      </c>
      <c r="K2363" s="24">
        <f t="shared" si="865"/>
        <v>3164</v>
      </c>
      <c r="L2363" s="24">
        <f t="shared" si="848"/>
        <v>379.41</v>
      </c>
      <c r="M2363" s="487"/>
    </row>
    <row r="2364" spans="1:13" s="40" customFormat="1" ht="19.5" customHeight="1" outlineLevel="1" x14ac:dyDescent="0.25">
      <c r="A2364" s="634"/>
      <c r="B2364" s="345" t="s">
        <v>23</v>
      </c>
      <c r="C2364" s="345"/>
      <c r="D2364" s="24"/>
      <c r="E2364" s="24"/>
      <c r="F2364" s="24"/>
      <c r="G2364" s="302" t="e">
        <f t="shared" si="866"/>
        <v>#DIV/0!</v>
      </c>
      <c r="H2364" s="301"/>
      <c r="I2364" s="78" t="e">
        <f t="shared" si="863"/>
        <v>#DIV/0!</v>
      </c>
      <c r="J2364" s="78" t="e">
        <f t="shared" si="864"/>
        <v>#DIV/0!</v>
      </c>
      <c r="K2364" s="24">
        <f t="shared" si="865"/>
        <v>0</v>
      </c>
      <c r="L2364" s="24">
        <f t="shared" si="848"/>
        <v>0</v>
      </c>
      <c r="M2364" s="487"/>
    </row>
    <row r="2365" spans="1:13" s="41" customFormat="1" ht="77.25" customHeight="1" x14ac:dyDescent="0.25">
      <c r="A2365" s="634" t="s">
        <v>154</v>
      </c>
      <c r="B2365" s="49" t="s">
        <v>210</v>
      </c>
      <c r="C2365" s="34" t="s">
        <v>212</v>
      </c>
      <c r="D2365" s="50">
        <f>D2366+D2367+D2368+D2369</f>
        <v>2264</v>
      </c>
      <c r="E2365" s="50">
        <f>E2366+E2367+E2368+E2369</f>
        <v>2264</v>
      </c>
      <c r="F2365" s="24">
        <f>F2366+F2367+F2368+F2369</f>
        <v>1888.63</v>
      </c>
      <c r="G2365" s="99">
        <f t="shared" si="866"/>
        <v>0.83399999999999996</v>
      </c>
      <c r="H2365" s="24">
        <f>H2366+H2367+H2368+H2369</f>
        <v>1888.63</v>
      </c>
      <c r="I2365" s="99">
        <f t="shared" si="863"/>
        <v>0.83399999999999996</v>
      </c>
      <c r="J2365" s="99">
        <f t="shared" si="864"/>
        <v>1</v>
      </c>
      <c r="K2365" s="24">
        <f t="shared" si="865"/>
        <v>2264</v>
      </c>
      <c r="L2365" s="24">
        <f t="shared" si="848"/>
        <v>375.37</v>
      </c>
      <c r="M2365" s="487"/>
    </row>
    <row r="2366" spans="1:13" s="40" customFormat="1" ht="19.5" customHeight="1" x14ac:dyDescent="0.25">
      <c r="A2366" s="634"/>
      <c r="B2366" s="345" t="s">
        <v>22</v>
      </c>
      <c r="C2366" s="345"/>
      <c r="D2366" s="24"/>
      <c r="E2366" s="24"/>
      <c r="F2366" s="24"/>
      <c r="G2366" s="302" t="e">
        <f t="shared" si="866"/>
        <v>#DIV/0!</v>
      </c>
      <c r="H2366" s="301"/>
      <c r="I2366" s="78" t="e">
        <f t="shared" si="863"/>
        <v>#DIV/0!</v>
      </c>
      <c r="J2366" s="78" t="e">
        <f t="shared" si="864"/>
        <v>#DIV/0!</v>
      </c>
      <c r="K2366" s="24">
        <f t="shared" si="865"/>
        <v>0</v>
      </c>
      <c r="L2366" s="24">
        <f t="shared" si="848"/>
        <v>0</v>
      </c>
      <c r="M2366" s="487"/>
    </row>
    <row r="2367" spans="1:13" s="40" customFormat="1" ht="19.5" customHeight="1" x14ac:dyDescent="0.25">
      <c r="A2367" s="634"/>
      <c r="B2367" s="345" t="s">
        <v>21</v>
      </c>
      <c r="C2367" s="345"/>
      <c r="D2367" s="24"/>
      <c r="E2367" s="24"/>
      <c r="F2367" s="24"/>
      <c r="G2367" s="302" t="e">
        <f t="shared" si="866"/>
        <v>#DIV/0!</v>
      </c>
      <c r="H2367" s="301"/>
      <c r="I2367" s="78" t="e">
        <f t="shared" si="863"/>
        <v>#DIV/0!</v>
      </c>
      <c r="J2367" s="78" t="e">
        <f t="shared" si="864"/>
        <v>#DIV/0!</v>
      </c>
      <c r="K2367" s="24">
        <f t="shared" si="865"/>
        <v>0</v>
      </c>
      <c r="L2367" s="24">
        <f t="shared" si="848"/>
        <v>0</v>
      </c>
      <c r="M2367" s="487"/>
    </row>
    <row r="2368" spans="1:13" s="40" customFormat="1" ht="19.5" customHeight="1" x14ac:dyDescent="0.25">
      <c r="A2368" s="634"/>
      <c r="B2368" s="345" t="s">
        <v>41</v>
      </c>
      <c r="C2368" s="345"/>
      <c r="D2368" s="24">
        <v>2264</v>
      </c>
      <c r="E2368" s="24">
        <v>2264</v>
      </c>
      <c r="F2368" s="24">
        <v>1888.63</v>
      </c>
      <c r="G2368" s="99">
        <f t="shared" si="866"/>
        <v>0.83399999999999996</v>
      </c>
      <c r="H2368" s="24">
        <v>1888.63</v>
      </c>
      <c r="I2368" s="99">
        <f t="shared" si="863"/>
        <v>0.83399999999999996</v>
      </c>
      <c r="J2368" s="99">
        <f t="shared" si="864"/>
        <v>1</v>
      </c>
      <c r="K2368" s="24">
        <v>1888.63</v>
      </c>
      <c r="L2368" s="24">
        <f t="shared" si="848"/>
        <v>375.37</v>
      </c>
      <c r="M2368" s="487"/>
    </row>
    <row r="2369" spans="1:13" s="40" customFormat="1" ht="19.5" customHeight="1" collapsed="1" x14ac:dyDescent="0.25">
      <c r="A2369" s="634"/>
      <c r="B2369" s="345" t="s">
        <v>23</v>
      </c>
      <c r="C2369" s="345"/>
      <c r="D2369" s="24"/>
      <c r="E2369" s="25"/>
      <c r="F2369" s="24"/>
      <c r="G2369" s="302" t="e">
        <f t="shared" si="866"/>
        <v>#DIV/0!</v>
      </c>
      <c r="H2369" s="301"/>
      <c r="I2369" s="78" t="e">
        <f t="shared" si="863"/>
        <v>#DIV/0!</v>
      </c>
      <c r="J2369" s="78" t="e">
        <f t="shared" si="864"/>
        <v>#DIV/0!</v>
      </c>
      <c r="K2369" s="24">
        <f t="shared" si="865"/>
        <v>0</v>
      </c>
      <c r="L2369" s="24">
        <f t="shared" si="848"/>
        <v>0</v>
      </c>
      <c r="M2369" s="487"/>
    </row>
    <row r="2370" spans="1:13" s="42" customFormat="1" ht="60" customHeight="1" x14ac:dyDescent="0.25">
      <c r="A2370" s="634" t="s">
        <v>155</v>
      </c>
      <c r="B2370" s="49" t="s">
        <v>831</v>
      </c>
      <c r="C2370" s="34" t="s">
        <v>212</v>
      </c>
      <c r="D2370" s="50">
        <f>D2371+D2372+D2373+D2374</f>
        <v>900</v>
      </c>
      <c r="E2370" s="50">
        <f>E2371+E2372+E2373+E2374</f>
        <v>900</v>
      </c>
      <c r="F2370" s="50">
        <f>F2371+F2372+F2373+F2374</f>
        <v>895.96</v>
      </c>
      <c r="G2370" s="104">
        <f t="shared" si="866"/>
        <v>0.996</v>
      </c>
      <c r="H2370" s="50">
        <f>SUM(H2371:H2374)</f>
        <v>895.96</v>
      </c>
      <c r="I2370" s="104">
        <f t="shared" si="863"/>
        <v>0.996</v>
      </c>
      <c r="J2370" s="104">
        <f t="shared" si="864"/>
        <v>1</v>
      </c>
      <c r="K2370" s="50">
        <f t="shared" si="865"/>
        <v>900</v>
      </c>
      <c r="L2370" s="24">
        <f t="shared" si="848"/>
        <v>4.04</v>
      </c>
      <c r="M2370" s="555" t="s">
        <v>1318</v>
      </c>
    </row>
    <row r="2371" spans="1:13" s="40" customFormat="1" ht="19.5" customHeight="1" x14ac:dyDescent="0.25">
      <c r="A2371" s="634"/>
      <c r="B2371" s="345" t="s">
        <v>22</v>
      </c>
      <c r="C2371" s="345"/>
      <c r="D2371" s="24"/>
      <c r="E2371" s="24"/>
      <c r="F2371" s="24"/>
      <c r="G2371" s="302" t="e">
        <f t="shared" si="866"/>
        <v>#DIV/0!</v>
      </c>
      <c r="H2371" s="301"/>
      <c r="I2371" s="78" t="e">
        <f t="shared" si="863"/>
        <v>#DIV/0!</v>
      </c>
      <c r="J2371" s="78" t="e">
        <f t="shared" si="864"/>
        <v>#DIV/0!</v>
      </c>
      <c r="K2371" s="24">
        <f t="shared" si="865"/>
        <v>0</v>
      </c>
      <c r="L2371" s="24">
        <f t="shared" si="848"/>
        <v>0</v>
      </c>
      <c r="M2371" s="555"/>
    </row>
    <row r="2372" spans="1:13" s="40" customFormat="1" ht="19.5" customHeight="1" x14ac:dyDescent="0.25">
      <c r="A2372" s="634"/>
      <c r="B2372" s="345" t="s">
        <v>21</v>
      </c>
      <c r="C2372" s="345"/>
      <c r="D2372" s="24"/>
      <c r="E2372" s="24"/>
      <c r="F2372" s="24"/>
      <c r="G2372" s="302" t="e">
        <f t="shared" si="866"/>
        <v>#DIV/0!</v>
      </c>
      <c r="H2372" s="301"/>
      <c r="I2372" s="78" t="e">
        <f t="shared" si="863"/>
        <v>#DIV/0!</v>
      </c>
      <c r="J2372" s="78" t="e">
        <f t="shared" si="864"/>
        <v>#DIV/0!</v>
      </c>
      <c r="K2372" s="24">
        <f t="shared" si="865"/>
        <v>0</v>
      </c>
      <c r="L2372" s="24">
        <f t="shared" si="848"/>
        <v>0</v>
      </c>
      <c r="M2372" s="555"/>
    </row>
    <row r="2373" spans="1:13" s="40" customFormat="1" ht="19.5" customHeight="1" x14ac:dyDescent="0.25">
      <c r="A2373" s="634"/>
      <c r="B2373" s="345" t="s">
        <v>41</v>
      </c>
      <c r="C2373" s="345"/>
      <c r="D2373" s="24">
        <v>900</v>
      </c>
      <c r="E2373" s="24">
        <v>900</v>
      </c>
      <c r="F2373" s="24">
        <v>895.96</v>
      </c>
      <c r="G2373" s="99">
        <f t="shared" si="866"/>
        <v>0.996</v>
      </c>
      <c r="H2373" s="24">
        <f>F2373</f>
        <v>895.96</v>
      </c>
      <c r="I2373" s="99">
        <f t="shared" si="863"/>
        <v>0.996</v>
      </c>
      <c r="J2373" s="99">
        <f t="shared" si="864"/>
        <v>1</v>
      </c>
      <c r="K2373" s="24">
        <v>895.96</v>
      </c>
      <c r="L2373" s="24">
        <f t="shared" si="848"/>
        <v>4.04</v>
      </c>
      <c r="M2373" s="555"/>
    </row>
    <row r="2374" spans="1:13" s="40" customFormat="1" ht="19.5" customHeight="1" collapsed="1" x14ac:dyDescent="0.25">
      <c r="A2374" s="634"/>
      <c r="B2374" s="345" t="s">
        <v>23</v>
      </c>
      <c r="C2374" s="345"/>
      <c r="D2374" s="24"/>
      <c r="E2374" s="24"/>
      <c r="F2374" s="24"/>
      <c r="G2374" s="99"/>
      <c r="H2374" s="24"/>
      <c r="I2374" s="78" t="e">
        <f t="shared" si="863"/>
        <v>#DIV/0!</v>
      </c>
      <c r="J2374" s="78" t="e">
        <f t="shared" si="864"/>
        <v>#DIV/0!</v>
      </c>
      <c r="K2374" s="24">
        <f t="shared" si="865"/>
        <v>0</v>
      </c>
      <c r="L2374" s="24">
        <f t="shared" si="848"/>
        <v>0</v>
      </c>
      <c r="M2374" s="555"/>
    </row>
    <row r="2375" spans="1:13" s="233" customFormat="1" ht="63.75" customHeight="1" x14ac:dyDescent="0.25">
      <c r="A2375" s="578" t="s">
        <v>704</v>
      </c>
      <c r="B2375" s="327" t="s">
        <v>775</v>
      </c>
      <c r="C2375" s="31" t="s">
        <v>139</v>
      </c>
      <c r="D2375" s="29">
        <f>SUM(D2376:D2379)</f>
        <v>121376.09</v>
      </c>
      <c r="E2375" s="29">
        <f t="shared" ref="E2375:F2375" si="867">SUM(E2376:E2379)</f>
        <v>121376.09</v>
      </c>
      <c r="F2375" s="29">
        <f t="shared" si="867"/>
        <v>119145.37</v>
      </c>
      <c r="G2375" s="100">
        <f>F2375/E2375</f>
        <v>0.98199999999999998</v>
      </c>
      <c r="H2375" s="29">
        <f>SUM(H2376:H2379)</f>
        <v>119122.03</v>
      </c>
      <c r="I2375" s="100">
        <f t="shared" si="863"/>
        <v>0.98099999999999998</v>
      </c>
      <c r="J2375" s="100">
        <f t="shared" si="864"/>
        <v>1</v>
      </c>
      <c r="K2375" s="29">
        <f>SUM(K2376:K2379)</f>
        <v>119345.88</v>
      </c>
      <c r="L2375" s="30">
        <f t="shared" si="848"/>
        <v>2254.06</v>
      </c>
      <c r="M2375" s="584"/>
    </row>
    <row r="2376" spans="1:13" s="13" customFormat="1" ht="19.5" customHeight="1" x14ac:dyDescent="0.25">
      <c r="A2376" s="578"/>
      <c r="B2376" s="32" t="s">
        <v>22</v>
      </c>
      <c r="C2376" s="32"/>
      <c r="D2376" s="30">
        <f t="shared" ref="D2376:H2379" si="868">D2381+D2436+D2506</f>
        <v>32.03</v>
      </c>
      <c r="E2376" s="30">
        <f t="shared" si="868"/>
        <v>32.03</v>
      </c>
      <c r="F2376" s="30">
        <f t="shared" si="868"/>
        <v>32.03</v>
      </c>
      <c r="G2376" s="103">
        <f t="shared" ref="G2376:G2439" si="869">F2376/E2376</f>
        <v>1</v>
      </c>
      <c r="H2376" s="30">
        <f t="shared" si="868"/>
        <v>8.69</v>
      </c>
      <c r="I2376" s="103">
        <f t="shared" si="863"/>
        <v>0.27100000000000002</v>
      </c>
      <c r="J2376" s="103">
        <f t="shared" si="864"/>
        <v>0.27100000000000002</v>
      </c>
      <c r="K2376" s="30">
        <f t="shared" ref="K2376" si="870">K2381+K2436+K2506</f>
        <v>8.69</v>
      </c>
      <c r="L2376" s="30">
        <f t="shared" si="848"/>
        <v>23.34</v>
      </c>
      <c r="M2376" s="584"/>
    </row>
    <row r="2377" spans="1:13" s="13" customFormat="1" ht="19.5" customHeight="1" x14ac:dyDescent="0.25">
      <c r="A2377" s="578"/>
      <c r="B2377" s="32" t="s">
        <v>21</v>
      </c>
      <c r="C2377" s="32"/>
      <c r="D2377" s="29">
        <f t="shared" si="868"/>
        <v>0</v>
      </c>
      <c r="E2377" s="29">
        <f t="shared" si="868"/>
        <v>0</v>
      </c>
      <c r="F2377" s="29">
        <f t="shared" si="868"/>
        <v>0</v>
      </c>
      <c r="G2377" s="102" t="e">
        <f t="shared" si="869"/>
        <v>#DIV/0!</v>
      </c>
      <c r="H2377" s="30">
        <f t="shared" ref="H2377" si="871">H2382+H2437+H2507</f>
        <v>0</v>
      </c>
      <c r="I2377" s="102" t="e">
        <f t="shared" si="863"/>
        <v>#DIV/0!</v>
      </c>
      <c r="J2377" s="101" t="e">
        <f t="shared" si="864"/>
        <v>#DIV/0!</v>
      </c>
      <c r="K2377" s="30">
        <f t="shared" ref="K2377" si="872">K2382+K2437+K2507</f>
        <v>0</v>
      </c>
      <c r="L2377" s="30">
        <f t="shared" si="848"/>
        <v>0</v>
      </c>
      <c r="M2377" s="584"/>
    </row>
    <row r="2378" spans="1:13" s="13" customFormat="1" ht="19.5" customHeight="1" x14ac:dyDescent="0.25">
      <c r="A2378" s="578"/>
      <c r="B2378" s="32" t="s">
        <v>41</v>
      </c>
      <c r="C2378" s="32"/>
      <c r="D2378" s="30">
        <f t="shared" si="868"/>
        <v>121344.06</v>
      </c>
      <c r="E2378" s="30">
        <f t="shared" si="868"/>
        <v>121344.06</v>
      </c>
      <c r="F2378" s="30">
        <f t="shared" si="868"/>
        <v>119113.34</v>
      </c>
      <c r="G2378" s="103">
        <f t="shared" si="869"/>
        <v>0.98199999999999998</v>
      </c>
      <c r="H2378" s="30">
        <f t="shared" ref="H2378" si="873">H2383+H2438+H2508</f>
        <v>119113.34</v>
      </c>
      <c r="I2378" s="103">
        <f t="shared" si="863"/>
        <v>0.98199999999999998</v>
      </c>
      <c r="J2378" s="103">
        <f t="shared" si="864"/>
        <v>1</v>
      </c>
      <c r="K2378" s="30">
        <f t="shared" ref="K2378" si="874">K2383+K2438+K2508</f>
        <v>119337.19</v>
      </c>
      <c r="L2378" s="30">
        <f t="shared" si="848"/>
        <v>2230.7199999999998</v>
      </c>
      <c r="M2378" s="584"/>
    </row>
    <row r="2379" spans="1:13" s="13" customFormat="1" ht="19.5" customHeight="1" x14ac:dyDescent="0.25">
      <c r="A2379" s="578"/>
      <c r="B2379" s="32" t="s">
        <v>23</v>
      </c>
      <c r="C2379" s="32"/>
      <c r="D2379" s="328">
        <f t="shared" si="868"/>
        <v>0</v>
      </c>
      <c r="E2379" s="328">
        <f t="shared" si="868"/>
        <v>0</v>
      </c>
      <c r="F2379" s="329">
        <f t="shared" si="868"/>
        <v>0</v>
      </c>
      <c r="G2379" s="102" t="e">
        <f t="shared" si="869"/>
        <v>#DIV/0!</v>
      </c>
      <c r="H2379" s="30">
        <f t="shared" ref="H2379" si="875">H2384+H2439+H2509</f>
        <v>0</v>
      </c>
      <c r="I2379" s="102" t="e">
        <f t="shared" si="863"/>
        <v>#DIV/0!</v>
      </c>
      <c r="J2379" s="331" t="e">
        <f t="shared" si="864"/>
        <v>#DIV/0!</v>
      </c>
      <c r="K2379" s="30">
        <f t="shared" ref="K2379" si="876">K2384+K2439+K2509</f>
        <v>0</v>
      </c>
      <c r="L2379" s="30">
        <f t="shared" si="848"/>
        <v>0</v>
      </c>
      <c r="M2379" s="584"/>
    </row>
    <row r="2380" spans="1:13" s="13" customFormat="1" ht="67.5" customHeight="1" x14ac:dyDescent="0.25">
      <c r="A2380" s="629" t="s">
        <v>206</v>
      </c>
      <c r="B2380" s="88" t="s">
        <v>113</v>
      </c>
      <c r="C2380" s="88" t="s">
        <v>832</v>
      </c>
      <c r="D2380" s="235">
        <f>SUM(D2381:D2384)</f>
        <v>76930.559999999998</v>
      </c>
      <c r="E2380" s="235">
        <f>SUM(E2381:E2384)</f>
        <v>76930.559999999998</v>
      </c>
      <c r="F2380" s="236">
        <f>SUM(F2381:F2384)</f>
        <v>75821.86</v>
      </c>
      <c r="G2380" s="95">
        <f t="shared" si="869"/>
        <v>0.98599999999999999</v>
      </c>
      <c r="H2380" s="235">
        <f>H2385+H2410+H2420</f>
        <v>75821.86</v>
      </c>
      <c r="I2380" s="95">
        <f t="shared" si="863"/>
        <v>0.98599999999999999</v>
      </c>
      <c r="J2380" s="237">
        <f>IF(H2380&gt;0,H2380/F2380,0)</f>
        <v>1</v>
      </c>
      <c r="K2380" s="55">
        <f>SUM(K2381:K2384)</f>
        <v>75821.86</v>
      </c>
      <c r="L2380" s="24">
        <f t="shared" si="848"/>
        <v>1108.7</v>
      </c>
      <c r="M2380" s="584"/>
    </row>
    <row r="2381" spans="1:13" s="13" customFormat="1" ht="19.5" customHeight="1" x14ac:dyDescent="0.25">
      <c r="A2381" s="629"/>
      <c r="B2381" s="175" t="s">
        <v>22</v>
      </c>
      <c r="C2381" s="175"/>
      <c r="D2381" s="176">
        <f t="shared" ref="D2381:F2384" si="877">D2386+D2411+D2421</f>
        <v>0</v>
      </c>
      <c r="E2381" s="176">
        <f t="shared" si="877"/>
        <v>0</v>
      </c>
      <c r="F2381" s="238">
        <f t="shared" si="877"/>
        <v>0</v>
      </c>
      <c r="G2381" s="78" t="e">
        <f t="shared" si="869"/>
        <v>#DIV/0!</v>
      </c>
      <c r="H2381" s="177">
        <f>H2386+H2411+H2421</f>
        <v>0</v>
      </c>
      <c r="I2381" s="78" t="e">
        <f t="shared" si="863"/>
        <v>#DIV/0!</v>
      </c>
      <c r="J2381" s="174">
        <f t="shared" ref="J2381:J2382" si="878">IF(H2381&gt;0,H2381/F2381,0)</f>
        <v>0</v>
      </c>
      <c r="K2381" s="177">
        <f t="shared" ref="K2381:K2382" si="879">K2386+K2411+K2421</f>
        <v>0</v>
      </c>
      <c r="L2381" s="24">
        <f t="shared" si="848"/>
        <v>0</v>
      </c>
      <c r="M2381" s="584"/>
    </row>
    <row r="2382" spans="1:13" s="13" customFormat="1" ht="19.5" customHeight="1" x14ac:dyDescent="0.25">
      <c r="A2382" s="629"/>
      <c r="B2382" s="175" t="s">
        <v>21</v>
      </c>
      <c r="C2382" s="175"/>
      <c r="D2382" s="176">
        <f t="shared" si="877"/>
        <v>0</v>
      </c>
      <c r="E2382" s="176">
        <f t="shared" si="877"/>
        <v>0</v>
      </c>
      <c r="F2382" s="238">
        <f t="shared" si="877"/>
        <v>0</v>
      </c>
      <c r="G2382" s="78" t="e">
        <f t="shared" si="869"/>
        <v>#DIV/0!</v>
      </c>
      <c r="H2382" s="177">
        <f>H2387+H2412+H2422</f>
        <v>0</v>
      </c>
      <c r="I2382" s="78" t="e">
        <f t="shared" si="863"/>
        <v>#DIV/0!</v>
      </c>
      <c r="J2382" s="174">
        <f t="shared" si="878"/>
        <v>0</v>
      </c>
      <c r="K2382" s="177">
        <f t="shared" si="879"/>
        <v>0</v>
      </c>
      <c r="L2382" s="24">
        <f t="shared" si="848"/>
        <v>0</v>
      </c>
      <c r="M2382" s="584"/>
    </row>
    <row r="2383" spans="1:13" s="13" customFormat="1" ht="19.5" customHeight="1" x14ac:dyDescent="0.25">
      <c r="A2383" s="629"/>
      <c r="B2383" s="175" t="s">
        <v>41</v>
      </c>
      <c r="C2383" s="175"/>
      <c r="D2383" s="176">
        <f t="shared" si="877"/>
        <v>76930.559999999998</v>
      </c>
      <c r="E2383" s="176">
        <f t="shared" si="877"/>
        <v>76930.559999999998</v>
      </c>
      <c r="F2383" s="238">
        <f t="shared" si="877"/>
        <v>75821.86</v>
      </c>
      <c r="G2383" s="99">
        <f t="shared" si="869"/>
        <v>0.98599999999999999</v>
      </c>
      <c r="H2383" s="176">
        <f>H2388+H2413+H2423</f>
        <v>75821.86</v>
      </c>
      <c r="I2383" s="99">
        <f t="shared" si="863"/>
        <v>0.98599999999999999</v>
      </c>
      <c r="J2383" s="174">
        <f>IF(H2383&gt;0,H2383/F2383,0)</f>
        <v>1</v>
      </c>
      <c r="K2383" s="176">
        <f>K2388+K2413+K2423</f>
        <v>75821.86</v>
      </c>
      <c r="L2383" s="24">
        <f t="shared" si="848"/>
        <v>1108.7</v>
      </c>
      <c r="M2383" s="584"/>
    </row>
    <row r="2384" spans="1:13" s="13" customFormat="1" ht="19.5" customHeight="1" x14ac:dyDescent="0.25">
      <c r="A2384" s="629"/>
      <c r="B2384" s="175" t="s">
        <v>23</v>
      </c>
      <c r="C2384" s="175"/>
      <c r="D2384" s="176">
        <f t="shared" si="877"/>
        <v>0</v>
      </c>
      <c r="E2384" s="176">
        <f t="shared" si="877"/>
        <v>0</v>
      </c>
      <c r="F2384" s="238">
        <f t="shared" si="877"/>
        <v>0</v>
      </c>
      <c r="G2384" s="78" t="e">
        <f t="shared" si="869"/>
        <v>#DIV/0!</v>
      </c>
      <c r="H2384" s="248">
        <f>H2389+H2414+H2424</f>
        <v>0</v>
      </c>
      <c r="I2384" s="78" t="e">
        <f t="shared" si="863"/>
        <v>#DIV/0!</v>
      </c>
      <c r="J2384" s="174">
        <f>IF(H2384&gt;0,H2384/F2384,0)</f>
        <v>0</v>
      </c>
      <c r="K2384" s="177">
        <f t="shared" ref="K2384" si="880">K2389+K2414+K2424</f>
        <v>0</v>
      </c>
      <c r="L2384" s="24">
        <f t="shared" si="848"/>
        <v>0</v>
      </c>
      <c r="M2384" s="584"/>
    </row>
    <row r="2385" spans="1:13" s="13" customFormat="1" ht="67.5" customHeight="1" x14ac:dyDescent="0.25">
      <c r="A2385" s="591" t="s">
        <v>976</v>
      </c>
      <c r="B2385" s="175" t="s">
        <v>631</v>
      </c>
      <c r="C2385" s="175" t="s">
        <v>833</v>
      </c>
      <c r="D2385" s="176">
        <f>SUM(D2386:D2389)</f>
        <v>55167.63</v>
      </c>
      <c r="E2385" s="176">
        <f>SUM(E2386:E2389)</f>
        <v>55167.63</v>
      </c>
      <c r="F2385" s="238">
        <f>SUM(F2386:F2389)</f>
        <v>54390.25</v>
      </c>
      <c r="G2385" s="99">
        <f t="shared" si="869"/>
        <v>0.98599999999999999</v>
      </c>
      <c r="H2385" s="176">
        <f>F2385</f>
        <v>54390.25</v>
      </c>
      <c r="I2385" s="99">
        <f t="shared" si="863"/>
        <v>0.98599999999999999</v>
      </c>
      <c r="J2385" s="174">
        <f t="shared" ref="J2385:J2453" si="881">IF(H2385&gt;0,H2385/F2385,0)</f>
        <v>1</v>
      </c>
      <c r="K2385" s="24">
        <f>SUM(K2386:K2389)</f>
        <v>54390.25</v>
      </c>
      <c r="L2385" s="24">
        <f t="shared" ref="L2385:L2448" si="882">E2385-H2385</f>
        <v>777.38</v>
      </c>
      <c r="M2385" s="584"/>
    </row>
    <row r="2386" spans="1:13" s="13" customFormat="1" ht="19.5" customHeight="1" x14ac:dyDescent="0.25">
      <c r="A2386" s="591"/>
      <c r="B2386" s="175" t="s">
        <v>22</v>
      </c>
      <c r="C2386" s="175"/>
      <c r="D2386" s="176">
        <f t="shared" ref="D2386:K2389" si="883">D2391+D2396+D2401+D2406</f>
        <v>0</v>
      </c>
      <c r="E2386" s="176">
        <f t="shared" si="883"/>
        <v>0</v>
      </c>
      <c r="F2386" s="176">
        <f t="shared" si="883"/>
        <v>0</v>
      </c>
      <c r="G2386" s="78" t="e">
        <f t="shared" si="869"/>
        <v>#DIV/0!</v>
      </c>
      <c r="H2386" s="177">
        <f t="shared" si="883"/>
        <v>0</v>
      </c>
      <c r="I2386" s="78" t="e">
        <f t="shared" si="863"/>
        <v>#DIV/0!</v>
      </c>
      <c r="J2386" s="174">
        <f t="shared" si="881"/>
        <v>0</v>
      </c>
      <c r="K2386" s="177">
        <f t="shared" si="883"/>
        <v>0</v>
      </c>
      <c r="L2386" s="24">
        <f t="shared" si="882"/>
        <v>0</v>
      </c>
      <c r="M2386" s="584"/>
    </row>
    <row r="2387" spans="1:13" s="13" customFormat="1" ht="19.5" customHeight="1" x14ac:dyDescent="0.25">
      <c r="A2387" s="591"/>
      <c r="B2387" s="175" t="s">
        <v>21</v>
      </c>
      <c r="C2387" s="175"/>
      <c r="D2387" s="176">
        <f t="shared" si="883"/>
        <v>0</v>
      </c>
      <c r="E2387" s="176">
        <f t="shared" si="883"/>
        <v>0</v>
      </c>
      <c r="F2387" s="176">
        <f t="shared" si="883"/>
        <v>0</v>
      </c>
      <c r="G2387" s="78" t="e">
        <f t="shared" si="869"/>
        <v>#DIV/0!</v>
      </c>
      <c r="H2387" s="177">
        <f t="shared" si="883"/>
        <v>0</v>
      </c>
      <c r="I2387" s="78" t="e">
        <f t="shared" si="863"/>
        <v>#DIV/0!</v>
      </c>
      <c r="J2387" s="174">
        <f t="shared" si="881"/>
        <v>0</v>
      </c>
      <c r="K2387" s="177">
        <f t="shared" si="883"/>
        <v>0</v>
      </c>
      <c r="L2387" s="24">
        <f t="shared" si="882"/>
        <v>0</v>
      </c>
      <c r="M2387" s="584"/>
    </row>
    <row r="2388" spans="1:13" s="13" customFormat="1" ht="19.5" customHeight="1" x14ac:dyDescent="0.25">
      <c r="A2388" s="591"/>
      <c r="B2388" s="175" t="s">
        <v>41</v>
      </c>
      <c r="C2388" s="175"/>
      <c r="D2388" s="176">
        <f>D2393+D2398+D2403+D2408</f>
        <v>55167.63</v>
      </c>
      <c r="E2388" s="176">
        <f t="shared" si="883"/>
        <v>55167.63</v>
      </c>
      <c r="F2388" s="176">
        <f t="shared" si="883"/>
        <v>54390.25</v>
      </c>
      <c r="G2388" s="99">
        <f t="shared" si="869"/>
        <v>0.98599999999999999</v>
      </c>
      <c r="H2388" s="176">
        <f>H2393+H2398+H2403+H2408</f>
        <v>54390.25</v>
      </c>
      <c r="I2388" s="99">
        <f t="shared" si="863"/>
        <v>0.98599999999999999</v>
      </c>
      <c r="J2388" s="174">
        <f t="shared" si="881"/>
        <v>1</v>
      </c>
      <c r="K2388" s="176">
        <f t="shared" si="883"/>
        <v>54390.25</v>
      </c>
      <c r="L2388" s="24">
        <f t="shared" si="882"/>
        <v>777.38</v>
      </c>
      <c r="M2388" s="584"/>
    </row>
    <row r="2389" spans="1:13" s="13" customFormat="1" ht="19.5" customHeight="1" x14ac:dyDescent="0.25">
      <c r="A2389" s="591"/>
      <c r="B2389" s="175" t="s">
        <v>23</v>
      </c>
      <c r="C2389" s="175"/>
      <c r="D2389" s="176">
        <f>D2394+D2399+D2404+D2409</f>
        <v>0</v>
      </c>
      <c r="E2389" s="176">
        <f t="shared" si="883"/>
        <v>0</v>
      </c>
      <c r="F2389" s="176">
        <f t="shared" si="883"/>
        <v>0</v>
      </c>
      <c r="G2389" s="78" t="e">
        <f t="shared" si="869"/>
        <v>#DIV/0!</v>
      </c>
      <c r="H2389" s="177">
        <f t="shared" si="883"/>
        <v>0</v>
      </c>
      <c r="I2389" s="78" t="e">
        <f t="shared" si="863"/>
        <v>#DIV/0!</v>
      </c>
      <c r="J2389" s="174">
        <f t="shared" si="881"/>
        <v>0</v>
      </c>
      <c r="K2389" s="177">
        <f t="shared" si="883"/>
        <v>0</v>
      </c>
      <c r="L2389" s="24">
        <f t="shared" si="882"/>
        <v>0</v>
      </c>
      <c r="M2389" s="584"/>
    </row>
    <row r="2390" spans="1:13" s="13" customFormat="1" ht="87.75" customHeight="1" x14ac:dyDescent="0.25">
      <c r="A2390" s="630" t="s">
        <v>977</v>
      </c>
      <c r="B2390" s="172" t="s">
        <v>632</v>
      </c>
      <c r="C2390" s="172" t="s">
        <v>212</v>
      </c>
      <c r="D2390" s="173">
        <f>SUM(D2391:D2394)</f>
        <v>38070.78</v>
      </c>
      <c r="E2390" s="173">
        <f>SUM(E2391:E2394)</f>
        <v>38070.78</v>
      </c>
      <c r="F2390" s="173">
        <f>SUM(F2391:F2394)</f>
        <v>37401.33</v>
      </c>
      <c r="G2390" s="104">
        <f t="shared" si="869"/>
        <v>0.98199999999999998</v>
      </c>
      <c r="H2390" s="239">
        <f>SUM(H2391:H2394)</f>
        <v>37401.33</v>
      </c>
      <c r="I2390" s="99">
        <f t="shared" si="863"/>
        <v>0.98199999999999998</v>
      </c>
      <c r="J2390" s="240">
        <f t="shared" si="881"/>
        <v>1</v>
      </c>
      <c r="K2390" s="24">
        <f>SUM(K2391:K2394)</f>
        <v>37401.33</v>
      </c>
      <c r="L2390" s="24">
        <f t="shared" si="882"/>
        <v>669.45</v>
      </c>
      <c r="M2390" s="555" t="s">
        <v>1220</v>
      </c>
    </row>
    <row r="2391" spans="1:13" s="13" customFormat="1" ht="18.75" customHeight="1" x14ac:dyDescent="0.25">
      <c r="A2391" s="630"/>
      <c r="B2391" s="175" t="s">
        <v>22</v>
      </c>
      <c r="C2391" s="175"/>
      <c r="D2391" s="176"/>
      <c r="E2391" s="176"/>
      <c r="F2391" s="176"/>
      <c r="G2391" s="78" t="e">
        <f t="shared" si="869"/>
        <v>#DIV/0!</v>
      </c>
      <c r="H2391" s="249">
        <f t="shared" ref="H2391:H2409" si="884">F2391</f>
        <v>0</v>
      </c>
      <c r="I2391" s="78" t="e">
        <f t="shared" si="863"/>
        <v>#DIV/0!</v>
      </c>
      <c r="J2391" s="174">
        <f t="shared" si="881"/>
        <v>0</v>
      </c>
      <c r="K2391" s="24">
        <f t="shared" ref="K2391:K2449" si="885">E2391</f>
        <v>0</v>
      </c>
      <c r="L2391" s="24">
        <f t="shared" si="882"/>
        <v>0</v>
      </c>
      <c r="M2391" s="555"/>
    </row>
    <row r="2392" spans="1:13" s="13" customFormat="1" ht="19.5" customHeight="1" x14ac:dyDescent="0.25">
      <c r="A2392" s="630"/>
      <c r="B2392" s="175" t="s">
        <v>21</v>
      </c>
      <c r="C2392" s="175"/>
      <c r="D2392" s="176"/>
      <c r="E2392" s="176"/>
      <c r="F2392" s="176"/>
      <c r="G2392" s="78" t="e">
        <f t="shared" si="869"/>
        <v>#DIV/0!</v>
      </c>
      <c r="H2392" s="249">
        <f t="shared" si="884"/>
        <v>0</v>
      </c>
      <c r="I2392" s="78" t="e">
        <f t="shared" si="863"/>
        <v>#DIV/0!</v>
      </c>
      <c r="J2392" s="174">
        <f t="shared" si="881"/>
        <v>0</v>
      </c>
      <c r="K2392" s="24">
        <f t="shared" si="885"/>
        <v>0</v>
      </c>
      <c r="L2392" s="24">
        <f t="shared" si="882"/>
        <v>0</v>
      </c>
      <c r="M2392" s="555"/>
    </row>
    <row r="2393" spans="1:13" s="13" customFormat="1" ht="19.5" customHeight="1" x14ac:dyDescent="0.25">
      <c r="A2393" s="630"/>
      <c r="B2393" s="175" t="s">
        <v>41</v>
      </c>
      <c r="C2393" s="175"/>
      <c r="D2393" s="176">
        <v>38070.78</v>
      </c>
      <c r="E2393" s="176">
        <v>38070.78</v>
      </c>
      <c r="F2393" s="176">
        <v>37401.33</v>
      </c>
      <c r="G2393" s="99">
        <f t="shared" si="869"/>
        <v>0.98199999999999998</v>
      </c>
      <c r="H2393" s="176">
        <v>37401.33</v>
      </c>
      <c r="I2393" s="99">
        <f t="shared" si="863"/>
        <v>0.98199999999999998</v>
      </c>
      <c r="J2393" s="174">
        <f t="shared" si="881"/>
        <v>1</v>
      </c>
      <c r="K2393" s="24">
        <v>37401.33</v>
      </c>
      <c r="L2393" s="24">
        <f t="shared" si="882"/>
        <v>669.45</v>
      </c>
      <c r="M2393" s="555"/>
    </row>
    <row r="2394" spans="1:13" s="13" customFormat="1" ht="19.5" customHeight="1" x14ac:dyDescent="0.25">
      <c r="A2394" s="630"/>
      <c r="B2394" s="411" t="s">
        <v>23</v>
      </c>
      <c r="C2394" s="175"/>
      <c r="D2394" s="176"/>
      <c r="E2394" s="176"/>
      <c r="F2394" s="176"/>
      <c r="G2394" s="78" t="e">
        <f t="shared" si="869"/>
        <v>#DIV/0!</v>
      </c>
      <c r="H2394" s="250">
        <f t="shared" si="884"/>
        <v>0</v>
      </c>
      <c r="I2394" s="78" t="e">
        <f t="shared" si="863"/>
        <v>#DIV/0!</v>
      </c>
      <c r="J2394" s="174">
        <f t="shared" si="881"/>
        <v>0</v>
      </c>
      <c r="K2394" s="24">
        <f t="shared" si="885"/>
        <v>0</v>
      </c>
      <c r="L2394" s="24">
        <f t="shared" si="882"/>
        <v>0</v>
      </c>
      <c r="M2394" s="555"/>
    </row>
    <row r="2395" spans="1:13" s="13" customFormat="1" ht="37.5" x14ac:dyDescent="0.25">
      <c r="A2395" s="630" t="s">
        <v>978</v>
      </c>
      <c r="B2395" s="171" t="s">
        <v>706</v>
      </c>
      <c r="C2395" s="172" t="s">
        <v>212</v>
      </c>
      <c r="D2395" s="173">
        <f>SUM(D2396:D2399)</f>
        <v>13478.36</v>
      </c>
      <c r="E2395" s="173">
        <f>SUM(E2396:E2399)</f>
        <v>13478.36</v>
      </c>
      <c r="F2395" s="173">
        <f>SUM(F2396:F2399)</f>
        <v>13478.36</v>
      </c>
      <c r="G2395" s="99">
        <f t="shared" si="869"/>
        <v>1</v>
      </c>
      <c r="H2395" s="173">
        <f t="shared" si="884"/>
        <v>13478.36</v>
      </c>
      <c r="I2395" s="99">
        <f t="shared" si="863"/>
        <v>1</v>
      </c>
      <c r="J2395" s="174">
        <f t="shared" si="881"/>
        <v>1</v>
      </c>
      <c r="K2395" s="24">
        <f>SUM(K2396:K2399)</f>
        <v>13478.36</v>
      </c>
      <c r="L2395" s="24">
        <f t="shared" si="882"/>
        <v>0</v>
      </c>
      <c r="M2395" s="555" t="s">
        <v>1239</v>
      </c>
    </row>
    <row r="2396" spans="1:13" s="13" customFormat="1" ht="19.5" customHeight="1" x14ac:dyDescent="0.25">
      <c r="A2396" s="630"/>
      <c r="B2396" s="175" t="s">
        <v>22</v>
      </c>
      <c r="C2396" s="175"/>
      <c r="D2396" s="176"/>
      <c r="E2396" s="176"/>
      <c r="F2396" s="176"/>
      <c r="G2396" s="78" t="e">
        <f t="shared" si="869"/>
        <v>#DIV/0!</v>
      </c>
      <c r="H2396" s="177">
        <f t="shared" si="884"/>
        <v>0</v>
      </c>
      <c r="I2396" s="78" t="e">
        <f t="shared" si="863"/>
        <v>#DIV/0!</v>
      </c>
      <c r="J2396" s="174">
        <f t="shared" si="881"/>
        <v>0</v>
      </c>
      <c r="K2396" s="24">
        <f t="shared" si="885"/>
        <v>0</v>
      </c>
      <c r="L2396" s="24">
        <f t="shared" si="882"/>
        <v>0</v>
      </c>
      <c r="M2396" s="555"/>
    </row>
    <row r="2397" spans="1:13" s="13" customFormat="1" ht="19.5" customHeight="1" x14ac:dyDescent="0.25">
      <c r="A2397" s="630"/>
      <c r="B2397" s="175" t="s">
        <v>21</v>
      </c>
      <c r="C2397" s="175"/>
      <c r="D2397" s="176"/>
      <c r="E2397" s="176"/>
      <c r="F2397" s="176"/>
      <c r="G2397" s="78" t="e">
        <f t="shared" si="869"/>
        <v>#DIV/0!</v>
      </c>
      <c r="H2397" s="177">
        <f t="shared" si="884"/>
        <v>0</v>
      </c>
      <c r="I2397" s="78" t="e">
        <f t="shared" si="863"/>
        <v>#DIV/0!</v>
      </c>
      <c r="J2397" s="174">
        <f t="shared" si="881"/>
        <v>0</v>
      </c>
      <c r="K2397" s="24">
        <f t="shared" si="885"/>
        <v>0</v>
      </c>
      <c r="L2397" s="24">
        <f t="shared" si="882"/>
        <v>0</v>
      </c>
      <c r="M2397" s="555"/>
    </row>
    <row r="2398" spans="1:13" s="13" customFormat="1" ht="19.5" customHeight="1" x14ac:dyDescent="0.25">
      <c r="A2398" s="630"/>
      <c r="B2398" s="175" t="s">
        <v>41</v>
      </c>
      <c r="C2398" s="175"/>
      <c r="D2398" s="176">
        <v>13478.36</v>
      </c>
      <c r="E2398" s="176">
        <v>13478.36</v>
      </c>
      <c r="F2398" s="176">
        <v>13478.36</v>
      </c>
      <c r="G2398" s="99">
        <f t="shared" si="869"/>
        <v>1</v>
      </c>
      <c r="H2398" s="176">
        <v>13478.36</v>
      </c>
      <c r="I2398" s="99">
        <f t="shared" si="863"/>
        <v>1</v>
      </c>
      <c r="J2398" s="174">
        <f t="shared" si="881"/>
        <v>1</v>
      </c>
      <c r="K2398" s="24">
        <v>13478.36</v>
      </c>
      <c r="L2398" s="24">
        <f t="shared" si="882"/>
        <v>0</v>
      </c>
      <c r="M2398" s="555"/>
    </row>
    <row r="2399" spans="1:13" s="13" customFormat="1" ht="19.5" customHeight="1" x14ac:dyDescent="0.25">
      <c r="A2399" s="630"/>
      <c r="B2399" s="411" t="s">
        <v>23</v>
      </c>
      <c r="C2399" s="175"/>
      <c r="D2399" s="176"/>
      <c r="E2399" s="176"/>
      <c r="F2399" s="176"/>
      <c r="G2399" s="78" t="e">
        <f t="shared" si="869"/>
        <v>#DIV/0!</v>
      </c>
      <c r="H2399" s="177">
        <f t="shared" si="884"/>
        <v>0</v>
      </c>
      <c r="I2399" s="78" t="e">
        <f t="shared" si="863"/>
        <v>#DIV/0!</v>
      </c>
      <c r="J2399" s="174">
        <f t="shared" si="881"/>
        <v>0</v>
      </c>
      <c r="K2399" s="24">
        <f t="shared" si="885"/>
        <v>0</v>
      </c>
      <c r="L2399" s="24">
        <f t="shared" si="882"/>
        <v>0</v>
      </c>
      <c r="M2399" s="555"/>
    </row>
    <row r="2400" spans="1:13" s="13" customFormat="1" ht="74.25" customHeight="1" x14ac:dyDescent="0.25">
      <c r="A2400" s="630" t="s">
        <v>979</v>
      </c>
      <c r="B2400" s="172" t="s">
        <v>633</v>
      </c>
      <c r="C2400" s="172" t="s">
        <v>212</v>
      </c>
      <c r="D2400" s="173">
        <f>SUM(D2401:D2404)</f>
        <v>200</v>
      </c>
      <c r="E2400" s="173">
        <f>SUM(E2401:E2404)</f>
        <v>200</v>
      </c>
      <c r="F2400" s="173">
        <f>SUM(F2401:F2404)</f>
        <v>200</v>
      </c>
      <c r="G2400" s="99">
        <f t="shared" si="869"/>
        <v>1</v>
      </c>
      <c r="H2400" s="173">
        <f t="shared" si="884"/>
        <v>200</v>
      </c>
      <c r="I2400" s="99">
        <f t="shared" si="863"/>
        <v>1</v>
      </c>
      <c r="J2400" s="174">
        <f>IF(H2400&gt;0,H2400/F2400,0)</f>
        <v>1</v>
      </c>
      <c r="K2400" s="24">
        <f t="shared" si="885"/>
        <v>200</v>
      </c>
      <c r="L2400" s="24">
        <f t="shared" si="882"/>
        <v>0</v>
      </c>
      <c r="M2400" s="555" t="s">
        <v>1167</v>
      </c>
    </row>
    <row r="2401" spans="1:13" s="13" customFormat="1" ht="21" customHeight="1" x14ac:dyDescent="0.25">
      <c r="A2401" s="630"/>
      <c r="B2401" s="175" t="s">
        <v>22</v>
      </c>
      <c r="C2401" s="175"/>
      <c r="D2401" s="176"/>
      <c r="E2401" s="176"/>
      <c r="F2401" s="176"/>
      <c r="G2401" s="78" t="e">
        <f t="shared" si="869"/>
        <v>#DIV/0!</v>
      </c>
      <c r="H2401" s="177">
        <f t="shared" si="884"/>
        <v>0</v>
      </c>
      <c r="I2401" s="78" t="e">
        <f t="shared" si="863"/>
        <v>#DIV/0!</v>
      </c>
      <c r="J2401" s="174">
        <f>IF(H2401&gt;0,H2401/F2401,0)</f>
        <v>0</v>
      </c>
      <c r="K2401" s="24">
        <f t="shared" si="885"/>
        <v>0</v>
      </c>
      <c r="L2401" s="24">
        <f t="shared" si="882"/>
        <v>0</v>
      </c>
      <c r="M2401" s="555"/>
    </row>
    <row r="2402" spans="1:13" s="13" customFormat="1" ht="25.5" customHeight="1" x14ac:dyDescent="0.25">
      <c r="A2402" s="630"/>
      <c r="B2402" s="175" t="s">
        <v>21</v>
      </c>
      <c r="C2402" s="175"/>
      <c r="D2402" s="176"/>
      <c r="E2402" s="176"/>
      <c r="F2402" s="176"/>
      <c r="G2402" s="78" t="e">
        <f t="shared" si="869"/>
        <v>#DIV/0!</v>
      </c>
      <c r="H2402" s="177">
        <f t="shared" si="884"/>
        <v>0</v>
      </c>
      <c r="I2402" s="78" t="e">
        <f t="shared" si="863"/>
        <v>#DIV/0!</v>
      </c>
      <c r="J2402" s="174">
        <f>IF(H2402&gt;0,H2402/F2402,0)</f>
        <v>0</v>
      </c>
      <c r="K2402" s="24">
        <f t="shared" si="885"/>
        <v>0</v>
      </c>
      <c r="L2402" s="24">
        <f t="shared" si="882"/>
        <v>0</v>
      </c>
      <c r="M2402" s="555"/>
    </row>
    <row r="2403" spans="1:13" s="13" customFormat="1" ht="19.5" customHeight="1" x14ac:dyDescent="0.25">
      <c r="A2403" s="630"/>
      <c r="B2403" s="175" t="s">
        <v>41</v>
      </c>
      <c r="C2403" s="175"/>
      <c r="D2403" s="176">
        <v>200</v>
      </c>
      <c r="E2403" s="176">
        <f>D2403</f>
        <v>200</v>
      </c>
      <c r="F2403" s="176">
        <v>200</v>
      </c>
      <c r="G2403" s="99">
        <f t="shared" si="869"/>
        <v>1</v>
      </c>
      <c r="H2403" s="176">
        <v>200</v>
      </c>
      <c r="I2403" s="99">
        <f t="shared" si="863"/>
        <v>1</v>
      </c>
      <c r="J2403" s="174">
        <f>IF(H2403&gt;0,H2403/F2403,0)</f>
        <v>1</v>
      </c>
      <c r="K2403" s="24">
        <f t="shared" si="885"/>
        <v>200</v>
      </c>
      <c r="L2403" s="24">
        <f t="shared" si="882"/>
        <v>0</v>
      </c>
      <c r="M2403" s="555"/>
    </row>
    <row r="2404" spans="1:13" s="13" customFormat="1" ht="19.5" customHeight="1" x14ac:dyDescent="0.25">
      <c r="A2404" s="630"/>
      <c r="B2404" s="411" t="s">
        <v>23</v>
      </c>
      <c r="C2404" s="175"/>
      <c r="D2404" s="176"/>
      <c r="E2404" s="176"/>
      <c r="F2404" s="176"/>
      <c r="G2404" s="78" t="e">
        <f t="shared" si="869"/>
        <v>#DIV/0!</v>
      </c>
      <c r="H2404" s="177">
        <f t="shared" si="884"/>
        <v>0</v>
      </c>
      <c r="I2404" s="78" t="e">
        <f t="shared" si="863"/>
        <v>#DIV/0!</v>
      </c>
      <c r="J2404" s="174">
        <f>IF(H2404&gt;0,H2404/F2404,0)</f>
        <v>0</v>
      </c>
      <c r="K2404" s="24">
        <f t="shared" si="885"/>
        <v>0</v>
      </c>
      <c r="L2404" s="24">
        <f t="shared" si="882"/>
        <v>0</v>
      </c>
      <c r="M2404" s="555"/>
    </row>
    <row r="2405" spans="1:13" s="13" customFormat="1" ht="37.5" x14ac:dyDescent="0.25">
      <c r="A2405" s="676" t="s">
        <v>980</v>
      </c>
      <c r="B2405" s="171" t="s">
        <v>859</v>
      </c>
      <c r="C2405" s="172" t="s">
        <v>212</v>
      </c>
      <c r="D2405" s="173">
        <f>SUM(D2406:D2409)</f>
        <v>3418.49</v>
      </c>
      <c r="E2405" s="173">
        <f>SUM(E2406:E2409)</f>
        <v>3418.49</v>
      </c>
      <c r="F2405" s="173">
        <f>SUM(F2406:F2409)</f>
        <v>3310.56</v>
      </c>
      <c r="G2405" s="99">
        <f t="shared" si="869"/>
        <v>0.96799999999999997</v>
      </c>
      <c r="H2405" s="173">
        <f t="shared" si="884"/>
        <v>3310.56</v>
      </c>
      <c r="I2405" s="104">
        <f t="shared" si="863"/>
        <v>0.96799999999999997</v>
      </c>
      <c r="J2405" s="240">
        <f t="shared" si="881"/>
        <v>1</v>
      </c>
      <c r="K2405" s="50">
        <f>SUM(K2406:K2409)</f>
        <v>3310.56</v>
      </c>
      <c r="L2405" s="24">
        <f t="shared" si="882"/>
        <v>107.93</v>
      </c>
      <c r="M2405" s="515" t="s">
        <v>1219</v>
      </c>
    </row>
    <row r="2406" spans="1:13" s="13" customFormat="1" x14ac:dyDescent="0.25">
      <c r="A2406" s="676"/>
      <c r="B2406" s="175" t="s">
        <v>22</v>
      </c>
      <c r="C2406" s="175"/>
      <c r="D2406" s="176"/>
      <c r="E2406" s="176"/>
      <c r="F2406" s="176"/>
      <c r="G2406" s="78" t="e">
        <f t="shared" si="869"/>
        <v>#DIV/0!</v>
      </c>
      <c r="H2406" s="177">
        <f t="shared" si="884"/>
        <v>0</v>
      </c>
      <c r="I2406" s="78" t="e">
        <f t="shared" si="863"/>
        <v>#DIV/0!</v>
      </c>
      <c r="J2406" s="174">
        <f t="shared" si="881"/>
        <v>0</v>
      </c>
      <c r="K2406" s="24">
        <f t="shared" si="885"/>
        <v>0</v>
      </c>
      <c r="L2406" s="24">
        <f t="shared" si="882"/>
        <v>0</v>
      </c>
      <c r="M2406" s="515"/>
    </row>
    <row r="2407" spans="1:13" s="13" customFormat="1" x14ac:dyDescent="0.25">
      <c r="A2407" s="676"/>
      <c r="B2407" s="175" t="s">
        <v>21</v>
      </c>
      <c r="C2407" s="175"/>
      <c r="D2407" s="176"/>
      <c r="E2407" s="176"/>
      <c r="F2407" s="176"/>
      <c r="G2407" s="78" t="e">
        <f t="shared" si="869"/>
        <v>#DIV/0!</v>
      </c>
      <c r="H2407" s="177">
        <f t="shared" si="884"/>
        <v>0</v>
      </c>
      <c r="I2407" s="78" t="e">
        <f t="shared" si="863"/>
        <v>#DIV/0!</v>
      </c>
      <c r="J2407" s="174">
        <f t="shared" si="881"/>
        <v>0</v>
      </c>
      <c r="K2407" s="24">
        <f t="shared" si="885"/>
        <v>0</v>
      </c>
      <c r="L2407" s="24">
        <f t="shared" si="882"/>
        <v>0</v>
      </c>
      <c r="M2407" s="515"/>
    </row>
    <row r="2408" spans="1:13" s="13" customFormat="1" x14ac:dyDescent="0.25">
      <c r="A2408" s="676"/>
      <c r="B2408" s="175" t="s">
        <v>41</v>
      </c>
      <c r="C2408" s="175"/>
      <c r="D2408" s="176">
        <v>3418.49</v>
      </c>
      <c r="E2408" s="176">
        <v>3418.49</v>
      </c>
      <c r="F2408" s="176">
        <v>3310.56</v>
      </c>
      <c r="G2408" s="99">
        <f t="shared" si="869"/>
        <v>0.96799999999999997</v>
      </c>
      <c r="H2408" s="176">
        <v>3310.56</v>
      </c>
      <c r="I2408" s="99">
        <f t="shared" si="863"/>
        <v>0.96799999999999997</v>
      </c>
      <c r="J2408" s="174">
        <f t="shared" si="881"/>
        <v>1</v>
      </c>
      <c r="K2408" s="24">
        <v>3310.56</v>
      </c>
      <c r="L2408" s="24">
        <f t="shared" si="882"/>
        <v>107.93</v>
      </c>
      <c r="M2408" s="515"/>
    </row>
    <row r="2409" spans="1:13" s="13" customFormat="1" x14ac:dyDescent="0.25">
      <c r="A2409" s="676"/>
      <c r="B2409" s="411" t="s">
        <v>23</v>
      </c>
      <c r="C2409" s="175"/>
      <c r="D2409" s="176"/>
      <c r="E2409" s="176"/>
      <c r="F2409" s="176"/>
      <c r="G2409" s="78" t="e">
        <f t="shared" si="869"/>
        <v>#DIV/0!</v>
      </c>
      <c r="H2409" s="177">
        <f t="shared" si="884"/>
        <v>0</v>
      </c>
      <c r="I2409" s="78" t="e">
        <f t="shared" si="863"/>
        <v>#DIV/0!</v>
      </c>
      <c r="J2409" s="174">
        <f t="shared" si="881"/>
        <v>0</v>
      </c>
      <c r="K2409" s="24">
        <f t="shared" si="885"/>
        <v>0</v>
      </c>
      <c r="L2409" s="24">
        <f t="shared" si="882"/>
        <v>0</v>
      </c>
      <c r="M2409" s="515"/>
    </row>
    <row r="2410" spans="1:13" s="13" customFormat="1" ht="112.5" x14ac:dyDescent="0.25">
      <c r="A2410" s="628" t="s">
        <v>981</v>
      </c>
      <c r="B2410" s="242" t="s">
        <v>634</v>
      </c>
      <c r="C2410" s="175" t="s">
        <v>730</v>
      </c>
      <c r="D2410" s="176">
        <f>SUM(D2411:D2414)</f>
        <v>502.19</v>
      </c>
      <c r="E2410" s="176">
        <f>SUM(E2411:E2414)</f>
        <v>502.19</v>
      </c>
      <c r="F2410" s="176">
        <f>SUM(F2411:F2414)</f>
        <v>502.09</v>
      </c>
      <c r="G2410" s="99">
        <f t="shared" si="869"/>
        <v>1</v>
      </c>
      <c r="H2410" s="241">
        <f>F2410</f>
        <v>502.09</v>
      </c>
      <c r="I2410" s="99">
        <f t="shared" si="863"/>
        <v>1</v>
      </c>
      <c r="J2410" s="174">
        <f t="shared" si="881"/>
        <v>1</v>
      </c>
      <c r="K2410" s="24">
        <f>SUM(K2411:K2414)</f>
        <v>502.09</v>
      </c>
      <c r="L2410" s="24">
        <f t="shared" si="882"/>
        <v>0.1</v>
      </c>
      <c r="M2410" s="584"/>
    </row>
    <row r="2411" spans="1:13" s="13" customFormat="1" x14ac:dyDescent="0.25">
      <c r="A2411" s="628"/>
      <c r="B2411" s="175" t="s">
        <v>22</v>
      </c>
      <c r="C2411" s="175"/>
      <c r="D2411" s="176">
        <f t="shared" ref="D2411:F2414" si="886">D2416</f>
        <v>0</v>
      </c>
      <c r="E2411" s="176">
        <f t="shared" si="886"/>
        <v>0</v>
      </c>
      <c r="F2411" s="176">
        <f t="shared" si="886"/>
        <v>0</v>
      </c>
      <c r="G2411" s="78" t="e">
        <f t="shared" si="869"/>
        <v>#DIV/0!</v>
      </c>
      <c r="H2411" s="250">
        <f>H2416</f>
        <v>0</v>
      </c>
      <c r="I2411" s="78" t="e">
        <f t="shared" si="863"/>
        <v>#DIV/0!</v>
      </c>
      <c r="J2411" s="174">
        <f t="shared" si="881"/>
        <v>0</v>
      </c>
      <c r="K2411" s="24">
        <f t="shared" si="885"/>
        <v>0</v>
      </c>
      <c r="L2411" s="24">
        <f t="shared" si="882"/>
        <v>0</v>
      </c>
      <c r="M2411" s="584"/>
    </row>
    <row r="2412" spans="1:13" s="13" customFormat="1" x14ac:dyDescent="0.25">
      <c r="A2412" s="628"/>
      <c r="B2412" s="175" t="s">
        <v>21</v>
      </c>
      <c r="C2412" s="175"/>
      <c r="D2412" s="176">
        <f t="shared" si="886"/>
        <v>0</v>
      </c>
      <c r="E2412" s="176">
        <f t="shared" si="886"/>
        <v>0</v>
      </c>
      <c r="F2412" s="176">
        <f t="shared" si="886"/>
        <v>0</v>
      </c>
      <c r="G2412" s="78" t="e">
        <f t="shared" si="869"/>
        <v>#DIV/0!</v>
      </c>
      <c r="H2412" s="250">
        <f>H2417</f>
        <v>0</v>
      </c>
      <c r="I2412" s="78" t="e">
        <f t="shared" si="863"/>
        <v>#DIV/0!</v>
      </c>
      <c r="J2412" s="174">
        <f t="shared" si="881"/>
        <v>0</v>
      </c>
      <c r="K2412" s="24">
        <f t="shared" si="885"/>
        <v>0</v>
      </c>
      <c r="L2412" s="24">
        <f t="shared" si="882"/>
        <v>0</v>
      </c>
      <c r="M2412" s="584"/>
    </row>
    <row r="2413" spans="1:13" s="13" customFormat="1" x14ac:dyDescent="0.25">
      <c r="A2413" s="628"/>
      <c r="B2413" s="175" t="s">
        <v>41</v>
      </c>
      <c r="C2413" s="175"/>
      <c r="D2413" s="176">
        <f t="shared" si="886"/>
        <v>502.19</v>
      </c>
      <c r="E2413" s="176">
        <f t="shared" si="886"/>
        <v>502.19</v>
      </c>
      <c r="F2413" s="176">
        <f t="shared" si="886"/>
        <v>502.09</v>
      </c>
      <c r="G2413" s="99">
        <f t="shared" si="869"/>
        <v>1</v>
      </c>
      <c r="H2413" s="241">
        <f>H2418</f>
        <v>502.09</v>
      </c>
      <c r="I2413" s="99">
        <f t="shared" si="863"/>
        <v>1</v>
      </c>
      <c r="J2413" s="174">
        <f t="shared" si="881"/>
        <v>1</v>
      </c>
      <c r="K2413" s="24">
        <f>K2418</f>
        <v>502.09</v>
      </c>
      <c r="L2413" s="24">
        <f t="shared" si="882"/>
        <v>0.1</v>
      </c>
      <c r="M2413" s="584"/>
    </row>
    <row r="2414" spans="1:13" s="13" customFormat="1" x14ac:dyDescent="0.25">
      <c r="A2414" s="628"/>
      <c r="B2414" s="411" t="s">
        <v>23</v>
      </c>
      <c r="C2414" s="175"/>
      <c r="D2414" s="176">
        <f t="shared" si="886"/>
        <v>0</v>
      </c>
      <c r="E2414" s="176">
        <f t="shared" si="886"/>
        <v>0</v>
      </c>
      <c r="F2414" s="176">
        <f t="shared" si="886"/>
        <v>0</v>
      </c>
      <c r="G2414" s="78" t="e">
        <f t="shared" si="869"/>
        <v>#DIV/0!</v>
      </c>
      <c r="H2414" s="251">
        <f>H2419</f>
        <v>0</v>
      </c>
      <c r="I2414" s="78" t="e">
        <f t="shared" ref="I2414:I2478" si="887">H2414/E2414</f>
        <v>#DIV/0!</v>
      </c>
      <c r="J2414" s="174">
        <f t="shared" si="881"/>
        <v>0</v>
      </c>
      <c r="K2414" s="24">
        <f t="shared" si="885"/>
        <v>0</v>
      </c>
      <c r="L2414" s="24">
        <f t="shared" si="882"/>
        <v>0</v>
      </c>
      <c r="M2414" s="584"/>
    </row>
    <row r="2415" spans="1:13" s="13" customFormat="1" ht="89.25" customHeight="1" x14ac:dyDescent="0.25">
      <c r="A2415" s="627" t="s">
        <v>982</v>
      </c>
      <c r="B2415" s="172" t="s">
        <v>635</v>
      </c>
      <c r="C2415" s="172" t="s">
        <v>212</v>
      </c>
      <c r="D2415" s="173">
        <f>SUM(D2416:D2419)</f>
        <v>502.19</v>
      </c>
      <c r="E2415" s="173">
        <f>SUM(E2416:E2419)</f>
        <v>502.19</v>
      </c>
      <c r="F2415" s="173">
        <f>SUM(F2416:F2419)</f>
        <v>502.09</v>
      </c>
      <c r="G2415" s="99">
        <f t="shared" si="869"/>
        <v>1</v>
      </c>
      <c r="H2415" s="173">
        <f>SUM(H2416:H2419)</f>
        <v>502.09</v>
      </c>
      <c r="I2415" s="99">
        <f t="shared" si="887"/>
        <v>1</v>
      </c>
      <c r="J2415" s="174">
        <f t="shared" si="881"/>
        <v>1</v>
      </c>
      <c r="K2415" s="24">
        <f>SUM(K2416:K2419)</f>
        <v>502.09</v>
      </c>
      <c r="L2415" s="24">
        <f t="shared" si="882"/>
        <v>0.1</v>
      </c>
      <c r="M2415" s="555" t="s">
        <v>1218</v>
      </c>
    </row>
    <row r="2416" spans="1:13" s="13" customFormat="1" x14ac:dyDescent="0.25">
      <c r="A2416" s="627"/>
      <c r="B2416" s="175" t="s">
        <v>22</v>
      </c>
      <c r="C2416" s="175"/>
      <c r="D2416" s="176"/>
      <c r="E2416" s="176"/>
      <c r="F2416" s="176"/>
      <c r="G2416" s="78" t="e">
        <f t="shared" si="869"/>
        <v>#DIV/0!</v>
      </c>
      <c r="H2416" s="251">
        <f t="shared" ref="H2416:H2420" si="888">F2416</f>
        <v>0</v>
      </c>
      <c r="I2416" s="78" t="e">
        <f t="shared" si="887"/>
        <v>#DIV/0!</v>
      </c>
      <c r="J2416" s="174">
        <f t="shared" si="881"/>
        <v>0</v>
      </c>
      <c r="K2416" s="24">
        <f t="shared" si="885"/>
        <v>0</v>
      </c>
      <c r="L2416" s="24">
        <f t="shared" si="882"/>
        <v>0</v>
      </c>
      <c r="M2416" s="555"/>
    </row>
    <row r="2417" spans="1:13" s="13" customFormat="1" x14ac:dyDescent="0.25">
      <c r="A2417" s="627"/>
      <c r="B2417" s="175" t="s">
        <v>21</v>
      </c>
      <c r="C2417" s="175"/>
      <c r="D2417" s="176"/>
      <c r="E2417" s="176"/>
      <c r="F2417" s="176"/>
      <c r="G2417" s="78" t="e">
        <f t="shared" si="869"/>
        <v>#DIV/0!</v>
      </c>
      <c r="H2417" s="251">
        <f t="shared" si="888"/>
        <v>0</v>
      </c>
      <c r="I2417" s="78" t="e">
        <f t="shared" si="887"/>
        <v>#DIV/0!</v>
      </c>
      <c r="J2417" s="174">
        <f t="shared" si="881"/>
        <v>0</v>
      </c>
      <c r="K2417" s="24">
        <f t="shared" si="885"/>
        <v>0</v>
      </c>
      <c r="L2417" s="24">
        <f t="shared" si="882"/>
        <v>0</v>
      </c>
      <c r="M2417" s="555"/>
    </row>
    <row r="2418" spans="1:13" s="13" customFormat="1" x14ac:dyDescent="0.25">
      <c r="A2418" s="627"/>
      <c r="B2418" s="175" t="s">
        <v>41</v>
      </c>
      <c r="C2418" s="175"/>
      <c r="D2418" s="176">
        <v>502.19</v>
      </c>
      <c r="E2418" s="176">
        <f>D2418</f>
        <v>502.19</v>
      </c>
      <c r="F2418" s="176">
        <v>502.09</v>
      </c>
      <c r="G2418" s="99">
        <f t="shared" si="869"/>
        <v>1</v>
      </c>
      <c r="H2418" s="241">
        <v>502.09</v>
      </c>
      <c r="I2418" s="99">
        <f t="shared" si="887"/>
        <v>1</v>
      </c>
      <c r="J2418" s="174">
        <f t="shared" si="881"/>
        <v>1</v>
      </c>
      <c r="K2418" s="24">
        <v>502.09</v>
      </c>
      <c r="L2418" s="24">
        <f t="shared" si="882"/>
        <v>0.1</v>
      </c>
      <c r="M2418" s="555"/>
    </row>
    <row r="2419" spans="1:13" s="13" customFormat="1" x14ac:dyDescent="0.25">
      <c r="A2419" s="627"/>
      <c r="B2419" s="411" t="s">
        <v>23</v>
      </c>
      <c r="C2419" s="175"/>
      <c r="D2419" s="176"/>
      <c r="E2419" s="176"/>
      <c r="F2419" s="176"/>
      <c r="G2419" s="78" t="e">
        <f t="shared" si="869"/>
        <v>#DIV/0!</v>
      </c>
      <c r="H2419" s="251">
        <f t="shared" si="888"/>
        <v>0</v>
      </c>
      <c r="I2419" s="78" t="e">
        <f t="shared" si="887"/>
        <v>#DIV/0!</v>
      </c>
      <c r="J2419" s="174">
        <f t="shared" si="881"/>
        <v>0</v>
      </c>
      <c r="K2419" s="24">
        <f t="shared" si="885"/>
        <v>0</v>
      </c>
      <c r="L2419" s="24">
        <f t="shared" si="882"/>
        <v>0</v>
      </c>
      <c r="M2419" s="555"/>
    </row>
    <row r="2420" spans="1:13" s="13" customFormat="1" ht="95.25" customHeight="1" x14ac:dyDescent="0.25">
      <c r="A2420" s="628" t="s">
        <v>983</v>
      </c>
      <c r="B2420" s="242" t="s">
        <v>636</v>
      </c>
      <c r="C2420" s="175" t="s">
        <v>730</v>
      </c>
      <c r="D2420" s="176">
        <f>SUM(D2421:D2424)</f>
        <v>21260.74</v>
      </c>
      <c r="E2420" s="176">
        <f>SUM(E2421:E2424)</f>
        <v>21260.74</v>
      </c>
      <c r="F2420" s="176">
        <f>SUM(F2421:F2424)</f>
        <v>20929.52</v>
      </c>
      <c r="G2420" s="99">
        <f t="shared" si="869"/>
        <v>0.98399999999999999</v>
      </c>
      <c r="H2420" s="176">
        <f t="shared" si="888"/>
        <v>20929.52</v>
      </c>
      <c r="I2420" s="99">
        <f t="shared" si="887"/>
        <v>0.98399999999999999</v>
      </c>
      <c r="J2420" s="174">
        <f t="shared" si="881"/>
        <v>1</v>
      </c>
      <c r="K2420" s="24">
        <f>SUM(K2421:K2424)</f>
        <v>20929.52</v>
      </c>
      <c r="L2420" s="24">
        <f t="shared" si="882"/>
        <v>331.22</v>
      </c>
      <c r="M2420" s="584"/>
    </row>
    <row r="2421" spans="1:13" s="13" customFormat="1" x14ac:dyDescent="0.25">
      <c r="A2421" s="628"/>
      <c r="B2421" s="175" t="s">
        <v>22</v>
      </c>
      <c r="C2421" s="175"/>
      <c r="D2421" s="176">
        <f>D2426+D2431</f>
        <v>0</v>
      </c>
      <c r="E2421" s="176">
        <f t="shared" ref="E2421:F2424" si="889">E2426+E2431</f>
        <v>0</v>
      </c>
      <c r="F2421" s="176">
        <f t="shared" si="889"/>
        <v>0</v>
      </c>
      <c r="G2421" s="78" t="e">
        <f t="shared" si="869"/>
        <v>#DIV/0!</v>
      </c>
      <c r="H2421" s="250">
        <f>H2426+H2431</f>
        <v>0</v>
      </c>
      <c r="I2421" s="78" t="e">
        <f t="shared" si="887"/>
        <v>#DIV/0!</v>
      </c>
      <c r="J2421" s="174">
        <f t="shared" si="881"/>
        <v>0</v>
      </c>
      <c r="K2421" s="250">
        <f t="shared" ref="K2421:K2424" si="890">K2426+K2431</f>
        <v>0</v>
      </c>
      <c r="L2421" s="24">
        <f t="shared" si="882"/>
        <v>0</v>
      </c>
      <c r="M2421" s="584"/>
    </row>
    <row r="2422" spans="1:13" s="13" customFormat="1" x14ac:dyDescent="0.25">
      <c r="A2422" s="628"/>
      <c r="B2422" s="175" t="s">
        <v>21</v>
      </c>
      <c r="C2422" s="175"/>
      <c r="D2422" s="176">
        <f t="shared" ref="D2422:E2424" si="891">D2427+D2432</f>
        <v>0</v>
      </c>
      <c r="E2422" s="176">
        <f t="shared" si="891"/>
        <v>0</v>
      </c>
      <c r="F2422" s="176">
        <f t="shared" si="889"/>
        <v>0</v>
      </c>
      <c r="G2422" s="78" t="e">
        <f t="shared" si="869"/>
        <v>#DIV/0!</v>
      </c>
      <c r="H2422" s="250">
        <f>H2427+H2432</f>
        <v>0</v>
      </c>
      <c r="I2422" s="78" t="e">
        <f t="shared" si="887"/>
        <v>#DIV/0!</v>
      </c>
      <c r="J2422" s="174">
        <f t="shared" si="881"/>
        <v>0</v>
      </c>
      <c r="K2422" s="250">
        <f t="shared" si="890"/>
        <v>0</v>
      </c>
      <c r="L2422" s="24">
        <f t="shared" si="882"/>
        <v>0</v>
      </c>
      <c r="M2422" s="584"/>
    </row>
    <row r="2423" spans="1:13" s="13" customFormat="1" x14ac:dyDescent="0.25">
      <c r="A2423" s="628"/>
      <c r="B2423" s="175" t="s">
        <v>41</v>
      </c>
      <c r="C2423" s="175"/>
      <c r="D2423" s="176">
        <f t="shared" si="891"/>
        <v>21260.74</v>
      </c>
      <c r="E2423" s="176">
        <f t="shared" si="891"/>
        <v>21260.74</v>
      </c>
      <c r="F2423" s="176">
        <f t="shared" si="889"/>
        <v>20929.52</v>
      </c>
      <c r="G2423" s="99">
        <f t="shared" si="869"/>
        <v>0.98399999999999999</v>
      </c>
      <c r="H2423" s="176">
        <f>H2428+H2433</f>
        <v>20929.52</v>
      </c>
      <c r="I2423" s="99">
        <f t="shared" si="887"/>
        <v>0.98399999999999999</v>
      </c>
      <c r="J2423" s="174">
        <f t="shared" si="881"/>
        <v>1</v>
      </c>
      <c r="K2423" s="342">
        <f t="shared" si="890"/>
        <v>20929.52</v>
      </c>
      <c r="L2423" s="24">
        <f t="shared" si="882"/>
        <v>331.22</v>
      </c>
      <c r="M2423" s="584"/>
    </row>
    <row r="2424" spans="1:13" s="13" customFormat="1" x14ac:dyDescent="0.25">
      <c r="A2424" s="628"/>
      <c r="B2424" s="411" t="s">
        <v>23</v>
      </c>
      <c r="C2424" s="175"/>
      <c r="D2424" s="176">
        <f t="shared" si="891"/>
        <v>0</v>
      </c>
      <c r="E2424" s="176">
        <f t="shared" si="891"/>
        <v>0</v>
      </c>
      <c r="F2424" s="176">
        <f t="shared" si="889"/>
        <v>0</v>
      </c>
      <c r="G2424" s="78" t="e">
        <f t="shared" si="869"/>
        <v>#DIV/0!</v>
      </c>
      <c r="H2424" s="250">
        <f>H2429+H2434</f>
        <v>0</v>
      </c>
      <c r="I2424" s="78" t="e">
        <f t="shared" si="887"/>
        <v>#DIV/0!</v>
      </c>
      <c r="J2424" s="174">
        <f t="shared" si="881"/>
        <v>0</v>
      </c>
      <c r="K2424" s="250">
        <f t="shared" si="890"/>
        <v>0</v>
      </c>
      <c r="L2424" s="24">
        <f t="shared" si="882"/>
        <v>0</v>
      </c>
      <c r="M2424" s="584"/>
    </row>
    <row r="2425" spans="1:13" s="13" customFormat="1" ht="80.25" customHeight="1" x14ac:dyDescent="0.25">
      <c r="A2425" s="627" t="s">
        <v>984</v>
      </c>
      <c r="B2425" s="172" t="s">
        <v>637</v>
      </c>
      <c r="C2425" s="172" t="s">
        <v>212</v>
      </c>
      <c r="D2425" s="173">
        <f>SUM(D2426:D2429)</f>
        <v>20916.740000000002</v>
      </c>
      <c r="E2425" s="173">
        <f>SUM(E2426:E2429)</f>
        <v>20916.740000000002</v>
      </c>
      <c r="F2425" s="173">
        <f>SUM(F2426:F2429)</f>
        <v>20585.52</v>
      </c>
      <c r="G2425" s="104">
        <f t="shared" si="869"/>
        <v>0.98399999999999999</v>
      </c>
      <c r="H2425" s="173">
        <f t="shared" ref="H2425:H2434" si="892">F2425</f>
        <v>20585.52</v>
      </c>
      <c r="I2425" s="99">
        <f t="shared" si="887"/>
        <v>0.98399999999999999</v>
      </c>
      <c r="J2425" s="240">
        <f t="shared" si="881"/>
        <v>1</v>
      </c>
      <c r="K2425" s="24">
        <f>SUM(K2426:K2429)</f>
        <v>20585.52</v>
      </c>
      <c r="L2425" s="24">
        <f t="shared" si="882"/>
        <v>331.22</v>
      </c>
      <c r="M2425" s="555" t="s">
        <v>1217</v>
      </c>
    </row>
    <row r="2426" spans="1:13" s="13" customFormat="1" ht="24.75" customHeight="1" x14ac:dyDescent="0.25">
      <c r="A2426" s="627"/>
      <c r="B2426" s="175" t="s">
        <v>22</v>
      </c>
      <c r="C2426" s="175"/>
      <c r="D2426" s="176"/>
      <c r="E2426" s="176"/>
      <c r="F2426" s="176"/>
      <c r="G2426" s="78" t="e">
        <f t="shared" si="869"/>
        <v>#DIV/0!</v>
      </c>
      <c r="H2426" s="250">
        <f t="shared" si="892"/>
        <v>0</v>
      </c>
      <c r="I2426" s="78" t="e">
        <f t="shared" si="887"/>
        <v>#DIV/0!</v>
      </c>
      <c r="J2426" s="174">
        <f t="shared" si="881"/>
        <v>0</v>
      </c>
      <c r="K2426" s="24">
        <f t="shared" si="885"/>
        <v>0</v>
      </c>
      <c r="L2426" s="24">
        <f t="shared" si="882"/>
        <v>0</v>
      </c>
      <c r="M2426" s="555"/>
    </row>
    <row r="2427" spans="1:13" s="13" customFormat="1" ht="21.75" customHeight="1" x14ac:dyDescent="0.25">
      <c r="A2427" s="627"/>
      <c r="B2427" s="175" t="s">
        <v>21</v>
      </c>
      <c r="C2427" s="175"/>
      <c r="D2427" s="176"/>
      <c r="E2427" s="176"/>
      <c r="F2427" s="176"/>
      <c r="G2427" s="78" t="e">
        <f t="shared" si="869"/>
        <v>#DIV/0!</v>
      </c>
      <c r="H2427" s="250">
        <f t="shared" si="892"/>
        <v>0</v>
      </c>
      <c r="I2427" s="78" t="e">
        <f t="shared" si="887"/>
        <v>#DIV/0!</v>
      </c>
      <c r="J2427" s="174">
        <f t="shared" si="881"/>
        <v>0</v>
      </c>
      <c r="K2427" s="24">
        <f t="shared" si="885"/>
        <v>0</v>
      </c>
      <c r="L2427" s="24">
        <f t="shared" si="882"/>
        <v>0</v>
      </c>
      <c r="M2427" s="555"/>
    </row>
    <row r="2428" spans="1:13" s="13" customFormat="1" ht="24.75" customHeight="1" x14ac:dyDescent="0.25">
      <c r="A2428" s="627"/>
      <c r="B2428" s="175" t="s">
        <v>41</v>
      </c>
      <c r="C2428" s="175"/>
      <c r="D2428" s="176">
        <v>20916.740000000002</v>
      </c>
      <c r="E2428" s="176">
        <v>20916.740000000002</v>
      </c>
      <c r="F2428" s="176">
        <v>20585.52</v>
      </c>
      <c r="G2428" s="99">
        <f t="shared" si="869"/>
        <v>0.98399999999999999</v>
      </c>
      <c r="H2428" s="176">
        <v>20585.52</v>
      </c>
      <c r="I2428" s="99">
        <f t="shared" si="887"/>
        <v>0.98399999999999999</v>
      </c>
      <c r="J2428" s="174">
        <f t="shared" si="881"/>
        <v>1</v>
      </c>
      <c r="K2428" s="24">
        <v>20585.52</v>
      </c>
      <c r="L2428" s="24">
        <f t="shared" si="882"/>
        <v>331.22</v>
      </c>
      <c r="M2428" s="555"/>
    </row>
    <row r="2429" spans="1:13" s="13" customFormat="1" ht="27.75" customHeight="1" x14ac:dyDescent="0.25">
      <c r="A2429" s="627"/>
      <c r="B2429" s="175" t="s">
        <v>23</v>
      </c>
      <c r="C2429" s="175"/>
      <c r="D2429" s="176"/>
      <c r="E2429" s="176"/>
      <c r="F2429" s="176"/>
      <c r="G2429" s="78" t="e">
        <f t="shared" si="869"/>
        <v>#DIV/0!</v>
      </c>
      <c r="H2429" s="250">
        <f t="shared" si="892"/>
        <v>0</v>
      </c>
      <c r="I2429" s="78" t="e">
        <f t="shared" si="887"/>
        <v>#DIV/0!</v>
      </c>
      <c r="J2429" s="174">
        <f t="shared" si="881"/>
        <v>0</v>
      </c>
      <c r="K2429" s="24">
        <f t="shared" si="885"/>
        <v>0</v>
      </c>
      <c r="L2429" s="24">
        <f t="shared" si="882"/>
        <v>0</v>
      </c>
      <c r="M2429" s="555"/>
    </row>
    <row r="2430" spans="1:13" s="13" customFormat="1" ht="78.75" customHeight="1" x14ac:dyDescent="0.25">
      <c r="A2430" s="627" t="s">
        <v>985</v>
      </c>
      <c r="B2430" s="172" t="s">
        <v>638</v>
      </c>
      <c r="C2430" s="172" t="s">
        <v>212</v>
      </c>
      <c r="D2430" s="176">
        <f>SUM(D2431:D2434)</f>
        <v>344</v>
      </c>
      <c r="E2430" s="176">
        <f>SUM(E2431:E2434)</f>
        <v>344</v>
      </c>
      <c r="F2430" s="244">
        <f>SUM(F2431:F2434)</f>
        <v>344</v>
      </c>
      <c r="G2430" s="99">
        <f t="shared" si="869"/>
        <v>1</v>
      </c>
      <c r="H2430" s="244">
        <f t="shared" si="892"/>
        <v>344</v>
      </c>
      <c r="I2430" s="99">
        <f t="shared" si="887"/>
        <v>1</v>
      </c>
      <c r="J2430" s="174">
        <f t="shared" si="881"/>
        <v>1</v>
      </c>
      <c r="K2430" s="24">
        <f>SUM(K2431:K2434)</f>
        <v>344</v>
      </c>
      <c r="L2430" s="24">
        <f t="shared" si="882"/>
        <v>0</v>
      </c>
      <c r="M2430" s="515" t="s">
        <v>1216</v>
      </c>
    </row>
    <row r="2431" spans="1:13" s="13" customFormat="1" x14ac:dyDescent="0.25">
      <c r="A2431" s="627"/>
      <c r="B2431" s="175" t="s">
        <v>22</v>
      </c>
      <c r="C2431" s="175"/>
      <c r="D2431" s="176"/>
      <c r="E2431" s="176"/>
      <c r="F2431" s="176"/>
      <c r="G2431" s="78" t="e">
        <f t="shared" si="869"/>
        <v>#DIV/0!</v>
      </c>
      <c r="H2431" s="251">
        <f t="shared" si="892"/>
        <v>0</v>
      </c>
      <c r="I2431" s="78" t="e">
        <f t="shared" si="887"/>
        <v>#DIV/0!</v>
      </c>
      <c r="J2431" s="174">
        <f t="shared" si="881"/>
        <v>0</v>
      </c>
      <c r="K2431" s="24">
        <f t="shared" si="885"/>
        <v>0</v>
      </c>
      <c r="L2431" s="24">
        <f t="shared" si="882"/>
        <v>0</v>
      </c>
      <c r="M2431" s="515"/>
    </row>
    <row r="2432" spans="1:13" s="13" customFormat="1" x14ac:dyDescent="0.25">
      <c r="A2432" s="627"/>
      <c r="B2432" s="175" t="s">
        <v>21</v>
      </c>
      <c r="C2432" s="175"/>
      <c r="D2432" s="176"/>
      <c r="E2432" s="176"/>
      <c r="F2432" s="176"/>
      <c r="G2432" s="78" t="e">
        <f t="shared" si="869"/>
        <v>#DIV/0!</v>
      </c>
      <c r="H2432" s="251">
        <f t="shared" si="892"/>
        <v>0</v>
      </c>
      <c r="I2432" s="78" t="e">
        <f t="shared" si="887"/>
        <v>#DIV/0!</v>
      </c>
      <c r="J2432" s="174">
        <f t="shared" si="881"/>
        <v>0</v>
      </c>
      <c r="K2432" s="24">
        <f t="shared" si="885"/>
        <v>0</v>
      </c>
      <c r="L2432" s="24">
        <f t="shared" si="882"/>
        <v>0</v>
      </c>
      <c r="M2432" s="515"/>
    </row>
    <row r="2433" spans="1:13" s="13" customFormat="1" x14ac:dyDescent="0.25">
      <c r="A2433" s="627"/>
      <c r="B2433" s="175" t="s">
        <v>41</v>
      </c>
      <c r="C2433" s="175"/>
      <c r="D2433" s="176">
        <v>344</v>
      </c>
      <c r="E2433" s="176">
        <f>D2433</f>
        <v>344</v>
      </c>
      <c r="F2433" s="241">
        <v>344</v>
      </c>
      <c r="G2433" s="99">
        <f t="shared" si="869"/>
        <v>1</v>
      </c>
      <c r="H2433" s="241">
        <v>344</v>
      </c>
      <c r="I2433" s="99">
        <f t="shared" si="887"/>
        <v>1</v>
      </c>
      <c r="J2433" s="174">
        <f t="shared" si="881"/>
        <v>1</v>
      </c>
      <c r="K2433" s="24">
        <v>344</v>
      </c>
      <c r="L2433" s="24">
        <f t="shared" si="882"/>
        <v>0</v>
      </c>
      <c r="M2433" s="515"/>
    </row>
    <row r="2434" spans="1:13" s="13" customFormat="1" x14ac:dyDescent="0.25">
      <c r="A2434" s="627"/>
      <c r="B2434" s="411" t="s">
        <v>23</v>
      </c>
      <c r="C2434" s="175"/>
      <c r="D2434" s="176"/>
      <c r="E2434" s="176"/>
      <c r="F2434" s="176"/>
      <c r="G2434" s="78" t="e">
        <f t="shared" si="869"/>
        <v>#DIV/0!</v>
      </c>
      <c r="H2434" s="251">
        <f t="shared" si="892"/>
        <v>0</v>
      </c>
      <c r="I2434" s="78" t="e">
        <f t="shared" si="887"/>
        <v>#DIV/0!</v>
      </c>
      <c r="J2434" s="174">
        <f t="shared" si="881"/>
        <v>0</v>
      </c>
      <c r="K2434" s="24">
        <f t="shared" si="885"/>
        <v>0</v>
      </c>
      <c r="L2434" s="24">
        <f t="shared" si="882"/>
        <v>0</v>
      </c>
      <c r="M2434" s="515"/>
    </row>
    <row r="2435" spans="1:13" s="13" customFormat="1" ht="73.5" customHeight="1" x14ac:dyDescent="0.25">
      <c r="A2435" s="629" t="s">
        <v>208</v>
      </c>
      <c r="B2435" s="245" t="s">
        <v>114</v>
      </c>
      <c r="C2435" s="88" t="s">
        <v>142</v>
      </c>
      <c r="D2435" s="235">
        <f>SUM(D2436:D2439)</f>
        <v>41069.03</v>
      </c>
      <c r="E2435" s="235">
        <f>SUM(E2436:E2439)</f>
        <v>41069.03</v>
      </c>
      <c r="F2435" s="235">
        <f>SUM(F2436:F2439)</f>
        <v>40379.15</v>
      </c>
      <c r="G2435" s="95">
        <f t="shared" si="869"/>
        <v>0.98299999999999998</v>
      </c>
      <c r="H2435" s="235">
        <f>SUM(H2436:H2439)</f>
        <v>40355.81</v>
      </c>
      <c r="I2435" s="95">
        <f t="shared" si="887"/>
        <v>0.98299999999999998</v>
      </c>
      <c r="J2435" s="237">
        <f t="shared" si="881"/>
        <v>0.999</v>
      </c>
      <c r="K2435" s="55">
        <f>SUM(K2436:K2439)</f>
        <v>40588.660000000003</v>
      </c>
      <c r="L2435" s="24">
        <f t="shared" si="882"/>
        <v>713.22</v>
      </c>
      <c r="M2435" s="584"/>
    </row>
    <row r="2436" spans="1:13" s="13" customFormat="1" ht="18.75" customHeight="1" x14ac:dyDescent="0.25">
      <c r="A2436" s="629"/>
      <c r="B2436" s="175" t="s">
        <v>22</v>
      </c>
      <c r="C2436" s="175"/>
      <c r="D2436" s="176">
        <f>D2441+D2451+D2476+D2491+D2501</f>
        <v>32.03</v>
      </c>
      <c r="E2436" s="176">
        <f>E2441+E2451+E2476+E2491+E2501</f>
        <v>32.03</v>
      </c>
      <c r="F2436" s="176">
        <f t="shared" ref="D2436:H2439" si="893">F2441+F2451+F2476+F2491+F2501</f>
        <v>32.03</v>
      </c>
      <c r="G2436" s="99">
        <f t="shared" si="869"/>
        <v>1</v>
      </c>
      <c r="H2436" s="176">
        <f t="shared" ref="H2436" si="894">H2441+H2451+H2476+H2491+H2501</f>
        <v>8.69</v>
      </c>
      <c r="I2436" s="99">
        <f t="shared" si="887"/>
        <v>0.27100000000000002</v>
      </c>
      <c r="J2436" s="174">
        <f t="shared" si="881"/>
        <v>0.27100000000000002</v>
      </c>
      <c r="K2436" s="176">
        <f t="shared" ref="K2436:K2439" si="895">K2441+K2451+K2476+K2491+K2501</f>
        <v>8.69</v>
      </c>
      <c r="L2436" s="24">
        <f t="shared" si="882"/>
        <v>23.34</v>
      </c>
      <c r="M2436" s="584"/>
    </row>
    <row r="2437" spans="1:13" s="13" customFormat="1" ht="18.75" customHeight="1" x14ac:dyDescent="0.25">
      <c r="A2437" s="629"/>
      <c r="B2437" s="175" t="s">
        <v>21</v>
      </c>
      <c r="C2437" s="175"/>
      <c r="D2437" s="176">
        <f t="shared" si="893"/>
        <v>0</v>
      </c>
      <c r="E2437" s="176">
        <f t="shared" si="893"/>
        <v>0</v>
      </c>
      <c r="F2437" s="176">
        <f t="shared" si="893"/>
        <v>0</v>
      </c>
      <c r="G2437" s="78" t="e">
        <f t="shared" si="869"/>
        <v>#DIV/0!</v>
      </c>
      <c r="H2437" s="176">
        <f t="shared" ref="H2437" si="896">H2442+H2452+H2477+H2492+H2502</f>
        <v>0</v>
      </c>
      <c r="I2437" s="78" t="e">
        <f t="shared" si="887"/>
        <v>#DIV/0!</v>
      </c>
      <c r="J2437" s="174">
        <f t="shared" si="881"/>
        <v>0</v>
      </c>
      <c r="K2437" s="176">
        <f t="shared" si="895"/>
        <v>0</v>
      </c>
      <c r="L2437" s="24">
        <f t="shared" si="882"/>
        <v>0</v>
      </c>
      <c r="M2437" s="584"/>
    </row>
    <row r="2438" spans="1:13" s="13" customFormat="1" ht="18.75" customHeight="1" x14ac:dyDescent="0.25">
      <c r="A2438" s="629"/>
      <c r="B2438" s="175" t="s">
        <v>41</v>
      </c>
      <c r="C2438" s="175"/>
      <c r="D2438" s="176">
        <f t="shared" si="893"/>
        <v>41037</v>
      </c>
      <c r="E2438" s="176">
        <f t="shared" si="893"/>
        <v>41037</v>
      </c>
      <c r="F2438" s="176">
        <f t="shared" si="893"/>
        <v>40347.120000000003</v>
      </c>
      <c r="G2438" s="99">
        <f t="shared" si="869"/>
        <v>0.98299999999999998</v>
      </c>
      <c r="H2438" s="176">
        <f t="shared" si="893"/>
        <v>40347.120000000003</v>
      </c>
      <c r="I2438" s="99">
        <f t="shared" si="887"/>
        <v>0.98299999999999998</v>
      </c>
      <c r="J2438" s="174">
        <f t="shared" si="881"/>
        <v>1</v>
      </c>
      <c r="K2438" s="176">
        <f t="shared" si="895"/>
        <v>40579.97</v>
      </c>
      <c r="L2438" s="24">
        <f t="shared" si="882"/>
        <v>689.88</v>
      </c>
      <c r="M2438" s="584"/>
    </row>
    <row r="2439" spans="1:13" s="13" customFormat="1" ht="18.75" customHeight="1" x14ac:dyDescent="0.25">
      <c r="A2439" s="629"/>
      <c r="B2439" s="175" t="s">
        <v>23</v>
      </c>
      <c r="C2439" s="175"/>
      <c r="D2439" s="176">
        <f t="shared" si="893"/>
        <v>0</v>
      </c>
      <c r="E2439" s="176">
        <f t="shared" si="893"/>
        <v>0</v>
      </c>
      <c r="F2439" s="176">
        <f t="shared" si="893"/>
        <v>0</v>
      </c>
      <c r="G2439" s="78" t="e">
        <f t="shared" si="869"/>
        <v>#DIV/0!</v>
      </c>
      <c r="H2439" s="251">
        <f>H2444+H2454+H2479+H2494</f>
        <v>0</v>
      </c>
      <c r="I2439" s="78" t="e">
        <f t="shared" si="887"/>
        <v>#DIV/0!</v>
      </c>
      <c r="J2439" s="174">
        <f t="shared" si="881"/>
        <v>0</v>
      </c>
      <c r="K2439" s="176">
        <f t="shared" si="895"/>
        <v>0</v>
      </c>
      <c r="L2439" s="24">
        <f t="shared" si="882"/>
        <v>0</v>
      </c>
      <c r="M2439" s="584"/>
    </row>
    <row r="2440" spans="1:13" s="13" customFormat="1" ht="37.5" x14ac:dyDescent="0.25">
      <c r="A2440" s="628" t="s">
        <v>209</v>
      </c>
      <c r="B2440" s="242" t="s">
        <v>639</v>
      </c>
      <c r="C2440" s="175" t="s">
        <v>730</v>
      </c>
      <c r="D2440" s="176">
        <f>SUM(D2441:D2444)</f>
        <v>1250</v>
      </c>
      <c r="E2440" s="176">
        <f>SUM(E2441:E2444)</f>
        <v>1250</v>
      </c>
      <c r="F2440" s="176">
        <f>SUM(F2441:F2444)</f>
        <v>993.84</v>
      </c>
      <c r="G2440" s="99">
        <f t="shared" ref="G2440:G2508" si="897">F2440/E2440</f>
        <v>0.79500000000000004</v>
      </c>
      <c r="H2440" s="241">
        <f>F2440</f>
        <v>993.84</v>
      </c>
      <c r="I2440" s="99">
        <f t="shared" si="887"/>
        <v>0.79500000000000004</v>
      </c>
      <c r="J2440" s="174">
        <f t="shared" si="881"/>
        <v>1</v>
      </c>
      <c r="K2440" s="24">
        <f t="shared" si="885"/>
        <v>1250</v>
      </c>
      <c r="L2440" s="24">
        <f t="shared" si="882"/>
        <v>256.16000000000003</v>
      </c>
      <c r="M2440" s="584"/>
    </row>
    <row r="2441" spans="1:13" s="13" customFormat="1" x14ac:dyDescent="0.25">
      <c r="A2441" s="628"/>
      <c r="B2441" s="175" t="s">
        <v>22</v>
      </c>
      <c r="C2441" s="175"/>
      <c r="D2441" s="176">
        <f>D2446</f>
        <v>0</v>
      </c>
      <c r="E2441" s="176">
        <f t="shared" ref="D2441:F2444" si="898">E2446</f>
        <v>0</v>
      </c>
      <c r="F2441" s="176">
        <f t="shared" si="898"/>
        <v>0</v>
      </c>
      <c r="G2441" s="78" t="e">
        <f t="shared" si="897"/>
        <v>#DIV/0!</v>
      </c>
      <c r="H2441" s="251">
        <f>H2446</f>
        <v>0</v>
      </c>
      <c r="I2441" s="78" t="e">
        <f t="shared" si="887"/>
        <v>#DIV/0!</v>
      </c>
      <c r="J2441" s="174">
        <f t="shared" si="881"/>
        <v>0</v>
      </c>
      <c r="K2441" s="24">
        <f t="shared" si="885"/>
        <v>0</v>
      </c>
      <c r="L2441" s="24">
        <f t="shared" si="882"/>
        <v>0</v>
      </c>
      <c r="M2441" s="584"/>
    </row>
    <row r="2442" spans="1:13" s="13" customFormat="1" x14ac:dyDescent="0.25">
      <c r="A2442" s="628"/>
      <c r="B2442" s="175" t="s">
        <v>21</v>
      </c>
      <c r="C2442" s="175"/>
      <c r="D2442" s="176">
        <f t="shared" si="898"/>
        <v>0</v>
      </c>
      <c r="E2442" s="176">
        <f t="shared" si="898"/>
        <v>0</v>
      </c>
      <c r="F2442" s="176">
        <f t="shared" si="898"/>
        <v>0</v>
      </c>
      <c r="G2442" s="78" t="e">
        <f t="shared" si="897"/>
        <v>#DIV/0!</v>
      </c>
      <c r="H2442" s="251">
        <f>H2447</f>
        <v>0</v>
      </c>
      <c r="I2442" s="78" t="e">
        <f t="shared" si="887"/>
        <v>#DIV/0!</v>
      </c>
      <c r="J2442" s="174">
        <f t="shared" si="881"/>
        <v>0</v>
      </c>
      <c r="K2442" s="24">
        <f t="shared" si="885"/>
        <v>0</v>
      </c>
      <c r="L2442" s="24">
        <f t="shared" si="882"/>
        <v>0</v>
      </c>
      <c r="M2442" s="584"/>
    </row>
    <row r="2443" spans="1:13" s="13" customFormat="1" x14ac:dyDescent="0.25">
      <c r="A2443" s="628"/>
      <c r="B2443" s="175" t="s">
        <v>41</v>
      </c>
      <c r="C2443" s="175"/>
      <c r="D2443" s="176">
        <f t="shared" si="898"/>
        <v>1250</v>
      </c>
      <c r="E2443" s="176">
        <f t="shared" si="898"/>
        <v>1250</v>
      </c>
      <c r="F2443" s="176">
        <f t="shared" si="898"/>
        <v>993.84</v>
      </c>
      <c r="G2443" s="99">
        <f t="shared" si="897"/>
        <v>0.79500000000000004</v>
      </c>
      <c r="H2443" s="241">
        <f>H2448</f>
        <v>993.84</v>
      </c>
      <c r="I2443" s="99">
        <f t="shared" si="887"/>
        <v>0.79500000000000004</v>
      </c>
      <c r="J2443" s="174">
        <f t="shared" si="881"/>
        <v>1</v>
      </c>
      <c r="K2443" s="24">
        <f t="shared" si="885"/>
        <v>1250</v>
      </c>
      <c r="L2443" s="24">
        <f t="shared" si="882"/>
        <v>256.16000000000003</v>
      </c>
      <c r="M2443" s="584"/>
    </row>
    <row r="2444" spans="1:13" s="13" customFormat="1" x14ac:dyDescent="0.25">
      <c r="A2444" s="628"/>
      <c r="B2444" s="411" t="s">
        <v>23</v>
      </c>
      <c r="C2444" s="175"/>
      <c r="D2444" s="176">
        <f t="shared" si="898"/>
        <v>0</v>
      </c>
      <c r="E2444" s="176">
        <f t="shared" si="898"/>
        <v>0</v>
      </c>
      <c r="F2444" s="176">
        <f t="shared" si="898"/>
        <v>0</v>
      </c>
      <c r="G2444" s="78" t="e">
        <f t="shared" si="897"/>
        <v>#DIV/0!</v>
      </c>
      <c r="H2444" s="251">
        <f>H2449</f>
        <v>0</v>
      </c>
      <c r="I2444" s="78" t="e">
        <f t="shared" si="887"/>
        <v>#DIV/0!</v>
      </c>
      <c r="J2444" s="174">
        <f t="shared" si="881"/>
        <v>0</v>
      </c>
      <c r="K2444" s="24">
        <f t="shared" si="885"/>
        <v>0</v>
      </c>
      <c r="L2444" s="24">
        <f t="shared" si="882"/>
        <v>0</v>
      </c>
      <c r="M2444" s="584"/>
    </row>
    <row r="2445" spans="1:13" s="13" customFormat="1" ht="102.75" customHeight="1" x14ac:dyDescent="0.25">
      <c r="A2445" s="627" t="s">
        <v>986</v>
      </c>
      <c r="B2445" s="172" t="s">
        <v>834</v>
      </c>
      <c r="C2445" s="172" t="s">
        <v>830</v>
      </c>
      <c r="D2445" s="176">
        <f>SUM(D2446:D2449)</f>
        <v>1250</v>
      </c>
      <c r="E2445" s="176">
        <f>SUM(E2446:E2449)</f>
        <v>1250</v>
      </c>
      <c r="F2445" s="173">
        <f>SUM(F2446:F2449)</f>
        <v>993.84</v>
      </c>
      <c r="G2445" s="99">
        <f t="shared" si="897"/>
        <v>0.79500000000000004</v>
      </c>
      <c r="H2445" s="244">
        <f>F2445</f>
        <v>993.84</v>
      </c>
      <c r="I2445" s="99">
        <f t="shared" si="887"/>
        <v>0.79500000000000004</v>
      </c>
      <c r="J2445" s="240">
        <f t="shared" si="881"/>
        <v>1</v>
      </c>
      <c r="K2445" s="24">
        <f>SUM(K2446:K2449)</f>
        <v>993.84</v>
      </c>
      <c r="L2445" s="24">
        <f t="shared" si="882"/>
        <v>256.16000000000003</v>
      </c>
      <c r="M2445" s="555" t="s">
        <v>1041</v>
      </c>
    </row>
    <row r="2446" spans="1:13" s="13" customFormat="1" ht="18.75" customHeight="1" x14ac:dyDescent="0.25">
      <c r="A2446" s="627"/>
      <c r="B2446" s="172" t="s">
        <v>22</v>
      </c>
      <c r="C2446" s="172"/>
      <c r="D2446" s="176">
        <f t="shared" ref="D2446:F2447" si="899">D2451+D2456+D2461+D2466+D2471+D2476</f>
        <v>0</v>
      </c>
      <c r="E2446" s="176">
        <f t="shared" si="899"/>
        <v>0</v>
      </c>
      <c r="F2446" s="173">
        <f t="shared" si="899"/>
        <v>0</v>
      </c>
      <c r="G2446" s="78" t="e">
        <f t="shared" si="897"/>
        <v>#DIV/0!</v>
      </c>
      <c r="H2446" s="252">
        <f t="shared" ref="H2446:H2489" si="900">F2446</f>
        <v>0</v>
      </c>
      <c r="I2446" s="78" t="e">
        <f t="shared" si="887"/>
        <v>#DIV/0!</v>
      </c>
      <c r="J2446" s="240">
        <f t="shared" si="881"/>
        <v>0</v>
      </c>
      <c r="K2446" s="24">
        <f t="shared" si="885"/>
        <v>0</v>
      </c>
      <c r="L2446" s="24">
        <f t="shared" si="882"/>
        <v>0</v>
      </c>
      <c r="M2446" s="555"/>
    </row>
    <row r="2447" spans="1:13" s="13" customFormat="1" ht="18.75" customHeight="1" x14ac:dyDescent="0.25">
      <c r="A2447" s="627"/>
      <c r="B2447" s="172" t="s">
        <v>21</v>
      </c>
      <c r="C2447" s="172"/>
      <c r="D2447" s="176">
        <f t="shared" si="899"/>
        <v>0</v>
      </c>
      <c r="E2447" s="176">
        <f t="shared" si="899"/>
        <v>0</v>
      </c>
      <c r="F2447" s="173">
        <f t="shared" si="899"/>
        <v>0</v>
      </c>
      <c r="G2447" s="78" t="e">
        <f t="shared" si="897"/>
        <v>#DIV/0!</v>
      </c>
      <c r="H2447" s="252">
        <f t="shared" si="900"/>
        <v>0</v>
      </c>
      <c r="I2447" s="78" t="e">
        <f t="shared" si="887"/>
        <v>#DIV/0!</v>
      </c>
      <c r="J2447" s="240">
        <f t="shared" si="881"/>
        <v>0</v>
      </c>
      <c r="K2447" s="24">
        <f t="shared" si="885"/>
        <v>0</v>
      </c>
      <c r="L2447" s="24">
        <f t="shared" si="882"/>
        <v>0</v>
      </c>
      <c r="M2447" s="555"/>
    </row>
    <row r="2448" spans="1:13" s="13" customFormat="1" ht="18.75" customHeight="1" x14ac:dyDescent="0.25">
      <c r="A2448" s="627"/>
      <c r="B2448" s="172" t="s">
        <v>41</v>
      </c>
      <c r="C2448" s="172"/>
      <c r="D2448" s="176">
        <v>1250</v>
      </c>
      <c r="E2448" s="176">
        <f>D2448</f>
        <v>1250</v>
      </c>
      <c r="F2448" s="176">
        <v>993.84</v>
      </c>
      <c r="G2448" s="99">
        <f t="shared" si="897"/>
        <v>0.79500000000000004</v>
      </c>
      <c r="H2448" s="241">
        <f t="shared" si="900"/>
        <v>993.84</v>
      </c>
      <c r="I2448" s="99">
        <f t="shared" si="887"/>
        <v>0.79500000000000004</v>
      </c>
      <c r="J2448" s="174">
        <f t="shared" si="881"/>
        <v>1</v>
      </c>
      <c r="K2448" s="24">
        <v>993.84</v>
      </c>
      <c r="L2448" s="24">
        <f t="shared" si="882"/>
        <v>256.16000000000003</v>
      </c>
      <c r="M2448" s="555"/>
    </row>
    <row r="2449" spans="1:13" s="13" customFormat="1" ht="18.75" customHeight="1" x14ac:dyDescent="0.25">
      <c r="A2449" s="627"/>
      <c r="B2449" s="411" t="s">
        <v>23</v>
      </c>
      <c r="C2449" s="172"/>
      <c r="D2449" s="173"/>
      <c r="E2449" s="173"/>
      <c r="F2449" s="173">
        <f>F2454+F2459+F2464+F2469+F2474+F2479</f>
        <v>0</v>
      </c>
      <c r="G2449" s="78" t="e">
        <f t="shared" si="897"/>
        <v>#DIV/0!</v>
      </c>
      <c r="H2449" s="253">
        <f t="shared" si="900"/>
        <v>0</v>
      </c>
      <c r="I2449" s="78" t="e">
        <f t="shared" si="887"/>
        <v>#DIV/0!</v>
      </c>
      <c r="J2449" s="240">
        <f t="shared" si="881"/>
        <v>0</v>
      </c>
      <c r="K2449" s="24">
        <f t="shared" si="885"/>
        <v>0</v>
      </c>
      <c r="L2449" s="24">
        <f t="shared" ref="L2449:L2512" si="901">E2449-H2449</f>
        <v>0</v>
      </c>
      <c r="M2449" s="555"/>
    </row>
    <row r="2450" spans="1:13" s="13" customFormat="1" ht="95.25" customHeight="1" x14ac:dyDescent="0.25">
      <c r="A2450" s="583" t="s">
        <v>211</v>
      </c>
      <c r="B2450" s="242" t="s">
        <v>640</v>
      </c>
      <c r="C2450" s="175" t="s">
        <v>730</v>
      </c>
      <c r="D2450" s="176">
        <f>SUM(D2451:D2454)</f>
        <v>38187</v>
      </c>
      <c r="E2450" s="176">
        <f>SUM(E2451:E2454)</f>
        <v>38187</v>
      </c>
      <c r="F2450" s="176">
        <f>SUM(F2451:F2454)</f>
        <v>38011.760000000002</v>
      </c>
      <c r="G2450" s="99">
        <f t="shared" si="897"/>
        <v>0.995</v>
      </c>
      <c r="H2450" s="176">
        <f>F2450</f>
        <v>38011.760000000002</v>
      </c>
      <c r="I2450" s="99">
        <f t="shared" si="887"/>
        <v>0.995</v>
      </c>
      <c r="J2450" s="174">
        <f t="shared" si="881"/>
        <v>1</v>
      </c>
      <c r="K2450" s="24">
        <f>SUM(K2451:K2454)</f>
        <v>37988.449999999997</v>
      </c>
      <c r="L2450" s="24">
        <f t="shared" si="901"/>
        <v>175.24</v>
      </c>
      <c r="M2450" s="584"/>
    </row>
    <row r="2451" spans="1:13" s="13" customFormat="1" x14ac:dyDescent="0.25">
      <c r="A2451" s="583"/>
      <c r="B2451" s="175" t="s">
        <v>22</v>
      </c>
      <c r="C2451" s="175"/>
      <c r="D2451" s="176">
        <f>D2456+D2461+D2466+D2471</f>
        <v>0</v>
      </c>
      <c r="E2451" s="176">
        <f t="shared" ref="E2451:F2454" si="902">E2456+E2461+E2466+E2471</f>
        <v>0</v>
      </c>
      <c r="F2451" s="176">
        <f t="shared" si="902"/>
        <v>0</v>
      </c>
      <c r="G2451" s="78" t="e">
        <f t="shared" si="897"/>
        <v>#DIV/0!</v>
      </c>
      <c r="H2451" s="177">
        <f>H2456+H2461+H2466+H2471</f>
        <v>0</v>
      </c>
      <c r="I2451" s="78" t="e">
        <f t="shared" si="887"/>
        <v>#DIV/0!</v>
      </c>
      <c r="J2451" s="174">
        <f t="shared" si="881"/>
        <v>0</v>
      </c>
      <c r="K2451" s="176">
        <f t="shared" ref="K2451:K2454" si="903">K2456+K2461+K2466+K2471</f>
        <v>0</v>
      </c>
      <c r="L2451" s="24">
        <f t="shared" si="901"/>
        <v>0</v>
      </c>
      <c r="M2451" s="584"/>
    </row>
    <row r="2452" spans="1:13" s="13" customFormat="1" x14ac:dyDescent="0.25">
      <c r="A2452" s="583"/>
      <c r="B2452" s="175" t="s">
        <v>21</v>
      </c>
      <c r="C2452" s="175"/>
      <c r="D2452" s="176">
        <f t="shared" ref="D2452:D2454" si="904">D2457+D2462+D2467+D2472</f>
        <v>0</v>
      </c>
      <c r="E2452" s="176">
        <f t="shared" si="902"/>
        <v>0</v>
      </c>
      <c r="F2452" s="176">
        <f t="shared" si="902"/>
        <v>0</v>
      </c>
      <c r="G2452" s="78" t="e">
        <f t="shared" si="897"/>
        <v>#DIV/0!</v>
      </c>
      <c r="H2452" s="177">
        <f>H2457+H2462+H2467+H2472</f>
        <v>0</v>
      </c>
      <c r="I2452" s="78" t="e">
        <f t="shared" si="887"/>
        <v>#DIV/0!</v>
      </c>
      <c r="J2452" s="174">
        <f t="shared" si="881"/>
        <v>0</v>
      </c>
      <c r="K2452" s="176">
        <f t="shared" si="903"/>
        <v>0</v>
      </c>
      <c r="L2452" s="24">
        <f t="shared" si="901"/>
        <v>0</v>
      </c>
      <c r="M2452" s="584"/>
    </row>
    <row r="2453" spans="1:13" s="13" customFormat="1" x14ac:dyDescent="0.25">
      <c r="A2453" s="583"/>
      <c r="B2453" s="175" t="s">
        <v>41</v>
      </c>
      <c r="C2453" s="175"/>
      <c r="D2453" s="176">
        <f t="shared" si="904"/>
        <v>38187</v>
      </c>
      <c r="E2453" s="176">
        <f t="shared" si="902"/>
        <v>38187</v>
      </c>
      <c r="F2453" s="176">
        <f t="shared" si="902"/>
        <v>38011.760000000002</v>
      </c>
      <c r="G2453" s="99">
        <f t="shared" si="897"/>
        <v>0.995</v>
      </c>
      <c r="H2453" s="176">
        <f>H2458+H2463+H2468+H2473</f>
        <v>38011.760000000002</v>
      </c>
      <c r="I2453" s="99">
        <f t="shared" si="887"/>
        <v>0.995</v>
      </c>
      <c r="J2453" s="174">
        <f t="shared" si="881"/>
        <v>1</v>
      </c>
      <c r="K2453" s="176">
        <f t="shared" si="903"/>
        <v>37988.449999999997</v>
      </c>
      <c r="L2453" s="24">
        <f t="shared" si="901"/>
        <v>175.24</v>
      </c>
      <c r="M2453" s="584"/>
    </row>
    <row r="2454" spans="1:13" s="13" customFormat="1" x14ac:dyDescent="0.25">
      <c r="A2454" s="583"/>
      <c r="B2454" s="411" t="s">
        <v>23</v>
      </c>
      <c r="C2454" s="175"/>
      <c r="D2454" s="176">
        <f t="shared" si="904"/>
        <v>0</v>
      </c>
      <c r="E2454" s="176">
        <f t="shared" si="902"/>
        <v>0</v>
      </c>
      <c r="F2454" s="176">
        <f t="shared" si="902"/>
        <v>0</v>
      </c>
      <c r="G2454" s="78" t="e">
        <f t="shared" si="897"/>
        <v>#DIV/0!</v>
      </c>
      <c r="H2454" s="251">
        <f>H2459+H2464+H2469+H2474</f>
        <v>0</v>
      </c>
      <c r="I2454" s="78" t="e">
        <f t="shared" si="887"/>
        <v>#DIV/0!</v>
      </c>
      <c r="J2454" s="174">
        <f t="shared" ref="J2454:J2522" si="905">IF(H2454&gt;0,H2454/F2454,0)</f>
        <v>0</v>
      </c>
      <c r="K2454" s="176">
        <f t="shared" si="903"/>
        <v>0</v>
      </c>
      <c r="L2454" s="24">
        <f t="shared" si="901"/>
        <v>0</v>
      </c>
      <c r="M2454" s="584"/>
    </row>
    <row r="2455" spans="1:13" s="13" customFormat="1" ht="96.75" customHeight="1" x14ac:dyDescent="0.25">
      <c r="A2455" s="677" t="s">
        <v>987</v>
      </c>
      <c r="B2455" s="172" t="s">
        <v>641</v>
      </c>
      <c r="C2455" s="172" t="s">
        <v>212</v>
      </c>
      <c r="D2455" s="173">
        <f>SUM(D2456:D2459)</f>
        <v>27347.7</v>
      </c>
      <c r="E2455" s="173">
        <f>SUM(E2456:E2459)</f>
        <v>27347.7</v>
      </c>
      <c r="F2455" s="173">
        <f>SUM(F2456:F2459)</f>
        <v>27259.3</v>
      </c>
      <c r="G2455" s="104">
        <f t="shared" si="897"/>
        <v>0.997</v>
      </c>
      <c r="H2455" s="173">
        <f>F2455</f>
        <v>27259.3</v>
      </c>
      <c r="I2455" s="104">
        <f t="shared" si="887"/>
        <v>0.997</v>
      </c>
      <c r="J2455" s="240">
        <f t="shared" si="905"/>
        <v>1</v>
      </c>
      <c r="K2455" s="50">
        <f>SUM(K2456:K2459)</f>
        <v>27259.3</v>
      </c>
      <c r="L2455" s="24">
        <f t="shared" si="901"/>
        <v>88.4</v>
      </c>
      <c r="M2455" s="555" t="s">
        <v>862</v>
      </c>
    </row>
    <row r="2456" spans="1:13" s="13" customFormat="1" ht="18.75" customHeight="1" x14ac:dyDescent="0.25">
      <c r="A2456" s="678"/>
      <c r="B2456" s="175" t="s">
        <v>22</v>
      </c>
      <c r="C2456" s="175"/>
      <c r="D2456" s="176"/>
      <c r="E2456" s="176"/>
      <c r="F2456" s="176"/>
      <c r="G2456" s="78" t="e">
        <f t="shared" si="897"/>
        <v>#DIV/0!</v>
      </c>
      <c r="H2456" s="177">
        <f t="shared" si="900"/>
        <v>0</v>
      </c>
      <c r="I2456" s="78" t="e">
        <f t="shared" si="887"/>
        <v>#DIV/0!</v>
      </c>
      <c r="J2456" s="174">
        <f t="shared" si="905"/>
        <v>0</v>
      </c>
      <c r="K2456" s="24">
        <f t="shared" ref="K2456:K2499" si="906">E2456</f>
        <v>0</v>
      </c>
      <c r="L2456" s="24">
        <f t="shared" si="901"/>
        <v>0</v>
      </c>
      <c r="M2456" s="555"/>
    </row>
    <row r="2457" spans="1:13" s="13" customFormat="1" x14ac:dyDescent="0.25">
      <c r="A2457" s="678"/>
      <c r="B2457" s="175" t="s">
        <v>21</v>
      </c>
      <c r="C2457" s="175"/>
      <c r="D2457" s="176"/>
      <c r="E2457" s="176"/>
      <c r="F2457" s="176"/>
      <c r="G2457" s="78" t="e">
        <f t="shared" si="897"/>
        <v>#DIV/0!</v>
      </c>
      <c r="H2457" s="177">
        <f t="shared" si="900"/>
        <v>0</v>
      </c>
      <c r="I2457" s="78" t="e">
        <f t="shared" si="887"/>
        <v>#DIV/0!</v>
      </c>
      <c r="J2457" s="174">
        <f t="shared" si="905"/>
        <v>0</v>
      </c>
      <c r="K2457" s="24">
        <f t="shared" si="906"/>
        <v>0</v>
      </c>
      <c r="L2457" s="24">
        <f t="shared" si="901"/>
        <v>0</v>
      </c>
      <c r="M2457" s="555"/>
    </row>
    <row r="2458" spans="1:13" s="13" customFormat="1" x14ac:dyDescent="0.25">
      <c r="A2458" s="678"/>
      <c r="B2458" s="175" t="s">
        <v>41</v>
      </c>
      <c r="C2458" s="175"/>
      <c r="D2458" s="176">
        <v>27347.7</v>
      </c>
      <c r="E2458" s="176">
        <f>D2458</f>
        <v>27347.7</v>
      </c>
      <c r="F2458" s="176">
        <v>27259.3</v>
      </c>
      <c r="G2458" s="99">
        <f t="shared" si="897"/>
        <v>0.997</v>
      </c>
      <c r="H2458" s="176">
        <f t="shared" si="900"/>
        <v>27259.3</v>
      </c>
      <c r="I2458" s="99">
        <f t="shared" si="887"/>
        <v>0.997</v>
      </c>
      <c r="J2458" s="174">
        <f t="shared" si="905"/>
        <v>1</v>
      </c>
      <c r="K2458" s="24">
        <v>27259.3</v>
      </c>
      <c r="L2458" s="24">
        <f t="shared" si="901"/>
        <v>88.4</v>
      </c>
      <c r="M2458" s="555"/>
    </row>
    <row r="2459" spans="1:13" s="13" customFormat="1" x14ac:dyDescent="0.25">
      <c r="A2459" s="679"/>
      <c r="B2459" s="411" t="s">
        <v>23</v>
      </c>
      <c r="C2459" s="175"/>
      <c r="D2459" s="176"/>
      <c r="E2459" s="176"/>
      <c r="F2459" s="176"/>
      <c r="G2459" s="78" t="e">
        <f t="shared" si="897"/>
        <v>#DIV/0!</v>
      </c>
      <c r="H2459" s="250">
        <f t="shared" si="900"/>
        <v>0</v>
      </c>
      <c r="I2459" s="78" t="e">
        <f t="shared" si="887"/>
        <v>#DIV/0!</v>
      </c>
      <c r="J2459" s="174">
        <f t="shared" si="905"/>
        <v>0</v>
      </c>
      <c r="K2459" s="24">
        <f t="shared" si="906"/>
        <v>0</v>
      </c>
      <c r="L2459" s="24">
        <f t="shared" si="901"/>
        <v>0</v>
      </c>
      <c r="M2459" s="555"/>
    </row>
    <row r="2460" spans="1:13" s="13" customFormat="1" ht="98.25" customHeight="1" x14ac:dyDescent="0.25">
      <c r="A2460" s="677" t="s">
        <v>988</v>
      </c>
      <c r="B2460" s="171" t="s">
        <v>642</v>
      </c>
      <c r="C2460" s="172" t="s">
        <v>212</v>
      </c>
      <c r="D2460" s="173">
        <f>SUM(D2461:D2464)</f>
        <v>1050</v>
      </c>
      <c r="E2460" s="173">
        <f>SUM(E2461:E2464)</f>
        <v>1050</v>
      </c>
      <c r="F2460" s="173">
        <f>SUM(F2461:F2464)</f>
        <v>990.4</v>
      </c>
      <c r="G2460" s="99">
        <f t="shared" si="897"/>
        <v>0.94299999999999995</v>
      </c>
      <c r="H2460" s="244">
        <f>F2460</f>
        <v>990.4</v>
      </c>
      <c r="I2460" s="99">
        <f t="shared" si="887"/>
        <v>0.94299999999999995</v>
      </c>
      <c r="J2460" s="174">
        <f t="shared" si="905"/>
        <v>1</v>
      </c>
      <c r="K2460" s="24">
        <f>SUM(K2461:K2464)</f>
        <v>990.4</v>
      </c>
      <c r="L2460" s="24">
        <f t="shared" si="901"/>
        <v>59.6</v>
      </c>
      <c r="M2460" s="555" t="s">
        <v>863</v>
      </c>
    </row>
    <row r="2461" spans="1:13" s="13" customFormat="1" x14ac:dyDescent="0.25">
      <c r="A2461" s="678"/>
      <c r="B2461" s="175" t="s">
        <v>22</v>
      </c>
      <c r="C2461" s="175"/>
      <c r="D2461" s="176"/>
      <c r="E2461" s="176"/>
      <c r="F2461" s="176"/>
      <c r="G2461" s="78" t="e">
        <f t="shared" si="897"/>
        <v>#DIV/0!</v>
      </c>
      <c r="H2461" s="251">
        <f t="shared" si="900"/>
        <v>0</v>
      </c>
      <c r="I2461" s="78" t="e">
        <f t="shared" si="887"/>
        <v>#DIV/0!</v>
      </c>
      <c r="J2461" s="174">
        <f t="shared" si="905"/>
        <v>0</v>
      </c>
      <c r="K2461" s="24">
        <f t="shared" si="906"/>
        <v>0</v>
      </c>
      <c r="L2461" s="24">
        <f t="shared" si="901"/>
        <v>0</v>
      </c>
      <c r="M2461" s="555"/>
    </row>
    <row r="2462" spans="1:13" s="13" customFormat="1" x14ac:dyDescent="0.25">
      <c r="A2462" s="678"/>
      <c r="B2462" s="175" t="s">
        <v>21</v>
      </c>
      <c r="C2462" s="175"/>
      <c r="D2462" s="176"/>
      <c r="E2462" s="176"/>
      <c r="F2462" s="176"/>
      <c r="G2462" s="78" t="e">
        <f t="shared" si="897"/>
        <v>#DIV/0!</v>
      </c>
      <c r="H2462" s="251">
        <f t="shared" si="900"/>
        <v>0</v>
      </c>
      <c r="I2462" s="78" t="e">
        <f t="shared" si="887"/>
        <v>#DIV/0!</v>
      </c>
      <c r="J2462" s="174">
        <f t="shared" si="905"/>
        <v>0</v>
      </c>
      <c r="K2462" s="24">
        <f t="shared" si="906"/>
        <v>0</v>
      </c>
      <c r="L2462" s="24">
        <f t="shared" si="901"/>
        <v>0</v>
      </c>
      <c r="M2462" s="555"/>
    </row>
    <row r="2463" spans="1:13" s="13" customFormat="1" x14ac:dyDescent="0.25">
      <c r="A2463" s="678"/>
      <c r="B2463" s="175" t="s">
        <v>41</v>
      </c>
      <c r="C2463" s="175"/>
      <c r="D2463" s="176">
        <v>1050</v>
      </c>
      <c r="E2463" s="176">
        <f>D2463</f>
        <v>1050</v>
      </c>
      <c r="F2463" s="176">
        <v>990.4</v>
      </c>
      <c r="G2463" s="99">
        <f t="shared" si="897"/>
        <v>0.94299999999999995</v>
      </c>
      <c r="H2463" s="241">
        <f t="shared" si="900"/>
        <v>990.4</v>
      </c>
      <c r="I2463" s="99">
        <f t="shared" si="887"/>
        <v>0.94299999999999995</v>
      </c>
      <c r="J2463" s="174">
        <f t="shared" si="905"/>
        <v>1</v>
      </c>
      <c r="K2463" s="24">
        <v>990.4</v>
      </c>
      <c r="L2463" s="24">
        <f t="shared" si="901"/>
        <v>59.6</v>
      </c>
      <c r="M2463" s="555"/>
    </row>
    <row r="2464" spans="1:13" s="13" customFormat="1" x14ac:dyDescent="0.25">
      <c r="A2464" s="679"/>
      <c r="B2464" s="411" t="s">
        <v>23</v>
      </c>
      <c r="C2464" s="175"/>
      <c r="D2464" s="176"/>
      <c r="E2464" s="176"/>
      <c r="F2464" s="176"/>
      <c r="G2464" s="78" t="e">
        <f t="shared" si="897"/>
        <v>#DIV/0!</v>
      </c>
      <c r="H2464" s="251">
        <f t="shared" si="900"/>
        <v>0</v>
      </c>
      <c r="I2464" s="78" t="e">
        <f t="shared" si="887"/>
        <v>#DIV/0!</v>
      </c>
      <c r="J2464" s="174">
        <f t="shared" si="905"/>
        <v>0</v>
      </c>
      <c r="K2464" s="24">
        <f t="shared" si="906"/>
        <v>0</v>
      </c>
      <c r="L2464" s="24">
        <f t="shared" si="901"/>
        <v>0</v>
      </c>
      <c r="M2464" s="555"/>
    </row>
    <row r="2465" spans="1:13" s="234" customFormat="1" ht="37.5" x14ac:dyDescent="0.3">
      <c r="A2465" s="680" t="s">
        <v>989</v>
      </c>
      <c r="B2465" s="171" t="s">
        <v>643</v>
      </c>
      <c r="C2465" s="172" t="s">
        <v>212</v>
      </c>
      <c r="D2465" s="173">
        <f>SUM(D2466:D2469)</f>
        <v>2050</v>
      </c>
      <c r="E2465" s="173">
        <f>SUM(E2466:E2469)</f>
        <v>2050</v>
      </c>
      <c r="F2465" s="173">
        <f>SUM(F2466:F2469)</f>
        <v>2042.95</v>
      </c>
      <c r="G2465" s="99">
        <f t="shared" si="897"/>
        <v>0.997</v>
      </c>
      <c r="H2465" s="173">
        <f>F2465</f>
        <v>2042.95</v>
      </c>
      <c r="I2465" s="99">
        <f t="shared" si="887"/>
        <v>0.997</v>
      </c>
      <c r="J2465" s="174">
        <f t="shared" si="905"/>
        <v>1</v>
      </c>
      <c r="K2465" s="24">
        <f>SUM(K2466:K2469)</f>
        <v>2042.95</v>
      </c>
      <c r="L2465" s="24">
        <f t="shared" si="901"/>
        <v>7.05</v>
      </c>
      <c r="M2465" s="555" t="s">
        <v>860</v>
      </c>
    </row>
    <row r="2466" spans="1:13" s="234" customFormat="1" ht="18.75" customHeight="1" x14ac:dyDescent="0.3">
      <c r="A2466" s="681"/>
      <c r="B2466" s="175" t="s">
        <v>22</v>
      </c>
      <c r="C2466" s="175"/>
      <c r="D2466" s="176"/>
      <c r="E2466" s="176"/>
      <c r="F2466" s="176"/>
      <c r="G2466" s="78" t="e">
        <f t="shared" si="897"/>
        <v>#DIV/0!</v>
      </c>
      <c r="H2466" s="251">
        <f t="shared" si="900"/>
        <v>0</v>
      </c>
      <c r="I2466" s="78" t="e">
        <f t="shared" si="887"/>
        <v>#DIV/0!</v>
      </c>
      <c r="J2466" s="174">
        <f t="shared" si="905"/>
        <v>0</v>
      </c>
      <c r="K2466" s="24">
        <f t="shared" si="906"/>
        <v>0</v>
      </c>
      <c r="L2466" s="24">
        <f t="shared" si="901"/>
        <v>0</v>
      </c>
      <c r="M2466" s="555"/>
    </row>
    <row r="2467" spans="1:13" s="234" customFormat="1" x14ac:dyDescent="0.3">
      <c r="A2467" s="681"/>
      <c r="B2467" s="175" t="s">
        <v>21</v>
      </c>
      <c r="C2467" s="175"/>
      <c r="D2467" s="176"/>
      <c r="E2467" s="176"/>
      <c r="F2467" s="176"/>
      <c r="G2467" s="78" t="e">
        <f t="shared" si="897"/>
        <v>#DIV/0!</v>
      </c>
      <c r="H2467" s="251">
        <f t="shared" si="900"/>
        <v>0</v>
      </c>
      <c r="I2467" s="78" t="e">
        <f t="shared" si="887"/>
        <v>#DIV/0!</v>
      </c>
      <c r="J2467" s="174">
        <f t="shared" si="905"/>
        <v>0</v>
      </c>
      <c r="K2467" s="24">
        <f t="shared" si="906"/>
        <v>0</v>
      </c>
      <c r="L2467" s="24">
        <f t="shared" si="901"/>
        <v>0</v>
      </c>
      <c r="M2467" s="555"/>
    </row>
    <row r="2468" spans="1:13" s="234" customFormat="1" x14ac:dyDescent="0.3">
      <c r="A2468" s="681"/>
      <c r="B2468" s="175" t="s">
        <v>41</v>
      </c>
      <c r="C2468" s="175"/>
      <c r="D2468" s="176">
        <v>2050</v>
      </c>
      <c r="E2468" s="176">
        <f>D2468</f>
        <v>2050</v>
      </c>
      <c r="F2468" s="176">
        <v>2042.95</v>
      </c>
      <c r="G2468" s="99">
        <f t="shared" si="897"/>
        <v>0.997</v>
      </c>
      <c r="H2468" s="176">
        <v>2042.95</v>
      </c>
      <c r="I2468" s="99">
        <f t="shared" si="887"/>
        <v>0.997</v>
      </c>
      <c r="J2468" s="174">
        <f t="shared" si="905"/>
        <v>1</v>
      </c>
      <c r="K2468" s="24">
        <v>2042.95</v>
      </c>
      <c r="L2468" s="24">
        <f t="shared" si="901"/>
        <v>7.05</v>
      </c>
      <c r="M2468" s="555"/>
    </row>
    <row r="2469" spans="1:13" s="234" customFormat="1" x14ac:dyDescent="0.3">
      <c r="A2469" s="682"/>
      <c r="B2469" s="411" t="s">
        <v>23</v>
      </c>
      <c r="C2469" s="175"/>
      <c r="D2469" s="176"/>
      <c r="E2469" s="176"/>
      <c r="F2469" s="176"/>
      <c r="G2469" s="78" t="e">
        <f t="shared" si="897"/>
        <v>#DIV/0!</v>
      </c>
      <c r="H2469" s="250">
        <f t="shared" si="900"/>
        <v>0</v>
      </c>
      <c r="I2469" s="78" t="e">
        <f t="shared" si="887"/>
        <v>#DIV/0!</v>
      </c>
      <c r="J2469" s="174">
        <f t="shared" si="905"/>
        <v>0</v>
      </c>
      <c r="K2469" s="24">
        <f t="shared" si="906"/>
        <v>0</v>
      </c>
      <c r="L2469" s="24">
        <f t="shared" si="901"/>
        <v>0</v>
      </c>
      <c r="M2469" s="555"/>
    </row>
    <row r="2470" spans="1:13" s="234" customFormat="1" ht="37.5" x14ac:dyDescent="0.3">
      <c r="A2470" s="677" t="s">
        <v>990</v>
      </c>
      <c r="B2470" s="172" t="s">
        <v>644</v>
      </c>
      <c r="C2470" s="172" t="s">
        <v>212</v>
      </c>
      <c r="D2470" s="173">
        <f>SUM(D2471:D2474)</f>
        <v>7739.3</v>
      </c>
      <c r="E2470" s="173">
        <f>SUM(E2471:E2474)</f>
        <v>7739.3</v>
      </c>
      <c r="F2470" s="173">
        <f>SUM(F2471:F2474)</f>
        <v>7719.11</v>
      </c>
      <c r="G2470" s="104">
        <f t="shared" si="897"/>
        <v>0.997</v>
      </c>
      <c r="H2470" s="173">
        <f>F2470</f>
        <v>7719.11</v>
      </c>
      <c r="I2470" s="99">
        <f t="shared" si="887"/>
        <v>0.997</v>
      </c>
      <c r="J2470" s="240">
        <f t="shared" si="905"/>
        <v>1</v>
      </c>
      <c r="K2470" s="50">
        <f>SUM(K2471:K2474)</f>
        <v>7695.8</v>
      </c>
      <c r="L2470" s="24">
        <f t="shared" si="901"/>
        <v>20.190000000000001</v>
      </c>
      <c r="M2470" s="555" t="s">
        <v>1215</v>
      </c>
    </row>
    <row r="2471" spans="1:13" s="234" customFormat="1" ht="18.75" customHeight="1" x14ac:dyDescent="0.3">
      <c r="A2471" s="678"/>
      <c r="B2471" s="175" t="s">
        <v>22</v>
      </c>
      <c r="C2471" s="175"/>
      <c r="D2471" s="176"/>
      <c r="E2471" s="176"/>
      <c r="F2471" s="176"/>
      <c r="G2471" s="78" t="e">
        <f t="shared" si="897"/>
        <v>#DIV/0!</v>
      </c>
      <c r="H2471" s="250">
        <f t="shared" si="900"/>
        <v>0</v>
      </c>
      <c r="I2471" s="78" t="e">
        <f t="shared" si="887"/>
        <v>#DIV/0!</v>
      </c>
      <c r="J2471" s="174">
        <f t="shared" si="905"/>
        <v>0</v>
      </c>
      <c r="K2471" s="24">
        <f t="shared" si="906"/>
        <v>0</v>
      </c>
      <c r="L2471" s="24">
        <f t="shared" si="901"/>
        <v>0</v>
      </c>
      <c r="M2471" s="555"/>
    </row>
    <row r="2472" spans="1:13" s="234" customFormat="1" x14ac:dyDescent="0.3">
      <c r="A2472" s="678"/>
      <c r="B2472" s="175" t="s">
        <v>21</v>
      </c>
      <c r="C2472" s="175"/>
      <c r="D2472" s="176"/>
      <c r="E2472" s="176"/>
      <c r="F2472" s="176"/>
      <c r="G2472" s="78" t="e">
        <f t="shared" si="897"/>
        <v>#DIV/0!</v>
      </c>
      <c r="H2472" s="250">
        <f t="shared" si="900"/>
        <v>0</v>
      </c>
      <c r="I2472" s="78" t="e">
        <f t="shared" si="887"/>
        <v>#DIV/0!</v>
      </c>
      <c r="J2472" s="174">
        <f t="shared" si="905"/>
        <v>0</v>
      </c>
      <c r="K2472" s="24">
        <f t="shared" si="906"/>
        <v>0</v>
      </c>
      <c r="L2472" s="24">
        <f t="shared" si="901"/>
        <v>0</v>
      </c>
      <c r="M2472" s="555"/>
    </row>
    <row r="2473" spans="1:13" s="234" customFormat="1" x14ac:dyDescent="0.3">
      <c r="A2473" s="678"/>
      <c r="B2473" s="175" t="s">
        <v>41</v>
      </c>
      <c r="C2473" s="175"/>
      <c r="D2473" s="176">
        <v>7739.3</v>
      </c>
      <c r="E2473" s="176">
        <v>7739.3</v>
      </c>
      <c r="F2473" s="176">
        <v>7719.11</v>
      </c>
      <c r="G2473" s="99">
        <f t="shared" si="897"/>
        <v>0.997</v>
      </c>
      <c r="H2473" s="176">
        <f t="shared" si="900"/>
        <v>7719.11</v>
      </c>
      <c r="I2473" s="99">
        <f t="shared" si="887"/>
        <v>0.997</v>
      </c>
      <c r="J2473" s="174">
        <f t="shared" si="905"/>
        <v>1</v>
      </c>
      <c r="K2473" s="24">
        <v>7695.8</v>
      </c>
      <c r="L2473" s="24">
        <f t="shared" si="901"/>
        <v>20.190000000000001</v>
      </c>
      <c r="M2473" s="555"/>
    </row>
    <row r="2474" spans="1:13" s="234" customFormat="1" x14ac:dyDescent="0.3">
      <c r="A2474" s="679"/>
      <c r="B2474" s="411" t="s">
        <v>23</v>
      </c>
      <c r="C2474" s="175"/>
      <c r="D2474" s="176"/>
      <c r="E2474" s="176"/>
      <c r="F2474" s="176"/>
      <c r="G2474" s="78" t="e">
        <f t="shared" si="897"/>
        <v>#DIV/0!</v>
      </c>
      <c r="H2474" s="251">
        <f t="shared" si="900"/>
        <v>0</v>
      </c>
      <c r="I2474" s="78" t="e">
        <f t="shared" si="887"/>
        <v>#DIV/0!</v>
      </c>
      <c r="J2474" s="174">
        <f t="shared" si="905"/>
        <v>0</v>
      </c>
      <c r="K2474" s="24">
        <f t="shared" si="906"/>
        <v>0</v>
      </c>
      <c r="L2474" s="24">
        <f t="shared" si="901"/>
        <v>0</v>
      </c>
      <c r="M2474" s="555"/>
    </row>
    <row r="2475" spans="1:13" s="234" customFormat="1" x14ac:dyDescent="0.3">
      <c r="A2475" s="772" t="s">
        <v>991</v>
      </c>
      <c r="B2475" s="175" t="s">
        <v>645</v>
      </c>
      <c r="C2475" s="175" t="s">
        <v>730</v>
      </c>
      <c r="D2475" s="176">
        <f>SUM(D2476:D2479)</f>
        <v>300</v>
      </c>
      <c r="E2475" s="176">
        <f>SUM(E2476:E2479)</f>
        <v>300</v>
      </c>
      <c r="F2475" s="176">
        <f>SUM(F2476:F2479)</f>
        <v>90</v>
      </c>
      <c r="G2475" s="99">
        <f t="shared" si="897"/>
        <v>0.3</v>
      </c>
      <c r="H2475" s="241">
        <f>F2475</f>
        <v>90</v>
      </c>
      <c r="I2475" s="99">
        <f t="shared" si="887"/>
        <v>0.3</v>
      </c>
      <c r="J2475" s="174">
        <f t="shared" si="905"/>
        <v>1</v>
      </c>
      <c r="K2475" s="24">
        <f>SUM(K2476:K2479)</f>
        <v>90</v>
      </c>
      <c r="L2475" s="24">
        <f t="shared" si="901"/>
        <v>210</v>
      </c>
      <c r="M2475" s="584"/>
    </row>
    <row r="2476" spans="1:13" s="234" customFormat="1" ht="18.75" customHeight="1" x14ac:dyDescent="0.3">
      <c r="A2476" s="773"/>
      <c r="B2476" s="175" t="s">
        <v>22</v>
      </c>
      <c r="C2476" s="175"/>
      <c r="D2476" s="176">
        <f t="shared" ref="D2476:F2479" si="907">D2481+D2486</f>
        <v>0</v>
      </c>
      <c r="E2476" s="176">
        <f t="shared" si="907"/>
        <v>0</v>
      </c>
      <c r="F2476" s="176">
        <f t="shared" si="907"/>
        <v>0</v>
      </c>
      <c r="G2476" s="78" t="e">
        <f t="shared" si="897"/>
        <v>#DIV/0!</v>
      </c>
      <c r="H2476" s="250">
        <f>H2481+H2486</f>
        <v>0</v>
      </c>
      <c r="I2476" s="78" t="e">
        <f t="shared" si="887"/>
        <v>#DIV/0!</v>
      </c>
      <c r="J2476" s="174">
        <f t="shared" si="905"/>
        <v>0</v>
      </c>
      <c r="K2476" s="250">
        <f t="shared" ref="K2476:K2479" si="908">K2481+K2486</f>
        <v>0</v>
      </c>
      <c r="L2476" s="24">
        <f t="shared" si="901"/>
        <v>0</v>
      </c>
      <c r="M2476" s="584"/>
    </row>
    <row r="2477" spans="1:13" s="234" customFormat="1" x14ac:dyDescent="0.3">
      <c r="A2477" s="773"/>
      <c r="B2477" s="175" t="s">
        <v>21</v>
      </c>
      <c r="C2477" s="175"/>
      <c r="D2477" s="176">
        <f t="shared" si="907"/>
        <v>0</v>
      </c>
      <c r="E2477" s="176">
        <f t="shared" si="907"/>
        <v>0</v>
      </c>
      <c r="F2477" s="176">
        <f t="shared" si="907"/>
        <v>0</v>
      </c>
      <c r="G2477" s="78" t="e">
        <f t="shared" si="897"/>
        <v>#DIV/0!</v>
      </c>
      <c r="H2477" s="250">
        <f>H2482+H2487</f>
        <v>0</v>
      </c>
      <c r="I2477" s="78" t="e">
        <f t="shared" si="887"/>
        <v>#DIV/0!</v>
      </c>
      <c r="J2477" s="174">
        <f t="shared" si="905"/>
        <v>0</v>
      </c>
      <c r="K2477" s="250">
        <f t="shared" si="908"/>
        <v>0</v>
      </c>
      <c r="L2477" s="24">
        <f t="shared" si="901"/>
        <v>0</v>
      </c>
      <c r="M2477" s="584"/>
    </row>
    <row r="2478" spans="1:13" s="234" customFormat="1" x14ac:dyDescent="0.3">
      <c r="A2478" s="773"/>
      <c r="B2478" s="175" t="s">
        <v>41</v>
      </c>
      <c r="C2478" s="175"/>
      <c r="D2478" s="176">
        <f t="shared" si="907"/>
        <v>300</v>
      </c>
      <c r="E2478" s="176">
        <f t="shared" si="907"/>
        <v>300</v>
      </c>
      <c r="F2478" s="176">
        <f>F2483+F2488</f>
        <v>90</v>
      </c>
      <c r="G2478" s="99">
        <f t="shared" si="897"/>
        <v>0.3</v>
      </c>
      <c r="H2478" s="241">
        <f>H2483+H2488</f>
        <v>90</v>
      </c>
      <c r="I2478" s="99">
        <f t="shared" si="887"/>
        <v>0.3</v>
      </c>
      <c r="J2478" s="174">
        <f t="shared" si="905"/>
        <v>1</v>
      </c>
      <c r="K2478" s="241">
        <f t="shared" si="908"/>
        <v>90</v>
      </c>
      <c r="L2478" s="24">
        <f t="shared" si="901"/>
        <v>210</v>
      </c>
      <c r="M2478" s="584"/>
    </row>
    <row r="2479" spans="1:13" s="234" customFormat="1" x14ac:dyDescent="0.3">
      <c r="A2479" s="774"/>
      <c r="B2479" s="411" t="s">
        <v>23</v>
      </c>
      <c r="C2479" s="175"/>
      <c r="D2479" s="176">
        <f t="shared" si="907"/>
        <v>0</v>
      </c>
      <c r="E2479" s="176">
        <f t="shared" si="907"/>
        <v>0</v>
      </c>
      <c r="F2479" s="176">
        <f t="shared" si="907"/>
        <v>0</v>
      </c>
      <c r="G2479" s="78" t="e">
        <f t="shared" si="897"/>
        <v>#DIV/0!</v>
      </c>
      <c r="H2479" s="250">
        <f>H2484+H2489</f>
        <v>0</v>
      </c>
      <c r="I2479" s="78" t="e">
        <f t="shared" ref="I2479:I2542" si="909">H2479/E2479</f>
        <v>#DIV/0!</v>
      </c>
      <c r="J2479" s="174">
        <f t="shared" si="905"/>
        <v>0</v>
      </c>
      <c r="K2479" s="250">
        <f t="shared" si="908"/>
        <v>0</v>
      </c>
      <c r="L2479" s="24">
        <f t="shared" si="901"/>
        <v>0</v>
      </c>
      <c r="M2479" s="584"/>
    </row>
    <row r="2480" spans="1:13" s="234" customFormat="1" ht="82.5" customHeight="1" x14ac:dyDescent="0.3">
      <c r="A2480" s="677" t="s">
        <v>992</v>
      </c>
      <c r="B2480" s="172" t="s">
        <v>646</v>
      </c>
      <c r="C2480" s="172" t="s">
        <v>212</v>
      </c>
      <c r="D2480" s="173">
        <f>SUM(D2481:D2484)</f>
        <v>100</v>
      </c>
      <c r="E2480" s="173">
        <f>SUM(E2481:E2484)</f>
        <v>100</v>
      </c>
      <c r="F2480" s="173">
        <f>SUM(F2481:F2484)</f>
        <v>90</v>
      </c>
      <c r="G2480" s="99">
        <f t="shared" si="897"/>
        <v>0.9</v>
      </c>
      <c r="H2480" s="244">
        <f>SUM(H2481:H2484)</f>
        <v>90</v>
      </c>
      <c r="I2480" s="99">
        <f t="shared" si="909"/>
        <v>0.9</v>
      </c>
      <c r="J2480" s="240">
        <f t="shared" si="905"/>
        <v>1</v>
      </c>
      <c r="K2480" s="50">
        <f>SUM(K2481:K2484)</f>
        <v>90</v>
      </c>
      <c r="L2480" s="24">
        <f t="shared" si="901"/>
        <v>10</v>
      </c>
      <c r="M2480" s="555" t="s">
        <v>1167</v>
      </c>
    </row>
    <row r="2481" spans="1:13" s="234" customFormat="1" ht="18.75" customHeight="1" x14ac:dyDescent="0.3">
      <c r="A2481" s="678"/>
      <c r="B2481" s="172" t="s">
        <v>22</v>
      </c>
      <c r="C2481" s="172"/>
      <c r="D2481" s="173">
        <f>D2486+D2491</f>
        <v>0</v>
      </c>
      <c r="E2481" s="173">
        <f>E2486+E2491</f>
        <v>0</v>
      </c>
      <c r="F2481" s="173">
        <f>F2486+F2491</f>
        <v>0</v>
      </c>
      <c r="G2481" s="78" t="e">
        <f t="shared" si="897"/>
        <v>#DIV/0!</v>
      </c>
      <c r="H2481" s="252">
        <f t="shared" si="900"/>
        <v>0</v>
      </c>
      <c r="I2481" s="78" t="e">
        <f t="shared" si="909"/>
        <v>#DIV/0!</v>
      </c>
      <c r="J2481" s="240">
        <f t="shared" si="905"/>
        <v>0</v>
      </c>
      <c r="K2481" s="24">
        <f t="shared" si="906"/>
        <v>0</v>
      </c>
      <c r="L2481" s="24">
        <f t="shared" si="901"/>
        <v>0</v>
      </c>
      <c r="M2481" s="555"/>
    </row>
    <row r="2482" spans="1:13" s="234" customFormat="1" x14ac:dyDescent="0.3">
      <c r="A2482" s="678"/>
      <c r="B2482" s="172" t="s">
        <v>21</v>
      </c>
      <c r="C2482" s="172"/>
      <c r="D2482" s="173">
        <f t="shared" ref="D2482:E2484" si="910">D2487+D2492</f>
        <v>0</v>
      </c>
      <c r="E2482" s="173">
        <f t="shared" si="910"/>
        <v>0</v>
      </c>
      <c r="F2482" s="173">
        <f>F2487+F2492</f>
        <v>0</v>
      </c>
      <c r="G2482" s="78" t="e">
        <f t="shared" si="897"/>
        <v>#DIV/0!</v>
      </c>
      <c r="H2482" s="252">
        <f t="shared" si="900"/>
        <v>0</v>
      </c>
      <c r="I2482" s="78" t="e">
        <f t="shared" si="909"/>
        <v>#DIV/0!</v>
      </c>
      <c r="J2482" s="240">
        <f t="shared" si="905"/>
        <v>0</v>
      </c>
      <c r="K2482" s="24">
        <f t="shared" si="906"/>
        <v>0</v>
      </c>
      <c r="L2482" s="24">
        <f t="shared" si="901"/>
        <v>0</v>
      </c>
      <c r="M2482" s="555"/>
    </row>
    <row r="2483" spans="1:13" s="234" customFormat="1" x14ac:dyDescent="0.3">
      <c r="A2483" s="678"/>
      <c r="B2483" s="172" t="s">
        <v>41</v>
      </c>
      <c r="C2483" s="172"/>
      <c r="D2483" s="176">
        <v>100</v>
      </c>
      <c r="E2483" s="176">
        <f>D2483</f>
        <v>100</v>
      </c>
      <c r="F2483" s="173">
        <v>90</v>
      </c>
      <c r="G2483" s="99">
        <f t="shared" si="897"/>
        <v>0.9</v>
      </c>
      <c r="H2483" s="244">
        <f t="shared" si="900"/>
        <v>90</v>
      </c>
      <c r="I2483" s="99">
        <f t="shared" si="909"/>
        <v>0.9</v>
      </c>
      <c r="J2483" s="240">
        <f t="shared" si="905"/>
        <v>1</v>
      </c>
      <c r="K2483" s="24">
        <v>90</v>
      </c>
      <c r="L2483" s="24">
        <f t="shared" si="901"/>
        <v>10</v>
      </c>
      <c r="M2483" s="555"/>
    </row>
    <row r="2484" spans="1:13" s="234" customFormat="1" x14ac:dyDescent="0.3">
      <c r="A2484" s="679"/>
      <c r="B2484" s="411" t="s">
        <v>23</v>
      </c>
      <c r="C2484" s="172"/>
      <c r="D2484" s="173"/>
      <c r="E2484" s="173">
        <f t="shared" si="910"/>
        <v>0</v>
      </c>
      <c r="F2484" s="173">
        <f>F2489+F2494</f>
        <v>0</v>
      </c>
      <c r="G2484" s="78" t="e">
        <f t="shared" si="897"/>
        <v>#DIV/0!</v>
      </c>
      <c r="H2484" s="253">
        <f t="shared" si="900"/>
        <v>0</v>
      </c>
      <c r="I2484" s="78" t="e">
        <f t="shared" si="909"/>
        <v>#DIV/0!</v>
      </c>
      <c r="J2484" s="240">
        <f t="shared" si="905"/>
        <v>0</v>
      </c>
      <c r="K2484" s="24">
        <f t="shared" si="906"/>
        <v>0</v>
      </c>
      <c r="L2484" s="24">
        <f t="shared" si="901"/>
        <v>0</v>
      </c>
      <c r="M2484" s="555"/>
    </row>
    <row r="2485" spans="1:13" s="234" customFormat="1" ht="102.75" customHeight="1" x14ac:dyDescent="0.3">
      <c r="A2485" s="689" t="s">
        <v>993</v>
      </c>
      <c r="B2485" s="172" t="s">
        <v>647</v>
      </c>
      <c r="C2485" s="172" t="s">
        <v>212</v>
      </c>
      <c r="D2485" s="173">
        <f>SUM(D2486:D2489)</f>
        <v>200</v>
      </c>
      <c r="E2485" s="173">
        <f>SUM(E2486:E2489)</f>
        <v>200</v>
      </c>
      <c r="F2485" s="173">
        <f>SUM(F2486:F2489)</f>
        <v>0</v>
      </c>
      <c r="G2485" s="99">
        <f t="shared" si="897"/>
        <v>0</v>
      </c>
      <c r="H2485" s="173">
        <f>F2485</f>
        <v>0</v>
      </c>
      <c r="I2485" s="99">
        <f t="shared" si="909"/>
        <v>0</v>
      </c>
      <c r="J2485" s="174">
        <f t="shared" si="905"/>
        <v>0</v>
      </c>
      <c r="K2485" s="24">
        <f>SUM(K2486:K2489)</f>
        <v>0</v>
      </c>
      <c r="L2485" s="24">
        <f t="shared" si="901"/>
        <v>200</v>
      </c>
      <c r="M2485" s="555" t="s">
        <v>1214</v>
      </c>
    </row>
    <row r="2486" spans="1:13" s="234" customFormat="1" x14ac:dyDescent="0.3">
      <c r="A2486" s="690"/>
      <c r="B2486" s="175" t="s">
        <v>22</v>
      </c>
      <c r="C2486" s="175"/>
      <c r="D2486" s="176"/>
      <c r="E2486" s="176"/>
      <c r="F2486" s="176"/>
      <c r="G2486" s="78" t="e">
        <f t="shared" si="897"/>
        <v>#DIV/0!</v>
      </c>
      <c r="H2486" s="401">
        <f t="shared" si="900"/>
        <v>0</v>
      </c>
      <c r="I2486" s="78" t="e">
        <f t="shared" si="909"/>
        <v>#DIV/0!</v>
      </c>
      <c r="J2486" s="174">
        <f t="shared" si="905"/>
        <v>0</v>
      </c>
      <c r="K2486" s="24">
        <f t="shared" si="906"/>
        <v>0</v>
      </c>
      <c r="L2486" s="24">
        <f t="shared" si="901"/>
        <v>0</v>
      </c>
      <c r="M2486" s="555"/>
    </row>
    <row r="2487" spans="1:13" s="234" customFormat="1" x14ac:dyDescent="0.3">
      <c r="A2487" s="690"/>
      <c r="B2487" s="175" t="s">
        <v>21</v>
      </c>
      <c r="C2487" s="175"/>
      <c r="D2487" s="176"/>
      <c r="E2487" s="176"/>
      <c r="F2487" s="176"/>
      <c r="G2487" s="78" t="e">
        <f t="shared" si="897"/>
        <v>#DIV/0!</v>
      </c>
      <c r="H2487" s="177">
        <f t="shared" si="900"/>
        <v>0</v>
      </c>
      <c r="I2487" s="78" t="e">
        <f t="shared" si="909"/>
        <v>#DIV/0!</v>
      </c>
      <c r="J2487" s="174">
        <f t="shared" si="905"/>
        <v>0</v>
      </c>
      <c r="K2487" s="24">
        <f t="shared" si="906"/>
        <v>0</v>
      </c>
      <c r="L2487" s="24">
        <f t="shared" si="901"/>
        <v>0</v>
      </c>
      <c r="M2487" s="555"/>
    </row>
    <row r="2488" spans="1:13" s="234" customFormat="1" x14ac:dyDescent="0.3">
      <c r="A2488" s="690"/>
      <c r="B2488" s="175" t="s">
        <v>41</v>
      </c>
      <c r="C2488" s="175"/>
      <c r="D2488" s="176">
        <v>200</v>
      </c>
      <c r="E2488" s="176">
        <f>D2488</f>
        <v>200</v>
      </c>
      <c r="F2488" s="176">
        <v>0</v>
      </c>
      <c r="G2488" s="78">
        <f t="shared" si="897"/>
        <v>0</v>
      </c>
      <c r="H2488" s="177">
        <f t="shared" si="900"/>
        <v>0</v>
      </c>
      <c r="I2488" s="78">
        <f t="shared" si="909"/>
        <v>0</v>
      </c>
      <c r="J2488" s="174">
        <f t="shared" si="905"/>
        <v>0</v>
      </c>
      <c r="K2488" s="24">
        <v>0</v>
      </c>
      <c r="L2488" s="24">
        <f t="shared" si="901"/>
        <v>200</v>
      </c>
      <c r="M2488" s="555"/>
    </row>
    <row r="2489" spans="1:13" s="234" customFormat="1" x14ac:dyDescent="0.3">
      <c r="A2489" s="691"/>
      <c r="B2489" s="411" t="s">
        <v>23</v>
      </c>
      <c r="C2489" s="175"/>
      <c r="D2489" s="176"/>
      <c r="E2489" s="176"/>
      <c r="F2489" s="176"/>
      <c r="G2489" s="78" t="e">
        <f t="shared" si="897"/>
        <v>#DIV/0!</v>
      </c>
      <c r="H2489" s="177">
        <f t="shared" si="900"/>
        <v>0</v>
      </c>
      <c r="I2489" s="78" t="e">
        <f t="shared" si="909"/>
        <v>#DIV/0!</v>
      </c>
      <c r="J2489" s="174">
        <f t="shared" si="905"/>
        <v>0</v>
      </c>
      <c r="K2489" s="24">
        <f t="shared" si="906"/>
        <v>0</v>
      </c>
      <c r="L2489" s="24">
        <f t="shared" si="901"/>
        <v>0</v>
      </c>
      <c r="M2489" s="555"/>
    </row>
    <row r="2490" spans="1:13" s="234" customFormat="1" ht="63" customHeight="1" x14ac:dyDescent="0.3">
      <c r="A2490" s="686" t="s">
        <v>994</v>
      </c>
      <c r="B2490" s="175" t="s">
        <v>648</v>
      </c>
      <c r="C2490" s="175" t="s">
        <v>730</v>
      </c>
      <c r="D2490" s="173">
        <f>SUM(D2491:D2494)</f>
        <v>1300</v>
      </c>
      <c r="E2490" s="173">
        <f>SUM(E2491:E2494)</f>
        <v>1300</v>
      </c>
      <c r="F2490" s="173">
        <f>SUM(F2491:F2494)</f>
        <v>1251.52</v>
      </c>
      <c r="G2490" s="104">
        <f t="shared" si="897"/>
        <v>0.96299999999999997</v>
      </c>
      <c r="H2490" s="173">
        <f>F2490</f>
        <v>1251.52</v>
      </c>
      <c r="I2490" s="104">
        <f t="shared" si="909"/>
        <v>0.96299999999999997</v>
      </c>
      <c r="J2490" s="240">
        <f t="shared" si="905"/>
        <v>1</v>
      </c>
      <c r="K2490" s="50">
        <f>SUM(K2491:K2494)</f>
        <v>1251.52</v>
      </c>
      <c r="L2490" s="24">
        <f t="shared" si="901"/>
        <v>48.48</v>
      </c>
      <c r="M2490" s="584"/>
    </row>
    <row r="2491" spans="1:13" s="234" customFormat="1" ht="18.75" customHeight="1" x14ac:dyDescent="0.3">
      <c r="A2491" s="687"/>
      <c r="B2491" s="175" t="s">
        <v>22</v>
      </c>
      <c r="C2491" s="175"/>
      <c r="D2491" s="176">
        <f t="shared" ref="D2491:F2494" si="911">D2496</f>
        <v>0</v>
      </c>
      <c r="E2491" s="176">
        <f t="shared" si="911"/>
        <v>0</v>
      </c>
      <c r="F2491" s="176">
        <f t="shared" si="911"/>
        <v>0</v>
      </c>
      <c r="G2491" s="78" t="e">
        <f t="shared" si="897"/>
        <v>#DIV/0!</v>
      </c>
      <c r="H2491" s="177">
        <f>H2496</f>
        <v>0</v>
      </c>
      <c r="I2491" s="78" t="e">
        <f t="shared" si="909"/>
        <v>#DIV/0!</v>
      </c>
      <c r="J2491" s="174">
        <f t="shared" si="905"/>
        <v>0</v>
      </c>
      <c r="K2491" s="24">
        <f t="shared" si="906"/>
        <v>0</v>
      </c>
      <c r="L2491" s="24">
        <f t="shared" si="901"/>
        <v>0</v>
      </c>
      <c r="M2491" s="584"/>
    </row>
    <row r="2492" spans="1:13" s="234" customFormat="1" x14ac:dyDescent="0.3">
      <c r="A2492" s="687"/>
      <c r="B2492" s="175" t="s">
        <v>21</v>
      </c>
      <c r="C2492" s="175"/>
      <c r="D2492" s="176">
        <f t="shared" si="911"/>
        <v>0</v>
      </c>
      <c r="E2492" s="176">
        <f t="shared" si="911"/>
        <v>0</v>
      </c>
      <c r="F2492" s="176">
        <f t="shared" si="911"/>
        <v>0</v>
      </c>
      <c r="G2492" s="78" t="e">
        <f t="shared" si="897"/>
        <v>#DIV/0!</v>
      </c>
      <c r="H2492" s="177">
        <f>H2497</f>
        <v>0</v>
      </c>
      <c r="I2492" s="78" t="e">
        <f t="shared" si="909"/>
        <v>#DIV/0!</v>
      </c>
      <c r="J2492" s="174">
        <f t="shared" si="905"/>
        <v>0</v>
      </c>
      <c r="K2492" s="24">
        <f t="shared" si="906"/>
        <v>0</v>
      </c>
      <c r="L2492" s="24">
        <f t="shared" si="901"/>
        <v>0</v>
      </c>
      <c r="M2492" s="584"/>
    </row>
    <row r="2493" spans="1:13" s="234" customFormat="1" x14ac:dyDescent="0.3">
      <c r="A2493" s="687"/>
      <c r="B2493" s="175" t="s">
        <v>41</v>
      </c>
      <c r="C2493" s="175"/>
      <c r="D2493" s="176">
        <f t="shared" si="911"/>
        <v>1300</v>
      </c>
      <c r="E2493" s="176">
        <f t="shared" si="911"/>
        <v>1300</v>
      </c>
      <c r="F2493" s="176">
        <f t="shared" si="911"/>
        <v>1251.52</v>
      </c>
      <c r="G2493" s="99">
        <f t="shared" si="897"/>
        <v>0.96299999999999997</v>
      </c>
      <c r="H2493" s="176">
        <f>H2498</f>
        <v>1251.52</v>
      </c>
      <c r="I2493" s="99">
        <f t="shared" si="909"/>
        <v>0.96299999999999997</v>
      </c>
      <c r="J2493" s="174">
        <f t="shared" si="905"/>
        <v>1</v>
      </c>
      <c r="K2493" s="24">
        <f>K2498</f>
        <v>1251.52</v>
      </c>
      <c r="L2493" s="24">
        <f t="shared" si="901"/>
        <v>48.48</v>
      </c>
      <c r="M2493" s="584"/>
    </row>
    <row r="2494" spans="1:13" s="234" customFormat="1" x14ac:dyDescent="0.3">
      <c r="A2494" s="688"/>
      <c r="B2494" s="411" t="s">
        <v>23</v>
      </c>
      <c r="C2494" s="175"/>
      <c r="D2494" s="176">
        <f t="shared" si="911"/>
        <v>0</v>
      </c>
      <c r="E2494" s="176">
        <f t="shared" si="911"/>
        <v>0</v>
      </c>
      <c r="F2494" s="176">
        <f t="shared" si="911"/>
        <v>0</v>
      </c>
      <c r="G2494" s="78" t="e">
        <f t="shared" si="897"/>
        <v>#DIV/0!</v>
      </c>
      <c r="H2494" s="177">
        <f>H2499</f>
        <v>0</v>
      </c>
      <c r="I2494" s="78" t="e">
        <f t="shared" si="909"/>
        <v>#DIV/0!</v>
      </c>
      <c r="J2494" s="174">
        <f t="shared" si="905"/>
        <v>0</v>
      </c>
      <c r="K2494" s="24">
        <f t="shared" si="906"/>
        <v>0</v>
      </c>
      <c r="L2494" s="24">
        <f t="shared" si="901"/>
        <v>0</v>
      </c>
      <c r="M2494" s="584"/>
    </row>
    <row r="2495" spans="1:13" s="234" customFormat="1" ht="52.5" customHeight="1" x14ac:dyDescent="0.3">
      <c r="A2495" s="677" t="s">
        <v>995</v>
      </c>
      <c r="B2495" s="172" t="s">
        <v>649</v>
      </c>
      <c r="C2495" s="172" t="s">
        <v>212</v>
      </c>
      <c r="D2495" s="173">
        <f>SUM(D2496:D2499)</f>
        <v>1300</v>
      </c>
      <c r="E2495" s="173">
        <f>SUM(E2496:E2499)</f>
        <v>1300</v>
      </c>
      <c r="F2495" s="173">
        <f>SUM(F2496:F2499)</f>
        <v>1251.52</v>
      </c>
      <c r="G2495" s="99">
        <f t="shared" si="897"/>
        <v>0.96299999999999997</v>
      </c>
      <c r="H2495" s="244">
        <f>SUM(H2496:H2499)</f>
        <v>1251.52</v>
      </c>
      <c r="I2495" s="99">
        <f t="shared" si="909"/>
        <v>0.96299999999999997</v>
      </c>
      <c r="J2495" s="240">
        <f t="shared" si="905"/>
        <v>1</v>
      </c>
      <c r="K2495" s="50">
        <f>SUM(K2496:K2499)</f>
        <v>1251.52</v>
      </c>
      <c r="L2495" s="24">
        <f t="shared" si="901"/>
        <v>48.48</v>
      </c>
      <c r="M2495" s="555" t="s">
        <v>1212</v>
      </c>
    </row>
    <row r="2496" spans="1:13" s="234" customFormat="1" ht="18.75" customHeight="1" x14ac:dyDescent="0.3">
      <c r="A2496" s="678"/>
      <c r="B2496" s="172" t="s">
        <v>22</v>
      </c>
      <c r="C2496" s="172"/>
      <c r="D2496" s="173"/>
      <c r="E2496" s="173"/>
      <c r="F2496" s="173"/>
      <c r="G2496" s="78" t="e">
        <f t="shared" si="897"/>
        <v>#DIV/0!</v>
      </c>
      <c r="H2496" s="253">
        <f t="shared" ref="H2496:H2499" si="912">F2496</f>
        <v>0</v>
      </c>
      <c r="I2496" s="78" t="e">
        <f t="shared" si="909"/>
        <v>#DIV/0!</v>
      </c>
      <c r="J2496" s="240">
        <f t="shared" si="905"/>
        <v>0</v>
      </c>
      <c r="K2496" s="24">
        <f t="shared" si="906"/>
        <v>0</v>
      </c>
      <c r="L2496" s="24">
        <f t="shared" si="901"/>
        <v>0</v>
      </c>
      <c r="M2496" s="555"/>
    </row>
    <row r="2497" spans="1:13" s="234" customFormat="1" x14ac:dyDescent="0.3">
      <c r="A2497" s="678"/>
      <c r="B2497" s="172" t="s">
        <v>21</v>
      </c>
      <c r="C2497" s="172"/>
      <c r="D2497" s="173"/>
      <c r="E2497" s="173"/>
      <c r="F2497" s="173"/>
      <c r="G2497" s="78" t="e">
        <f t="shared" si="897"/>
        <v>#DIV/0!</v>
      </c>
      <c r="H2497" s="253">
        <f t="shared" si="912"/>
        <v>0</v>
      </c>
      <c r="I2497" s="78" t="e">
        <f t="shared" si="909"/>
        <v>#DIV/0!</v>
      </c>
      <c r="J2497" s="240">
        <f t="shared" si="905"/>
        <v>0</v>
      </c>
      <c r="K2497" s="24">
        <f t="shared" si="906"/>
        <v>0</v>
      </c>
      <c r="L2497" s="24">
        <f t="shared" si="901"/>
        <v>0</v>
      </c>
      <c r="M2497" s="555"/>
    </row>
    <row r="2498" spans="1:13" s="234" customFormat="1" x14ac:dyDescent="0.3">
      <c r="A2498" s="678"/>
      <c r="B2498" s="172" t="s">
        <v>41</v>
      </c>
      <c r="C2498" s="172"/>
      <c r="D2498" s="176">
        <v>1300</v>
      </c>
      <c r="E2498" s="176">
        <f>D2498</f>
        <v>1300</v>
      </c>
      <c r="F2498" s="176">
        <v>1251.52</v>
      </c>
      <c r="G2498" s="99">
        <f t="shared" si="897"/>
        <v>0.96299999999999997</v>
      </c>
      <c r="H2498" s="176">
        <v>1251.52</v>
      </c>
      <c r="I2498" s="99">
        <f t="shared" si="909"/>
        <v>0.96299999999999997</v>
      </c>
      <c r="J2498" s="174">
        <f t="shared" si="905"/>
        <v>1</v>
      </c>
      <c r="K2498" s="24">
        <v>1251.52</v>
      </c>
      <c r="L2498" s="24">
        <f t="shared" si="901"/>
        <v>48.48</v>
      </c>
      <c r="M2498" s="555"/>
    </row>
    <row r="2499" spans="1:13" s="234" customFormat="1" x14ac:dyDescent="0.3">
      <c r="A2499" s="679"/>
      <c r="B2499" s="411" t="s">
        <v>23</v>
      </c>
      <c r="C2499" s="172"/>
      <c r="D2499" s="173"/>
      <c r="E2499" s="173"/>
      <c r="F2499" s="173"/>
      <c r="G2499" s="78" t="e">
        <f t="shared" si="897"/>
        <v>#DIV/0!</v>
      </c>
      <c r="H2499" s="253">
        <f t="shared" si="912"/>
        <v>0</v>
      </c>
      <c r="I2499" s="78" t="e">
        <f t="shared" si="909"/>
        <v>#DIV/0!</v>
      </c>
      <c r="J2499" s="240">
        <f t="shared" si="905"/>
        <v>0</v>
      </c>
      <c r="K2499" s="24">
        <f t="shared" si="906"/>
        <v>0</v>
      </c>
      <c r="L2499" s="24">
        <f t="shared" si="901"/>
        <v>0</v>
      </c>
      <c r="M2499" s="555"/>
    </row>
    <row r="2500" spans="1:13" s="234" customFormat="1" ht="201.75" customHeight="1" x14ac:dyDescent="0.3">
      <c r="A2500" s="677" t="s">
        <v>996</v>
      </c>
      <c r="B2500" s="34" t="s">
        <v>905</v>
      </c>
      <c r="C2500" s="172" t="s">
        <v>212</v>
      </c>
      <c r="D2500" s="173">
        <f>SUM(D2501:D2504)</f>
        <v>32.03</v>
      </c>
      <c r="E2500" s="173">
        <f t="shared" ref="E2500:F2500" si="913">SUM(E2501:E2504)</f>
        <v>32.03</v>
      </c>
      <c r="F2500" s="173">
        <f t="shared" si="913"/>
        <v>32.03</v>
      </c>
      <c r="G2500" s="129">
        <f t="shared" si="897"/>
        <v>1</v>
      </c>
      <c r="H2500" s="244">
        <f>SUM(H2501:H2504)</f>
        <v>8.69</v>
      </c>
      <c r="I2500" s="99">
        <f t="shared" si="909"/>
        <v>0.27100000000000002</v>
      </c>
      <c r="J2500" s="240">
        <f t="shared" si="905"/>
        <v>0.27100000000000002</v>
      </c>
      <c r="K2500" s="50">
        <f>SUM(K2501:K2504)</f>
        <v>8.69</v>
      </c>
      <c r="L2500" s="24">
        <f t="shared" si="901"/>
        <v>23.34</v>
      </c>
      <c r="M2500" s="515" t="s">
        <v>1213</v>
      </c>
    </row>
    <row r="2501" spans="1:13" s="234" customFormat="1" x14ac:dyDescent="0.3">
      <c r="A2501" s="678"/>
      <c r="B2501" s="175" t="s">
        <v>22</v>
      </c>
      <c r="C2501" s="172"/>
      <c r="D2501" s="176">
        <v>32.03</v>
      </c>
      <c r="E2501" s="176">
        <v>32.03</v>
      </c>
      <c r="F2501" s="176">
        <v>32.03</v>
      </c>
      <c r="G2501" s="129">
        <f t="shared" si="897"/>
        <v>1</v>
      </c>
      <c r="H2501" s="241">
        <v>8.69</v>
      </c>
      <c r="I2501" s="99">
        <f t="shared" si="909"/>
        <v>0.27100000000000002</v>
      </c>
      <c r="J2501" s="174">
        <f t="shared" si="905"/>
        <v>0.27100000000000002</v>
      </c>
      <c r="K2501" s="241">
        <v>8.69</v>
      </c>
      <c r="L2501" s="24">
        <f t="shared" si="901"/>
        <v>23.34</v>
      </c>
      <c r="M2501" s="515"/>
    </row>
    <row r="2502" spans="1:13" s="234" customFormat="1" x14ac:dyDescent="0.3">
      <c r="A2502" s="678"/>
      <c r="B2502" s="175" t="s">
        <v>21</v>
      </c>
      <c r="C2502" s="172"/>
      <c r="D2502" s="176"/>
      <c r="E2502" s="176"/>
      <c r="F2502" s="176"/>
      <c r="G2502" s="78" t="e">
        <f t="shared" si="897"/>
        <v>#DIV/0!</v>
      </c>
      <c r="H2502" s="243"/>
      <c r="I2502" s="78" t="e">
        <f t="shared" si="909"/>
        <v>#DIV/0!</v>
      </c>
      <c r="J2502" s="240">
        <f t="shared" si="905"/>
        <v>0</v>
      </c>
      <c r="K2502" s="24"/>
      <c r="L2502" s="24">
        <f t="shared" si="901"/>
        <v>0</v>
      </c>
      <c r="M2502" s="515"/>
    </row>
    <row r="2503" spans="1:13" s="234" customFormat="1" x14ac:dyDescent="0.3">
      <c r="A2503" s="678"/>
      <c r="B2503" s="175" t="s">
        <v>41</v>
      </c>
      <c r="C2503" s="172"/>
      <c r="D2503" s="176"/>
      <c r="E2503" s="176"/>
      <c r="F2503" s="176"/>
      <c r="G2503" s="78" t="e">
        <f t="shared" si="897"/>
        <v>#DIV/0!</v>
      </c>
      <c r="H2503" s="243"/>
      <c r="I2503" s="78" t="e">
        <f t="shared" si="909"/>
        <v>#DIV/0!</v>
      </c>
      <c r="J2503" s="240">
        <f t="shared" si="905"/>
        <v>0</v>
      </c>
      <c r="K2503" s="24"/>
      <c r="L2503" s="24">
        <f t="shared" si="901"/>
        <v>0</v>
      </c>
      <c r="M2503" s="515"/>
    </row>
    <row r="2504" spans="1:13" s="234" customFormat="1" x14ac:dyDescent="0.3">
      <c r="A2504" s="679"/>
      <c r="B2504" s="411" t="s">
        <v>23</v>
      </c>
      <c r="C2504" s="172"/>
      <c r="D2504" s="176"/>
      <c r="E2504" s="176"/>
      <c r="F2504" s="176"/>
      <c r="G2504" s="78" t="e">
        <f t="shared" si="897"/>
        <v>#DIV/0!</v>
      </c>
      <c r="H2504" s="243"/>
      <c r="I2504" s="78" t="e">
        <f t="shared" si="909"/>
        <v>#DIV/0!</v>
      </c>
      <c r="J2504" s="240">
        <f t="shared" si="905"/>
        <v>0</v>
      </c>
      <c r="K2504" s="24"/>
      <c r="L2504" s="24">
        <f t="shared" si="901"/>
        <v>0</v>
      </c>
      <c r="M2504" s="515"/>
    </row>
    <row r="2505" spans="1:13" s="234" customFormat="1" ht="52.5" customHeight="1" x14ac:dyDescent="0.3">
      <c r="A2505" s="769" t="s">
        <v>997</v>
      </c>
      <c r="B2505" s="88" t="s">
        <v>115</v>
      </c>
      <c r="C2505" s="88" t="s">
        <v>142</v>
      </c>
      <c r="D2505" s="235">
        <f>SUM(D2506:D2509)</f>
        <v>3376.5</v>
      </c>
      <c r="E2505" s="235">
        <f>SUM(E2506:E2509)</f>
        <v>3376.5</v>
      </c>
      <c r="F2505" s="235">
        <f>SUM(F2506:F2509)</f>
        <v>2944.36</v>
      </c>
      <c r="G2505" s="95">
        <f t="shared" si="897"/>
        <v>0.872</v>
      </c>
      <c r="H2505" s="235">
        <f>SUM(H2506:H2509)</f>
        <v>2944.36</v>
      </c>
      <c r="I2505" s="95">
        <f t="shared" si="909"/>
        <v>0.872</v>
      </c>
      <c r="J2505" s="237">
        <f t="shared" si="905"/>
        <v>1</v>
      </c>
      <c r="K2505" s="55">
        <f>SUM(K2506:K2509)</f>
        <v>2935.36</v>
      </c>
      <c r="L2505" s="24">
        <f t="shared" si="901"/>
        <v>432.14</v>
      </c>
      <c r="M2505" s="584"/>
    </row>
    <row r="2506" spans="1:13" s="234" customFormat="1" ht="19.5" customHeight="1" x14ac:dyDescent="0.3">
      <c r="A2506" s="770"/>
      <c r="B2506" s="175" t="s">
        <v>22</v>
      </c>
      <c r="C2506" s="175"/>
      <c r="D2506" s="176">
        <f t="shared" ref="D2506:F2509" si="914">D2511+D2531+D2541+D2551</f>
        <v>0</v>
      </c>
      <c r="E2506" s="176">
        <f t="shared" si="914"/>
        <v>0</v>
      </c>
      <c r="F2506" s="176">
        <f t="shared" si="914"/>
        <v>0</v>
      </c>
      <c r="G2506" s="78" t="e">
        <f t="shared" si="897"/>
        <v>#DIV/0!</v>
      </c>
      <c r="H2506" s="177">
        <f>H2511+H2531+H2541+H2551</f>
        <v>0</v>
      </c>
      <c r="I2506" s="78" t="e">
        <f t="shared" si="909"/>
        <v>#DIV/0!</v>
      </c>
      <c r="J2506" s="174">
        <f t="shared" si="905"/>
        <v>0</v>
      </c>
      <c r="K2506" s="250">
        <f t="shared" ref="K2506:K2509" si="915">K2511+K2531+K2541+K2551</f>
        <v>0</v>
      </c>
      <c r="L2506" s="24">
        <f t="shared" si="901"/>
        <v>0</v>
      </c>
      <c r="M2506" s="584"/>
    </row>
    <row r="2507" spans="1:13" s="234" customFormat="1" ht="19.5" customHeight="1" x14ac:dyDescent="0.3">
      <c r="A2507" s="770"/>
      <c r="B2507" s="175" t="s">
        <v>21</v>
      </c>
      <c r="C2507" s="175"/>
      <c r="D2507" s="176">
        <f t="shared" si="914"/>
        <v>0</v>
      </c>
      <c r="E2507" s="176">
        <f t="shared" si="914"/>
        <v>0</v>
      </c>
      <c r="F2507" s="176">
        <f t="shared" si="914"/>
        <v>0</v>
      </c>
      <c r="G2507" s="78" t="e">
        <f t="shared" si="897"/>
        <v>#DIV/0!</v>
      </c>
      <c r="H2507" s="177">
        <f>H2512+H2532+H2542+H2552</f>
        <v>0</v>
      </c>
      <c r="I2507" s="78" t="e">
        <f t="shared" si="909"/>
        <v>#DIV/0!</v>
      </c>
      <c r="J2507" s="174">
        <f t="shared" si="905"/>
        <v>0</v>
      </c>
      <c r="K2507" s="250">
        <f t="shared" si="915"/>
        <v>0</v>
      </c>
      <c r="L2507" s="24">
        <f t="shared" si="901"/>
        <v>0</v>
      </c>
      <c r="M2507" s="584"/>
    </row>
    <row r="2508" spans="1:13" s="234" customFormat="1" ht="19.5" customHeight="1" x14ac:dyDescent="0.3">
      <c r="A2508" s="770"/>
      <c r="B2508" s="175" t="s">
        <v>41</v>
      </c>
      <c r="C2508" s="175"/>
      <c r="D2508" s="176">
        <f t="shared" si="914"/>
        <v>3376.5</v>
      </c>
      <c r="E2508" s="176">
        <f t="shared" si="914"/>
        <v>3376.5</v>
      </c>
      <c r="F2508" s="176">
        <f t="shared" si="914"/>
        <v>2944.36</v>
      </c>
      <c r="G2508" s="99">
        <f t="shared" si="897"/>
        <v>0.872</v>
      </c>
      <c r="H2508" s="176">
        <f>H2513+H2533+H2543+H2553</f>
        <v>2944.36</v>
      </c>
      <c r="I2508" s="99">
        <f t="shared" si="909"/>
        <v>0.872</v>
      </c>
      <c r="J2508" s="174">
        <f t="shared" si="905"/>
        <v>1</v>
      </c>
      <c r="K2508" s="342">
        <f t="shared" si="915"/>
        <v>2935.36</v>
      </c>
      <c r="L2508" s="24">
        <f t="shared" si="901"/>
        <v>432.14</v>
      </c>
      <c r="M2508" s="584"/>
    </row>
    <row r="2509" spans="1:13" s="234" customFormat="1" ht="19.5" customHeight="1" x14ac:dyDescent="0.3">
      <c r="A2509" s="771"/>
      <c r="B2509" s="411" t="s">
        <v>23</v>
      </c>
      <c r="C2509" s="175"/>
      <c r="D2509" s="176">
        <f t="shared" si="914"/>
        <v>0</v>
      </c>
      <c r="E2509" s="176">
        <f t="shared" si="914"/>
        <v>0</v>
      </c>
      <c r="F2509" s="176">
        <f t="shared" si="914"/>
        <v>0</v>
      </c>
      <c r="G2509" s="78" t="e">
        <f t="shared" ref="G2509:G2559" si="916">F2509/E2509</f>
        <v>#DIV/0!</v>
      </c>
      <c r="H2509" s="177">
        <f>H2514+H2534+H2544+H2554</f>
        <v>0</v>
      </c>
      <c r="I2509" s="78" t="e">
        <f t="shared" si="909"/>
        <v>#DIV/0!</v>
      </c>
      <c r="J2509" s="174">
        <f t="shared" si="905"/>
        <v>0</v>
      </c>
      <c r="K2509" s="250">
        <f t="shared" si="915"/>
        <v>0</v>
      </c>
      <c r="L2509" s="24">
        <f t="shared" si="901"/>
        <v>0</v>
      </c>
      <c r="M2509" s="584"/>
    </row>
    <row r="2510" spans="1:13" s="234" customFormat="1" ht="82.5" customHeight="1" x14ac:dyDescent="0.3">
      <c r="A2510" s="686" t="s">
        <v>998</v>
      </c>
      <c r="B2510" s="175" t="s">
        <v>650</v>
      </c>
      <c r="C2510" s="175" t="s">
        <v>212</v>
      </c>
      <c r="D2510" s="173">
        <f>SUM(D2511:D2514)</f>
        <v>2716.5</v>
      </c>
      <c r="E2510" s="173">
        <f>SUM(E2511:E2514)</f>
        <v>2716.5</v>
      </c>
      <c r="F2510" s="176">
        <f>SUM(F2511:F2514)</f>
        <v>2355.86</v>
      </c>
      <c r="G2510" s="99">
        <f t="shared" si="916"/>
        <v>0.86699999999999999</v>
      </c>
      <c r="H2510" s="176">
        <f>F2510</f>
        <v>2355.86</v>
      </c>
      <c r="I2510" s="99">
        <f t="shared" si="909"/>
        <v>0.86699999999999999</v>
      </c>
      <c r="J2510" s="174">
        <f t="shared" si="905"/>
        <v>1</v>
      </c>
      <c r="K2510" s="24">
        <f>SUM(K2511:K2514)</f>
        <v>2355.86</v>
      </c>
      <c r="L2510" s="24">
        <f t="shared" si="901"/>
        <v>360.64</v>
      </c>
      <c r="M2510" s="584"/>
    </row>
    <row r="2511" spans="1:13" s="234" customFormat="1" ht="18.75" customHeight="1" x14ac:dyDescent="0.3">
      <c r="A2511" s="687"/>
      <c r="B2511" s="175" t="s">
        <v>22</v>
      </c>
      <c r="C2511" s="175"/>
      <c r="D2511" s="176">
        <f t="shared" ref="D2511:F2514" si="917">D2516</f>
        <v>0</v>
      </c>
      <c r="E2511" s="176">
        <f t="shared" si="917"/>
        <v>0</v>
      </c>
      <c r="F2511" s="176">
        <f t="shared" si="917"/>
        <v>0</v>
      </c>
      <c r="G2511" s="78" t="e">
        <f t="shared" si="916"/>
        <v>#DIV/0!</v>
      </c>
      <c r="H2511" s="177">
        <f>H2516</f>
        <v>0</v>
      </c>
      <c r="I2511" s="78" t="e">
        <f t="shared" si="909"/>
        <v>#DIV/0!</v>
      </c>
      <c r="J2511" s="174">
        <f t="shared" si="905"/>
        <v>0</v>
      </c>
      <c r="K2511" s="24">
        <f>K2516</f>
        <v>0</v>
      </c>
      <c r="L2511" s="24">
        <f t="shared" si="901"/>
        <v>0</v>
      </c>
      <c r="M2511" s="584"/>
    </row>
    <row r="2512" spans="1:13" s="234" customFormat="1" x14ac:dyDescent="0.3">
      <c r="A2512" s="687"/>
      <c r="B2512" s="175" t="s">
        <v>21</v>
      </c>
      <c r="C2512" s="175"/>
      <c r="D2512" s="176">
        <f t="shared" si="917"/>
        <v>0</v>
      </c>
      <c r="E2512" s="176">
        <f t="shared" si="917"/>
        <v>0</v>
      </c>
      <c r="F2512" s="176">
        <f t="shared" si="917"/>
        <v>0</v>
      </c>
      <c r="G2512" s="78" t="e">
        <f t="shared" si="916"/>
        <v>#DIV/0!</v>
      </c>
      <c r="H2512" s="177">
        <f>H2517</f>
        <v>0</v>
      </c>
      <c r="I2512" s="78" t="e">
        <f t="shared" si="909"/>
        <v>#DIV/0!</v>
      </c>
      <c r="J2512" s="174">
        <f t="shared" si="905"/>
        <v>0</v>
      </c>
      <c r="K2512" s="24">
        <f t="shared" ref="K2512:K2514" si="918">K2517</f>
        <v>0</v>
      </c>
      <c r="L2512" s="24">
        <f t="shared" si="901"/>
        <v>0</v>
      </c>
      <c r="M2512" s="584"/>
    </row>
    <row r="2513" spans="1:13" s="234" customFormat="1" x14ac:dyDescent="0.3">
      <c r="A2513" s="687"/>
      <c r="B2513" s="175" t="s">
        <v>41</v>
      </c>
      <c r="C2513" s="175"/>
      <c r="D2513" s="176">
        <f>D2518</f>
        <v>2716.5</v>
      </c>
      <c r="E2513" s="176">
        <f t="shared" si="917"/>
        <v>2716.5</v>
      </c>
      <c r="F2513" s="176">
        <f t="shared" si="917"/>
        <v>2355.86</v>
      </c>
      <c r="G2513" s="99">
        <f t="shared" si="916"/>
        <v>0.86699999999999999</v>
      </c>
      <c r="H2513" s="176">
        <f>H2518</f>
        <v>2355.86</v>
      </c>
      <c r="I2513" s="99">
        <f t="shared" si="909"/>
        <v>0.86699999999999999</v>
      </c>
      <c r="J2513" s="174">
        <f t="shared" si="905"/>
        <v>1</v>
      </c>
      <c r="K2513" s="24">
        <f t="shared" si="918"/>
        <v>2355.86</v>
      </c>
      <c r="L2513" s="24">
        <f t="shared" ref="L2513:L2576" si="919">E2513-H2513</f>
        <v>360.64</v>
      </c>
      <c r="M2513" s="584"/>
    </row>
    <row r="2514" spans="1:13" s="234" customFormat="1" x14ac:dyDescent="0.3">
      <c r="A2514" s="688"/>
      <c r="B2514" s="411" t="s">
        <v>23</v>
      </c>
      <c r="C2514" s="175"/>
      <c r="D2514" s="176">
        <f t="shared" si="917"/>
        <v>0</v>
      </c>
      <c r="E2514" s="176">
        <f t="shared" si="917"/>
        <v>0</v>
      </c>
      <c r="F2514" s="176">
        <f t="shared" si="917"/>
        <v>0</v>
      </c>
      <c r="G2514" s="78" t="e">
        <f t="shared" si="916"/>
        <v>#DIV/0!</v>
      </c>
      <c r="H2514" s="177">
        <f>H2519</f>
        <v>0</v>
      </c>
      <c r="I2514" s="78" t="e">
        <f t="shared" si="909"/>
        <v>#DIV/0!</v>
      </c>
      <c r="J2514" s="174">
        <f t="shared" si="905"/>
        <v>0</v>
      </c>
      <c r="K2514" s="24">
        <f t="shared" si="918"/>
        <v>0</v>
      </c>
      <c r="L2514" s="24">
        <f t="shared" si="919"/>
        <v>0</v>
      </c>
      <c r="M2514" s="584"/>
    </row>
    <row r="2515" spans="1:13" s="234" customFormat="1" ht="87" customHeight="1" x14ac:dyDescent="0.3">
      <c r="A2515" s="686" t="s">
        <v>999</v>
      </c>
      <c r="B2515" s="172" t="s">
        <v>841</v>
      </c>
      <c r="C2515" s="172" t="s">
        <v>212</v>
      </c>
      <c r="D2515" s="173">
        <f>SUM(D2516:D2519)</f>
        <v>2716.5</v>
      </c>
      <c r="E2515" s="173">
        <f>SUM(E2516:E2519)</f>
        <v>2716.5</v>
      </c>
      <c r="F2515" s="176">
        <f>SUM(F2516:F2519)</f>
        <v>2355.86</v>
      </c>
      <c r="G2515" s="99">
        <f t="shared" si="916"/>
        <v>0.86699999999999999</v>
      </c>
      <c r="H2515" s="176">
        <f>F2515</f>
        <v>2355.86</v>
      </c>
      <c r="I2515" s="99">
        <f t="shared" si="909"/>
        <v>0.86699999999999999</v>
      </c>
      <c r="J2515" s="174">
        <f t="shared" si="905"/>
        <v>1</v>
      </c>
      <c r="K2515" s="24">
        <f>SUM(K2516:K2519)</f>
        <v>2355.86</v>
      </c>
      <c r="L2515" s="24">
        <f t="shared" si="919"/>
        <v>360.64</v>
      </c>
      <c r="M2515" s="584"/>
    </row>
    <row r="2516" spans="1:13" s="234" customFormat="1" ht="18.75" customHeight="1" x14ac:dyDescent="0.3">
      <c r="A2516" s="687"/>
      <c r="B2516" s="175" t="s">
        <v>22</v>
      </c>
      <c r="C2516" s="175"/>
      <c r="D2516" s="176">
        <f t="shared" ref="D2516:F2519" si="920">D2526+D2521</f>
        <v>0</v>
      </c>
      <c r="E2516" s="176">
        <f t="shared" si="920"/>
        <v>0</v>
      </c>
      <c r="F2516" s="176">
        <f t="shared" si="920"/>
        <v>0</v>
      </c>
      <c r="G2516" s="78" t="e">
        <f t="shared" si="916"/>
        <v>#DIV/0!</v>
      </c>
      <c r="H2516" s="177">
        <f>H2526+H2521</f>
        <v>0</v>
      </c>
      <c r="I2516" s="78" t="e">
        <f t="shared" si="909"/>
        <v>#DIV/0!</v>
      </c>
      <c r="J2516" s="174">
        <f t="shared" si="905"/>
        <v>0</v>
      </c>
      <c r="K2516" s="250">
        <f t="shared" ref="K2516:K2519" si="921">K2526+K2521</f>
        <v>0</v>
      </c>
      <c r="L2516" s="24">
        <f t="shared" si="919"/>
        <v>0</v>
      </c>
      <c r="M2516" s="584"/>
    </row>
    <row r="2517" spans="1:13" s="234" customFormat="1" ht="18.75" customHeight="1" x14ac:dyDescent="0.3">
      <c r="A2517" s="687"/>
      <c r="B2517" s="175" t="s">
        <v>21</v>
      </c>
      <c r="C2517" s="175"/>
      <c r="D2517" s="176">
        <f t="shared" si="920"/>
        <v>0</v>
      </c>
      <c r="E2517" s="176">
        <f t="shared" si="920"/>
        <v>0</v>
      </c>
      <c r="F2517" s="176">
        <f t="shared" si="920"/>
        <v>0</v>
      </c>
      <c r="G2517" s="78" t="e">
        <f t="shared" si="916"/>
        <v>#DIV/0!</v>
      </c>
      <c r="H2517" s="177">
        <f>H2527+H2522</f>
        <v>0</v>
      </c>
      <c r="I2517" s="78" t="e">
        <f t="shared" si="909"/>
        <v>#DIV/0!</v>
      </c>
      <c r="J2517" s="174">
        <f t="shared" si="905"/>
        <v>0</v>
      </c>
      <c r="K2517" s="250">
        <f t="shared" si="921"/>
        <v>0</v>
      </c>
      <c r="L2517" s="24">
        <f t="shared" si="919"/>
        <v>0</v>
      </c>
      <c r="M2517" s="584"/>
    </row>
    <row r="2518" spans="1:13" s="234" customFormat="1" ht="18.75" customHeight="1" x14ac:dyDescent="0.3">
      <c r="A2518" s="687"/>
      <c r="B2518" s="175" t="s">
        <v>41</v>
      </c>
      <c r="C2518" s="175"/>
      <c r="D2518" s="176">
        <f>D2528+D2523</f>
        <v>2716.5</v>
      </c>
      <c r="E2518" s="176">
        <f t="shared" si="920"/>
        <v>2716.5</v>
      </c>
      <c r="F2518" s="176">
        <f t="shared" si="920"/>
        <v>2355.86</v>
      </c>
      <c r="G2518" s="99">
        <f t="shared" si="916"/>
        <v>0.86699999999999999</v>
      </c>
      <c r="H2518" s="176">
        <f>H2528+H2523</f>
        <v>2355.86</v>
      </c>
      <c r="I2518" s="99">
        <f t="shared" si="909"/>
        <v>0.86699999999999999</v>
      </c>
      <c r="J2518" s="174">
        <f t="shared" si="905"/>
        <v>1</v>
      </c>
      <c r="K2518" s="341">
        <f t="shared" si="921"/>
        <v>2355.86</v>
      </c>
      <c r="L2518" s="24">
        <f t="shared" si="919"/>
        <v>360.64</v>
      </c>
      <c r="M2518" s="584"/>
    </row>
    <row r="2519" spans="1:13" s="234" customFormat="1" ht="18.75" customHeight="1" x14ac:dyDescent="0.3">
      <c r="A2519" s="688"/>
      <c r="B2519" s="411" t="s">
        <v>23</v>
      </c>
      <c r="C2519" s="175"/>
      <c r="D2519" s="176">
        <f t="shared" si="920"/>
        <v>0</v>
      </c>
      <c r="E2519" s="176">
        <f t="shared" si="920"/>
        <v>0</v>
      </c>
      <c r="F2519" s="176">
        <f t="shared" si="920"/>
        <v>0</v>
      </c>
      <c r="G2519" s="78" t="e">
        <f t="shared" si="916"/>
        <v>#DIV/0!</v>
      </c>
      <c r="H2519" s="177">
        <f>H2529+H2524</f>
        <v>0</v>
      </c>
      <c r="I2519" s="78" t="e">
        <f t="shared" si="909"/>
        <v>#DIV/0!</v>
      </c>
      <c r="J2519" s="174">
        <f t="shared" si="905"/>
        <v>0</v>
      </c>
      <c r="K2519" s="250">
        <f t="shared" si="921"/>
        <v>0</v>
      </c>
      <c r="L2519" s="24">
        <f t="shared" si="919"/>
        <v>0</v>
      </c>
      <c r="M2519" s="584"/>
    </row>
    <row r="2520" spans="1:13" s="234" customFormat="1" ht="56.25" x14ac:dyDescent="0.3">
      <c r="A2520" s="683" t="s">
        <v>1000</v>
      </c>
      <c r="B2520" s="172" t="s">
        <v>835</v>
      </c>
      <c r="C2520" s="172" t="s">
        <v>212</v>
      </c>
      <c r="D2520" s="173">
        <f>SUM(D2521:D2524)</f>
        <v>2000</v>
      </c>
      <c r="E2520" s="173">
        <f>SUM(E2521:E2524)</f>
        <v>2000</v>
      </c>
      <c r="F2520" s="173">
        <f>SUM(F2521:F2524)</f>
        <v>2000</v>
      </c>
      <c r="G2520" s="99">
        <f t="shared" si="916"/>
        <v>1</v>
      </c>
      <c r="H2520" s="173">
        <f t="shared" ref="H2520:H2530" si="922">F2520</f>
        <v>2000</v>
      </c>
      <c r="I2520" s="99">
        <f t="shared" si="909"/>
        <v>1</v>
      </c>
      <c r="J2520" s="174">
        <f t="shared" si="905"/>
        <v>1</v>
      </c>
      <c r="K2520" s="24">
        <f t="shared" ref="K2520:K2559" si="923">E2520</f>
        <v>2000</v>
      </c>
      <c r="L2520" s="24">
        <f t="shared" si="919"/>
        <v>0</v>
      </c>
      <c r="M2520" s="555" t="s">
        <v>1167</v>
      </c>
    </row>
    <row r="2521" spans="1:13" s="234" customFormat="1" x14ac:dyDescent="0.3">
      <c r="A2521" s="684"/>
      <c r="B2521" s="175" t="s">
        <v>22</v>
      </c>
      <c r="C2521" s="175"/>
      <c r="D2521" s="176"/>
      <c r="E2521" s="176"/>
      <c r="F2521" s="176"/>
      <c r="G2521" s="78" t="e">
        <f t="shared" si="916"/>
        <v>#DIV/0!</v>
      </c>
      <c r="H2521" s="401">
        <f t="shared" si="922"/>
        <v>0</v>
      </c>
      <c r="I2521" s="78" t="e">
        <f t="shared" si="909"/>
        <v>#DIV/0!</v>
      </c>
      <c r="J2521" s="174">
        <f t="shared" si="905"/>
        <v>0</v>
      </c>
      <c r="K2521" s="24">
        <f t="shared" si="923"/>
        <v>0</v>
      </c>
      <c r="L2521" s="24">
        <f t="shared" si="919"/>
        <v>0</v>
      </c>
      <c r="M2521" s="555"/>
    </row>
    <row r="2522" spans="1:13" s="234" customFormat="1" x14ac:dyDescent="0.3">
      <c r="A2522" s="684"/>
      <c r="B2522" s="175" t="s">
        <v>21</v>
      </c>
      <c r="C2522" s="175"/>
      <c r="D2522" s="176"/>
      <c r="E2522" s="176"/>
      <c r="F2522" s="176"/>
      <c r="G2522" s="78" t="e">
        <f t="shared" si="916"/>
        <v>#DIV/0!</v>
      </c>
      <c r="H2522" s="177">
        <f t="shared" si="922"/>
        <v>0</v>
      </c>
      <c r="I2522" s="78" t="e">
        <f t="shared" si="909"/>
        <v>#DIV/0!</v>
      </c>
      <c r="J2522" s="174">
        <f t="shared" si="905"/>
        <v>0</v>
      </c>
      <c r="K2522" s="24">
        <f t="shared" si="923"/>
        <v>0</v>
      </c>
      <c r="L2522" s="24">
        <f t="shared" si="919"/>
        <v>0</v>
      </c>
      <c r="M2522" s="555"/>
    </row>
    <row r="2523" spans="1:13" s="234" customFormat="1" x14ac:dyDescent="0.3">
      <c r="A2523" s="684"/>
      <c r="B2523" s="175" t="s">
        <v>41</v>
      </c>
      <c r="C2523" s="175"/>
      <c r="D2523" s="176">
        <v>2000</v>
      </c>
      <c r="E2523" s="176">
        <f>D2523</f>
        <v>2000</v>
      </c>
      <c r="F2523" s="176">
        <v>2000</v>
      </c>
      <c r="G2523" s="99">
        <f t="shared" si="916"/>
        <v>1</v>
      </c>
      <c r="H2523" s="176">
        <f t="shared" si="922"/>
        <v>2000</v>
      </c>
      <c r="I2523" s="99">
        <f t="shared" si="909"/>
        <v>1</v>
      </c>
      <c r="J2523" s="174">
        <f t="shared" ref="J2523:J2554" si="924">IF(H2523&gt;0,H2523/F2523,0)</f>
        <v>1</v>
      </c>
      <c r="K2523" s="24">
        <f t="shared" si="923"/>
        <v>2000</v>
      </c>
      <c r="L2523" s="24">
        <f t="shared" si="919"/>
        <v>0</v>
      </c>
      <c r="M2523" s="555"/>
    </row>
    <row r="2524" spans="1:13" s="234" customFormat="1" x14ac:dyDescent="0.3">
      <c r="A2524" s="685"/>
      <c r="B2524" s="411" t="s">
        <v>23</v>
      </c>
      <c r="C2524" s="175"/>
      <c r="D2524" s="176"/>
      <c r="E2524" s="176"/>
      <c r="F2524" s="176"/>
      <c r="G2524" s="78" t="e">
        <f t="shared" si="916"/>
        <v>#DIV/0!</v>
      </c>
      <c r="H2524" s="177">
        <f t="shared" si="922"/>
        <v>0</v>
      </c>
      <c r="I2524" s="78" t="e">
        <f t="shared" si="909"/>
        <v>#DIV/0!</v>
      </c>
      <c r="J2524" s="174">
        <f t="shared" si="924"/>
        <v>0</v>
      </c>
      <c r="K2524" s="24">
        <f t="shared" si="923"/>
        <v>0</v>
      </c>
      <c r="L2524" s="24">
        <f t="shared" si="919"/>
        <v>0</v>
      </c>
      <c r="M2524" s="555"/>
    </row>
    <row r="2525" spans="1:13" s="234" customFormat="1" ht="150" x14ac:dyDescent="0.3">
      <c r="A2525" s="683" t="s">
        <v>1001</v>
      </c>
      <c r="B2525" s="172" t="s">
        <v>836</v>
      </c>
      <c r="C2525" s="172" t="s">
        <v>212</v>
      </c>
      <c r="D2525" s="173">
        <f>SUM(D2526:D2529)</f>
        <v>716.5</v>
      </c>
      <c r="E2525" s="173">
        <f>SUM(E2526:E2529)</f>
        <v>716.5</v>
      </c>
      <c r="F2525" s="173">
        <f>SUM(F2526:F2529)</f>
        <v>355.86</v>
      </c>
      <c r="G2525" s="99">
        <f t="shared" si="916"/>
        <v>0.497</v>
      </c>
      <c r="H2525" s="244">
        <f t="shared" si="922"/>
        <v>355.86</v>
      </c>
      <c r="I2525" s="99">
        <f t="shared" si="909"/>
        <v>0.497</v>
      </c>
      <c r="J2525" s="174">
        <f t="shared" si="924"/>
        <v>1</v>
      </c>
      <c r="K2525" s="24">
        <f>SUM(K2526:K2529)</f>
        <v>355.86</v>
      </c>
      <c r="L2525" s="24">
        <f t="shared" si="919"/>
        <v>360.64</v>
      </c>
      <c r="M2525" s="555" t="s">
        <v>1211</v>
      </c>
    </row>
    <row r="2526" spans="1:13" s="234" customFormat="1" x14ac:dyDescent="0.3">
      <c r="A2526" s="684"/>
      <c r="B2526" s="175" t="s">
        <v>22</v>
      </c>
      <c r="C2526" s="175"/>
      <c r="D2526" s="176"/>
      <c r="E2526" s="176"/>
      <c r="F2526" s="176"/>
      <c r="G2526" s="78" t="e">
        <f t="shared" si="916"/>
        <v>#DIV/0!</v>
      </c>
      <c r="H2526" s="252">
        <f t="shared" si="922"/>
        <v>0</v>
      </c>
      <c r="I2526" s="78" t="e">
        <f t="shared" si="909"/>
        <v>#DIV/0!</v>
      </c>
      <c r="J2526" s="254">
        <f t="shared" si="924"/>
        <v>0</v>
      </c>
      <c r="K2526" s="24">
        <f t="shared" si="923"/>
        <v>0</v>
      </c>
      <c r="L2526" s="24">
        <f t="shared" si="919"/>
        <v>0</v>
      </c>
      <c r="M2526" s="555"/>
    </row>
    <row r="2527" spans="1:13" s="234" customFormat="1" x14ac:dyDescent="0.3">
      <c r="A2527" s="684"/>
      <c r="B2527" s="175" t="s">
        <v>21</v>
      </c>
      <c r="C2527" s="175"/>
      <c r="D2527" s="176"/>
      <c r="E2527" s="176"/>
      <c r="F2527" s="176"/>
      <c r="G2527" s="78" t="e">
        <f t="shared" si="916"/>
        <v>#DIV/0!</v>
      </c>
      <c r="H2527" s="250">
        <f t="shared" si="922"/>
        <v>0</v>
      </c>
      <c r="I2527" s="78" t="e">
        <f t="shared" si="909"/>
        <v>#DIV/0!</v>
      </c>
      <c r="J2527" s="254">
        <f t="shared" si="924"/>
        <v>0</v>
      </c>
      <c r="K2527" s="24">
        <f t="shared" si="923"/>
        <v>0</v>
      </c>
      <c r="L2527" s="24">
        <f t="shared" si="919"/>
        <v>0</v>
      </c>
      <c r="M2527" s="555"/>
    </row>
    <row r="2528" spans="1:13" s="234" customFormat="1" x14ac:dyDescent="0.3">
      <c r="A2528" s="684"/>
      <c r="B2528" s="175" t="s">
        <v>41</v>
      </c>
      <c r="C2528" s="175"/>
      <c r="D2528" s="176">
        <v>716.5</v>
      </c>
      <c r="E2528" s="176">
        <f>D2528</f>
        <v>716.5</v>
      </c>
      <c r="F2528" s="176">
        <v>355.86</v>
      </c>
      <c r="G2528" s="99">
        <f t="shared" si="916"/>
        <v>0.497</v>
      </c>
      <c r="H2528" s="241">
        <f t="shared" si="922"/>
        <v>355.86</v>
      </c>
      <c r="I2528" s="99">
        <f t="shared" si="909"/>
        <v>0.497</v>
      </c>
      <c r="J2528" s="174">
        <f t="shared" si="924"/>
        <v>1</v>
      </c>
      <c r="K2528" s="24">
        <v>355.86</v>
      </c>
      <c r="L2528" s="24">
        <f t="shared" si="919"/>
        <v>360.64</v>
      </c>
      <c r="M2528" s="555"/>
    </row>
    <row r="2529" spans="1:13" s="234" customFormat="1" x14ac:dyDescent="0.3">
      <c r="A2529" s="685"/>
      <c r="B2529" s="411" t="s">
        <v>23</v>
      </c>
      <c r="C2529" s="175"/>
      <c r="D2529" s="176"/>
      <c r="E2529" s="176"/>
      <c r="F2529" s="176"/>
      <c r="G2529" s="78" t="e">
        <f t="shared" si="916"/>
        <v>#DIV/0!</v>
      </c>
      <c r="H2529" s="251">
        <f t="shared" si="922"/>
        <v>0</v>
      </c>
      <c r="I2529" s="78" t="e">
        <f t="shared" si="909"/>
        <v>#DIV/0!</v>
      </c>
      <c r="J2529" s="254">
        <f t="shared" si="924"/>
        <v>0</v>
      </c>
      <c r="K2529" s="24">
        <f t="shared" si="923"/>
        <v>0</v>
      </c>
      <c r="L2529" s="24">
        <f t="shared" si="919"/>
        <v>0</v>
      </c>
      <c r="M2529" s="555"/>
    </row>
    <row r="2530" spans="1:13" s="234" customFormat="1" ht="56.25" x14ac:dyDescent="0.3">
      <c r="A2530" s="686" t="s">
        <v>1002</v>
      </c>
      <c r="B2530" s="175" t="s">
        <v>737</v>
      </c>
      <c r="C2530" s="175" t="s">
        <v>730</v>
      </c>
      <c r="D2530" s="176">
        <f>SUM(D2531:D2534)</f>
        <v>210</v>
      </c>
      <c r="E2530" s="176">
        <f>SUM(E2531:E2534)</f>
        <v>210</v>
      </c>
      <c r="F2530" s="176">
        <f>SUM(F2531:F2534)</f>
        <v>140</v>
      </c>
      <c r="G2530" s="99">
        <f t="shared" si="916"/>
        <v>0.66700000000000004</v>
      </c>
      <c r="H2530" s="241">
        <f t="shared" si="922"/>
        <v>140</v>
      </c>
      <c r="I2530" s="99">
        <f t="shared" si="909"/>
        <v>0.66700000000000004</v>
      </c>
      <c r="J2530" s="174">
        <f t="shared" si="924"/>
        <v>1</v>
      </c>
      <c r="K2530" s="24">
        <f>SUM(K2531:K2534)</f>
        <v>140</v>
      </c>
      <c r="L2530" s="24">
        <f t="shared" si="919"/>
        <v>70</v>
      </c>
      <c r="M2530" s="582"/>
    </row>
    <row r="2531" spans="1:13" s="234" customFormat="1" ht="21.75" customHeight="1" x14ac:dyDescent="0.3">
      <c r="A2531" s="687"/>
      <c r="B2531" s="175" t="s">
        <v>22</v>
      </c>
      <c r="C2531" s="175"/>
      <c r="D2531" s="176">
        <f t="shared" ref="D2531:F2534" si="925">D2536</f>
        <v>0</v>
      </c>
      <c r="E2531" s="176">
        <f t="shared" si="925"/>
        <v>0</v>
      </c>
      <c r="F2531" s="176">
        <f t="shared" si="925"/>
        <v>0</v>
      </c>
      <c r="G2531" s="78" t="e">
        <f t="shared" si="916"/>
        <v>#DIV/0!</v>
      </c>
      <c r="H2531" s="250">
        <f>H2536</f>
        <v>0</v>
      </c>
      <c r="I2531" s="78" t="e">
        <f t="shared" si="909"/>
        <v>#DIV/0!</v>
      </c>
      <c r="J2531" s="254">
        <f t="shared" si="924"/>
        <v>0</v>
      </c>
      <c r="K2531" s="24">
        <f t="shared" si="923"/>
        <v>0</v>
      </c>
      <c r="L2531" s="24">
        <f t="shared" si="919"/>
        <v>0</v>
      </c>
      <c r="M2531" s="582"/>
    </row>
    <row r="2532" spans="1:13" s="234" customFormat="1" ht="23.25" customHeight="1" x14ac:dyDescent="0.3">
      <c r="A2532" s="687"/>
      <c r="B2532" s="175" t="s">
        <v>21</v>
      </c>
      <c r="C2532" s="175"/>
      <c r="D2532" s="176">
        <f t="shared" si="925"/>
        <v>0</v>
      </c>
      <c r="E2532" s="176">
        <f t="shared" si="925"/>
        <v>0</v>
      </c>
      <c r="F2532" s="176">
        <f t="shared" si="925"/>
        <v>0</v>
      </c>
      <c r="G2532" s="78" t="e">
        <f t="shared" si="916"/>
        <v>#DIV/0!</v>
      </c>
      <c r="H2532" s="250">
        <f>H2537</f>
        <v>0</v>
      </c>
      <c r="I2532" s="78" t="e">
        <f t="shared" si="909"/>
        <v>#DIV/0!</v>
      </c>
      <c r="J2532" s="254">
        <f t="shared" si="924"/>
        <v>0</v>
      </c>
      <c r="K2532" s="24">
        <f t="shared" si="923"/>
        <v>0</v>
      </c>
      <c r="L2532" s="24">
        <f t="shared" si="919"/>
        <v>0</v>
      </c>
      <c r="M2532" s="582"/>
    </row>
    <row r="2533" spans="1:13" s="234" customFormat="1" x14ac:dyDescent="0.3">
      <c r="A2533" s="687"/>
      <c r="B2533" s="175" t="s">
        <v>41</v>
      </c>
      <c r="C2533" s="175"/>
      <c r="D2533" s="176">
        <f t="shared" si="925"/>
        <v>210</v>
      </c>
      <c r="E2533" s="176">
        <f t="shared" si="925"/>
        <v>210</v>
      </c>
      <c r="F2533" s="176">
        <f t="shared" si="925"/>
        <v>140</v>
      </c>
      <c r="G2533" s="99">
        <f t="shared" si="916"/>
        <v>0.66700000000000004</v>
      </c>
      <c r="H2533" s="241">
        <f>H2538</f>
        <v>140</v>
      </c>
      <c r="I2533" s="99">
        <f t="shared" si="909"/>
        <v>0.66700000000000004</v>
      </c>
      <c r="J2533" s="174">
        <f t="shared" si="924"/>
        <v>1</v>
      </c>
      <c r="K2533" s="24">
        <v>140</v>
      </c>
      <c r="L2533" s="24">
        <f t="shared" si="919"/>
        <v>70</v>
      </c>
      <c r="M2533" s="582"/>
    </row>
    <row r="2534" spans="1:13" s="234" customFormat="1" ht="20.25" customHeight="1" x14ac:dyDescent="0.3">
      <c r="A2534" s="688"/>
      <c r="B2534" s="411" t="s">
        <v>23</v>
      </c>
      <c r="C2534" s="175"/>
      <c r="D2534" s="176">
        <f t="shared" si="925"/>
        <v>0</v>
      </c>
      <c r="E2534" s="176">
        <f t="shared" si="925"/>
        <v>0</v>
      </c>
      <c r="F2534" s="176">
        <f t="shared" si="925"/>
        <v>0</v>
      </c>
      <c r="G2534" s="78" t="e">
        <f t="shared" si="916"/>
        <v>#DIV/0!</v>
      </c>
      <c r="H2534" s="250">
        <f>H2539</f>
        <v>0</v>
      </c>
      <c r="I2534" s="78" t="e">
        <f t="shared" si="909"/>
        <v>#DIV/0!</v>
      </c>
      <c r="J2534" s="254">
        <f t="shared" si="924"/>
        <v>0</v>
      </c>
      <c r="K2534" s="24">
        <f t="shared" si="923"/>
        <v>0</v>
      </c>
      <c r="L2534" s="24">
        <f t="shared" si="919"/>
        <v>0</v>
      </c>
      <c r="M2534" s="582"/>
    </row>
    <row r="2535" spans="1:13" s="234" customFormat="1" ht="112.5" x14ac:dyDescent="0.3">
      <c r="A2535" s="689" t="s">
        <v>1003</v>
      </c>
      <c r="B2535" s="172" t="s">
        <v>840</v>
      </c>
      <c r="C2535" s="172" t="s">
        <v>212</v>
      </c>
      <c r="D2535" s="173">
        <f>SUM(D2536:D2539)</f>
        <v>210</v>
      </c>
      <c r="E2535" s="173">
        <f>SUM(E2536:E2539)</f>
        <v>210</v>
      </c>
      <c r="F2535" s="173">
        <f>SUM(F2536:F2539)</f>
        <v>140</v>
      </c>
      <c r="G2535" s="99">
        <f t="shared" si="916"/>
        <v>0.66700000000000004</v>
      </c>
      <c r="H2535" s="244">
        <f t="shared" ref="H2535:H2540" si="926">F2535</f>
        <v>140</v>
      </c>
      <c r="I2535" s="99">
        <f t="shared" si="909"/>
        <v>0.66700000000000004</v>
      </c>
      <c r="J2535" s="174">
        <f t="shared" si="924"/>
        <v>1</v>
      </c>
      <c r="K2535" s="24">
        <f>SUM(K2536:K2539)</f>
        <v>140</v>
      </c>
      <c r="L2535" s="24">
        <f t="shared" si="919"/>
        <v>70</v>
      </c>
      <c r="M2535" s="555" t="s">
        <v>1210</v>
      </c>
    </row>
    <row r="2536" spans="1:13" s="234" customFormat="1" ht="18.75" customHeight="1" x14ac:dyDescent="0.3">
      <c r="A2536" s="690"/>
      <c r="B2536" s="175" t="s">
        <v>22</v>
      </c>
      <c r="C2536" s="175"/>
      <c r="D2536" s="176"/>
      <c r="E2536" s="176"/>
      <c r="F2536" s="176"/>
      <c r="G2536" s="78" t="e">
        <f t="shared" si="916"/>
        <v>#DIV/0!</v>
      </c>
      <c r="H2536" s="252">
        <f t="shared" si="926"/>
        <v>0</v>
      </c>
      <c r="I2536" s="78" t="e">
        <f t="shared" si="909"/>
        <v>#DIV/0!</v>
      </c>
      <c r="J2536" s="174">
        <f t="shared" si="924"/>
        <v>0</v>
      </c>
      <c r="K2536" s="24">
        <f t="shared" si="923"/>
        <v>0</v>
      </c>
      <c r="L2536" s="24">
        <f t="shared" si="919"/>
        <v>0</v>
      </c>
      <c r="M2536" s="555"/>
    </row>
    <row r="2537" spans="1:13" s="234" customFormat="1" x14ac:dyDescent="0.3">
      <c r="A2537" s="690"/>
      <c r="B2537" s="175" t="s">
        <v>21</v>
      </c>
      <c r="C2537" s="175"/>
      <c r="D2537" s="176"/>
      <c r="E2537" s="176"/>
      <c r="F2537" s="176"/>
      <c r="G2537" s="78" t="e">
        <f t="shared" si="916"/>
        <v>#DIV/0!</v>
      </c>
      <c r="H2537" s="250">
        <f t="shared" si="926"/>
        <v>0</v>
      </c>
      <c r="I2537" s="78" t="e">
        <f t="shared" si="909"/>
        <v>#DIV/0!</v>
      </c>
      <c r="J2537" s="174">
        <f t="shared" si="924"/>
        <v>0</v>
      </c>
      <c r="K2537" s="24">
        <f t="shared" si="923"/>
        <v>0</v>
      </c>
      <c r="L2537" s="24">
        <f t="shared" si="919"/>
        <v>0</v>
      </c>
      <c r="M2537" s="555"/>
    </row>
    <row r="2538" spans="1:13" s="234" customFormat="1" x14ac:dyDescent="0.3">
      <c r="A2538" s="690"/>
      <c r="B2538" s="175" t="s">
        <v>41</v>
      </c>
      <c r="C2538" s="175"/>
      <c r="D2538" s="176">
        <v>210</v>
      </c>
      <c r="E2538" s="176">
        <f>D2538</f>
        <v>210</v>
      </c>
      <c r="F2538" s="176">
        <v>140</v>
      </c>
      <c r="G2538" s="99">
        <f t="shared" si="916"/>
        <v>0.66700000000000004</v>
      </c>
      <c r="H2538" s="241">
        <f t="shared" si="926"/>
        <v>140</v>
      </c>
      <c r="I2538" s="99">
        <f t="shared" si="909"/>
        <v>0.66700000000000004</v>
      </c>
      <c r="J2538" s="174">
        <f t="shared" si="924"/>
        <v>1</v>
      </c>
      <c r="K2538" s="24">
        <v>140</v>
      </c>
      <c r="L2538" s="24">
        <f t="shared" si="919"/>
        <v>70</v>
      </c>
      <c r="M2538" s="555"/>
    </row>
    <row r="2539" spans="1:13" s="234" customFormat="1" x14ac:dyDescent="0.3">
      <c r="A2539" s="691"/>
      <c r="B2539" s="411" t="s">
        <v>23</v>
      </c>
      <c r="C2539" s="175"/>
      <c r="D2539" s="176"/>
      <c r="E2539" s="176"/>
      <c r="F2539" s="176"/>
      <c r="G2539" s="78" t="e">
        <f t="shared" si="916"/>
        <v>#DIV/0!</v>
      </c>
      <c r="H2539" s="250">
        <f t="shared" si="926"/>
        <v>0</v>
      </c>
      <c r="I2539" s="78" t="e">
        <f t="shared" si="909"/>
        <v>#DIV/0!</v>
      </c>
      <c r="J2539" s="174">
        <f t="shared" si="924"/>
        <v>0</v>
      </c>
      <c r="K2539" s="24">
        <f t="shared" si="923"/>
        <v>0</v>
      </c>
      <c r="L2539" s="24">
        <f t="shared" si="919"/>
        <v>0</v>
      </c>
      <c r="M2539" s="555"/>
    </row>
    <row r="2540" spans="1:13" s="234" customFormat="1" ht="69.75" customHeight="1" x14ac:dyDescent="0.3">
      <c r="A2540" s="686" t="s">
        <v>1004</v>
      </c>
      <c r="B2540" s="175" t="s">
        <v>736</v>
      </c>
      <c r="C2540" s="175" t="s">
        <v>730</v>
      </c>
      <c r="D2540" s="176">
        <f>SUM(D2541:D2544)</f>
        <v>300</v>
      </c>
      <c r="E2540" s="176">
        <f>SUM(E2541:E2544)</f>
        <v>300</v>
      </c>
      <c r="F2540" s="176">
        <f>SUM(F2541:F2544)</f>
        <v>298.5</v>
      </c>
      <c r="G2540" s="99">
        <f t="shared" si="916"/>
        <v>0.995</v>
      </c>
      <c r="H2540" s="241">
        <f t="shared" si="926"/>
        <v>298.5</v>
      </c>
      <c r="I2540" s="99">
        <f t="shared" si="909"/>
        <v>0.995</v>
      </c>
      <c r="J2540" s="174">
        <f t="shared" si="924"/>
        <v>1</v>
      </c>
      <c r="K2540" s="24">
        <f>SUM(K2541:K2544)</f>
        <v>289.5</v>
      </c>
      <c r="L2540" s="24">
        <f t="shared" si="919"/>
        <v>1.5</v>
      </c>
      <c r="M2540" s="582"/>
    </row>
    <row r="2541" spans="1:13" s="234" customFormat="1" x14ac:dyDescent="0.3">
      <c r="A2541" s="687"/>
      <c r="B2541" s="175" t="s">
        <v>22</v>
      </c>
      <c r="C2541" s="175"/>
      <c r="D2541" s="176">
        <f t="shared" ref="D2541:F2544" si="927">D2546</f>
        <v>0</v>
      </c>
      <c r="E2541" s="176">
        <f t="shared" si="927"/>
        <v>0</v>
      </c>
      <c r="F2541" s="176">
        <f t="shared" si="927"/>
        <v>0</v>
      </c>
      <c r="G2541" s="78" t="e">
        <f t="shared" si="916"/>
        <v>#DIV/0!</v>
      </c>
      <c r="H2541" s="250">
        <f>H2546</f>
        <v>0</v>
      </c>
      <c r="I2541" s="78" t="e">
        <f t="shared" si="909"/>
        <v>#DIV/0!</v>
      </c>
      <c r="J2541" s="174">
        <f t="shared" si="924"/>
        <v>0</v>
      </c>
      <c r="K2541" s="24">
        <f t="shared" si="923"/>
        <v>0</v>
      </c>
      <c r="L2541" s="24">
        <f t="shared" si="919"/>
        <v>0</v>
      </c>
      <c r="M2541" s="582"/>
    </row>
    <row r="2542" spans="1:13" s="234" customFormat="1" x14ac:dyDescent="0.3">
      <c r="A2542" s="687"/>
      <c r="B2542" s="175" t="s">
        <v>21</v>
      </c>
      <c r="C2542" s="175"/>
      <c r="D2542" s="176">
        <f t="shared" si="927"/>
        <v>0</v>
      </c>
      <c r="E2542" s="176">
        <f t="shared" si="927"/>
        <v>0</v>
      </c>
      <c r="F2542" s="176">
        <f t="shared" si="927"/>
        <v>0</v>
      </c>
      <c r="G2542" s="78" t="e">
        <f t="shared" si="916"/>
        <v>#DIV/0!</v>
      </c>
      <c r="H2542" s="250">
        <f>H2547</f>
        <v>0</v>
      </c>
      <c r="I2542" s="78" t="e">
        <f t="shared" si="909"/>
        <v>#DIV/0!</v>
      </c>
      <c r="J2542" s="174">
        <f t="shared" si="924"/>
        <v>0</v>
      </c>
      <c r="K2542" s="24">
        <f t="shared" si="923"/>
        <v>0</v>
      </c>
      <c r="L2542" s="24">
        <f t="shared" si="919"/>
        <v>0</v>
      </c>
      <c r="M2542" s="582"/>
    </row>
    <row r="2543" spans="1:13" s="234" customFormat="1" x14ac:dyDescent="0.3">
      <c r="A2543" s="687"/>
      <c r="B2543" s="175" t="s">
        <v>41</v>
      </c>
      <c r="C2543" s="175"/>
      <c r="D2543" s="176">
        <f t="shared" si="927"/>
        <v>300</v>
      </c>
      <c r="E2543" s="176">
        <f t="shared" si="927"/>
        <v>300</v>
      </c>
      <c r="F2543" s="176">
        <f t="shared" si="927"/>
        <v>298.5</v>
      </c>
      <c r="G2543" s="99">
        <f t="shared" si="916"/>
        <v>0.995</v>
      </c>
      <c r="H2543" s="241">
        <f>H2548</f>
        <v>298.5</v>
      </c>
      <c r="I2543" s="99">
        <f t="shared" ref="I2543:I2559" si="928">H2543/E2543</f>
        <v>0.995</v>
      </c>
      <c r="J2543" s="174">
        <f t="shared" si="924"/>
        <v>1</v>
      </c>
      <c r="K2543" s="24">
        <f>K2548</f>
        <v>289.5</v>
      </c>
      <c r="L2543" s="24">
        <f t="shared" si="919"/>
        <v>1.5</v>
      </c>
      <c r="M2543" s="582"/>
    </row>
    <row r="2544" spans="1:13" s="234" customFormat="1" x14ac:dyDescent="0.3">
      <c r="A2544" s="688"/>
      <c r="B2544" s="175" t="s">
        <v>23</v>
      </c>
      <c r="C2544" s="175"/>
      <c r="D2544" s="176">
        <f t="shared" si="927"/>
        <v>0</v>
      </c>
      <c r="E2544" s="176">
        <f t="shared" si="927"/>
        <v>0</v>
      </c>
      <c r="F2544" s="176">
        <f t="shared" si="927"/>
        <v>0</v>
      </c>
      <c r="G2544" s="78" t="e">
        <f t="shared" si="916"/>
        <v>#DIV/0!</v>
      </c>
      <c r="H2544" s="250">
        <f>H2549</f>
        <v>0</v>
      </c>
      <c r="I2544" s="78" t="e">
        <f t="shared" si="928"/>
        <v>#DIV/0!</v>
      </c>
      <c r="J2544" s="174">
        <f t="shared" si="924"/>
        <v>0</v>
      </c>
      <c r="K2544" s="24">
        <f t="shared" si="923"/>
        <v>0</v>
      </c>
      <c r="L2544" s="24">
        <f t="shared" si="919"/>
        <v>0</v>
      </c>
      <c r="M2544" s="582"/>
    </row>
    <row r="2545" spans="1:13" s="234" customFormat="1" ht="37.5" x14ac:dyDescent="0.3">
      <c r="A2545" s="683" t="s">
        <v>1005</v>
      </c>
      <c r="B2545" s="172" t="s">
        <v>651</v>
      </c>
      <c r="C2545" s="172" t="s">
        <v>212</v>
      </c>
      <c r="D2545" s="173">
        <f>SUM(D2546:D2549)</f>
        <v>300</v>
      </c>
      <c r="E2545" s="173">
        <f>SUM(E2546:E2549)</f>
        <v>300</v>
      </c>
      <c r="F2545" s="173">
        <f>SUM(F2546:F2549)</f>
        <v>298.5</v>
      </c>
      <c r="G2545" s="99">
        <f t="shared" si="916"/>
        <v>0.995</v>
      </c>
      <c r="H2545" s="244">
        <f t="shared" ref="H2545:H2550" si="929">F2545</f>
        <v>298.5</v>
      </c>
      <c r="I2545" s="99">
        <f t="shared" si="928"/>
        <v>0.995</v>
      </c>
      <c r="J2545" s="174">
        <f t="shared" si="924"/>
        <v>1</v>
      </c>
      <c r="K2545" s="24">
        <f>SUM(K2546:K2549)</f>
        <v>289.5</v>
      </c>
      <c r="L2545" s="24">
        <f t="shared" si="919"/>
        <v>1.5</v>
      </c>
      <c r="M2545" s="555" t="s">
        <v>1209</v>
      </c>
    </row>
    <row r="2546" spans="1:13" s="234" customFormat="1" ht="18.75" customHeight="1" x14ac:dyDescent="0.3">
      <c r="A2546" s="684"/>
      <c r="B2546" s="175" t="s">
        <v>22</v>
      </c>
      <c r="C2546" s="175"/>
      <c r="D2546" s="176"/>
      <c r="E2546" s="176"/>
      <c r="F2546" s="176"/>
      <c r="G2546" s="78" t="e">
        <f t="shared" si="916"/>
        <v>#DIV/0!</v>
      </c>
      <c r="H2546" s="252">
        <f t="shared" si="929"/>
        <v>0</v>
      </c>
      <c r="I2546" s="78" t="e">
        <f t="shared" si="928"/>
        <v>#DIV/0!</v>
      </c>
      <c r="J2546" s="174">
        <f t="shared" si="924"/>
        <v>0</v>
      </c>
      <c r="K2546" s="24">
        <f t="shared" si="923"/>
        <v>0</v>
      </c>
      <c r="L2546" s="24">
        <f t="shared" si="919"/>
        <v>0</v>
      </c>
      <c r="M2546" s="555"/>
    </row>
    <row r="2547" spans="1:13" s="234" customFormat="1" x14ac:dyDescent="0.3">
      <c r="A2547" s="684"/>
      <c r="B2547" s="175" t="s">
        <v>21</v>
      </c>
      <c r="C2547" s="175"/>
      <c r="D2547" s="176"/>
      <c r="E2547" s="176"/>
      <c r="F2547" s="176"/>
      <c r="G2547" s="78" t="e">
        <f t="shared" si="916"/>
        <v>#DIV/0!</v>
      </c>
      <c r="H2547" s="250">
        <f t="shared" si="929"/>
        <v>0</v>
      </c>
      <c r="I2547" s="78" t="e">
        <f t="shared" si="928"/>
        <v>#DIV/0!</v>
      </c>
      <c r="J2547" s="174">
        <f t="shared" si="924"/>
        <v>0</v>
      </c>
      <c r="K2547" s="24">
        <f t="shared" si="923"/>
        <v>0</v>
      </c>
      <c r="L2547" s="24">
        <f t="shared" si="919"/>
        <v>0</v>
      </c>
      <c r="M2547" s="555"/>
    </row>
    <row r="2548" spans="1:13" s="234" customFormat="1" x14ac:dyDescent="0.3">
      <c r="A2548" s="684"/>
      <c r="B2548" s="175" t="s">
        <v>41</v>
      </c>
      <c r="C2548" s="175"/>
      <c r="D2548" s="176">
        <v>300</v>
      </c>
      <c r="E2548" s="176">
        <f>D2548</f>
        <v>300</v>
      </c>
      <c r="F2548" s="176">
        <v>298.5</v>
      </c>
      <c r="G2548" s="99">
        <f t="shared" si="916"/>
        <v>0.995</v>
      </c>
      <c r="H2548" s="241">
        <f t="shared" si="929"/>
        <v>298.5</v>
      </c>
      <c r="I2548" s="99">
        <f t="shared" si="928"/>
        <v>0.995</v>
      </c>
      <c r="J2548" s="174">
        <f t="shared" si="924"/>
        <v>1</v>
      </c>
      <c r="K2548" s="24">
        <v>289.5</v>
      </c>
      <c r="L2548" s="24">
        <f t="shared" si="919"/>
        <v>1.5</v>
      </c>
      <c r="M2548" s="555"/>
    </row>
    <row r="2549" spans="1:13" s="234" customFormat="1" x14ac:dyDescent="0.3">
      <c r="A2549" s="685"/>
      <c r="B2549" s="411" t="s">
        <v>23</v>
      </c>
      <c r="C2549" s="175"/>
      <c r="D2549" s="176"/>
      <c r="E2549" s="176"/>
      <c r="F2549" s="176"/>
      <c r="G2549" s="78" t="e">
        <f t="shared" si="916"/>
        <v>#DIV/0!</v>
      </c>
      <c r="H2549" s="250">
        <f t="shared" si="929"/>
        <v>0</v>
      </c>
      <c r="I2549" s="78" t="e">
        <f t="shared" si="928"/>
        <v>#DIV/0!</v>
      </c>
      <c r="J2549" s="174">
        <f t="shared" si="924"/>
        <v>0</v>
      </c>
      <c r="K2549" s="24">
        <f t="shared" si="923"/>
        <v>0</v>
      </c>
      <c r="L2549" s="24">
        <f t="shared" si="919"/>
        <v>0</v>
      </c>
      <c r="M2549" s="555"/>
    </row>
    <row r="2550" spans="1:13" s="234" customFormat="1" ht="56.25" x14ac:dyDescent="0.3">
      <c r="A2550" s="686" t="s">
        <v>1006</v>
      </c>
      <c r="B2550" s="175" t="s">
        <v>652</v>
      </c>
      <c r="C2550" s="175" t="s">
        <v>730</v>
      </c>
      <c r="D2550" s="176">
        <f>SUM(D2551:D2554)</f>
        <v>150</v>
      </c>
      <c r="E2550" s="176">
        <f>SUM(E2551:E2554)</f>
        <v>150</v>
      </c>
      <c r="F2550" s="176">
        <f>SUM(F2551:F2554)</f>
        <v>150</v>
      </c>
      <c r="G2550" s="99">
        <f t="shared" si="916"/>
        <v>1</v>
      </c>
      <c r="H2550" s="241">
        <f t="shared" si="929"/>
        <v>150</v>
      </c>
      <c r="I2550" s="99">
        <f t="shared" si="928"/>
        <v>1</v>
      </c>
      <c r="J2550" s="174">
        <f t="shared" si="924"/>
        <v>1</v>
      </c>
      <c r="K2550" s="24">
        <f t="shared" si="923"/>
        <v>150</v>
      </c>
      <c r="L2550" s="24">
        <f t="shared" si="919"/>
        <v>0</v>
      </c>
      <c r="M2550" s="582"/>
    </row>
    <row r="2551" spans="1:13" s="234" customFormat="1" x14ac:dyDescent="0.3">
      <c r="A2551" s="687"/>
      <c r="B2551" s="175" t="s">
        <v>22</v>
      </c>
      <c r="C2551" s="175"/>
      <c r="D2551" s="176">
        <f>D2556</f>
        <v>0</v>
      </c>
      <c r="E2551" s="176">
        <f t="shared" ref="E2551:E2553" si="930">E2556</f>
        <v>0</v>
      </c>
      <c r="F2551" s="176">
        <f>F2556</f>
        <v>0</v>
      </c>
      <c r="G2551" s="78" t="e">
        <f t="shared" si="916"/>
        <v>#DIV/0!</v>
      </c>
      <c r="H2551" s="250">
        <f>H2556</f>
        <v>0</v>
      </c>
      <c r="I2551" s="78" t="e">
        <f t="shared" si="928"/>
        <v>#DIV/0!</v>
      </c>
      <c r="J2551" s="174">
        <f t="shared" si="924"/>
        <v>0</v>
      </c>
      <c r="K2551" s="24">
        <f t="shared" si="923"/>
        <v>0</v>
      </c>
      <c r="L2551" s="24">
        <f t="shared" si="919"/>
        <v>0</v>
      </c>
      <c r="M2551" s="582"/>
    </row>
    <row r="2552" spans="1:13" s="234" customFormat="1" x14ac:dyDescent="0.3">
      <c r="A2552" s="687"/>
      <c r="B2552" s="175" t="s">
        <v>21</v>
      </c>
      <c r="C2552" s="175"/>
      <c r="D2552" s="176">
        <f t="shared" ref="D2552:D2554" si="931">D2557</f>
        <v>0</v>
      </c>
      <c r="E2552" s="176">
        <f t="shared" si="930"/>
        <v>0</v>
      </c>
      <c r="F2552" s="176">
        <f>F2557</f>
        <v>0</v>
      </c>
      <c r="G2552" s="78" t="e">
        <f t="shared" si="916"/>
        <v>#DIV/0!</v>
      </c>
      <c r="H2552" s="250">
        <f>H2557</f>
        <v>0</v>
      </c>
      <c r="I2552" s="78" t="e">
        <f t="shared" si="928"/>
        <v>#DIV/0!</v>
      </c>
      <c r="J2552" s="174">
        <f t="shared" si="924"/>
        <v>0</v>
      </c>
      <c r="K2552" s="24">
        <f t="shared" si="923"/>
        <v>0</v>
      </c>
      <c r="L2552" s="24">
        <f t="shared" si="919"/>
        <v>0</v>
      </c>
      <c r="M2552" s="582"/>
    </row>
    <row r="2553" spans="1:13" s="234" customFormat="1" x14ac:dyDescent="0.3">
      <c r="A2553" s="687"/>
      <c r="B2553" s="175" t="s">
        <v>41</v>
      </c>
      <c r="C2553" s="175"/>
      <c r="D2553" s="176">
        <f t="shared" si="931"/>
        <v>150</v>
      </c>
      <c r="E2553" s="176">
        <f t="shared" si="930"/>
        <v>150</v>
      </c>
      <c r="F2553" s="176">
        <f>F2558</f>
        <v>150</v>
      </c>
      <c r="G2553" s="99">
        <f t="shared" si="916"/>
        <v>1</v>
      </c>
      <c r="H2553" s="241">
        <f>H2558</f>
        <v>150</v>
      </c>
      <c r="I2553" s="99">
        <f t="shared" si="928"/>
        <v>1</v>
      </c>
      <c r="J2553" s="174">
        <f t="shared" si="924"/>
        <v>1</v>
      </c>
      <c r="K2553" s="24">
        <f t="shared" si="923"/>
        <v>150</v>
      </c>
      <c r="L2553" s="24">
        <f t="shared" si="919"/>
        <v>0</v>
      </c>
      <c r="M2553" s="582"/>
    </row>
    <row r="2554" spans="1:13" s="234" customFormat="1" x14ac:dyDescent="0.3">
      <c r="A2554" s="688"/>
      <c r="B2554" s="411" t="s">
        <v>23</v>
      </c>
      <c r="C2554" s="246"/>
      <c r="D2554" s="247">
        <f t="shared" si="931"/>
        <v>0</v>
      </c>
      <c r="E2554" s="247">
        <f>E2559</f>
        <v>0</v>
      </c>
      <c r="F2554" s="176">
        <f>F2559</f>
        <v>0</v>
      </c>
      <c r="G2554" s="78" t="e">
        <f t="shared" si="916"/>
        <v>#DIV/0!</v>
      </c>
      <c r="H2554" s="250">
        <f>H2559</f>
        <v>0</v>
      </c>
      <c r="I2554" s="78" t="e">
        <f t="shared" si="928"/>
        <v>#DIV/0!</v>
      </c>
      <c r="J2554" s="174">
        <f t="shared" si="924"/>
        <v>0</v>
      </c>
      <c r="K2554" s="24">
        <f t="shared" si="923"/>
        <v>0</v>
      </c>
      <c r="L2554" s="24">
        <f t="shared" si="919"/>
        <v>0</v>
      </c>
      <c r="M2554" s="582"/>
    </row>
    <row r="2555" spans="1:13" s="234" customFormat="1" ht="75" x14ac:dyDescent="0.3">
      <c r="A2555" s="683" t="s">
        <v>1007</v>
      </c>
      <c r="B2555" s="172" t="s">
        <v>653</v>
      </c>
      <c r="C2555" s="172" t="s">
        <v>212</v>
      </c>
      <c r="D2555" s="173">
        <f>SUM(D2556:D2559)</f>
        <v>150</v>
      </c>
      <c r="E2555" s="173">
        <f>SUM(E2556:E2559)</f>
        <v>150</v>
      </c>
      <c r="F2555" s="173">
        <f>SUM(F2556:F2559)</f>
        <v>150</v>
      </c>
      <c r="G2555" s="99">
        <f t="shared" si="916"/>
        <v>1</v>
      </c>
      <c r="H2555" s="244">
        <f>F2555</f>
        <v>150</v>
      </c>
      <c r="I2555" s="99">
        <f t="shared" si="928"/>
        <v>1</v>
      </c>
      <c r="J2555" s="174">
        <f>IF(H2555&gt;0,H2555/F2555,0)</f>
        <v>1</v>
      </c>
      <c r="K2555" s="24">
        <f t="shared" si="923"/>
        <v>150</v>
      </c>
      <c r="L2555" s="24">
        <f t="shared" si="919"/>
        <v>0</v>
      </c>
      <c r="M2555" s="555" t="s">
        <v>1158</v>
      </c>
    </row>
    <row r="2556" spans="1:13" s="234" customFormat="1" ht="18.75" customHeight="1" x14ac:dyDescent="0.3">
      <c r="A2556" s="684"/>
      <c r="B2556" s="175" t="s">
        <v>22</v>
      </c>
      <c r="C2556" s="175"/>
      <c r="D2556" s="176"/>
      <c r="E2556" s="176"/>
      <c r="F2556" s="176"/>
      <c r="G2556" s="78" t="e">
        <f t="shared" si="916"/>
        <v>#DIV/0!</v>
      </c>
      <c r="H2556" s="253">
        <f>F2556</f>
        <v>0</v>
      </c>
      <c r="I2556" s="78" t="e">
        <f t="shared" si="928"/>
        <v>#DIV/0!</v>
      </c>
      <c r="J2556" s="174">
        <f>IF(H2556&gt;0,H2556/F2556,0)</f>
        <v>0</v>
      </c>
      <c r="K2556" s="24">
        <f t="shared" si="923"/>
        <v>0</v>
      </c>
      <c r="L2556" s="24">
        <f t="shared" si="919"/>
        <v>0</v>
      </c>
      <c r="M2556" s="555"/>
    </row>
    <row r="2557" spans="1:13" s="234" customFormat="1" x14ac:dyDescent="0.3">
      <c r="A2557" s="684"/>
      <c r="B2557" s="175" t="s">
        <v>21</v>
      </c>
      <c r="C2557" s="175"/>
      <c r="D2557" s="176"/>
      <c r="E2557" s="176"/>
      <c r="F2557" s="176"/>
      <c r="G2557" s="78" t="e">
        <f t="shared" si="916"/>
        <v>#DIV/0!</v>
      </c>
      <c r="H2557" s="251">
        <f>F2557</f>
        <v>0</v>
      </c>
      <c r="I2557" s="78" t="e">
        <f t="shared" si="928"/>
        <v>#DIV/0!</v>
      </c>
      <c r="J2557" s="174">
        <f>IF(H2557&gt;0,H2557/F2557,0)</f>
        <v>0</v>
      </c>
      <c r="K2557" s="24">
        <f t="shared" si="923"/>
        <v>0</v>
      </c>
      <c r="L2557" s="24">
        <f t="shared" si="919"/>
        <v>0</v>
      </c>
      <c r="M2557" s="555"/>
    </row>
    <row r="2558" spans="1:13" s="234" customFormat="1" x14ac:dyDescent="0.3">
      <c r="A2558" s="684"/>
      <c r="B2558" s="175" t="s">
        <v>41</v>
      </c>
      <c r="C2558" s="175"/>
      <c r="D2558" s="176">
        <v>150</v>
      </c>
      <c r="E2558" s="176">
        <f>D2558</f>
        <v>150</v>
      </c>
      <c r="F2558" s="176">
        <v>150</v>
      </c>
      <c r="G2558" s="99">
        <f t="shared" si="916"/>
        <v>1</v>
      </c>
      <c r="H2558" s="241">
        <f>F2558</f>
        <v>150</v>
      </c>
      <c r="I2558" s="99">
        <f t="shared" si="928"/>
        <v>1</v>
      </c>
      <c r="J2558" s="174">
        <f>IF(H2558&gt;0,H2558/F2558,0)</f>
        <v>1</v>
      </c>
      <c r="K2558" s="24">
        <f t="shared" si="923"/>
        <v>150</v>
      </c>
      <c r="L2558" s="24">
        <f t="shared" si="919"/>
        <v>0</v>
      </c>
      <c r="M2558" s="555"/>
    </row>
    <row r="2559" spans="1:13" s="234" customFormat="1" x14ac:dyDescent="0.3">
      <c r="A2559" s="685"/>
      <c r="B2559" s="411" t="s">
        <v>23</v>
      </c>
      <c r="C2559" s="175"/>
      <c r="D2559" s="176"/>
      <c r="E2559" s="247"/>
      <c r="F2559" s="176"/>
      <c r="G2559" s="78" t="e">
        <f t="shared" si="916"/>
        <v>#DIV/0!</v>
      </c>
      <c r="H2559" s="251">
        <f>F2559</f>
        <v>0</v>
      </c>
      <c r="I2559" s="78" t="e">
        <f t="shared" si="928"/>
        <v>#DIV/0!</v>
      </c>
      <c r="J2559" s="174">
        <f>IF(H2559&gt;0,H2559/F2559,0)</f>
        <v>0</v>
      </c>
      <c r="K2559" s="24">
        <f t="shared" si="923"/>
        <v>0</v>
      </c>
      <c r="L2559" s="24">
        <f t="shared" si="919"/>
        <v>0</v>
      </c>
      <c r="M2559" s="555"/>
    </row>
    <row r="2560" spans="1:13" s="234" customFormat="1" ht="79.5" customHeight="1" x14ac:dyDescent="0.3">
      <c r="A2560" s="638" t="s">
        <v>705</v>
      </c>
      <c r="B2560" s="327" t="s">
        <v>776</v>
      </c>
      <c r="C2560" s="31" t="s">
        <v>139</v>
      </c>
      <c r="D2560" s="29">
        <f>SUM(D2561:D2564)</f>
        <v>128572.68</v>
      </c>
      <c r="E2560" s="29">
        <f>SUM(E2561:E2564)</f>
        <v>128572.68</v>
      </c>
      <c r="F2560" s="29">
        <f>SUM(F2561:F2564)</f>
        <v>125528.01</v>
      </c>
      <c r="G2560" s="100">
        <f t="shared" ref="G2560:G2623" si="932">F2560/E2560</f>
        <v>0.97599999999999998</v>
      </c>
      <c r="H2560" s="29">
        <f>SUM(H2561:H2564)</f>
        <v>125528.01</v>
      </c>
      <c r="I2560" s="100">
        <f t="shared" ref="I2560:I2623" si="933">H2560/E2560</f>
        <v>0.97599999999999998</v>
      </c>
      <c r="J2560" s="100">
        <f t="shared" ref="J2560:J2623" si="934">H2560/F2560</f>
        <v>1</v>
      </c>
      <c r="K2560" s="29">
        <f>SUM(K2561:K2564)</f>
        <v>125528.01</v>
      </c>
      <c r="L2560" s="30">
        <f t="shared" si="919"/>
        <v>3044.67</v>
      </c>
      <c r="M2560" s="582"/>
    </row>
    <row r="2561" spans="1:13" s="234" customFormat="1" x14ac:dyDescent="0.3">
      <c r="A2561" s="639"/>
      <c r="B2561" s="32" t="s">
        <v>22</v>
      </c>
      <c r="C2561" s="32"/>
      <c r="D2561" s="337">
        <f t="shared" ref="D2561:F2564" si="935">D2566+D2596+D2606</f>
        <v>0</v>
      </c>
      <c r="E2561" s="337">
        <f t="shared" si="935"/>
        <v>0</v>
      </c>
      <c r="F2561" s="329">
        <f t="shared" si="935"/>
        <v>0</v>
      </c>
      <c r="G2561" s="101" t="e">
        <f t="shared" si="932"/>
        <v>#DIV/0!</v>
      </c>
      <c r="H2561" s="339">
        <f>H2566+H2596+H2606</f>
        <v>0</v>
      </c>
      <c r="I2561" s="102" t="e">
        <f t="shared" si="933"/>
        <v>#DIV/0!</v>
      </c>
      <c r="J2561" s="102" t="e">
        <f t="shared" si="934"/>
        <v>#DIV/0!</v>
      </c>
      <c r="K2561" s="340">
        <f t="shared" ref="K2561" si="936">K2566+K2596+K2606</f>
        <v>0</v>
      </c>
      <c r="L2561" s="30">
        <f t="shared" si="919"/>
        <v>0</v>
      </c>
      <c r="M2561" s="582"/>
    </row>
    <row r="2562" spans="1:13" s="234" customFormat="1" x14ac:dyDescent="0.3">
      <c r="A2562" s="639"/>
      <c r="B2562" s="32" t="s">
        <v>21</v>
      </c>
      <c r="C2562" s="32"/>
      <c r="D2562" s="337">
        <f t="shared" si="935"/>
        <v>82943</v>
      </c>
      <c r="E2562" s="337">
        <f t="shared" si="935"/>
        <v>82943</v>
      </c>
      <c r="F2562" s="337">
        <f t="shared" si="935"/>
        <v>82942.070000000007</v>
      </c>
      <c r="G2562" s="103">
        <f t="shared" si="932"/>
        <v>1</v>
      </c>
      <c r="H2562" s="337">
        <f>H2567+H2597+H2607</f>
        <v>82942.070000000007</v>
      </c>
      <c r="I2562" s="103">
        <f t="shared" si="933"/>
        <v>1</v>
      </c>
      <c r="J2562" s="103">
        <f t="shared" si="934"/>
        <v>1</v>
      </c>
      <c r="K2562" s="337">
        <f t="shared" ref="K2562" si="937">K2567+K2597+K2607</f>
        <v>82942.070000000007</v>
      </c>
      <c r="L2562" s="30">
        <f t="shared" si="919"/>
        <v>0.93</v>
      </c>
      <c r="M2562" s="582"/>
    </row>
    <row r="2563" spans="1:13" s="234" customFormat="1" x14ac:dyDescent="0.3">
      <c r="A2563" s="639"/>
      <c r="B2563" s="32" t="s">
        <v>41</v>
      </c>
      <c r="C2563" s="32"/>
      <c r="D2563" s="337">
        <f t="shared" si="935"/>
        <v>45629.68</v>
      </c>
      <c r="E2563" s="337">
        <f t="shared" si="935"/>
        <v>45629.68</v>
      </c>
      <c r="F2563" s="337">
        <f t="shared" si="935"/>
        <v>42585.94</v>
      </c>
      <c r="G2563" s="103">
        <f t="shared" si="932"/>
        <v>0.93300000000000005</v>
      </c>
      <c r="H2563" s="337">
        <f>H2568+H2598+H2608</f>
        <v>42585.94</v>
      </c>
      <c r="I2563" s="103">
        <f t="shared" si="933"/>
        <v>0.93300000000000005</v>
      </c>
      <c r="J2563" s="103">
        <f t="shared" si="934"/>
        <v>1</v>
      </c>
      <c r="K2563" s="337">
        <f t="shared" ref="K2563" si="938">K2568+K2598+K2608</f>
        <v>42585.94</v>
      </c>
      <c r="L2563" s="30">
        <f t="shared" si="919"/>
        <v>3043.74</v>
      </c>
      <c r="M2563" s="582"/>
    </row>
    <row r="2564" spans="1:13" s="234" customFormat="1" x14ac:dyDescent="0.3">
      <c r="A2564" s="640"/>
      <c r="B2564" s="32" t="s">
        <v>23</v>
      </c>
      <c r="C2564" s="338"/>
      <c r="D2564" s="337">
        <f t="shared" si="935"/>
        <v>0</v>
      </c>
      <c r="E2564" s="337">
        <f t="shared" si="935"/>
        <v>0</v>
      </c>
      <c r="F2564" s="329">
        <f t="shared" si="935"/>
        <v>0</v>
      </c>
      <c r="G2564" s="101" t="e">
        <f t="shared" si="932"/>
        <v>#DIV/0!</v>
      </c>
      <c r="H2564" s="339">
        <f>H2569+H2599+H2609</f>
        <v>0</v>
      </c>
      <c r="I2564" s="102" t="e">
        <f t="shared" si="933"/>
        <v>#DIV/0!</v>
      </c>
      <c r="J2564" s="101" t="e">
        <f t="shared" si="934"/>
        <v>#DIV/0!</v>
      </c>
      <c r="K2564" s="339">
        <f t="shared" ref="K2564" si="939">K2569+K2599+K2609</f>
        <v>0</v>
      </c>
      <c r="L2564" s="30">
        <f t="shared" si="919"/>
        <v>0</v>
      </c>
      <c r="M2564" s="582"/>
    </row>
    <row r="2565" spans="1:13" s="234" customFormat="1" ht="37.5" x14ac:dyDescent="0.3">
      <c r="A2565" s="675" t="s">
        <v>116</v>
      </c>
      <c r="B2565" s="34" t="s">
        <v>654</v>
      </c>
      <c r="C2565" s="110" t="s">
        <v>212</v>
      </c>
      <c r="D2565" s="50">
        <f>SUM(D2566:D2569)</f>
        <v>20721.310000000001</v>
      </c>
      <c r="E2565" s="50">
        <f>SUM(E2566:E2569)</f>
        <v>20721.310000000001</v>
      </c>
      <c r="F2565" s="50">
        <f>F2570+F2575+F2580+F2585+F2590</f>
        <v>19190.349999999999</v>
      </c>
      <c r="G2565" s="104">
        <f t="shared" si="932"/>
        <v>0.92600000000000005</v>
      </c>
      <c r="H2565" s="50">
        <f>H2570+H2575+H2580+H2585+H2590</f>
        <v>19190.349999999999</v>
      </c>
      <c r="I2565" s="104">
        <f t="shared" si="933"/>
        <v>0.92600000000000005</v>
      </c>
      <c r="J2565" s="104">
        <f t="shared" si="934"/>
        <v>1</v>
      </c>
      <c r="K2565" s="50">
        <f>SUM(K2566:K2569)</f>
        <v>19190.349999999999</v>
      </c>
      <c r="L2565" s="24">
        <f t="shared" si="919"/>
        <v>1530.96</v>
      </c>
      <c r="M2565" s="488"/>
    </row>
    <row r="2566" spans="1:13" s="234" customFormat="1" ht="18.75" customHeight="1" x14ac:dyDescent="0.3">
      <c r="A2566" s="675"/>
      <c r="B2566" s="399" t="s">
        <v>22</v>
      </c>
      <c r="C2566" s="38"/>
      <c r="D2566" s="24">
        <f t="shared" ref="D2566:E2569" si="940">D2571+D2576+D2581+D2586+D2591</f>
        <v>0</v>
      </c>
      <c r="E2566" s="24">
        <f t="shared" si="940"/>
        <v>0</v>
      </c>
      <c r="F2566" s="24">
        <f>F2571+F2576+F2581+F2586+F2591</f>
        <v>0</v>
      </c>
      <c r="G2566" s="78" t="e">
        <f t="shared" si="932"/>
        <v>#DIV/0!</v>
      </c>
      <c r="H2566" s="33">
        <f t="shared" ref="H2566:H2569" si="941">H2571+H2576+H2581+H2586+H2591</f>
        <v>0</v>
      </c>
      <c r="I2566" s="78" t="e">
        <f t="shared" si="933"/>
        <v>#DIV/0!</v>
      </c>
      <c r="J2566" s="78" t="e">
        <f t="shared" si="934"/>
        <v>#DIV/0!</v>
      </c>
      <c r="K2566" s="33">
        <f>K2571+K2576+K2581+K2586+K2591</f>
        <v>0</v>
      </c>
      <c r="L2566" s="24">
        <f t="shared" si="919"/>
        <v>0</v>
      </c>
      <c r="M2566" s="488"/>
    </row>
    <row r="2567" spans="1:13" s="234" customFormat="1" x14ac:dyDescent="0.3">
      <c r="A2567" s="675"/>
      <c r="B2567" s="399" t="s">
        <v>188</v>
      </c>
      <c r="C2567" s="38"/>
      <c r="D2567" s="24">
        <f t="shared" si="940"/>
        <v>0</v>
      </c>
      <c r="E2567" s="24">
        <f t="shared" si="940"/>
        <v>0</v>
      </c>
      <c r="F2567" s="24">
        <f>F2572+F2577+F2582+F2587+F2592</f>
        <v>0</v>
      </c>
      <c r="G2567" s="78" t="e">
        <f t="shared" si="932"/>
        <v>#DIV/0!</v>
      </c>
      <c r="H2567" s="33">
        <f t="shared" si="941"/>
        <v>0</v>
      </c>
      <c r="I2567" s="78" t="e">
        <f t="shared" si="933"/>
        <v>#DIV/0!</v>
      </c>
      <c r="J2567" s="78" t="e">
        <f t="shared" si="934"/>
        <v>#DIV/0!</v>
      </c>
      <c r="K2567" s="33">
        <f t="shared" ref="K2567:K2569" si="942">K2572+K2577+K2582+K2587+K2592</f>
        <v>0</v>
      </c>
      <c r="L2567" s="24">
        <f t="shared" si="919"/>
        <v>0</v>
      </c>
      <c r="M2567" s="488"/>
    </row>
    <row r="2568" spans="1:13" s="234" customFormat="1" x14ac:dyDescent="0.3">
      <c r="A2568" s="675"/>
      <c r="B2568" s="399" t="s">
        <v>41</v>
      </c>
      <c r="C2568" s="38"/>
      <c r="D2568" s="24">
        <f t="shared" si="940"/>
        <v>20721.310000000001</v>
      </c>
      <c r="E2568" s="24">
        <f t="shared" si="940"/>
        <v>20721.310000000001</v>
      </c>
      <c r="F2568" s="24">
        <f>F2573+F2578+F2583+F2588+F2593</f>
        <v>19190.349999999999</v>
      </c>
      <c r="G2568" s="99">
        <f t="shared" si="932"/>
        <v>0.92600000000000005</v>
      </c>
      <c r="H2568" s="24">
        <f t="shared" si="941"/>
        <v>19190.349999999999</v>
      </c>
      <c r="I2568" s="99">
        <f t="shared" si="933"/>
        <v>0.92600000000000005</v>
      </c>
      <c r="J2568" s="99">
        <f t="shared" si="934"/>
        <v>1</v>
      </c>
      <c r="K2568" s="24">
        <f t="shared" si="942"/>
        <v>19190.349999999999</v>
      </c>
      <c r="L2568" s="24">
        <f t="shared" si="919"/>
        <v>1530.96</v>
      </c>
      <c r="M2568" s="488"/>
    </row>
    <row r="2569" spans="1:13" s="234" customFormat="1" x14ac:dyDescent="0.3">
      <c r="A2569" s="675"/>
      <c r="B2569" s="399" t="s">
        <v>23</v>
      </c>
      <c r="C2569" s="38"/>
      <c r="D2569" s="24">
        <f t="shared" si="940"/>
        <v>0</v>
      </c>
      <c r="E2569" s="24">
        <f t="shared" si="940"/>
        <v>0</v>
      </c>
      <c r="F2569" s="24">
        <f>F2574+F2579+F2584+F2589+F2594</f>
        <v>0</v>
      </c>
      <c r="G2569" s="78" t="e">
        <f t="shared" si="932"/>
        <v>#DIV/0!</v>
      </c>
      <c r="H2569" s="33">
        <f t="shared" si="941"/>
        <v>0</v>
      </c>
      <c r="I2569" s="78" t="e">
        <f t="shared" si="933"/>
        <v>#DIV/0!</v>
      </c>
      <c r="J2569" s="78" t="e">
        <f t="shared" si="934"/>
        <v>#DIV/0!</v>
      </c>
      <c r="K2569" s="33">
        <f t="shared" si="942"/>
        <v>0</v>
      </c>
      <c r="L2569" s="24">
        <f t="shared" si="919"/>
        <v>0</v>
      </c>
      <c r="M2569" s="488"/>
    </row>
    <row r="2570" spans="1:13" s="234" customFormat="1" ht="66" customHeight="1" x14ac:dyDescent="0.3">
      <c r="A2570" s="590" t="s">
        <v>193</v>
      </c>
      <c r="B2570" s="34" t="s">
        <v>189</v>
      </c>
      <c r="C2570" s="110" t="s">
        <v>731</v>
      </c>
      <c r="D2570" s="50">
        <f>SUM(D2571:D2574)</f>
        <v>1672.6</v>
      </c>
      <c r="E2570" s="50">
        <f t="shared" ref="E2570:F2570" si="943">SUM(E2571:E2574)</f>
        <v>1672.6</v>
      </c>
      <c r="F2570" s="50">
        <f t="shared" si="943"/>
        <v>1299.3699999999999</v>
      </c>
      <c r="G2570" s="104">
        <f t="shared" si="932"/>
        <v>0.77700000000000002</v>
      </c>
      <c r="H2570" s="50">
        <f>SUM(H2571:H2574)</f>
        <v>1299.3699999999999</v>
      </c>
      <c r="I2570" s="104">
        <f t="shared" si="933"/>
        <v>0.77700000000000002</v>
      </c>
      <c r="J2570" s="104">
        <f t="shared" si="934"/>
        <v>1</v>
      </c>
      <c r="K2570" s="50">
        <f>SUM(K2571:K2574)</f>
        <v>1299.3699999999999</v>
      </c>
      <c r="L2570" s="24">
        <f t="shared" si="919"/>
        <v>373.23</v>
      </c>
      <c r="M2570" s="515" t="s">
        <v>1237</v>
      </c>
    </row>
    <row r="2571" spans="1:13" s="234" customFormat="1" x14ac:dyDescent="0.3">
      <c r="A2571" s="590"/>
      <c r="B2571" s="399" t="s">
        <v>22</v>
      </c>
      <c r="C2571" s="38"/>
      <c r="D2571" s="24"/>
      <c r="E2571" s="24"/>
      <c r="F2571" s="24"/>
      <c r="G2571" s="78" t="e">
        <f t="shared" si="932"/>
        <v>#DIV/0!</v>
      </c>
      <c r="H2571" s="303"/>
      <c r="I2571" s="78" t="e">
        <f t="shared" si="933"/>
        <v>#DIV/0!</v>
      </c>
      <c r="J2571" s="78" t="e">
        <f t="shared" si="934"/>
        <v>#DIV/0!</v>
      </c>
      <c r="K2571" s="33">
        <f t="shared" ref="K2571:K2624" si="944">E2571</f>
        <v>0</v>
      </c>
      <c r="L2571" s="24">
        <f t="shared" si="919"/>
        <v>0</v>
      </c>
      <c r="M2571" s="515"/>
    </row>
    <row r="2572" spans="1:13" s="234" customFormat="1" x14ac:dyDescent="0.3">
      <c r="A2572" s="590"/>
      <c r="B2572" s="399" t="s">
        <v>188</v>
      </c>
      <c r="C2572" s="38"/>
      <c r="D2572" s="24">
        <v>0</v>
      </c>
      <c r="E2572" s="24">
        <v>0</v>
      </c>
      <c r="F2572" s="24">
        <v>0</v>
      </c>
      <c r="G2572" s="78" t="e">
        <f t="shared" si="932"/>
        <v>#DIV/0!</v>
      </c>
      <c r="H2572" s="303">
        <v>0</v>
      </c>
      <c r="I2572" s="78" t="e">
        <f t="shared" si="933"/>
        <v>#DIV/0!</v>
      </c>
      <c r="J2572" s="78" t="e">
        <f t="shared" si="934"/>
        <v>#DIV/0!</v>
      </c>
      <c r="K2572" s="33">
        <f t="shared" si="944"/>
        <v>0</v>
      </c>
      <c r="L2572" s="24">
        <f t="shared" si="919"/>
        <v>0</v>
      </c>
      <c r="M2572" s="515"/>
    </row>
    <row r="2573" spans="1:13" s="234" customFormat="1" x14ac:dyDescent="0.3">
      <c r="A2573" s="590"/>
      <c r="B2573" s="399" t="s">
        <v>41</v>
      </c>
      <c r="C2573" s="38"/>
      <c r="D2573" s="24">
        <v>1672.6</v>
      </c>
      <c r="E2573" s="24">
        <v>1672.6</v>
      </c>
      <c r="F2573" s="24">
        <v>1299.3699999999999</v>
      </c>
      <c r="G2573" s="99">
        <f t="shared" si="932"/>
        <v>0.77700000000000002</v>
      </c>
      <c r="H2573" s="24">
        <v>1299.3699999999999</v>
      </c>
      <c r="I2573" s="99">
        <f t="shared" si="933"/>
        <v>0.77700000000000002</v>
      </c>
      <c r="J2573" s="99">
        <f t="shared" si="934"/>
        <v>1</v>
      </c>
      <c r="K2573" s="24">
        <v>1299.3699999999999</v>
      </c>
      <c r="L2573" s="24">
        <f t="shared" si="919"/>
        <v>373.23</v>
      </c>
      <c r="M2573" s="515"/>
    </row>
    <row r="2574" spans="1:13" x14ac:dyDescent="0.3">
      <c r="A2574" s="590"/>
      <c r="B2574" s="399" t="s">
        <v>23</v>
      </c>
      <c r="C2574" s="38"/>
      <c r="D2574" s="24"/>
      <c r="E2574" s="24"/>
      <c r="F2574" s="24"/>
      <c r="G2574" s="78" t="e">
        <f t="shared" si="932"/>
        <v>#DIV/0!</v>
      </c>
      <c r="H2574" s="38"/>
      <c r="I2574" s="78" t="e">
        <f t="shared" si="933"/>
        <v>#DIV/0!</v>
      </c>
      <c r="J2574" s="78" t="e">
        <f t="shared" si="934"/>
        <v>#DIV/0!</v>
      </c>
      <c r="K2574" s="24">
        <f t="shared" si="944"/>
        <v>0</v>
      </c>
      <c r="L2574" s="24">
        <f t="shared" si="919"/>
        <v>0</v>
      </c>
      <c r="M2574" s="515"/>
    </row>
    <row r="2575" spans="1:13" ht="48" customHeight="1" x14ac:dyDescent="0.3">
      <c r="A2575" s="590" t="s">
        <v>122</v>
      </c>
      <c r="B2575" s="34" t="s">
        <v>190</v>
      </c>
      <c r="C2575" s="110" t="s">
        <v>731</v>
      </c>
      <c r="D2575" s="50">
        <f>SUM(D2576:D2579)</f>
        <v>3357.1</v>
      </c>
      <c r="E2575" s="50">
        <f t="shared" ref="E2575:F2575" si="945">SUM(E2576:E2579)</f>
        <v>3357.1</v>
      </c>
      <c r="F2575" s="50">
        <f t="shared" si="945"/>
        <v>3357.1</v>
      </c>
      <c r="G2575" s="104">
        <f t="shared" si="932"/>
        <v>1</v>
      </c>
      <c r="H2575" s="50">
        <f>SUM(H2576:H2579)</f>
        <v>3357.1</v>
      </c>
      <c r="I2575" s="104">
        <f t="shared" si="933"/>
        <v>1</v>
      </c>
      <c r="J2575" s="104">
        <f t="shared" si="934"/>
        <v>1</v>
      </c>
      <c r="K2575" s="50">
        <f t="shared" si="944"/>
        <v>3357.1</v>
      </c>
      <c r="L2575" s="24">
        <f t="shared" si="919"/>
        <v>0</v>
      </c>
      <c r="M2575" s="515" t="s">
        <v>1047</v>
      </c>
    </row>
    <row r="2576" spans="1:13" x14ac:dyDescent="0.3">
      <c r="A2576" s="590"/>
      <c r="B2576" s="399" t="s">
        <v>22</v>
      </c>
      <c r="C2576" s="38"/>
      <c r="D2576" s="24"/>
      <c r="E2576" s="24"/>
      <c r="F2576" s="24"/>
      <c r="G2576" s="78" t="e">
        <f t="shared" si="932"/>
        <v>#DIV/0!</v>
      </c>
      <c r="H2576" s="38"/>
      <c r="I2576" s="78" t="e">
        <f t="shared" si="933"/>
        <v>#DIV/0!</v>
      </c>
      <c r="J2576" s="78" t="e">
        <f t="shared" si="934"/>
        <v>#DIV/0!</v>
      </c>
      <c r="K2576" s="24">
        <f t="shared" si="944"/>
        <v>0</v>
      </c>
      <c r="L2576" s="24">
        <f t="shared" si="919"/>
        <v>0</v>
      </c>
      <c r="M2576" s="515"/>
    </row>
    <row r="2577" spans="1:13" x14ac:dyDescent="0.3">
      <c r="A2577" s="590"/>
      <c r="B2577" s="399" t="s">
        <v>188</v>
      </c>
      <c r="C2577" s="38"/>
      <c r="D2577" s="24">
        <v>0</v>
      </c>
      <c r="E2577" s="24">
        <v>0</v>
      </c>
      <c r="F2577" s="24">
        <v>0</v>
      </c>
      <c r="G2577" s="78" t="e">
        <f t="shared" si="932"/>
        <v>#DIV/0!</v>
      </c>
      <c r="H2577" s="38">
        <v>0</v>
      </c>
      <c r="I2577" s="78" t="e">
        <f t="shared" si="933"/>
        <v>#DIV/0!</v>
      </c>
      <c r="J2577" s="78" t="e">
        <f t="shared" si="934"/>
        <v>#DIV/0!</v>
      </c>
      <c r="K2577" s="24">
        <f t="shared" si="944"/>
        <v>0</v>
      </c>
      <c r="L2577" s="24">
        <f t="shared" ref="L2577:L2624" si="946">E2577-H2577</f>
        <v>0</v>
      </c>
      <c r="M2577" s="515"/>
    </row>
    <row r="2578" spans="1:13" x14ac:dyDescent="0.3">
      <c r="A2578" s="590"/>
      <c r="B2578" s="399" t="s">
        <v>41</v>
      </c>
      <c r="C2578" s="38"/>
      <c r="D2578" s="24">
        <v>3357.1</v>
      </c>
      <c r="E2578" s="24">
        <v>3357.1</v>
      </c>
      <c r="F2578" s="24">
        <v>3357.1</v>
      </c>
      <c r="G2578" s="99">
        <f t="shared" si="932"/>
        <v>1</v>
      </c>
      <c r="H2578" s="24">
        <v>3357.1</v>
      </c>
      <c r="I2578" s="99">
        <f t="shared" si="933"/>
        <v>1</v>
      </c>
      <c r="J2578" s="99">
        <f t="shared" si="934"/>
        <v>1</v>
      </c>
      <c r="K2578" s="24">
        <f t="shared" si="944"/>
        <v>3357.1</v>
      </c>
      <c r="L2578" s="24">
        <f t="shared" si="946"/>
        <v>0</v>
      </c>
      <c r="M2578" s="515"/>
    </row>
    <row r="2579" spans="1:13" x14ac:dyDescent="0.3">
      <c r="A2579" s="590"/>
      <c r="B2579" s="399" t="s">
        <v>23</v>
      </c>
      <c r="C2579" s="38"/>
      <c r="D2579" s="24"/>
      <c r="E2579" s="24"/>
      <c r="F2579" s="24"/>
      <c r="G2579" s="78" t="e">
        <f t="shared" si="932"/>
        <v>#DIV/0!</v>
      </c>
      <c r="H2579" s="38"/>
      <c r="I2579" s="78" t="e">
        <f t="shared" si="933"/>
        <v>#DIV/0!</v>
      </c>
      <c r="J2579" s="78" t="e">
        <f t="shared" si="934"/>
        <v>#DIV/0!</v>
      </c>
      <c r="K2579" s="24">
        <f t="shared" si="944"/>
        <v>0</v>
      </c>
      <c r="L2579" s="24">
        <f t="shared" si="946"/>
        <v>0</v>
      </c>
      <c r="M2579" s="515"/>
    </row>
    <row r="2580" spans="1:13" ht="37.5" x14ac:dyDescent="0.3">
      <c r="A2580" s="590" t="s">
        <v>123</v>
      </c>
      <c r="B2580" s="34" t="s">
        <v>837</v>
      </c>
      <c r="C2580" s="110" t="s">
        <v>731</v>
      </c>
      <c r="D2580" s="50">
        <f>SUM(D2581:D2584)</f>
        <v>8773.9</v>
      </c>
      <c r="E2580" s="50">
        <f t="shared" ref="E2580:F2580" si="947">SUM(E2581:E2584)</f>
        <v>8773.9</v>
      </c>
      <c r="F2580" s="50">
        <f t="shared" si="947"/>
        <v>8166.94</v>
      </c>
      <c r="G2580" s="104">
        <f t="shared" si="932"/>
        <v>0.93100000000000005</v>
      </c>
      <c r="H2580" s="50">
        <f>SUM(H2581:H2584)</f>
        <v>8166.94</v>
      </c>
      <c r="I2580" s="104">
        <f t="shared" si="933"/>
        <v>0.93100000000000005</v>
      </c>
      <c r="J2580" s="104">
        <f t="shared" si="934"/>
        <v>1</v>
      </c>
      <c r="K2580" s="50">
        <f>SUM(K2581:K2584)</f>
        <v>8166.94</v>
      </c>
      <c r="L2580" s="24">
        <f t="shared" si="946"/>
        <v>606.96</v>
      </c>
      <c r="M2580" s="515" t="s">
        <v>1236</v>
      </c>
    </row>
    <row r="2581" spans="1:13" ht="18.75" customHeight="1" x14ac:dyDescent="0.3">
      <c r="A2581" s="590"/>
      <c r="B2581" s="399" t="s">
        <v>22</v>
      </c>
      <c r="C2581" s="38"/>
      <c r="D2581" s="24"/>
      <c r="E2581" s="24"/>
      <c r="F2581" s="24"/>
      <c r="G2581" s="78" t="e">
        <f t="shared" si="932"/>
        <v>#DIV/0!</v>
      </c>
      <c r="H2581" s="38"/>
      <c r="I2581" s="78" t="e">
        <f t="shared" si="933"/>
        <v>#DIV/0!</v>
      </c>
      <c r="J2581" s="78" t="e">
        <f t="shared" si="934"/>
        <v>#DIV/0!</v>
      </c>
      <c r="K2581" s="24">
        <f t="shared" si="944"/>
        <v>0</v>
      </c>
      <c r="L2581" s="24">
        <f t="shared" si="946"/>
        <v>0</v>
      </c>
      <c r="M2581" s="515"/>
    </row>
    <row r="2582" spans="1:13" ht="18.75" customHeight="1" x14ac:dyDescent="0.3">
      <c r="A2582" s="590"/>
      <c r="B2582" s="399" t="s">
        <v>188</v>
      </c>
      <c r="C2582" s="38"/>
      <c r="D2582" s="24">
        <v>0</v>
      </c>
      <c r="E2582" s="24">
        <v>0</v>
      </c>
      <c r="F2582" s="24">
        <v>0</v>
      </c>
      <c r="G2582" s="78" t="e">
        <f t="shared" si="932"/>
        <v>#DIV/0!</v>
      </c>
      <c r="H2582" s="38">
        <v>0</v>
      </c>
      <c r="I2582" s="78" t="e">
        <f t="shared" si="933"/>
        <v>#DIV/0!</v>
      </c>
      <c r="J2582" s="78" t="e">
        <f t="shared" si="934"/>
        <v>#DIV/0!</v>
      </c>
      <c r="K2582" s="24">
        <f t="shared" si="944"/>
        <v>0</v>
      </c>
      <c r="L2582" s="24">
        <f t="shared" si="946"/>
        <v>0</v>
      </c>
      <c r="M2582" s="515"/>
    </row>
    <row r="2583" spans="1:13" x14ac:dyDescent="0.3">
      <c r="A2583" s="590"/>
      <c r="B2583" s="399" t="s">
        <v>41</v>
      </c>
      <c r="C2583" s="38"/>
      <c r="D2583" s="24">
        <v>8773.9</v>
      </c>
      <c r="E2583" s="24">
        <v>8773.9</v>
      </c>
      <c r="F2583" s="24">
        <v>8166.94</v>
      </c>
      <c r="G2583" s="99">
        <f t="shared" si="932"/>
        <v>0.93100000000000005</v>
      </c>
      <c r="H2583" s="24">
        <v>8166.94</v>
      </c>
      <c r="I2583" s="99">
        <f t="shared" si="933"/>
        <v>0.93100000000000005</v>
      </c>
      <c r="J2583" s="99">
        <f t="shared" si="934"/>
        <v>1</v>
      </c>
      <c r="K2583" s="24">
        <v>8166.94</v>
      </c>
      <c r="L2583" s="24">
        <f t="shared" si="946"/>
        <v>606.96</v>
      </c>
      <c r="M2583" s="515"/>
    </row>
    <row r="2584" spans="1:13" x14ac:dyDescent="0.3">
      <c r="A2584" s="590"/>
      <c r="B2584" s="399" t="s">
        <v>23</v>
      </c>
      <c r="C2584" s="38"/>
      <c r="D2584" s="24"/>
      <c r="E2584" s="24"/>
      <c r="F2584" s="24"/>
      <c r="G2584" s="78" t="e">
        <f t="shared" si="932"/>
        <v>#DIV/0!</v>
      </c>
      <c r="H2584" s="38"/>
      <c r="I2584" s="78" t="e">
        <f t="shared" si="933"/>
        <v>#DIV/0!</v>
      </c>
      <c r="J2584" s="78" t="e">
        <f t="shared" si="934"/>
        <v>#DIV/0!</v>
      </c>
      <c r="K2584" s="24">
        <f t="shared" si="944"/>
        <v>0</v>
      </c>
      <c r="L2584" s="24">
        <f t="shared" si="946"/>
        <v>0</v>
      </c>
      <c r="M2584" s="515"/>
    </row>
    <row r="2585" spans="1:13" ht="37.5" x14ac:dyDescent="0.3">
      <c r="A2585" s="590" t="s">
        <v>1008</v>
      </c>
      <c r="B2585" s="34" t="s">
        <v>838</v>
      </c>
      <c r="C2585" s="110" t="s">
        <v>731</v>
      </c>
      <c r="D2585" s="50">
        <f>SUM(D2586:D2589)</f>
        <v>6262.77</v>
      </c>
      <c r="E2585" s="50">
        <f t="shared" ref="E2585:F2585" si="948">SUM(E2586:E2589)</f>
        <v>6262.77</v>
      </c>
      <c r="F2585" s="50">
        <f t="shared" si="948"/>
        <v>5712</v>
      </c>
      <c r="G2585" s="104">
        <f t="shared" si="932"/>
        <v>0.91200000000000003</v>
      </c>
      <c r="H2585" s="50">
        <f>SUM(H2586:H2589)</f>
        <v>5712</v>
      </c>
      <c r="I2585" s="104">
        <f t="shared" si="933"/>
        <v>0.91200000000000003</v>
      </c>
      <c r="J2585" s="104">
        <f t="shared" si="934"/>
        <v>1</v>
      </c>
      <c r="K2585" s="50">
        <f>SUM(K2586:K2589)</f>
        <v>5712</v>
      </c>
      <c r="L2585" s="24">
        <f t="shared" si="946"/>
        <v>550.77</v>
      </c>
      <c r="M2585" s="515" t="s">
        <v>1235</v>
      </c>
    </row>
    <row r="2586" spans="1:13" ht="18.75" customHeight="1" x14ac:dyDescent="0.3">
      <c r="A2586" s="590"/>
      <c r="B2586" s="399" t="s">
        <v>22</v>
      </c>
      <c r="C2586" s="38"/>
      <c r="D2586" s="24"/>
      <c r="E2586" s="24"/>
      <c r="F2586" s="24"/>
      <c r="G2586" s="78" t="e">
        <f t="shared" si="932"/>
        <v>#DIV/0!</v>
      </c>
      <c r="H2586" s="38"/>
      <c r="I2586" s="78" t="e">
        <f t="shared" si="933"/>
        <v>#DIV/0!</v>
      </c>
      <c r="J2586" s="78" t="e">
        <f t="shared" si="934"/>
        <v>#DIV/0!</v>
      </c>
      <c r="K2586" s="24">
        <f t="shared" si="944"/>
        <v>0</v>
      </c>
      <c r="L2586" s="24">
        <f t="shared" si="946"/>
        <v>0</v>
      </c>
      <c r="M2586" s="515"/>
    </row>
    <row r="2587" spans="1:13" ht="18.75" customHeight="1" x14ac:dyDescent="0.3">
      <c r="A2587" s="590"/>
      <c r="B2587" s="399" t="s">
        <v>188</v>
      </c>
      <c r="C2587" s="38"/>
      <c r="D2587" s="24">
        <v>0</v>
      </c>
      <c r="E2587" s="24">
        <v>0</v>
      </c>
      <c r="F2587" s="24">
        <v>0</v>
      </c>
      <c r="G2587" s="78" t="e">
        <f t="shared" si="932"/>
        <v>#DIV/0!</v>
      </c>
      <c r="H2587" s="38">
        <v>0</v>
      </c>
      <c r="I2587" s="78" t="e">
        <f t="shared" si="933"/>
        <v>#DIV/0!</v>
      </c>
      <c r="J2587" s="78" t="e">
        <f t="shared" si="934"/>
        <v>#DIV/0!</v>
      </c>
      <c r="K2587" s="24">
        <f t="shared" si="944"/>
        <v>0</v>
      </c>
      <c r="L2587" s="24">
        <f t="shared" si="946"/>
        <v>0</v>
      </c>
      <c r="M2587" s="515"/>
    </row>
    <row r="2588" spans="1:13" x14ac:dyDescent="0.3">
      <c r="A2588" s="590"/>
      <c r="B2588" s="399" t="s">
        <v>41</v>
      </c>
      <c r="C2588" s="38"/>
      <c r="D2588" s="24">
        <v>6262.77</v>
      </c>
      <c r="E2588" s="24">
        <v>6262.77</v>
      </c>
      <c r="F2588" s="24">
        <v>5712</v>
      </c>
      <c r="G2588" s="99">
        <f t="shared" si="932"/>
        <v>0.91200000000000003</v>
      </c>
      <c r="H2588" s="24">
        <v>5712</v>
      </c>
      <c r="I2588" s="99">
        <f t="shared" si="933"/>
        <v>0.91200000000000003</v>
      </c>
      <c r="J2588" s="99">
        <f t="shared" si="934"/>
        <v>1</v>
      </c>
      <c r="K2588" s="24">
        <v>5712</v>
      </c>
      <c r="L2588" s="24">
        <f t="shared" si="946"/>
        <v>550.77</v>
      </c>
      <c r="M2588" s="515"/>
    </row>
    <row r="2589" spans="1:13" x14ac:dyDescent="0.3">
      <c r="A2589" s="590"/>
      <c r="B2589" s="399" t="s">
        <v>23</v>
      </c>
      <c r="C2589" s="38"/>
      <c r="D2589" s="24"/>
      <c r="E2589" s="24"/>
      <c r="F2589" s="24"/>
      <c r="G2589" s="78" t="e">
        <f t="shared" si="932"/>
        <v>#DIV/0!</v>
      </c>
      <c r="H2589" s="38"/>
      <c r="I2589" s="78" t="e">
        <f t="shared" si="933"/>
        <v>#DIV/0!</v>
      </c>
      <c r="J2589" s="78" t="e">
        <f t="shared" si="934"/>
        <v>#DIV/0!</v>
      </c>
      <c r="K2589" s="24">
        <f t="shared" si="944"/>
        <v>0</v>
      </c>
      <c r="L2589" s="24">
        <f t="shared" si="946"/>
        <v>0</v>
      </c>
      <c r="M2589" s="515"/>
    </row>
    <row r="2590" spans="1:13" ht="37.5" x14ac:dyDescent="0.3">
      <c r="A2590" s="590" t="s">
        <v>1009</v>
      </c>
      <c r="B2590" s="34" t="s">
        <v>839</v>
      </c>
      <c r="C2590" s="110" t="s">
        <v>731</v>
      </c>
      <c r="D2590" s="50">
        <f>SUM(D2591:D2594)</f>
        <v>654.94000000000005</v>
      </c>
      <c r="E2590" s="50">
        <f t="shared" ref="E2590:F2590" si="949">SUM(E2591:E2594)</f>
        <v>654.94000000000005</v>
      </c>
      <c r="F2590" s="50">
        <f t="shared" si="949"/>
        <v>654.94000000000005</v>
      </c>
      <c r="G2590" s="104">
        <f t="shared" si="932"/>
        <v>1</v>
      </c>
      <c r="H2590" s="50">
        <f>SUM(H2591:H2594)</f>
        <v>654.94000000000005</v>
      </c>
      <c r="I2590" s="99">
        <f t="shared" si="933"/>
        <v>1</v>
      </c>
      <c r="J2590" s="104">
        <f t="shared" si="934"/>
        <v>1</v>
      </c>
      <c r="K2590" s="50">
        <f t="shared" si="944"/>
        <v>654.94000000000005</v>
      </c>
      <c r="L2590" s="24">
        <f t="shared" si="946"/>
        <v>0</v>
      </c>
      <c r="M2590" s="515" t="s">
        <v>1105</v>
      </c>
    </row>
    <row r="2591" spans="1:13" ht="18.75" customHeight="1" x14ac:dyDescent="0.3">
      <c r="A2591" s="590"/>
      <c r="B2591" s="399" t="s">
        <v>22</v>
      </c>
      <c r="C2591" s="38"/>
      <c r="D2591" s="24"/>
      <c r="E2591" s="24"/>
      <c r="F2591" s="24"/>
      <c r="G2591" s="78" t="e">
        <f t="shared" si="932"/>
        <v>#DIV/0!</v>
      </c>
      <c r="H2591" s="38"/>
      <c r="I2591" s="78" t="e">
        <f t="shared" si="933"/>
        <v>#DIV/0!</v>
      </c>
      <c r="J2591" s="78" t="e">
        <f t="shared" si="934"/>
        <v>#DIV/0!</v>
      </c>
      <c r="K2591" s="24">
        <f t="shared" si="944"/>
        <v>0</v>
      </c>
      <c r="L2591" s="24">
        <f t="shared" si="946"/>
        <v>0</v>
      </c>
      <c r="M2591" s="515"/>
    </row>
    <row r="2592" spans="1:13" ht="18.75" customHeight="1" x14ac:dyDescent="0.3">
      <c r="A2592" s="590"/>
      <c r="B2592" s="399" t="s">
        <v>188</v>
      </c>
      <c r="C2592" s="38"/>
      <c r="D2592" s="24">
        <v>0</v>
      </c>
      <c r="E2592" s="24">
        <v>0</v>
      </c>
      <c r="F2592" s="24">
        <v>0</v>
      </c>
      <c r="G2592" s="78" t="e">
        <f t="shared" si="932"/>
        <v>#DIV/0!</v>
      </c>
      <c r="H2592" s="38">
        <v>0</v>
      </c>
      <c r="I2592" s="78" t="e">
        <f t="shared" si="933"/>
        <v>#DIV/0!</v>
      </c>
      <c r="J2592" s="78" t="e">
        <f t="shared" si="934"/>
        <v>#DIV/0!</v>
      </c>
      <c r="K2592" s="24">
        <f t="shared" si="944"/>
        <v>0</v>
      </c>
      <c r="L2592" s="24">
        <f t="shared" si="946"/>
        <v>0</v>
      </c>
      <c r="M2592" s="515"/>
    </row>
    <row r="2593" spans="1:13" x14ac:dyDescent="0.3">
      <c r="A2593" s="590"/>
      <c r="B2593" s="399" t="s">
        <v>41</v>
      </c>
      <c r="C2593" s="38"/>
      <c r="D2593" s="24">
        <v>654.94000000000005</v>
      </c>
      <c r="E2593" s="24">
        <v>654.94000000000005</v>
      </c>
      <c r="F2593" s="24">
        <v>654.94000000000005</v>
      </c>
      <c r="G2593" s="99">
        <f t="shared" si="932"/>
        <v>1</v>
      </c>
      <c r="H2593" s="24">
        <v>654.94000000000005</v>
      </c>
      <c r="I2593" s="99">
        <f t="shared" si="933"/>
        <v>1</v>
      </c>
      <c r="J2593" s="99">
        <f t="shared" si="934"/>
        <v>1</v>
      </c>
      <c r="K2593" s="24">
        <f t="shared" si="944"/>
        <v>654.94000000000005</v>
      </c>
      <c r="L2593" s="24">
        <f t="shared" si="946"/>
        <v>0</v>
      </c>
      <c r="M2593" s="515"/>
    </row>
    <row r="2594" spans="1:13" x14ac:dyDescent="0.3">
      <c r="A2594" s="590"/>
      <c r="B2594" s="399" t="s">
        <v>23</v>
      </c>
      <c r="C2594" s="38"/>
      <c r="D2594" s="24"/>
      <c r="E2594" s="24"/>
      <c r="F2594" s="24"/>
      <c r="G2594" s="78" t="e">
        <f t="shared" si="932"/>
        <v>#DIV/0!</v>
      </c>
      <c r="H2594" s="38"/>
      <c r="I2594" s="78" t="e">
        <f t="shared" si="933"/>
        <v>#DIV/0!</v>
      </c>
      <c r="J2594" s="78" t="e">
        <f t="shared" si="934"/>
        <v>#DIV/0!</v>
      </c>
      <c r="K2594" s="24">
        <f t="shared" si="944"/>
        <v>0</v>
      </c>
      <c r="L2594" s="24">
        <f t="shared" si="946"/>
        <v>0</v>
      </c>
      <c r="M2594" s="515"/>
    </row>
    <row r="2595" spans="1:13" ht="69.75" customHeight="1" x14ac:dyDescent="0.3">
      <c r="A2595" s="590" t="s">
        <v>117</v>
      </c>
      <c r="B2595" s="34" t="s">
        <v>655</v>
      </c>
      <c r="C2595" s="110" t="s">
        <v>212</v>
      </c>
      <c r="D2595" s="50">
        <f>SUM(D2596:D2599)</f>
        <v>24468.28</v>
      </c>
      <c r="E2595" s="50">
        <f t="shared" ref="E2595:F2595" si="950">SUM(E2596:E2599)</f>
        <v>24468.28</v>
      </c>
      <c r="F2595" s="50">
        <f t="shared" si="950"/>
        <v>24467.59</v>
      </c>
      <c r="G2595" s="99">
        <f t="shared" si="932"/>
        <v>1</v>
      </c>
      <c r="H2595" s="24">
        <f>SUM(H2596:H2599)</f>
        <v>24467.59</v>
      </c>
      <c r="I2595" s="99">
        <f t="shared" si="933"/>
        <v>1</v>
      </c>
      <c r="J2595" s="99">
        <f t="shared" si="934"/>
        <v>1</v>
      </c>
      <c r="K2595" s="24">
        <f>SUM(K2596:K2599)</f>
        <v>24467.59</v>
      </c>
      <c r="L2595" s="24">
        <f t="shared" si="946"/>
        <v>0.69</v>
      </c>
      <c r="M2595" s="488"/>
    </row>
    <row r="2596" spans="1:13" x14ac:dyDescent="0.3">
      <c r="A2596" s="590"/>
      <c r="B2596" s="399" t="s">
        <v>22</v>
      </c>
      <c r="C2596" s="110"/>
      <c r="D2596" s="24">
        <f>D2601</f>
        <v>0</v>
      </c>
      <c r="E2596" s="24">
        <f t="shared" ref="E2596:H2599" si="951">E2601</f>
        <v>0</v>
      </c>
      <c r="F2596" s="24">
        <f t="shared" si="951"/>
        <v>0</v>
      </c>
      <c r="G2596" s="78" t="e">
        <f t="shared" si="932"/>
        <v>#DIV/0!</v>
      </c>
      <c r="H2596" s="24">
        <f t="shared" si="951"/>
        <v>0</v>
      </c>
      <c r="I2596" s="78" t="e">
        <f t="shared" si="933"/>
        <v>#DIV/0!</v>
      </c>
      <c r="J2596" s="78" t="e">
        <f t="shared" si="934"/>
        <v>#DIV/0!</v>
      </c>
      <c r="K2596" s="24">
        <f>K2601</f>
        <v>0</v>
      </c>
      <c r="L2596" s="24">
        <f t="shared" si="946"/>
        <v>0</v>
      </c>
      <c r="M2596" s="488"/>
    </row>
    <row r="2597" spans="1:13" x14ac:dyDescent="0.3">
      <c r="A2597" s="590"/>
      <c r="B2597" s="399" t="s">
        <v>188</v>
      </c>
      <c r="C2597" s="110"/>
      <c r="D2597" s="24">
        <f t="shared" ref="D2597:D2598" si="952">D2602</f>
        <v>9260</v>
      </c>
      <c r="E2597" s="24">
        <f t="shared" si="951"/>
        <v>9260</v>
      </c>
      <c r="F2597" s="24">
        <f t="shared" si="951"/>
        <v>9259.31</v>
      </c>
      <c r="G2597" s="99">
        <f t="shared" si="932"/>
        <v>1</v>
      </c>
      <c r="H2597" s="24">
        <f t="shared" si="951"/>
        <v>9259.31</v>
      </c>
      <c r="I2597" s="99">
        <f t="shared" si="933"/>
        <v>1</v>
      </c>
      <c r="J2597" s="99">
        <f t="shared" si="934"/>
        <v>1</v>
      </c>
      <c r="K2597" s="24">
        <f>K2602</f>
        <v>9259.31</v>
      </c>
      <c r="L2597" s="24">
        <f t="shared" si="946"/>
        <v>0.69</v>
      </c>
      <c r="M2597" s="488"/>
    </row>
    <row r="2598" spans="1:13" x14ac:dyDescent="0.3">
      <c r="A2598" s="590"/>
      <c r="B2598" s="399" t="s">
        <v>41</v>
      </c>
      <c r="C2598" s="110"/>
      <c r="D2598" s="24">
        <f t="shared" si="952"/>
        <v>15208.28</v>
      </c>
      <c r="E2598" s="24">
        <f t="shared" si="951"/>
        <v>15208.28</v>
      </c>
      <c r="F2598" s="24">
        <f t="shared" si="951"/>
        <v>15208.28</v>
      </c>
      <c r="G2598" s="99">
        <f t="shared" si="932"/>
        <v>1</v>
      </c>
      <c r="H2598" s="24">
        <f t="shared" si="951"/>
        <v>15208.28</v>
      </c>
      <c r="I2598" s="99">
        <f t="shared" si="933"/>
        <v>1</v>
      </c>
      <c r="J2598" s="99">
        <f t="shared" si="934"/>
        <v>1</v>
      </c>
      <c r="K2598" s="24">
        <f t="shared" ref="K2598:K2599" si="953">K2603</f>
        <v>15208.28</v>
      </c>
      <c r="L2598" s="24">
        <f t="shared" si="946"/>
        <v>0</v>
      </c>
      <c r="M2598" s="488"/>
    </row>
    <row r="2599" spans="1:13" x14ac:dyDescent="0.3">
      <c r="A2599" s="590"/>
      <c r="B2599" s="399" t="s">
        <v>23</v>
      </c>
      <c r="C2599" s="110"/>
      <c r="D2599" s="24">
        <f>D2604</f>
        <v>0</v>
      </c>
      <c r="E2599" s="24">
        <f>E2604</f>
        <v>0</v>
      </c>
      <c r="F2599" s="24">
        <f t="shared" si="951"/>
        <v>0</v>
      </c>
      <c r="G2599" s="78" t="e">
        <f t="shared" si="932"/>
        <v>#DIV/0!</v>
      </c>
      <c r="H2599" s="24">
        <f t="shared" si="951"/>
        <v>0</v>
      </c>
      <c r="I2599" s="78" t="e">
        <f t="shared" si="933"/>
        <v>#DIV/0!</v>
      </c>
      <c r="J2599" s="78" t="e">
        <f t="shared" si="934"/>
        <v>#DIV/0!</v>
      </c>
      <c r="K2599" s="24">
        <f t="shared" si="953"/>
        <v>0</v>
      </c>
      <c r="L2599" s="24">
        <f t="shared" si="946"/>
        <v>0</v>
      </c>
      <c r="M2599" s="488"/>
    </row>
    <row r="2600" spans="1:13" ht="37.5" x14ac:dyDescent="0.3">
      <c r="A2600" s="590" t="s">
        <v>118</v>
      </c>
      <c r="B2600" s="34" t="s">
        <v>191</v>
      </c>
      <c r="C2600" s="110" t="s">
        <v>731</v>
      </c>
      <c r="D2600" s="50">
        <f>SUM(D2601:D2604)</f>
        <v>24468.28</v>
      </c>
      <c r="E2600" s="50">
        <f t="shared" ref="E2600:F2600" si="954">SUM(E2601:E2604)</f>
        <v>24468.28</v>
      </c>
      <c r="F2600" s="24">
        <f t="shared" si="954"/>
        <v>24467.59</v>
      </c>
      <c r="G2600" s="99">
        <f t="shared" si="932"/>
        <v>1</v>
      </c>
      <c r="H2600" s="24">
        <f>SUM(H2601:H2604)</f>
        <v>24467.59</v>
      </c>
      <c r="I2600" s="99">
        <f t="shared" si="933"/>
        <v>1</v>
      </c>
      <c r="J2600" s="99">
        <f t="shared" si="934"/>
        <v>1</v>
      </c>
      <c r="K2600" s="24">
        <f>SUM(K2601:K2604)</f>
        <v>24467.59</v>
      </c>
      <c r="L2600" s="24">
        <f t="shared" si="946"/>
        <v>0.69</v>
      </c>
      <c r="M2600" s="515" t="s">
        <v>1234</v>
      </c>
    </row>
    <row r="2601" spans="1:13" x14ac:dyDescent="0.3">
      <c r="A2601" s="590"/>
      <c r="B2601" s="399" t="s">
        <v>22</v>
      </c>
      <c r="C2601" s="38"/>
      <c r="D2601" s="24"/>
      <c r="E2601" s="24"/>
      <c r="F2601" s="24"/>
      <c r="G2601" s="78" t="e">
        <f t="shared" si="932"/>
        <v>#DIV/0!</v>
      </c>
      <c r="H2601" s="24"/>
      <c r="I2601" s="78" t="e">
        <f t="shared" si="933"/>
        <v>#DIV/0!</v>
      </c>
      <c r="J2601" s="78" t="e">
        <f t="shared" si="934"/>
        <v>#DIV/0!</v>
      </c>
      <c r="K2601" s="24">
        <f t="shared" si="944"/>
        <v>0</v>
      </c>
      <c r="L2601" s="24">
        <f t="shared" si="946"/>
        <v>0</v>
      </c>
      <c r="M2601" s="515"/>
    </row>
    <row r="2602" spans="1:13" x14ac:dyDescent="0.3">
      <c r="A2602" s="590"/>
      <c r="B2602" s="399" t="s">
        <v>188</v>
      </c>
      <c r="C2602" s="38"/>
      <c r="D2602" s="24">
        <v>9260</v>
      </c>
      <c r="E2602" s="24">
        <v>9260</v>
      </c>
      <c r="F2602" s="24">
        <v>9259.31</v>
      </c>
      <c r="G2602" s="99">
        <f t="shared" si="932"/>
        <v>1</v>
      </c>
      <c r="H2602" s="24">
        <v>9259.31</v>
      </c>
      <c r="I2602" s="99">
        <f t="shared" si="933"/>
        <v>1</v>
      </c>
      <c r="J2602" s="99">
        <f t="shared" si="934"/>
        <v>1</v>
      </c>
      <c r="K2602" s="344">
        <v>9259.31</v>
      </c>
      <c r="L2602" s="24">
        <f t="shared" si="946"/>
        <v>0.69</v>
      </c>
      <c r="M2602" s="515"/>
    </row>
    <row r="2603" spans="1:13" x14ac:dyDescent="0.3">
      <c r="A2603" s="590"/>
      <c r="B2603" s="399" t="s">
        <v>41</v>
      </c>
      <c r="C2603" s="38"/>
      <c r="D2603" s="24">
        <v>15208.28</v>
      </c>
      <c r="E2603" s="24">
        <v>15208.28</v>
      </c>
      <c r="F2603" s="24">
        <v>15208.28</v>
      </c>
      <c r="G2603" s="99">
        <f t="shared" si="932"/>
        <v>1</v>
      </c>
      <c r="H2603" s="24">
        <v>15208.28</v>
      </c>
      <c r="I2603" s="99">
        <f t="shared" si="933"/>
        <v>1</v>
      </c>
      <c r="J2603" s="99">
        <f t="shared" si="934"/>
        <v>1</v>
      </c>
      <c r="K2603" s="344">
        <v>15208.28</v>
      </c>
      <c r="L2603" s="24">
        <f t="shared" si="946"/>
        <v>0</v>
      </c>
      <c r="M2603" s="515"/>
    </row>
    <row r="2604" spans="1:13" x14ac:dyDescent="0.3">
      <c r="A2604" s="590"/>
      <c r="B2604" s="399" t="s">
        <v>23</v>
      </c>
      <c r="C2604" s="38"/>
      <c r="D2604" s="24"/>
      <c r="E2604" s="24"/>
      <c r="F2604" s="24"/>
      <c r="G2604" s="78" t="e">
        <f t="shared" si="932"/>
        <v>#DIV/0!</v>
      </c>
      <c r="H2604" s="24"/>
      <c r="I2604" s="78" t="e">
        <f t="shared" si="933"/>
        <v>#DIV/0!</v>
      </c>
      <c r="J2604" s="78" t="e">
        <f t="shared" si="934"/>
        <v>#DIV/0!</v>
      </c>
      <c r="K2604" s="24">
        <f t="shared" si="944"/>
        <v>0</v>
      </c>
      <c r="L2604" s="24">
        <f t="shared" si="946"/>
        <v>0</v>
      </c>
      <c r="M2604" s="515"/>
    </row>
    <row r="2605" spans="1:13" ht="37.5" x14ac:dyDescent="0.3">
      <c r="A2605" s="590" t="s">
        <v>119</v>
      </c>
      <c r="B2605" s="34" t="s">
        <v>656</v>
      </c>
      <c r="C2605" s="110" t="s">
        <v>212</v>
      </c>
      <c r="D2605" s="50">
        <f>SUM(D2606:D2609)</f>
        <v>83383.09</v>
      </c>
      <c r="E2605" s="50">
        <f>SUM(E2606:E2609)</f>
        <v>83383.09</v>
      </c>
      <c r="F2605" s="24">
        <f>SUM(F2606:F2609)</f>
        <v>81870.070000000007</v>
      </c>
      <c r="G2605" s="129">
        <f t="shared" si="932"/>
        <v>0.98199999999999998</v>
      </c>
      <c r="H2605" s="24">
        <f>SUM(H2606:H2609)</f>
        <v>81870.070000000007</v>
      </c>
      <c r="I2605" s="99">
        <f t="shared" si="933"/>
        <v>0.98199999999999998</v>
      </c>
      <c r="J2605" s="99">
        <f t="shared" si="934"/>
        <v>1</v>
      </c>
      <c r="K2605" s="24">
        <f>SUM(K2606:K2609)</f>
        <v>81870.070000000007</v>
      </c>
      <c r="L2605" s="24">
        <f t="shared" si="946"/>
        <v>1513.02</v>
      </c>
      <c r="M2605" s="488"/>
    </row>
    <row r="2606" spans="1:13" x14ac:dyDescent="0.3">
      <c r="A2606" s="590"/>
      <c r="B2606" s="399" t="s">
        <v>22</v>
      </c>
      <c r="C2606" s="38"/>
      <c r="D2606" s="24">
        <f>D2611+D2616+D2621</f>
        <v>0</v>
      </c>
      <c r="E2606" s="24">
        <f t="shared" ref="E2606:H2609" si="955">E2611+E2616+E2621</f>
        <v>0</v>
      </c>
      <c r="F2606" s="24">
        <f t="shared" si="955"/>
        <v>0</v>
      </c>
      <c r="G2606" s="78" t="e">
        <f t="shared" si="932"/>
        <v>#DIV/0!</v>
      </c>
      <c r="H2606" s="24">
        <f t="shared" si="955"/>
        <v>0</v>
      </c>
      <c r="I2606" s="78" t="e">
        <f t="shared" si="933"/>
        <v>#DIV/0!</v>
      </c>
      <c r="J2606" s="78" t="e">
        <f t="shared" si="934"/>
        <v>#DIV/0!</v>
      </c>
      <c r="K2606" s="24">
        <f>K2611+K2616+K2621</f>
        <v>0</v>
      </c>
      <c r="L2606" s="24">
        <f t="shared" si="946"/>
        <v>0</v>
      </c>
      <c r="M2606" s="488"/>
    </row>
    <row r="2607" spans="1:13" x14ac:dyDescent="0.3">
      <c r="A2607" s="590"/>
      <c r="B2607" s="399" t="s">
        <v>188</v>
      </c>
      <c r="C2607" s="38"/>
      <c r="D2607" s="24">
        <f t="shared" ref="D2607:F2609" si="956">D2612+D2617+D2622</f>
        <v>73683</v>
      </c>
      <c r="E2607" s="24">
        <f t="shared" si="956"/>
        <v>73683</v>
      </c>
      <c r="F2607" s="24">
        <f t="shared" si="956"/>
        <v>73682.759999999995</v>
      </c>
      <c r="G2607" s="129">
        <f t="shared" si="932"/>
        <v>1</v>
      </c>
      <c r="H2607" s="24">
        <f t="shared" si="955"/>
        <v>73682.759999999995</v>
      </c>
      <c r="I2607" s="99">
        <f t="shared" si="933"/>
        <v>1</v>
      </c>
      <c r="J2607" s="99">
        <f t="shared" si="934"/>
        <v>1</v>
      </c>
      <c r="K2607" s="24">
        <f t="shared" ref="K2607:K2609" si="957">K2612+K2617+K2622</f>
        <v>73682.759999999995</v>
      </c>
      <c r="L2607" s="24">
        <f t="shared" si="946"/>
        <v>0.24</v>
      </c>
      <c r="M2607" s="488"/>
    </row>
    <row r="2608" spans="1:13" x14ac:dyDescent="0.3">
      <c r="A2608" s="590"/>
      <c r="B2608" s="399" t="s">
        <v>41</v>
      </c>
      <c r="C2608" s="38"/>
      <c r="D2608" s="24">
        <f t="shared" si="956"/>
        <v>9700.09</v>
      </c>
      <c r="E2608" s="24">
        <f t="shared" si="956"/>
        <v>9700.09</v>
      </c>
      <c r="F2608" s="24">
        <f t="shared" si="956"/>
        <v>8187.31</v>
      </c>
      <c r="G2608" s="129">
        <f t="shared" si="932"/>
        <v>0.84399999999999997</v>
      </c>
      <c r="H2608" s="24">
        <f t="shared" si="955"/>
        <v>8187.31</v>
      </c>
      <c r="I2608" s="99">
        <f t="shared" si="933"/>
        <v>0.84399999999999997</v>
      </c>
      <c r="J2608" s="99">
        <f t="shared" si="934"/>
        <v>1</v>
      </c>
      <c r="K2608" s="24">
        <f t="shared" si="957"/>
        <v>8187.31</v>
      </c>
      <c r="L2608" s="24">
        <f t="shared" si="946"/>
        <v>1512.78</v>
      </c>
      <c r="M2608" s="488"/>
    </row>
    <row r="2609" spans="1:13" x14ac:dyDescent="0.3">
      <c r="A2609" s="590"/>
      <c r="B2609" s="399" t="s">
        <v>23</v>
      </c>
      <c r="C2609" s="38"/>
      <c r="D2609" s="24">
        <f t="shared" si="956"/>
        <v>0</v>
      </c>
      <c r="E2609" s="24">
        <f t="shared" si="956"/>
        <v>0</v>
      </c>
      <c r="F2609" s="24">
        <f t="shared" si="956"/>
        <v>0</v>
      </c>
      <c r="G2609" s="78" t="e">
        <f t="shared" si="932"/>
        <v>#DIV/0!</v>
      </c>
      <c r="H2609" s="24">
        <f t="shared" si="955"/>
        <v>0</v>
      </c>
      <c r="I2609" s="78" t="e">
        <f t="shared" si="933"/>
        <v>#DIV/0!</v>
      </c>
      <c r="J2609" s="78" t="e">
        <f t="shared" si="934"/>
        <v>#DIV/0!</v>
      </c>
      <c r="K2609" s="24">
        <f t="shared" si="957"/>
        <v>0</v>
      </c>
      <c r="L2609" s="24">
        <f t="shared" si="946"/>
        <v>0</v>
      </c>
      <c r="M2609" s="488"/>
    </row>
    <row r="2610" spans="1:13" ht="56.25" x14ac:dyDescent="0.3">
      <c r="A2610" s="590" t="s">
        <v>120</v>
      </c>
      <c r="B2610" s="34" t="s">
        <v>864</v>
      </c>
      <c r="C2610" s="110" t="s">
        <v>731</v>
      </c>
      <c r="D2610" s="50">
        <f>SUM(D2611:D2614)</f>
        <v>62539.78</v>
      </c>
      <c r="E2610" s="50">
        <f t="shared" ref="E2610:F2610" si="958">SUM(E2611:E2614)</f>
        <v>62539.78</v>
      </c>
      <c r="F2610" s="24">
        <f t="shared" si="958"/>
        <v>61027</v>
      </c>
      <c r="G2610" s="99">
        <f t="shared" si="932"/>
        <v>0.97599999999999998</v>
      </c>
      <c r="H2610" s="24">
        <f>SUM(H2611:H2614)</f>
        <v>61027</v>
      </c>
      <c r="I2610" s="99">
        <f t="shared" si="933"/>
        <v>0.97599999999999998</v>
      </c>
      <c r="J2610" s="99">
        <f t="shared" si="934"/>
        <v>1</v>
      </c>
      <c r="K2610" s="24">
        <f>SUM(K2611:K2614)</f>
        <v>61027</v>
      </c>
      <c r="L2610" s="24">
        <f t="shared" si="946"/>
        <v>1512.78</v>
      </c>
      <c r="M2610" s="515" t="s">
        <v>1233</v>
      </c>
    </row>
    <row r="2611" spans="1:13" ht="33.75" customHeight="1" x14ac:dyDescent="0.3">
      <c r="A2611" s="590"/>
      <c r="B2611" s="399" t="s">
        <v>22</v>
      </c>
      <c r="C2611" s="38"/>
      <c r="D2611" s="24"/>
      <c r="E2611" s="24"/>
      <c r="F2611" s="24"/>
      <c r="G2611" s="78" t="e">
        <f t="shared" si="932"/>
        <v>#DIV/0!</v>
      </c>
      <c r="H2611" s="38"/>
      <c r="I2611" s="78" t="e">
        <f t="shared" si="933"/>
        <v>#DIV/0!</v>
      </c>
      <c r="J2611" s="78" t="e">
        <f t="shared" si="934"/>
        <v>#DIV/0!</v>
      </c>
      <c r="K2611" s="24">
        <f t="shared" si="944"/>
        <v>0</v>
      </c>
      <c r="L2611" s="24">
        <f t="shared" si="946"/>
        <v>0</v>
      </c>
      <c r="M2611" s="515"/>
    </row>
    <row r="2612" spans="1:13" ht="38.25" customHeight="1" x14ac:dyDescent="0.3">
      <c r="A2612" s="590"/>
      <c r="B2612" s="399" t="s">
        <v>188</v>
      </c>
      <c r="C2612" s="38"/>
      <c r="D2612" s="24">
        <v>54924</v>
      </c>
      <c r="E2612" s="24">
        <v>54924</v>
      </c>
      <c r="F2612" s="24">
        <v>54924</v>
      </c>
      <c r="G2612" s="99">
        <f t="shared" si="932"/>
        <v>1</v>
      </c>
      <c r="H2612" s="24">
        <v>54924</v>
      </c>
      <c r="I2612" s="99">
        <f t="shared" si="933"/>
        <v>1</v>
      </c>
      <c r="J2612" s="99">
        <f t="shared" si="934"/>
        <v>1</v>
      </c>
      <c r="K2612" s="24">
        <f t="shared" si="944"/>
        <v>54924</v>
      </c>
      <c r="L2612" s="24">
        <f t="shared" si="946"/>
        <v>0</v>
      </c>
      <c r="M2612" s="515"/>
    </row>
    <row r="2613" spans="1:13" ht="32.25" customHeight="1" x14ac:dyDescent="0.3">
      <c r="A2613" s="590"/>
      <c r="B2613" s="399" t="s">
        <v>41</v>
      </c>
      <c r="C2613" s="38"/>
      <c r="D2613" s="24">
        <v>7615.78</v>
      </c>
      <c r="E2613" s="24">
        <v>7615.78</v>
      </c>
      <c r="F2613" s="24">
        <v>6103</v>
      </c>
      <c r="G2613" s="99">
        <f t="shared" si="932"/>
        <v>0.80100000000000005</v>
      </c>
      <c r="H2613" s="24">
        <v>6103</v>
      </c>
      <c r="I2613" s="99">
        <f t="shared" si="933"/>
        <v>0.80100000000000005</v>
      </c>
      <c r="J2613" s="99">
        <f t="shared" si="934"/>
        <v>1</v>
      </c>
      <c r="K2613" s="24">
        <v>6103</v>
      </c>
      <c r="L2613" s="24">
        <f t="shared" si="946"/>
        <v>1512.78</v>
      </c>
      <c r="M2613" s="515"/>
    </row>
    <row r="2614" spans="1:13" ht="26.25" customHeight="1" x14ac:dyDescent="0.3">
      <c r="A2614" s="590"/>
      <c r="B2614" s="399" t="s">
        <v>23</v>
      </c>
      <c r="C2614" s="38"/>
      <c r="D2614" s="24"/>
      <c r="E2614" s="24"/>
      <c r="F2614" s="24"/>
      <c r="G2614" s="78" t="e">
        <f t="shared" si="932"/>
        <v>#DIV/0!</v>
      </c>
      <c r="H2614" s="38"/>
      <c r="I2614" s="78" t="e">
        <f t="shared" si="933"/>
        <v>#DIV/0!</v>
      </c>
      <c r="J2614" s="78" t="e">
        <f t="shared" si="934"/>
        <v>#DIV/0!</v>
      </c>
      <c r="K2614" s="24">
        <f t="shared" si="944"/>
        <v>0</v>
      </c>
      <c r="L2614" s="24">
        <f t="shared" si="946"/>
        <v>0</v>
      </c>
      <c r="M2614" s="515"/>
    </row>
    <row r="2615" spans="1:13" ht="81" customHeight="1" x14ac:dyDescent="0.3">
      <c r="A2615" s="590" t="s">
        <v>121</v>
      </c>
      <c r="B2615" s="34" t="s">
        <v>192</v>
      </c>
      <c r="C2615" s="110" t="s">
        <v>731</v>
      </c>
      <c r="D2615" s="50">
        <f>SUM(D2616:D2619)</f>
        <v>20843.310000000001</v>
      </c>
      <c r="E2615" s="50">
        <f t="shared" ref="E2615:F2615" si="959">SUM(E2616:E2619)</f>
        <v>20843.310000000001</v>
      </c>
      <c r="F2615" s="24">
        <f t="shared" si="959"/>
        <v>20843.07</v>
      </c>
      <c r="G2615" s="99">
        <f t="shared" si="932"/>
        <v>1</v>
      </c>
      <c r="H2615" s="38">
        <f>SUM(H2616:H2619)</f>
        <v>20843.07</v>
      </c>
      <c r="I2615" s="99">
        <f t="shared" si="933"/>
        <v>1</v>
      </c>
      <c r="J2615" s="99">
        <f t="shared" si="934"/>
        <v>1</v>
      </c>
      <c r="K2615" s="24">
        <f>SUM(K2616:K2619)</f>
        <v>20843.07</v>
      </c>
      <c r="L2615" s="24">
        <f t="shared" si="946"/>
        <v>0.24</v>
      </c>
      <c r="M2615" s="515" t="s">
        <v>1046</v>
      </c>
    </row>
    <row r="2616" spans="1:13" x14ac:dyDescent="0.3">
      <c r="A2616" s="590"/>
      <c r="B2616" s="399" t="s">
        <v>22</v>
      </c>
      <c r="C2616" s="38"/>
      <c r="D2616" s="24"/>
      <c r="E2616" s="24"/>
      <c r="F2616" s="24"/>
      <c r="G2616" s="78" t="e">
        <f t="shared" si="932"/>
        <v>#DIV/0!</v>
      </c>
      <c r="H2616" s="38"/>
      <c r="I2616" s="78" t="e">
        <f t="shared" si="933"/>
        <v>#DIV/0!</v>
      </c>
      <c r="J2616" s="78" t="e">
        <f t="shared" si="934"/>
        <v>#DIV/0!</v>
      </c>
      <c r="K2616" s="24">
        <f t="shared" si="944"/>
        <v>0</v>
      </c>
      <c r="L2616" s="24">
        <f t="shared" si="946"/>
        <v>0</v>
      </c>
      <c r="M2616" s="515"/>
    </row>
    <row r="2617" spans="1:13" x14ac:dyDescent="0.3">
      <c r="A2617" s="590"/>
      <c r="B2617" s="399" t="s">
        <v>188</v>
      </c>
      <c r="C2617" s="38"/>
      <c r="D2617" s="24">
        <v>18759</v>
      </c>
      <c r="E2617" s="24">
        <v>18759</v>
      </c>
      <c r="F2617" s="24">
        <v>18758.759999999998</v>
      </c>
      <c r="G2617" s="99">
        <f t="shared" si="932"/>
        <v>1</v>
      </c>
      <c r="H2617" s="24">
        <v>18758.759999999998</v>
      </c>
      <c r="I2617" s="99">
        <f t="shared" si="933"/>
        <v>1</v>
      </c>
      <c r="J2617" s="99">
        <f t="shared" si="934"/>
        <v>1</v>
      </c>
      <c r="K2617" s="24">
        <v>18758.759999999998</v>
      </c>
      <c r="L2617" s="24">
        <f t="shared" si="946"/>
        <v>0.24</v>
      </c>
      <c r="M2617" s="515"/>
    </row>
    <row r="2618" spans="1:13" x14ac:dyDescent="0.3">
      <c r="A2618" s="590"/>
      <c r="B2618" s="399" t="s">
        <v>41</v>
      </c>
      <c r="C2618" s="38"/>
      <c r="D2618" s="24">
        <v>2084.31</v>
      </c>
      <c r="E2618" s="24">
        <v>2084.31</v>
      </c>
      <c r="F2618" s="24">
        <v>2084.31</v>
      </c>
      <c r="G2618" s="99">
        <f t="shared" si="932"/>
        <v>1</v>
      </c>
      <c r="H2618" s="24">
        <v>2084.31</v>
      </c>
      <c r="I2618" s="99">
        <f t="shared" si="933"/>
        <v>1</v>
      </c>
      <c r="J2618" s="99">
        <f t="shared" si="934"/>
        <v>1</v>
      </c>
      <c r="K2618" s="24">
        <f t="shared" si="944"/>
        <v>2084.31</v>
      </c>
      <c r="L2618" s="24">
        <f t="shared" si="946"/>
        <v>0</v>
      </c>
      <c r="M2618" s="515"/>
    </row>
    <row r="2619" spans="1:13" x14ac:dyDescent="0.3">
      <c r="A2619" s="590"/>
      <c r="B2619" s="399" t="s">
        <v>23</v>
      </c>
      <c r="C2619" s="38"/>
      <c r="D2619" s="24"/>
      <c r="E2619" s="24"/>
      <c r="F2619" s="24"/>
      <c r="G2619" s="78" t="e">
        <f t="shared" si="932"/>
        <v>#DIV/0!</v>
      </c>
      <c r="H2619" s="38"/>
      <c r="I2619" s="78" t="e">
        <f t="shared" si="933"/>
        <v>#DIV/0!</v>
      </c>
      <c r="J2619" s="78" t="e">
        <f t="shared" si="934"/>
        <v>#DIV/0!</v>
      </c>
      <c r="K2619" s="24">
        <f t="shared" si="944"/>
        <v>0</v>
      </c>
      <c r="L2619" s="24">
        <f t="shared" si="946"/>
        <v>0</v>
      </c>
      <c r="M2619" s="515"/>
    </row>
    <row r="2620" spans="1:13" ht="37.5" x14ac:dyDescent="0.3">
      <c r="A2620" s="590" t="s">
        <v>124</v>
      </c>
      <c r="B2620" s="34" t="s">
        <v>751</v>
      </c>
      <c r="C2620" s="110" t="s">
        <v>731</v>
      </c>
      <c r="D2620" s="24">
        <f>SUM(D2621:D2624)</f>
        <v>0</v>
      </c>
      <c r="E2620" s="24">
        <f>SUM(E2621:E2624)</f>
        <v>0</v>
      </c>
      <c r="F2620" s="24">
        <f>SUM(F2621:F2624)</f>
        <v>0</v>
      </c>
      <c r="G2620" s="78" t="e">
        <f t="shared" si="932"/>
        <v>#DIV/0!</v>
      </c>
      <c r="H2620" s="303">
        <f>SUM(H2621:H2624)</f>
        <v>0</v>
      </c>
      <c r="I2620" s="78" t="e">
        <f t="shared" si="933"/>
        <v>#DIV/0!</v>
      </c>
      <c r="J2620" s="78" t="e">
        <f t="shared" si="934"/>
        <v>#DIV/0!</v>
      </c>
      <c r="K2620" s="33">
        <f>SUM(K2621:K2624)</f>
        <v>0</v>
      </c>
      <c r="L2620" s="24">
        <f t="shared" si="946"/>
        <v>0</v>
      </c>
      <c r="M2620" s="515" t="s">
        <v>1238</v>
      </c>
    </row>
    <row r="2621" spans="1:13" x14ac:dyDescent="0.3">
      <c r="A2621" s="590"/>
      <c r="B2621" s="399" t="s">
        <v>22</v>
      </c>
      <c r="C2621" s="38"/>
      <c r="D2621" s="24"/>
      <c r="E2621" s="24"/>
      <c r="F2621" s="24"/>
      <c r="G2621" s="78" t="e">
        <f t="shared" si="932"/>
        <v>#DIV/0!</v>
      </c>
      <c r="H2621" s="303"/>
      <c r="I2621" s="78" t="e">
        <f t="shared" si="933"/>
        <v>#DIV/0!</v>
      </c>
      <c r="J2621" s="78" t="e">
        <f t="shared" si="934"/>
        <v>#DIV/0!</v>
      </c>
      <c r="K2621" s="33">
        <f t="shared" si="944"/>
        <v>0</v>
      </c>
      <c r="L2621" s="24">
        <f t="shared" si="946"/>
        <v>0</v>
      </c>
      <c r="M2621" s="515"/>
    </row>
    <row r="2622" spans="1:13" x14ac:dyDescent="0.3">
      <c r="A2622" s="590"/>
      <c r="B2622" s="399" t="s">
        <v>188</v>
      </c>
      <c r="C2622" s="38"/>
      <c r="D2622" s="24">
        <v>0</v>
      </c>
      <c r="E2622" s="24">
        <v>0</v>
      </c>
      <c r="F2622" s="24">
        <v>0</v>
      </c>
      <c r="G2622" s="78" t="e">
        <f t="shared" si="932"/>
        <v>#DIV/0!</v>
      </c>
      <c r="H2622" s="303">
        <v>0</v>
      </c>
      <c r="I2622" s="78" t="e">
        <f t="shared" si="933"/>
        <v>#DIV/0!</v>
      </c>
      <c r="J2622" s="78" t="e">
        <f t="shared" si="934"/>
        <v>#DIV/0!</v>
      </c>
      <c r="K2622" s="33">
        <f t="shared" si="944"/>
        <v>0</v>
      </c>
      <c r="L2622" s="24">
        <f t="shared" si="946"/>
        <v>0</v>
      </c>
      <c r="M2622" s="515"/>
    </row>
    <row r="2623" spans="1:13" x14ac:dyDescent="0.3">
      <c r="A2623" s="590"/>
      <c r="B2623" s="399" t="s">
        <v>41</v>
      </c>
      <c r="C2623" s="38"/>
      <c r="D2623" s="24"/>
      <c r="E2623" s="24"/>
      <c r="F2623" s="24">
        <v>0</v>
      </c>
      <c r="G2623" s="78" t="e">
        <f t="shared" si="932"/>
        <v>#DIV/0!</v>
      </c>
      <c r="H2623" s="303">
        <v>0</v>
      </c>
      <c r="I2623" s="78" t="e">
        <f t="shared" si="933"/>
        <v>#DIV/0!</v>
      </c>
      <c r="J2623" s="78" t="e">
        <f t="shared" si="934"/>
        <v>#DIV/0!</v>
      </c>
      <c r="K2623" s="33"/>
      <c r="L2623" s="24">
        <f t="shared" si="946"/>
        <v>0</v>
      </c>
      <c r="M2623" s="515"/>
    </row>
    <row r="2624" spans="1:13" ht="19.5" thickBot="1" x14ac:dyDescent="0.35">
      <c r="A2624" s="674"/>
      <c r="B2624" s="304" t="s">
        <v>23</v>
      </c>
      <c r="C2624" s="304"/>
      <c r="D2624" s="305"/>
      <c r="E2624" s="305"/>
      <c r="F2624" s="305"/>
      <c r="G2624" s="306" t="e">
        <f t="shared" ref="G2624" si="960">F2624/E2624</f>
        <v>#DIV/0!</v>
      </c>
      <c r="H2624" s="422"/>
      <c r="I2624" s="306" t="e">
        <f t="shared" ref="I2624" si="961">H2624/E2624</f>
        <v>#DIV/0!</v>
      </c>
      <c r="J2624" s="306" t="e">
        <f t="shared" ref="J2624" si="962">H2624/F2624</f>
        <v>#DIV/0!</v>
      </c>
      <c r="K2624" s="423">
        <f t="shared" si="944"/>
        <v>0</v>
      </c>
      <c r="L2624" s="24">
        <f t="shared" si="946"/>
        <v>0</v>
      </c>
      <c r="M2624" s="589"/>
    </row>
    <row r="2625" ht="95.25" customHeight="1" x14ac:dyDescent="0.3"/>
    <row r="2626" ht="23.25" customHeight="1" x14ac:dyDescent="0.3"/>
    <row r="2627" ht="21.75" customHeight="1" x14ac:dyDescent="0.3"/>
    <row r="2628" ht="21.75" customHeight="1" x14ac:dyDescent="0.3"/>
    <row r="2629" ht="25.5" customHeight="1" x14ac:dyDescent="0.3"/>
    <row r="2630" ht="85.5" customHeight="1" x14ac:dyDescent="0.3"/>
    <row r="2631" ht="54.75" customHeight="1" x14ac:dyDescent="0.3"/>
    <row r="2632" ht="45.75" customHeight="1" x14ac:dyDescent="0.3"/>
    <row r="2633" ht="44.25" customHeight="1" x14ac:dyDescent="0.3"/>
    <row r="2634" ht="45.75" customHeight="1" x14ac:dyDescent="0.3"/>
  </sheetData>
  <autoFilter ref="A8:BZ2636"/>
  <customSheetViews>
    <customSheetView guid="{5102D12C-D1FA-4E52-A3CA-626E5CCFA0A1}" scale="50" showPageBreaks="1" zeroValues="0" fitToPage="1" printArea="1" hiddenRows="1" hiddenColumns="1" view="pageBreakPreview">
      <pane xSplit="2" ySplit="12" topLeftCell="C1011" activePane="bottomRight" state="frozen"/>
      <selection pane="bottomRight" activeCell="E981" sqref="E981"/>
      <pageMargins left="0.86614173228346458" right="0.78740157480314965" top="1.1811023622047245" bottom="0.39370078740157483" header="0" footer="0"/>
      <pageSetup paperSize="8" scale="36" fitToHeight="0" orientation="landscape" r:id="rId1"/>
      <headerFooter>
        <oddFooter>Страница &amp;P</oddFooter>
      </headerFooter>
    </customSheetView>
    <customSheetView guid="{0E64C8DB-6016-4261-834D-5A1E5F34BA3B}" scale="50" showPageBreaks="1" zeroValues="0" fitToPage="1" printArea="1" hiddenRows="1" hiddenColumns="1" view="pageBreakPreview">
      <pane xSplit="2" ySplit="12" topLeftCell="C936" activePane="bottomRight" state="frozen"/>
      <selection pane="bottomRight" activeCell="C943" sqref="C943"/>
      <pageMargins left="0.86614173228346458" right="0.78740157480314965" top="1.1811023622047245" bottom="0.39370078740157483" header="0" footer="0"/>
      <pageSetup paperSize="8" scale="56" fitToHeight="0" orientation="landscape" r:id="rId2"/>
      <headerFooter>
        <oddFooter>Страница &amp;P</oddFooter>
      </headerFooter>
    </customSheetView>
    <customSheetView guid="{87689065-5D36-49C6-A107-57E87F0E8282}" scale="50" showPageBreaks="1" fitToPage="1" printArea="1" hiddenRows="1" hiddenColumns="1" view="pageBreakPreview" topLeftCell="A392">
      <selection activeCell="B1103" sqref="B1103"/>
      <pageMargins left="0.78740157480314965" right="0.78740157480314965" top="1.1811023622047245" bottom="0.39370078740157483" header="0" footer="0"/>
      <pageSetup paperSize="8" scale="39" fitToHeight="0" orientation="landscape" r:id="rId3"/>
      <headerFooter>
        <oddFooter>Страница &amp;P</oddFooter>
      </headerFooter>
    </customSheetView>
    <customSheetView guid="{37F8CE32-8CE8-4D95-9C0E-63112E6EFFE9}" scale="60" showPageBreaks="1" hiddenRows="1" hiddenColumns="1" view="pageBreakPreview" showRuler="0" topLeftCell="A751">
      <selection activeCell="B777" sqref="B777"/>
      <rowBreaks count="22" manualBreakCount="22">
        <brk id="46" max="10" man="1"/>
        <brk id="86" max="10" man="1"/>
        <brk id="126" max="10" man="1"/>
        <brk id="191" max="10" man="1"/>
        <brk id="251" max="10" man="1"/>
        <brk id="323" max="10" man="1"/>
        <brk id="366" max="10" man="1"/>
        <brk id="420" max="10" man="1"/>
        <brk id="509" max="16383" man="1"/>
        <brk id="551" max="16383" man="1"/>
        <brk id="625" max="16383" man="1"/>
        <brk id="666" max="10" man="1"/>
        <brk id="708" max="10" man="1"/>
        <brk id="751" max="10" man="1"/>
        <brk id="793" max="16383" man="1"/>
        <brk id="836" max="10" man="1"/>
        <brk id="881" max="10" man="1"/>
        <brk id="922" max="16383" man="1"/>
        <brk id="964" max="16383" man="1"/>
        <brk id="1006" max="10" man="1"/>
        <brk id="1049" max="10" man="1"/>
        <brk id="1091" max="10" man="1"/>
      </rowBreaks>
      <pageMargins left="0.78740157480314965" right="0.78740157480314965" top="1.1811023622047245" bottom="0.39370078740157483" header="0" footer="0"/>
      <pageSetup paperSize="8" scale="63" fitToHeight="0" orientation="landscape" r:id="rId4"/>
      <headerFooter alignWithMargins="0"/>
    </customSheetView>
    <customSheetView guid="{C8C7D91A-0101-429D-A7C4-25C2A366909A}" scale="50" showPageBreaks="1" zeroValues="0" fitToPage="1" printArea="1" hiddenRows="1" hiddenColumns="1" view="pageBreakPreview" topLeftCell="A907">
      <selection activeCell="K923" sqref="K923"/>
      <pageMargins left="0.78740157480314965" right="0.78740157480314965" top="1.1811023622047245" bottom="0.39370078740157483" header="0" footer="0"/>
      <pageSetup paperSize="8" scale="62" fitToHeight="0" orientation="landscape" r:id="rId5"/>
      <headerFooter>
        <oddFooter>Страница &amp;P</oddFooter>
      </headerFooter>
    </customSheetView>
  </customSheetViews>
  <mergeCells count="1112">
    <mergeCell ref="M105:M109"/>
    <mergeCell ref="M100:M104"/>
    <mergeCell ref="M95:M99"/>
    <mergeCell ref="M75:M79"/>
    <mergeCell ref="B1181:C1181"/>
    <mergeCell ref="B1134:C1134"/>
    <mergeCell ref="B1136:C1136"/>
    <mergeCell ref="A2530:A2534"/>
    <mergeCell ref="A2525:A2529"/>
    <mergeCell ref="A2520:A2524"/>
    <mergeCell ref="A2515:A2519"/>
    <mergeCell ref="A2510:A2514"/>
    <mergeCell ref="A2505:A2509"/>
    <mergeCell ref="A2500:A2504"/>
    <mergeCell ref="A2495:A2499"/>
    <mergeCell ref="A2490:A2494"/>
    <mergeCell ref="A2485:A2489"/>
    <mergeCell ref="A2480:A2484"/>
    <mergeCell ref="A2475:A2479"/>
    <mergeCell ref="A905:A909"/>
    <mergeCell ref="A1360:A1364"/>
    <mergeCell ref="A1255:A1259"/>
    <mergeCell ref="A1155:A1159"/>
    <mergeCell ref="A1150:A1154"/>
    <mergeCell ref="A1250:A1254"/>
    <mergeCell ref="A2214:A2218"/>
    <mergeCell ref="A1814:A1818"/>
    <mergeCell ref="A1465:A1469"/>
    <mergeCell ref="A1005:A1009"/>
    <mergeCell ref="M1005:M1009"/>
    <mergeCell ref="A1440:A1444"/>
    <mergeCell ref="A1310:A1314"/>
    <mergeCell ref="A1330:A1334"/>
    <mergeCell ref="A1355:A1359"/>
    <mergeCell ref="M1025:M1029"/>
    <mergeCell ref="M2214:M2218"/>
    <mergeCell ref="B1163:C1163"/>
    <mergeCell ref="B1164:C1164"/>
    <mergeCell ref="B1159:C1159"/>
    <mergeCell ref="B1161:C1161"/>
    <mergeCell ref="B1162:C1162"/>
    <mergeCell ref="B1166:C1166"/>
    <mergeCell ref="B1168:C1168"/>
    <mergeCell ref="B1184:C1184"/>
    <mergeCell ref="B1186:C1186"/>
    <mergeCell ref="B1126:C1126"/>
    <mergeCell ref="B1171:C1171"/>
    <mergeCell ref="B1172:C1172"/>
    <mergeCell ref="B1187:C1187"/>
    <mergeCell ref="B1169:C1169"/>
    <mergeCell ref="M1145:M1149"/>
    <mergeCell ref="B1133:C1133"/>
    <mergeCell ref="B1143:C1143"/>
    <mergeCell ref="A1727:A1731"/>
    <mergeCell ref="A1722:A1726"/>
    <mergeCell ref="B1158:C1158"/>
    <mergeCell ref="A1290:A1294"/>
    <mergeCell ref="A1285:A1289"/>
    <mergeCell ref="B1147:C1147"/>
    <mergeCell ref="B1131:C1131"/>
    <mergeCell ref="M240:M244"/>
    <mergeCell ref="M1140:M1144"/>
    <mergeCell ref="M1135:M1139"/>
    <mergeCell ref="M1200:M1204"/>
    <mergeCell ref="A1375:A1379"/>
    <mergeCell ref="A1470:A1474"/>
    <mergeCell ref="A1390:A1394"/>
    <mergeCell ref="A1385:A1389"/>
    <mergeCell ref="A1380:A1384"/>
    <mergeCell ref="A1370:A1374"/>
    <mergeCell ref="A1485:A1489"/>
    <mergeCell ref="A1480:A1484"/>
    <mergeCell ref="A1490:A1494"/>
    <mergeCell ref="A1475:A1479"/>
    <mergeCell ref="A1580:A1584"/>
    <mergeCell ref="B1192:C1192"/>
    <mergeCell ref="B1193:C1193"/>
    <mergeCell ref="B1183:C1183"/>
    <mergeCell ref="B1176:C1176"/>
    <mergeCell ref="A1160:A1164"/>
    <mergeCell ref="A1185:A1189"/>
    <mergeCell ref="A1275:A1279"/>
    <mergeCell ref="A1280:A1284"/>
    <mergeCell ref="B1148:C1148"/>
    <mergeCell ref="A1195:A1199"/>
    <mergeCell ref="B1179:C1179"/>
    <mergeCell ref="B1174:C1174"/>
    <mergeCell ref="M740:M744"/>
    <mergeCell ref="A895:A899"/>
    <mergeCell ref="A1085:A1089"/>
    <mergeCell ref="A1460:A1464"/>
    <mergeCell ref="A1500:A1504"/>
    <mergeCell ref="A1495:A1499"/>
    <mergeCell ref="A1395:A1399"/>
    <mergeCell ref="A1515:A1519"/>
    <mergeCell ref="A1595:A1599"/>
    <mergeCell ref="A1545:A1549"/>
    <mergeCell ref="A1570:A1574"/>
    <mergeCell ref="A1270:A1274"/>
    <mergeCell ref="A1180:A1184"/>
    <mergeCell ref="A1175:A1179"/>
    <mergeCell ref="A1210:A1214"/>
    <mergeCell ref="A1265:A1269"/>
    <mergeCell ref="A1575:A1579"/>
    <mergeCell ref="A1120:A1124"/>
    <mergeCell ref="B1157:C1157"/>
    <mergeCell ref="A1365:A1369"/>
    <mergeCell ref="A1220:A1224"/>
    <mergeCell ref="A1235:A1239"/>
    <mergeCell ref="B1177:C1177"/>
    <mergeCell ref="B1178:C1178"/>
    <mergeCell ref="A1245:A1249"/>
    <mergeCell ref="A1240:A1244"/>
    <mergeCell ref="A1215:A1219"/>
    <mergeCell ref="B1149:C1149"/>
    <mergeCell ref="B1144:C1144"/>
    <mergeCell ref="B1138:C1138"/>
    <mergeCell ref="B1142:C1142"/>
    <mergeCell ref="B1146:C1146"/>
    <mergeCell ref="B1137:C1137"/>
    <mergeCell ref="A1190:A1194"/>
    <mergeCell ref="B1191:C1191"/>
    <mergeCell ref="B1152:C1152"/>
    <mergeCell ref="A1200:A1204"/>
    <mergeCell ref="A1130:A1134"/>
    <mergeCell ref="A1045:A1049"/>
    <mergeCell ref="A1050:A1054"/>
    <mergeCell ref="A1055:A1059"/>
    <mergeCell ref="A860:A864"/>
    <mergeCell ref="B1188:C1188"/>
    <mergeCell ref="B1189:C1189"/>
    <mergeCell ref="B1139:C1139"/>
    <mergeCell ref="B1141:C1141"/>
    <mergeCell ref="B1194:C1194"/>
    <mergeCell ref="B1153:C1153"/>
    <mergeCell ref="B1182:C1182"/>
    <mergeCell ref="B1154:C1154"/>
    <mergeCell ref="B1151:C1151"/>
    <mergeCell ref="A1025:A1029"/>
    <mergeCell ref="A940:A944"/>
    <mergeCell ref="A925:A929"/>
    <mergeCell ref="A1070:A1074"/>
    <mergeCell ref="A1170:A1174"/>
    <mergeCell ref="A1145:A1149"/>
    <mergeCell ref="A1140:A1144"/>
    <mergeCell ref="A965:A969"/>
    <mergeCell ref="A960:A964"/>
    <mergeCell ref="A1080:A1084"/>
    <mergeCell ref="A1125:A1129"/>
    <mergeCell ref="A890:A894"/>
    <mergeCell ref="A990:A994"/>
    <mergeCell ref="B1127:C1127"/>
    <mergeCell ref="B1132:C1132"/>
    <mergeCell ref="B1167:C1167"/>
    <mergeCell ref="B1156:C1156"/>
    <mergeCell ref="A870:A874"/>
    <mergeCell ref="M900:M904"/>
    <mergeCell ref="M870:M874"/>
    <mergeCell ref="A945:A949"/>
    <mergeCell ref="M1115:M1119"/>
    <mergeCell ref="M955:M959"/>
    <mergeCell ref="M965:M969"/>
    <mergeCell ref="A880:A884"/>
    <mergeCell ref="A1020:A1024"/>
    <mergeCell ref="A840:A844"/>
    <mergeCell ref="M1120:M1124"/>
    <mergeCell ref="M875:M879"/>
    <mergeCell ref="M1065:M1069"/>
    <mergeCell ref="A950:A954"/>
    <mergeCell ref="A955:A959"/>
    <mergeCell ref="B1129:C1129"/>
    <mergeCell ref="A900:A904"/>
    <mergeCell ref="A930:A934"/>
    <mergeCell ref="A1010:A1014"/>
    <mergeCell ref="A845:A849"/>
    <mergeCell ref="M835:M839"/>
    <mergeCell ref="A935:A939"/>
    <mergeCell ref="M805:M809"/>
    <mergeCell ref="M815:M819"/>
    <mergeCell ref="M820:M824"/>
    <mergeCell ref="M795:M799"/>
    <mergeCell ref="M910:M914"/>
    <mergeCell ref="M1110:M1114"/>
    <mergeCell ref="M1055:M1059"/>
    <mergeCell ref="M915:M919"/>
    <mergeCell ref="M950:M954"/>
    <mergeCell ref="A1090:A1094"/>
    <mergeCell ref="M985:M989"/>
    <mergeCell ref="M800:M804"/>
    <mergeCell ref="B1128:C1128"/>
    <mergeCell ref="M810:M814"/>
    <mergeCell ref="M825:M829"/>
    <mergeCell ref="A865:A869"/>
    <mergeCell ref="A855:A859"/>
    <mergeCell ref="M840:M844"/>
    <mergeCell ref="M890:M894"/>
    <mergeCell ref="A850:A854"/>
    <mergeCell ref="M1070:M1074"/>
    <mergeCell ref="M1075:M1079"/>
    <mergeCell ref="M1080:M1084"/>
    <mergeCell ref="M1085:M1089"/>
    <mergeCell ref="M1090:M1094"/>
    <mergeCell ref="M1095:M1099"/>
    <mergeCell ref="M1100:M1104"/>
    <mergeCell ref="M1105:M1109"/>
    <mergeCell ref="M1020:M1024"/>
    <mergeCell ref="M1125:M1129"/>
    <mergeCell ref="A545:A549"/>
    <mergeCell ref="A555:A559"/>
    <mergeCell ref="A575:A579"/>
    <mergeCell ref="A600:A604"/>
    <mergeCell ref="A650:A654"/>
    <mergeCell ref="A565:A569"/>
    <mergeCell ref="A560:A564"/>
    <mergeCell ref="M790:M794"/>
    <mergeCell ref="M905:M909"/>
    <mergeCell ref="M920:M924"/>
    <mergeCell ref="M1015:M1019"/>
    <mergeCell ref="A1000:A1004"/>
    <mergeCell ref="A985:A989"/>
    <mergeCell ref="A980:A984"/>
    <mergeCell ref="A875:A879"/>
    <mergeCell ref="A920:A924"/>
    <mergeCell ref="M630:M634"/>
    <mergeCell ref="A975:A979"/>
    <mergeCell ref="A595:A599"/>
    <mergeCell ref="A590:A594"/>
    <mergeCell ref="M830:M834"/>
    <mergeCell ref="M885:M889"/>
    <mergeCell ref="M865:M869"/>
    <mergeCell ref="M615:M619"/>
    <mergeCell ref="M780:M784"/>
    <mergeCell ref="M720:M724"/>
    <mergeCell ref="M765:M769"/>
    <mergeCell ref="A745:A749"/>
    <mergeCell ref="A825:A829"/>
    <mergeCell ref="A820:A824"/>
    <mergeCell ref="A610:A614"/>
    <mergeCell ref="A605:A609"/>
    <mergeCell ref="A665:A669"/>
    <mergeCell ref="A680:A684"/>
    <mergeCell ref="A585:A589"/>
    <mergeCell ref="A675:A679"/>
    <mergeCell ref="A685:A689"/>
    <mergeCell ref="A690:A694"/>
    <mergeCell ref="A705:A709"/>
    <mergeCell ref="A700:A704"/>
    <mergeCell ref="A715:A719"/>
    <mergeCell ref="A710:A714"/>
    <mergeCell ref="A830:A834"/>
    <mergeCell ref="A835:A839"/>
    <mergeCell ref="A795:A799"/>
    <mergeCell ref="A785:A789"/>
    <mergeCell ref="A775:A779"/>
    <mergeCell ref="A765:A769"/>
    <mergeCell ref="A760:A764"/>
    <mergeCell ref="A755:A759"/>
    <mergeCell ref="A740:A744"/>
    <mergeCell ref="A780:A784"/>
    <mergeCell ref="A695:A699"/>
    <mergeCell ref="A750:A754"/>
    <mergeCell ref="A725:A729"/>
    <mergeCell ref="A720:A724"/>
    <mergeCell ref="A735:A739"/>
    <mergeCell ref="A790:A794"/>
    <mergeCell ref="A800:A804"/>
    <mergeCell ref="A550:A554"/>
    <mergeCell ref="A1305:A1309"/>
    <mergeCell ref="A1455:A1459"/>
    <mergeCell ref="A1035:A1039"/>
    <mergeCell ref="A1040:A1044"/>
    <mergeCell ref="A885:A889"/>
    <mergeCell ref="A1415:A1419"/>
    <mergeCell ref="A1400:A1404"/>
    <mergeCell ref="A1410:A1414"/>
    <mergeCell ref="A480:A484"/>
    <mergeCell ref="A475:A479"/>
    <mergeCell ref="A770:A774"/>
    <mergeCell ref="A910:A914"/>
    <mergeCell ref="A1110:A1114"/>
    <mergeCell ref="A1105:A1109"/>
    <mergeCell ref="A1100:A1104"/>
    <mergeCell ref="A1095:A1099"/>
    <mergeCell ref="A1260:A1264"/>
    <mergeCell ref="A1335:A1339"/>
    <mergeCell ref="A1065:A1069"/>
    <mergeCell ref="A510:A514"/>
    <mergeCell ref="A635:A639"/>
    <mergeCell ref="A615:A619"/>
    <mergeCell ref="A620:A624"/>
    <mergeCell ref="A625:A629"/>
    <mergeCell ref="A570:A574"/>
    <mergeCell ref="A630:A634"/>
    <mergeCell ref="A805:A809"/>
    <mergeCell ref="A815:A819"/>
    <mergeCell ref="A660:A664"/>
    <mergeCell ref="A655:A659"/>
    <mergeCell ref="A670:A674"/>
    <mergeCell ref="A1425:A1429"/>
    <mergeCell ref="A1430:A1434"/>
    <mergeCell ref="A1340:A1344"/>
    <mergeCell ref="A1540:A1544"/>
    <mergeCell ref="A1535:A1539"/>
    <mergeCell ref="A1315:A1319"/>
    <mergeCell ref="A1320:A1324"/>
    <mergeCell ref="A1325:A1329"/>
    <mergeCell ref="A1225:A1229"/>
    <mergeCell ref="A1230:A1234"/>
    <mergeCell ref="A810:A814"/>
    <mergeCell ref="A915:A919"/>
    <mergeCell ref="A1445:A1449"/>
    <mergeCell ref="A1165:A1169"/>
    <mergeCell ref="A1345:A1349"/>
    <mergeCell ref="A1015:A1019"/>
    <mergeCell ref="A1030:A1034"/>
    <mergeCell ref="A1115:A1119"/>
    <mergeCell ref="A1075:A1079"/>
    <mergeCell ref="A995:A999"/>
    <mergeCell ref="A1450:A1454"/>
    <mergeCell ref="A1435:A1439"/>
    <mergeCell ref="A1420:A1424"/>
    <mergeCell ref="A1405:A1409"/>
    <mergeCell ref="A1205:A1209"/>
    <mergeCell ref="A1350:A1354"/>
    <mergeCell ref="A1300:A1304"/>
    <mergeCell ref="A1295:A1299"/>
    <mergeCell ref="A1135:A1139"/>
    <mergeCell ref="A1060:A1064"/>
    <mergeCell ref="A970:A974"/>
    <mergeCell ref="A1520:A1524"/>
    <mergeCell ref="A1555:A1559"/>
    <mergeCell ref="A1560:A1564"/>
    <mergeCell ref="A1510:A1514"/>
    <mergeCell ref="A1505:A1509"/>
    <mergeCell ref="A1617:A1621"/>
    <mergeCell ref="A1590:A1594"/>
    <mergeCell ref="A1585:A1589"/>
    <mergeCell ref="A1565:A1569"/>
    <mergeCell ref="A1530:A1534"/>
    <mergeCell ref="A1707:A1711"/>
    <mergeCell ref="A1702:A1706"/>
    <mergeCell ref="A1697:A1701"/>
    <mergeCell ref="A1642:A1646"/>
    <mergeCell ref="A1637:A1641"/>
    <mergeCell ref="A1682:A1686"/>
    <mergeCell ref="A1550:A1554"/>
    <mergeCell ref="A1525:A1529"/>
    <mergeCell ref="A1687:A1691"/>
    <mergeCell ref="A1627:A1631"/>
    <mergeCell ref="A1647:A1651"/>
    <mergeCell ref="A1677:A1681"/>
    <mergeCell ref="A1605:A1610"/>
    <mergeCell ref="A1611:A1615"/>
    <mergeCell ref="A1600:A1604"/>
    <mergeCell ref="A395:A399"/>
    <mergeCell ref="A540:A544"/>
    <mergeCell ref="A535:A539"/>
    <mergeCell ref="A530:A534"/>
    <mergeCell ref="A525:A529"/>
    <mergeCell ref="A445:A449"/>
    <mergeCell ref="A450:A454"/>
    <mergeCell ref="A520:A524"/>
    <mergeCell ref="A505:A509"/>
    <mergeCell ref="A495:A499"/>
    <mergeCell ref="A490:A494"/>
    <mergeCell ref="A435:A439"/>
    <mergeCell ref="A410:A414"/>
    <mergeCell ref="A400:A404"/>
    <mergeCell ref="A415:A419"/>
    <mergeCell ref="A165:A169"/>
    <mergeCell ref="A170:A174"/>
    <mergeCell ref="A175:A179"/>
    <mergeCell ref="A180:A184"/>
    <mergeCell ref="A185:A189"/>
    <mergeCell ref="A235:A239"/>
    <mergeCell ref="A240:A244"/>
    <mergeCell ref="A245:A249"/>
    <mergeCell ref="A250:A254"/>
    <mergeCell ref="A255:A259"/>
    <mergeCell ref="A260:A264"/>
    <mergeCell ref="A265:A269"/>
    <mergeCell ref="A270:A274"/>
    <mergeCell ref="A190:A194"/>
    <mergeCell ref="A195:A199"/>
    <mergeCell ref="A210:A214"/>
    <mergeCell ref="A215:A219"/>
    <mergeCell ref="A470:A474"/>
    <mergeCell ref="A425:A429"/>
    <mergeCell ref="A220:A224"/>
    <mergeCell ref="A300:A304"/>
    <mergeCell ref="A305:A309"/>
    <mergeCell ref="A350:A354"/>
    <mergeCell ref="A640:A644"/>
    <mergeCell ref="A645:A649"/>
    <mergeCell ref="A580:A584"/>
    <mergeCell ref="A730:A734"/>
    <mergeCell ref="A430:A434"/>
    <mergeCell ref="A465:A469"/>
    <mergeCell ref="A360:A364"/>
    <mergeCell ref="A370:A374"/>
    <mergeCell ref="A460:A464"/>
    <mergeCell ref="A375:A379"/>
    <mergeCell ref="A420:A424"/>
    <mergeCell ref="A385:A389"/>
    <mergeCell ref="A485:A489"/>
    <mergeCell ref="A500:A504"/>
    <mergeCell ref="A455:A459"/>
    <mergeCell ref="A515:A519"/>
    <mergeCell ref="A310:A314"/>
    <mergeCell ref="A405:A409"/>
    <mergeCell ref="A440:A444"/>
    <mergeCell ref="A345:A349"/>
    <mergeCell ref="A330:A334"/>
    <mergeCell ref="A335:A339"/>
    <mergeCell ref="A380:A384"/>
    <mergeCell ref="A365:A369"/>
    <mergeCell ref="A355:A359"/>
    <mergeCell ref="A390:A394"/>
    <mergeCell ref="A325:A329"/>
    <mergeCell ref="A145:A149"/>
    <mergeCell ref="A155:A159"/>
    <mergeCell ref="A160:A164"/>
    <mergeCell ref="A275:A279"/>
    <mergeCell ref="A225:A229"/>
    <mergeCell ref="A230:A234"/>
    <mergeCell ref="A205:A209"/>
    <mergeCell ref="A280:A284"/>
    <mergeCell ref="A285:A289"/>
    <mergeCell ref="A290:A294"/>
    <mergeCell ref="A315:A319"/>
    <mergeCell ref="A295:A299"/>
    <mergeCell ref="A150:A154"/>
    <mergeCell ref="A100:A104"/>
    <mergeCell ref="A105:A109"/>
    <mergeCell ref="A110:A114"/>
    <mergeCell ref="A115:A119"/>
    <mergeCell ref="A120:A124"/>
    <mergeCell ref="A125:A129"/>
    <mergeCell ref="A130:A134"/>
    <mergeCell ref="A135:A139"/>
    <mergeCell ref="A140:A144"/>
    <mergeCell ref="A200:A204"/>
    <mergeCell ref="A1662:A1666"/>
    <mergeCell ref="A1622:A1626"/>
    <mergeCell ref="A1849:A1853"/>
    <mergeCell ref="A1844:A1848"/>
    <mergeCell ref="A1914:A1918"/>
    <mergeCell ref="A1909:A1913"/>
    <mergeCell ref="A1904:A1908"/>
    <mergeCell ref="A1752:A1756"/>
    <mergeCell ref="A1737:A1741"/>
    <mergeCell ref="A1732:A1736"/>
    <mergeCell ref="A1692:A1696"/>
    <mergeCell ref="A1712:A1716"/>
    <mergeCell ref="A1632:A1636"/>
    <mergeCell ref="A1717:A1721"/>
    <mergeCell ref="A15:A19"/>
    <mergeCell ref="A20:A24"/>
    <mergeCell ref="A25:A29"/>
    <mergeCell ref="A30:A34"/>
    <mergeCell ref="A35:A39"/>
    <mergeCell ref="A40:A44"/>
    <mergeCell ref="A50:A54"/>
    <mergeCell ref="A55:A59"/>
    <mergeCell ref="A60:A64"/>
    <mergeCell ref="A65:A69"/>
    <mergeCell ref="A70:A74"/>
    <mergeCell ref="A80:A84"/>
    <mergeCell ref="A85:A89"/>
    <mergeCell ref="A90:A94"/>
    <mergeCell ref="A95:A99"/>
    <mergeCell ref="A75:A79"/>
    <mergeCell ref="A340:A344"/>
    <mergeCell ref="A320:A324"/>
    <mergeCell ref="A1954:A1958"/>
    <mergeCell ref="A1834:A1838"/>
    <mergeCell ref="A2154:A2158"/>
    <mergeCell ref="A2149:A2153"/>
    <mergeCell ref="A2225:A2229"/>
    <mergeCell ref="A2255:A2259"/>
    <mergeCell ref="A2250:A2254"/>
    <mergeCell ref="A2245:A2249"/>
    <mergeCell ref="A2240:A2244"/>
    <mergeCell ref="A2079:A2083"/>
    <mergeCell ref="A1782:A1786"/>
    <mergeCell ref="A1989:A1993"/>
    <mergeCell ref="A1934:A1938"/>
    <mergeCell ref="A1929:A1933"/>
    <mergeCell ref="A1667:A1671"/>
    <mergeCell ref="A1879:A1883"/>
    <mergeCell ref="A2235:A2239"/>
    <mergeCell ref="A2094:A2098"/>
    <mergeCell ref="A2089:A2093"/>
    <mergeCell ref="A1864:A1868"/>
    <mergeCell ref="A1859:A1863"/>
    <mergeCell ref="A2219:A2224"/>
    <mergeCell ref="A1742:A1746"/>
    <mergeCell ref="A1762:A1766"/>
    <mergeCell ref="A2144:A2148"/>
    <mergeCell ref="A2139:A2143"/>
    <mergeCell ref="A2134:A2138"/>
    <mergeCell ref="A2119:A2123"/>
    <mergeCell ref="A2109:A2113"/>
    <mergeCell ref="A2034:A2038"/>
    <mergeCell ref="A2099:A2103"/>
    <mergeCell ref="A1899:A1903"/>
    <mergeCell ref="A1894:A1898"/>
    <mergeCell ref="A1924:A1928"/>
    <mergeCell ref="A1919:A1923"/>
    <mergeCell ref="A1984:A1988"/>
    <mergeCell ref="A2230:A2234"/>
    <mergeCell ref="A2209:A2213"/>
    <mergeCell ref="A1839:A1843"/>
    <mergeCell ref="A2059:A2063"/>
    <mergeCell ref="A1949:A1953"/>
    <mergeCell ref="A1944:A1948"/>
    <mergeCell ref="A1889:A1893"/>
    <mergeCell ref="A1884:A1888"/>
    <mergeCell ref="A1794:A1798"/>
    <mergeCell ref="A1772:A1776"/>
    <mergeCell ref="A1757:A1761"/>
    <mergeCell ref="A1874:A1878"/>
    <mergeCell ref="A1869:A1873"/>
    <mergeCell ref="A1824:A1828"/>
    <mergeCell ref="A1939:A1943"/>
    <mergeCell ref="A2049:A2053"/>
    <mergeCell ref="A2064:A2068"/>
    <mergeCell ref="A1974:A1978"/>
    <mergeCell ref="A2620:A2624"/>
    <mergeCell ref="A2615:A2619"/>
    <mergeCell ref="A2610:A2614"/>
    <mergeCell ref="A2605:A2609"/>
    <mergeCell ref="A2600:A2604"/>
    <mergeCell ref="A2595:A2599"/>
    <mergeCell ref="A2590:A2594"/>
    <mergeCell ref="A2585:A2589"/>
    <mergeCell ref="A2580:A2584"/>
    <mergeCell ref="A2575:A2579"/>
    <mergeCell ref="A2570:A2574"/>
    <mergeCell ref="A2565:A2569"/>
    <mergeCell ref="A2325:A2329"/>
    <mergeCell ref="A2320:A2324"/>
    <mergeCell ref="A2315:A2319"/>
    <mergeCell ref="A2310:A2314"/>
    <mergeCell ref="A2375:A2379"/>
    <mergeCell ref="A2420:A2424"/>
    <mergeCell ref="A2415:A2419"/>
    <mergeCell ref="A2410:A2414"/>
    <mergeCell ref="A2405:A2409"/>
    <mergeCell ref="A2400:A2404"/>
    <mergeCell ref="A2470:A2474"/>
    <mergeCell ref="A2465:A2469"/>
    <mergeCell ref="A2460:A2464"/>
    <mergeCell ref="A2455:A2459"/>
    <mergeCell ref="A2555:A2559"/>
    <mergeCell ref="A2445:A2449"/>
    <mergeCell ref="A2550:A2554"/>
    <mergeCell ref="A2545:A2549"/>
    <mergeCell ref="A2540:A2544"/>
    <mergeCell ref="A2535:A2539"/>
    <mergeCell ref="M2415:M2419"/>
    <mergeCell ref="M2420:M2424"/>
    <mergeCell ref="M2255:M2259"/>
    <mergeCell ref="M2325:M2329"/>
    <mergeCell ref="M2235:M2239"/>
    <mergeCell ref="M2335:M2339"/>
    <mergeCell ref="M2285:M2289"/>
    <mergeCell ref="M2270:M2274"/>
    <mergeCell ref="M2360:M2369"/>
    <mergeCell ref="M2450:M2454"/>
    <mergeCell ref="M2455:M2459"/>
    <mergeCell ref="M2460:M2464"/>
    <mergeCell ref="M2465:M2469"/>
    <mergeCell ref="M2280:M2284"/>
    <mergeCell ref="M2275:M2279"/>
    <mergeCell ref="M2410:M2414"/>
    <mergeCell ref="M2320:M2324"/>
    <mergeCell ref="M2305:M2309"/>
    <mergeCell ref="M2265:M2269"/>
    <mergeCell ref="M2260:M2264"/>
    <mergeCell ref="M15:M19"/>
    <mergeCell ref="M20:M24"/>
    <mergeCell ref="M210:M214"/>
    <mergeCell ref="M35:M39"/>
    <mergeCell ref="M30:M34"/>
    <mergeCell ref="M25:M29"/>
    <mergeCell ref="M235:M239"/>
    <mergeCell ref="M485:M489"/>
    <mergeCell ref="M395:M399"/>
    <mergeCell ref="M460:M464"/>
    <mergeCell ref="M465:M469"/>
    <mergeCell ref="M475:M479"/>
    <mergeCell ref="M480:M484"/>
    <mergeCell ref="M315:M319"/>
    <mergeCell ref="M320:M324"/>
    <mergeCell ref="M325:M329"/>
    <mergeCell ref="M330:M334"/>
    <mergeCell ref="M335:M339"/>
    <mergeCell ref="M340:M344"/>
    <mergeCell ref="M345:M349"/>
    <mergeCell ref="M350:M354"/>
    <mergeCell ref="M355:M359"/>
    <mergeCell ref="M360:M364"/>
    <mergeCell ref="M285:M289"/>
    <mergeCell ref="M85:M89"/>
    <mergeCell ref="M50:M54"/>
    <mergeCell ref="M55:M59"/>
    <mergeCell ref="M80:M84"/>
    <mergeCell ref="M110:M114"/>
    <mergeCell ref="M115:M119"/>
    <mergeCell ref="M90:M94"/>
    <mergeCell ref="M120:M124"/>
    <mergeCell ref="M145:M149"/>
    <mergeCell ref="M745:M749"/>
    <mergeCell ref="M180:M184"/>
    <mergeCell ref="M200:M204"/>
    <mergeCell ref="M185:M189"/>
    <mergeCell ref="M195:M199"/>
    <mergeCell ref="M205:M209"/>
    <mergeCell ref="M215:M219"/>
    <mergeCell ref="M220:M224"/>
    <mergeCell ref="M160:M164"/>
    <mergeCell ref="M135:M139"/>
    <mergeCell ref="M155:M159"/>
    <mergeCell ref="M150:M154"/>
    <mergeCell ref="M260:M264"/>
    <mergeCell ref="M265:M269"/>
    <mergeCell ref="M170:M174"/>
    <mergeCell ref="M225:M229"/>
    <mergeCell ref="M250:M254"/>
    <mergeCell ref="M255:M259"/>
    <mergeCell ref="M375:M379"/>
    <mergeCell ref="M370:M374"/>
    <mergeCell ref="M390:M394"/>
    <mergeCell ref="M420:M424"/>
    <mergeCell ref="M435:M439"/>
    <mergeCell ref="M625:M629"/>
    <mergeCell ref="M730:M734"/>
    <mergeCell ref="M415:M419"/>
    <mergeCell ref="M400:M409"/>
    <mergeCell ref="M660:M664"/>
    <mergeCell ref="M675:M679"/>
    <mergeCell ref="M645:M649"/>
    <mergeCell ref="M735:M739"/>
    <mergeCell ref="M275:M279"/>
    <mergeCell ref="M1040:M1044"/>
    <mergeCell ref="M960:M964"/>
    <mergeCell ref="M990:M994"/>
    <mergeCell ref="M970:M974"/>
    <mergeCell ref="M1010:M1014"/>
    <mergeCell ref="M785:M789"/>
    <mergeCell ref="M1035:M1039"/>
    <mergeCell ref="M880:M884"/>
    <mergeCell ref="M290:M294"/>
    <mergeCell ref="M610:M614"/>
    <mergeCell ref="M505:M509"/>
    <mergeCell ref="M1000:M1004"/>
    <mergeCell ref="M1030:M1034"/>
    <mergeCell ref="M1045:M1049"/>
    <mergeCell ref="M1050:M1054"/>
    <mergeCell ref="M770:M779"/>
    <mergeCell ref="M545:M549"/>
    <mergeCell ref="M750:M754"/>
    <mergeCell ref="M305:M309"/>
    <mergeCell ref="M495:M499"/>
    <mergeCell ref="M425:M429"/>
    <mergeCell ref="M710:M714"/>
    <mergeCell ref="M385:M389"/>
    <mergeCell ref="M410:M414"/>
    <mergeCell ref="M980:M984"/>
    <mergeCell ref="M655:M659"/>
    <mergeCell ref="M845:M849"/>
    <mergeCell ref="M280:M284"/>
    <mergeCell ref="M620:M624"/>
    <mergeCell ref="M470:M474"/>
    <mergeCell ref="M690:M694"/>
    <mergeCell ref="M2545:M2549"/>
    <mergeCell ref="M2550:M2554"/>
    <mergeCell ref="M2555:M2559"/>
    <mergeCell ref="M2535:M2539"/>
    <mergeCell ref="M2485:M2489"/>
    <mergeCell ref="M2245:M2249"/>
    <mergeCell ref="A2009:A2013"/>
    <mergeCell ref="A2129:A2133"/>
    <mergeCell ref="A2124:A2128"/>
    <mergeCell ref="M850:M854"/>
    <mergeCell ref="M855:M859"/>
    <mergeCell ref="M860:M864"/>
    <mergeCell ref="M975:M979"/>
    <mergeCell ref="M715:M719"/>
    <mergeCell ref="M605:M609"/>
    <mergeCell ref="M2490:M2494"/>
    <mergeCell ref="M2495:M2499"/>
    <mergeCell ref="M2505:M2509"/>
    <mergeCell ref="M2510:M2514"/>
    <mergeCell ref="M2515:M2519"/>
    <mergeCell ref="M2520:M2524"/>
    <mergeCell ref="M2525:M2529"/>
    <mergeCell ref="M2530:M2534"/>
    <mergeCell ref="M2330:M2334"/>
    <mergeCell ref="M2470:M2474"/>
    <mergeCell ref="M2184:M2188"/>
    <mergeCell ref="M2189:M2193"/>
    <mergeCell ref="M2295:M2299"/>
    <mergeCell ref="M2500:M2504"/>
    <mergeCell ref="M2300:M2304"/>
    <mergeCell ref="A1747:A1751"/>
    <mergeCell ref="A1994:A1998"/>
    <mergeCell ref="A2560:A2564"/>
    <mergeCell ref="A2360:A2364"/>
    <mergeCell ref="A2355:A2359"/>
    <mergeCell ref="A2350:A2354"/>
    <mergeCell ref="A2345:A2349"/>
    <mergeCell ref="A2265:A2269"/>
    <mergeCell ref="A2260:A2264"/>
    <mergeCell ref="A2114:A2118"/>
    <mergeCell ref="A2189:A2193"/>
    <mergeCell ref="A2084:A2088"/>
    <mergeCell ref="A1777:A1781"/>
    <mergeCell ref="A1767:A1771"/>
    <mergeCell ref="A1799:A1803"/>
    <mergeCell ref="A1829:A1833"/>
    <mergeCell ref="A1819:A1823"/>
    <mergeCell ref="A1809:A1813"/>
    <mergeCell ref="A1804:A1808"/>
    <mergeCell ref="A2184:A2188"/>
    <mergeCell ref="A2390:A2394"/>
    <mergeCell ref="A2380:A2384"/>
    <mergeCell ref="A1854:A1858"/>
    <mergeCell ref="A2425:A2429"/>
    <mergeCell ref="A2305:A2309"/>
    <mergeCell ref="A2300:A2304"/>
    <mergeCell ref="A2295:A2299"/>
    <mergeCell ref="A2290:A2294"/>
    <mergeCell ref="A2285:A2289"/>
    <mergeCell ref="A2280:A2284"/>
    <mergeCell ref="A2275:A2279"/>
    <mergeCell ref="A2270:A2274"/>
    <mergeCell ref="A2340:A2344"/>
    <mergeCell ref="A2335:A2339"/>
    <mergeCell ref="M2560:M2564"/>
    <mergeCell ref="M2475:M2479"/>
    <mergeCell ref="A1788:A1792"/>
    <mergeCell ref="A1657:A1661"/>
    <mergeCell ref="A1652:A1656"/>
    <mergeCell ref="M1804:M1808"/>
    <mergeCell ref="A2179:A2183"/>
    <mergeCell ref="A2174:A2178"/>
    <mergeCell ref="A2169:A2173"/>
    <mergeCell ref="A2164:A2168"/>
    <mergeCell ref="A2430:A2434"/>
    <mergeCell ref="A2440:A2444"/>
    <mergeCell ref="A2435:A2439"/>
    <mergeCell ref="A2395:A2399"/>
    <mergeCell ref="A2204:A2208"/>
    <mergeCell ref="A2199:A2203"/>
    <mergeCell ref="A2194:A2198"/>
    <mergeCell ref="A2370:A2374"/>
    <mergeCell ref="A2365:A2369"/>
    <mergeCell ref="A1979:A1983"/>
    <mergeCell ref="A2054:A2058"/>
    <mergeCell ref="A2014:A2018"/>
    <mergeCell ref="A2019:A2023"/>
    <mergeCell ref="A1672:A1676"/>
    <mergeCell ref="A2024:A2028"/>
    <mergeCell ref="A2029:A2033"/>
    <mergeCell ref="M2034:M2038"/>
    <mergeCell ref="M1994:M1998"/>
    <mergeCell ref="M1944:M1948"/>
    <mergeCell ref="M2194:M2198"/>
    <mergeCell ref="M2154:M2158"/>
    <mergeCell ref="M2179:M2183"/>
    <mergeCell ref="M1979:M1983"/>
    <mergeCell ref="M1949:M1953"/>
    <mergeCell ref="M1934:M1938"/>
    <mergeCell ref="M2114:M2118"/>
    <mergeCell ref="M2094:M2098"/>
    <mergeCell ref="M2099:M2103"/>
    <mergeCell ref="M2104:M2108"/>
    <mergeCell ref="M2109:M2113"/>
    <mergeCell ref="M2119:M2123"/>
    <mergeCell ref="M2124:M2128"/>
    <mergeCell ref="M2164:M2168"/>
    <mergeCell ref="M2169:M2173"/>
    <mergeCell ref="M2139:M2143"/>
    <mergeCell ref="A2069:A2073"/>
    <mergeCell ref="A2044:A2048"/>
    <mergeCell ref="A2039:A2043"/>
    <mergeCell ref="A2004:A2008"/>
    <mergeCell ref="A2074:A2078"/>
    <mergeCell ref="A2159:A2163"/>
    <mergeCell ref="A2104:A2108"/>
    <mergeCell ref="M2044:M2048"/>
    <mergeCell ref="M1984:M1988"/>
    <mergeCell ref="M1989:M1993"/>
    <mergeCell ref="M2159:M2163"/>
    <mergeCell ref="M2134:M2138"/>
    <mergeCell ref="A1999:A2003"/>
    <mergeCell ref="M1939:M1943"/>
    <mergeCell ref="M2079:M2088"/>
    <mergeCell ref="M2064:M2068"/>
    <mergeCell ref="A1969:A1973"/>
    <mergeCell ref="A1964:A1968"/>
    <mergeCell ref="A1959:A1963"/>
    <mergeCell ref="M2225:M2229"/>
    <mergeCell ref="M1834:M1838"/>
    <mergeCell ref="M1752:M1756"/>
    <mergeCell ref="M2144:M2148"/>
    <mergeCell ref="M2149:M2153"/>
    <mergeCell ref="M2074:M2078"/>
    <mergeCell ref="M1889:M1893"/>
    <mergeCell ref="M1909:M1913"/>
    <mergeCell ref="M1742:M1746"/>
    <mergeCell ref="M1829:M1833"/>
    <mergeCell ref="M1839:M1843"/>
    <mergeCell ref="M1762:M1766"/>
    <mergeCell ref="M1844:M1848"/>
    <mergeCell ref="M1854:M1858"/>
    <mergeCell ref="M1809:M1813"/>
    <mergeCell ref="M1772:M1776"/>
    <mergeCell ref="M1794:M1798"/>
    <mergeCell ref="M1849:M1853"/>
    <mergeCell ref="M1747:M1751"/>
    <mergeCell ref="M1814:M1818"/>
    <mergeCell ref="M1859:M1863"/>
    <mergeCell ref="M1874:M1878"/>
    <mergeCell ref="M1884:M1888"/>
    <mergeCell ref="M1782:M1786"/>
    <mergeCell ref="M2039:M2043"/>
    <mergeCell ref="M2204:M2208"/>
    <mergeCell ref="M1894:M1898"/>
    <mergeCell ref="M1869:M1873"/>
    <mergeCell ref="M1879:M1883"/>
    <mergeCell ref="M2009:M2013"/>
    <mergeCell ref="M1929:M1933"/>
    <mergeCell ref="M1954:M1978"/>
    <mergeCell ref="M2199:M2203"/>
    <mergeCell ref="M2054:M2058"/>
    <mergeCell ref="M2069:M2073"/>
    <mergeCell ref="M2129:M2133"/>
    <mergeCell ref="M1899:M1903"/>
    <mergeCell ref="M2209:M2213"/>
    <mergeCell ref="M1195:M1199"/>
    <mergeCell ref="M1265:M1269"/>
    <mergeCell ref="M1600:M1602"/>
    <mergeCell ref="M1603:M1604"/>
    <mergeCell ref="M2059:M2063"/>
    <mergeCell ref="M2029:M2033"/>
    <mergeCell ref="M2024:M2028"/>
    <mergeCell ref="M1924:M1928"/>
    <mergeCell ref="M2240:M2244"/>
    <mergeCell ref="M2230:M2234"/>
    <mergeCell ref="M2019:M2023"/>
    <mergeCell ref="M2014:M2018"/>
    <mergeCell ref="M2049:M2053"/>
    <mergeCell ref="M2004:M2008"/>
    <mergeCell ref="M1919:M1923"/>
    <mergeCell ref="M1999:M2003"/>
    <mergeCell ref="M1325:M1329"/>
    <mergeCell ref="M1320:M1324"/>
    <mergeCell ref="M1385:M1389"/>
    <mergeCell ref="M1365:M1369"/>
    <mergeCell ref="M1225:M1229"/>
    <mergeCell ref="M1360:M1364"/>
    <mergeCell ref="M1914:M1918"/>
    <mergeCell ref="M2174:M2178"/>
    <mergeCell ref="M1864:M1868"/>
    <mergeCell ref="M1585:M1589"/>
    <mergeCell ref="M2615:M2619"/>
    <mergeCell ref="M2620:M2624"/>
    <mergeCell ref="M2250:M2254"/>
    <mergeCell ref="A2330:A2334"/>
    <mergeCell ref="M2355:M2359"/>
    <mergeCell ref="M2340:M2344"/>
    <mergeCell ref="M2345:M2349"/>
    <mergeCell ref="M2350:M2354"/>
    <mergeCell ref="M2370:M2374"/>
    <mergeCell ref="M2375:M2379"/>
    <mergeCell ref="M2380:M2384"/>
    <mergeCell ref="M2385:M2389"/>
    <mergeCell ref="M2390:M2394"/>
    <mergeCell ref="M2290:M2294"/>
    <mergeCell ref="M2590:M2594"/>
    <mergeCell ref="M2595:M2599"/>
    <mergeCell ref="M2600:M2604"/>
    <mergeCell ref="M2610:M2614"/>
    <mergeCell ref="M2565:M2569"/>
    <mergeCell ref="M2570:M2574"/>
    <mergeCell ref="M2575:M2579"/>
    <mergeCell ref="M2480:M2484"/>
    <mergeCell ref="M2395:M2399"/>
    <mergeCell ref="M2425:M2429"/>
    <mergeCell ref="M2430:M2434"/>
    <mergeCell ref="M2440:M2444"/>
    <mergeCell ref="M2445:M2449"/>
    <mergeCell ref="M2400:M2404"/>
    <mergeCell ref="M2405:M2409"/>
    <mergeCell ref="A2385:A2389"/>
    <mergeCell ref="M2315:M2319"/>
    <mergeCell ref="M2580:M2584"/>
    <mergeCell ref="M2585:M2589"/>
    <mergeCell ref="M2605:M2609"/>
    <mergeCell ref="M2540:M2544"/>
    <mergeCell ref="A2450:A2454"/>
    <mergeCell ref="M2435:M2439"/>
    <mergeCell ref="M2310:M2314"/>
    <mergeCell ref="M490:M494"/>
    <mergeCell ref="M430:M434"/>
    <mergeCell ref="M670:M674"/>
    <mergeCell ref="M40:M44"/>
    <mergeCell ref="M245:M249"/>
    <mergeCell ref="M560:M564"/>
    <mergeCell ref="M565:M569"/>
    <mergeCell ref="M575:M579"/>
    <mergeCell ref="M585:M589"/>
    <mergeCell ref="M925:M929"/>
    <mergeCell ref="M930:M934"/>
    <mergeCell ref="M935:M939"/>
    <mergeCell ref="M940:M944"/>
    <mergeCell ref="M945:M949"/>
    <mergeCell ref="M725:M729"/>
    <mergeCell ref="M665:M669"/>
    <mergeCell ref="M60:M64"/>
    <mergeCell ref="M525:M529"/>
    <mergeCell ref="M530:M534"/>
    <mergeCell ref="M65:M69"/>
    <mergeCell ref="M70:M74"/>
    <mergeCell ref="M1180:M1184"/>
    <mergeCell ref="M1060:M1064"/>
    <mergeCell ref="M535:M539"/>
    <mergeCell ref="M1904:M1908"/>
    <mergeCell ref="M2089:M2093"/>
    <mergeCell ref="M230:M234"/>
    <mergeCell ref="M300:M304"/>
    <mergeCell ref="M310:M314"/>
    <mergeCell ref="M295:M299"/>
    <mergeCell ref="M510:M514"/>
    <mergeCell ref="A1:M1"/>
    <mergeCell ref="B10:B14"/>
    <mergeCell ref="L6:L8"/>
    <mergeCell ref="H7:J7"/>
    <mergeCell ref="F7:G7"/>
    <mergeCell ref="E7:E8"/>
    <mergeCell ref="M6:M8"/>
    <mergeCell ref="K6:K8"/>
    <mergeCell ref="A5:D5"/>
    <mergeCell ref="F6:J6"/>
    <mergeCell ref="D7:D8"/>
    <mergeCell ref="D6:E6"/>
    <mergeCell ref="C6:C8"/>
    <mergeCell ref="B6:B8"/>
    <mergeCell ref="A6:A8"/>
    <mergeCell ref="M10:M14"/>
    <mergeCell ref="A10:A14"/>
    <mergeCell ref="M45:M49"/>
    <mergeCell ref="A45:A49"/>
    <mergeCell ref="M270:M274"/>
    <mergeCell ref="M125:M129"/>
    <mergeCell ref="M130:M134"/>
    <mergeCell ref="M165:M169"/>
    <mergeCell ref="M175:M179"/>
    <mergeCell ref="M190:M194"/>
    <mergeCell ref="M140:M144"/>
    <mergeCell ref="M695:M699"/>
    <mergeCell ref="M1165:M1169"/>
    <mergeCell ref="M1130:M1134"/>
    <mergeCell ref="M635:M639"/>
    <mergeCell ref="M640:M644"/>
    <mergeCell ref="M685:M689"/>
    <mergeCell ref="M700:M704"/>
    <mergeCell ref="M705:M709"/>
    <mergeCell ref="M760:M764"/>
    <mergeCell ref="M365:M369"/>
    <mergeCell ref="M500:M504"/>
    <mergeCell ref="M520:M524"/>
    <mergeCell ref="M550:M554"/>
    <mergeCell ref="M580:M584"/>
    <mergeCell ref="M555:M559"/>
    <mergeCell ref="M515:M519"/>
    <mergeCell ref="M590:M594"/>
    <mergeCell ref="M680:M684"/>
    <mergeCell ref="M650:M654"/>
    <mergeCell ref="M455:M459"/>
    <mergeCell ref="M440:M454"/>
    <mergeCell ref="M595:M599"/>
    <mergeCell ref="M540:M544"/>
    <mergeCell ref="M381:M382"/>
    <mergeCell ref="M995:M999"/>
    <mergeCell ref="M1150:M1154"/>
    <mergeCell ref="M570:M574"/>
    <mergeCell ref="M600:M604"/>
    <mergeCell ref="M755:M759"/>
    <mergeCell ref="M1155:M1159"/>
    <mergeCell ref="M1160:M1164"/>
    <mergeCell ref="M895:M899"/>
    <mergeCell ref="M1280:M1284"/>
    <mergeCell ref="M1275:M1279"/>
    <mergeCell ref="M1305:M1309"/>
    <mergeCell ref="M1480:M1484"/>
    <mergeCell ref="M1355:M1359"/>
    <mergeCell ref="M1240:M1244"/>
    <mergeCell ref="M1505:M1509"/>
    <mergeCell ref="M1460:M1464"/>
    <mergeCell ref="M1450:M1454"/>
    <mergeCell ref="M1340:M1344"/>
    <mergeCell ref="M1315:M1319"/>
    <mergeCell ref="M1190:M1194"/>
    <mergeCell ref="M1230:M1234"/>
    <mergeCell ref="M1435:M1439"/>
    <mergeCell ref="M1250:M1254"/>
    <mergeCell ref="M1350:M1354"/>
    <mergeCell ref="M1210:M1214"/>
    <mergeCell ref="M1205:M1209"/>
    <mergeCell ref="M1245:M1249"/>
    <mergeCell ref="M1310:M1314"/>
    <mergeCell ref="M1445:M1449"/>
    <mergeCell ref="M1530:M1534"/>
    <mergeCell ref="M1580:M1584"/>
    <mergeCell ref="M1170:M1174"/>
    <mergeCell ref="M1425:M1429"/>
    <mergeCell ref="M1777:M1781"/>
    <mergeCell ref="M1605:M1609"/>
    <mergeCell ref="M1687:M1691"/>
    <mergeCell ref="M1647:M1651"/>
    <mergeCell ref="M1662:M1666"/>
    <mergeCell ref="M1667:M1671"/>
    <mergeCell ref="M1632:M1636"/>
    <mergeCell ref="M1595:M1599"/>
    <mergeCell ref="M1682:M1686"/>
    <mergeCell ref="M1757:M1761"/>
    <mergeCell ref="M1500:M1504"/>
    <mergeCell ref="M1495:M1499"/>
    <mergeCell ref="M1545:M1549"/>
    <mergeCell ref="M1560:M1569"/>
    <mergeCell ref="M1270:M1274"/>
    <mergeCell ref="M1260:M1264"/>
    <mergeCell ref="M1290:M1294"/>
    <mergeCell ref="M1330:M1339"/>
    <mergeCell ref="M1345:M1349"/>
    <mergeCell ref="M1535:M1539"/>
    <mergeCell ref="M1540:M1544"/>
    <mergeCell ref="M1185:M1189"/>
    <mergeCell ref="M1465:M1469"/>
    <mergeCell ref="M1175:M1179"/>
    <mergeCell ref="M1510:M1514"/>
    <mergeCell ref="M1490:M1494"/>
    <mergeCell ref="M1295:M1299"/>
    <mergeCell ref="M1255:M1259"/>
    <mergeCell ref="B1173:C1173"/>
    <mergeCell ref="M1657:M1661"/>
    <mergeCell ref="M1470:M1474"/>
    <mergeCell ref="M1642:M1646"/>
    <mergeCell ref="M1788:M1792"/>
    <mergeCell ref="M1819:M1823"/>
    <mergeCell ref="M1799:M1803"/>
    <mergeCell ref="M1590:M1594"/>
    <mergeCell ref="M1652:M1656"/>
    <mergeCell ref="M1525:M1529"/>
    <mergeCell ref="M1515:M1519"/>
    <mergeCell ref="M1405:M1408"/>
    <mergeCell ref="M1767:M1771"/>
    <mergeCell ref="M1637:M1641"/>
    <mergeCell ref="M1395:M1399"/>
    <mergeCell ref="M1285:M1289"/>
    <mergeCell ref="M1400:M1404"/>
    <mergeCell ref="M1722:M1726"/>
    <mergeCell ref="M1375:M1379"/>
    <mergeCell ref="M1380:M1384"/>
    <mergeCell ref="M1410:M1414"/>
    <mergeCell ref="M1550:M1554"/>
    <mergeCell ref="M1555:M1559"/>
    <mergeCell ref="M1570:M1574"/>
    <mergeCell ref="M1697:M1701"/>
    <mergeCell ref="M1702:M1706"/>
    <mergeCell ref="M1707:M1711"/>
    <mergeCell ref="M1627:M1631"/>
    <mergeCell ref="M1712:M1716"/>
    <mergeCell ref="M1717:M1721"/>
    <mergeCell ref="M1622:M1626"/>
    <mergeCell ref="M1520:M1524"/>
    <mergeCell ref="M2219:M2224"/>
    <mergeCell ref="B1426:C1426"/>
    <mergeCell ref="B1427:C1427"/>
    <mergeCell ref="B1428:C1428"/>
    <mergeCell ref="B1429:C1429"/>
    <mergeCell ref="M1485:M1489"/>
    <mergeCell ref="M1235:M1239"/>
    <mergeCell ref="M1215:M1219"/>
    <mergeCell ref="M1220:M1224"/>
    <mergeCell ref="M1370:M1374"/>
    <mergeCell ref="M1430:M1434"/>
    <mergeCell ref="B1431:C1431"/>
    <mergeCell ref="M1455:M1459"/>
    <mergeCell ref="B1432:C1432"/>
    <mergeCell ref="B1433:C1433"/>
    <mergeCell ref="B1434:C1434"/>
    <mergeCell ref="M1390:M1394"/>
    <mergeCell ref="M1617:M1621"/>
    <mergeCell ref="M1610:M1614"/>
    <mergeCell ref="M1575:M1579"/>
    <mergeCell ref="M1672:M1676"/>
    <mergeCell ref="M1677:M1681"/>
    <mergeCell ref="M1692:M1696"/>
    <mergeCell ref="M1727:M1731"/>
    <mergeCell ref="M1732:M1736"/>
    <mergeCell ref="M1300:M1304"/>
    <mergeCell ref="M1737:M1741"/>
    <mergeCell ref="M1824:M1828"/>
    <mergeCell ref="M1475:M1479"/>
    <mergeCell ref="M1440:M1444"/>
    <mergeCell ref="M1415:M1419"/>
    <mergeCell ref="M1420:M1424"/>
  </mergeCells>
  <phoneticPr fontId="4" type="noConversion"/>
  <pageMargins left="0.25" right="0.25" top="0.75" bottom="0.36" header="0.3" footer="0.17"/>
  <pageSetup paperSize="8" scale="43" fitToHeight="0" orientation="landscape" r:id="rId6"/>
  <headerFooter>
    <oddFooter>Страница &amp;P</oddFooter>
  </headerFooter>
  <rowBreaks count="21" manualBreakCount="21">
    <brk id="129" max="14" man="1"/>
    <brk id="179" max="14" man="1"/>
    <brk id="209" max="14" man="1"/>
    <brk id="269" max="14" man="1"/>
    <brk id="374" max="14" man="1"/>
    <brk id="454" max="14" man="1"/>
    <brk id="509" max="14" man="1"/>
    <brk id="554" max="14" man="1"/>
    <brk id="604" max="14" man="1"/>
    <brk id="934" max="14" man="1"/>
    <brk id="1129" max="14" man="1"/>
    <brk id="1204" max="14" man="1"/>
    <brk id="1504" max="14" man="1"/>
    <brk id="1808" max="14" man="1"/>
    <brk id="1838" max="14" man="1"/>
    <brk id="1893" max="14" man="1"/>
    <brk id="1958" max="14" man="1"/>
    <brk id="2319" max="14" man="1"/>
    <brk id="2349" max="14" man="1"/>
    <brk id="2569" max="14" man="1"/>
    <brk id="264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01.01.15</vt:lpstr>
      <vt:lpstr>'на 01.01.15'!Заголовки_для_печати</vt:lpstr>
      <vt:lpstr>'на 01.01.15'!Область_печати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Морычева Надежда</cp:lastModifiedBy>
  <cp:lastPrinted>2015-02-10T09:45:06Z</cp:lastPrinted>
  <dcterms:created xsi:type="dcterms:W3CDTF">2011-12-13T05:34:09Z</dcterms:created>
  <dcterms:modified xsi:type="dcterms:W3CDTF">2015-07-10T09:45:56Z</dcterms:modified>
</cp:coreProperties>
</file>