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lekontseva_oyu\Desktop\"/>
    </mc:Choice>
  </mc:AlternateContent>
  <bookViews>
    <workbookView xWindow="0" yWindow="0" windowWidth="28800" windowHeight="11700"/>
  </bookViews>
  <sheets>
    <sheet name="ДЧБ" sheetId="1" r:id="rId1"/>
  </sheets>
  <definedNames>
    <definedName name="APPT" localSheetId="0">ДЧБ!#REF!</definedName>
    <definedName name="FIO" localSheetId="0">ДЧБ!#REF!</definedName>
    <definedName name="SIGN" localSheetId="0">ДЧБ!#REF!</definedName>
    <definedName name="Z_43668A2E_6F31_4968_B044_6E75308E9A8A_.wvu.PrintArea" localSheetId="0" hidden="1">ДЧБ!$B$1:$I$37</definedName>
    <definedName name="Z_43668A2E_6F31_4968_B044_6E75308E9A8A_.wvu.PrintTitles" localSheetId="0" hidden="1">ДЧБ!$3:$4</definedName>
    <definedName name="Z_46D06541_0158_45EC_A3C5_1780FA566C1A_.wvu.PrintArea" localSheetId="0" hidden="1">ДЧБ!$B$1:$I$37</definedName>
    <definedName name="Z_46D06541_0158_45EC_A3C5_1780FA566C1A_.wvu.PrintTitles" localSheetId="0" hidden="1">ДЧБ!$3:$4</definedName>
    <definedName name="Z_4EC321F8_1722_4BDD_8B5C_B9637CB05E9D_.wvu.PrintArea" localSheetId="0" hidden="1">ДЧБ!$B$1:$I$37</definedName>
    <definedName name="Z_4EC321F8_1722_4BDD_8B5C_B9637CB05E9D_.wvu.PrintTitles" localSheetId="0" hidden="1">ДЧБ!$3:$4</definedName>
    <definedName name="Z_5EDA0D07_7639_47C4_9849_C424EB20F8B3_.wvu.PrintArea" localSheetId="0" hidden="1">ДЧБ!$B$1:$I$37</definedName>
    <definedName name="Z_5EDA0D07_7639_47C4_9849_C424EB20F8B3_.wvu.PrintTitles" localSheetId="0" hidden="1">ДЧБ!$3:$4</definedName>
    <definedName name="Z_7B118ED0_A4DF_45EF_AFCF_D8A603CE71D9_.wvu.PrintArea" localSheetId="0" hidden="1">ДЧБ!$B$1:$I$37</definedName>
    <definedName name="Z_7B118ED0_A4DF_45EF_AFCF_D8A603CE71D9_.wvu.PrintTitles" localSheetId="0" hidden="1">ДЧБ!$3:$4</definedName>
    <definedName name="Z_83B63DE7_0421_4081_BED6_09A1DDF752AD_.wvu.PrintArea" localSheetId="0" hidden="1">ДЧБ!$B$1:$H$37</definedName>
    <definedName name="Z_83B63DE7_0421_4081_BED6_09A1DDF752AD_.wvu.PrintTitles" localSheetId="0" hidden="1">ДЧБ!$3:$4</definedName>
    <definedName name="Z_887AD517_78E2_449F_BDF4_C67BD3614D43_.wvu.PrintArea" localSheetId="0" hidden="1">ДЧБ!$B$1:$I$37</definedName>
    <definedName name="Z_887AD517_78E2_449F_BDF4_C67BD3614D43_.wvu.PrintTitles" localSheetId="0" hidden="1">ДЧБ!$3:$4</definedName>
    <definedName name="Z_A058C326_9634_43F4_A679_F1C650F604B2_.wvu.Cols" localSheetId="0" hidden="1">ДЧБ!#REF!</definedName>
    <definedName name="Z_A058C326_9634_43F4_A679_F1C650F604B2_.wvu.PrintArea" localSheetId="0" hidden="1">ДЧБ!$B$1:$H$37</definedName>
    <definedName name="Z_A058C326_9634_43F4_A679_F1C650F604B2_.wvu.PrintTitles" localSheetId="0" hidden="1">ДЧБ!$3:$4</definedName>
    <definedName name="Z_C3025941_180A_4997_9316_AAFEF44DA374_.wvu.PrintArea" localSheetId="0" hidden="1">ДЧБ!$B$1:$I$37</definedName>
    <definedName name="Z_C3025941_180A_4997_9316_AAFEF44DA374_.wvu.PrintTitles" localSheetId="0" hidden="1">ДЧБ!$3:$4</definedName>
    <definedName name="Z_D15D7023_846B_44A4_99A5_C37AC4BCDF8F_.wvu.PrintArea" localSheetId="0" hidden="1">ДЧБ!$B$1:$I$37</definedName>
    <definedName name="Z_D15D7023_846B_44A4_99A5_C37AC4BCDF8F_.wvu.PrintTitles" localSheetId="0" hidden="1">ДЧБ!$3:$4</definedName>
    <definedName name="_xlnm.Print_Titles" localSheetId="0">ДЧБ!$3:$4</definedName>
    <definedName name="_xlnm.Print_Area" localSheetId="0">ДЧБ!$A$1:$I$37</definedName>
  </definedNames>
  <calcPr calcId="162913"/>
  <customWorkbookViews>
    <customWorkbookView name="Вафина Виктория Васимовна - Личное представление" guid="{887AD517-78E2-449F-BDF4-C67BD3614D43}" mergeInterval="0" personalView="1" maximized="1" xWindow="-8" yWindow="-8" windowWidth="1296" windowHeight="1000" activeSheetId="1"/>
    <customWorkbookView name="Евсеева Анна Михайловна - Личное представление" guid="{4EC321F8-1722-4BDD-8B5C-B9637CB05E9D}" mergeInterval="0" personalView="1" maximized="1" xWindow="-8" yWindow="-8" windowWidth="1296" windowHeight="979" activeSheetId="1"/>
    <customWorkbookView name="Маркова Инесса Владимировна - Личное представление" guid="{D15D7023-846B-44A4-99A5-C37AC4BCDF8F}" mergeInterval="0" personalView="1" maximized="1" xWindow="-8" yWindow="-8" windowWidth="1296" windowHeight="1000" activeSheetId="1"/>
    <customWorkbookView name="Рудакова Ирина Ивановна - Личное представление" guid="{46D06541-0158-45EC-A3C5-1780FA566C1A}" mergeInterval="0" personalView="1" maximized="1" windowWidth="1276" windowHeight="799" activeSheetId="1"/>
    <customWorkbookView name="Шулепова Ольга Анатольевна - Личное представление" guid="{C3025941-180A-4997-9316-AAFEF44DA374}" mergeInterval="0" personalView="1" maximized="1" windowWidth="1276" windowHeight="739" activeSheetId="1"/>
    <customWorkbookView name="Головлева Елена Николаевна - Личное представление" guid="{A058C326-9634-43F4-A679-F1C650F604B2}" mergeInterval="0" personalView="1" maximized="1" xWindow="-8" yWindow="-8" windowWidth="1296" windowHeight="1000" activeSheetId="1"/>
    <customWorkbookView name="Юхта Людмила Иосифовна - Личное представление" guid="{83B63DE7-0421-4081-BED6-09A1DDF752AD}" mergeInterval="0" personalView="1" maximized="1" xWindow="-8" yWindow="-8" windowWidth="1296" windowHeight="1000" activeSheetId="1"/>
    <customWorkbookView name="Сайгушкина Татьяна Анатольевна - Личное представление" guid="{5EDA0D07-7639-47C4-9849-C424EB20F8B3}" mergeInterval="0" personalView="1" maximized="1" windowWidth="1276" windowHeight="779" activeSheetId="1"/>
    <customWorkbookView name="Зайцева Ирина Ивановна - Личное представление" guid="{7B118ED0-A4DF-45EF-AFCF-D8A603CE71D9}" mergeInterval="0" personalView="1" maximized="1" xWindow="-8" yWindow="-8" windowWidth="1296" windowHeight="1000" activeSheetId="1"/>
    <customWorkbookView name="Шпилева Юлия Михайловна - Личное представление" guid="{43668A2E-6F31-4968-B044-6E75308E9A8A}" mergeInterval="0" personalView="1" maximized="1" xWindow="-8" yWindow="-8" windowWidth="1296" windowHeight="1000" activeSheetId="1"/>
  </customWorkbookViews>
</workbook>
</file>

<file path=xl/calcChain.xml><?xml version="1.0" encoding="utf-8"?>
<calcChain xmlns="http://schemas.openxmlformats.org/spreadsheetml/2006/main">
  <c r="F31" i="1" l="1"/>
  <c r="E7" i="1" l="1"/>
  <c r="E16" i="1"/>
  <c r="E11" i="1"/>
  <c r="E30" i="1"/>
  <c r="E22" i="1"/>
  <c r="E29" i="1" l="1"/>
  <c r="C29" i="1"/>
  <c r="G9" i="1"/>
  <c r="F9" i="1"/>
  <c r="D20" i="1" l="1"/>
  <c r="D19" i="1"/>
  <c r="D18" i="1"/>
  <c r="D17" i="1"/>
  <c r="D15" i="1"/>
  <c r="D14" i="1"/>
  <c r="D13" i="1"/>
  <c r="F34" i="1" l="1"/>
  <c r="F18" i="1"/>
  <c r="G18" i="1"/>
  <c r="D30" i="1"/>
  <c r="D29" i="1" s="1"/>
  <c r="D22" i="1"/>
  <c r="D16" i="1"/>
  <c r="D11" i="1"/>
  <c r="E8" i="1"/>
  <c r="D8" i="1"/>
  <c r="C30" i="1"/>
  <c r="C16" i="1"/>
  <c r="C11" i="1"/>
  <c r="C8" i="1"/>
  <c r="G22" i="1" l="1"/>
  <c r="E6" i="1"/>
  <c r="E5" i="1" s="1"/>
  <c r="D7" i="1"/>
  <c r="D6" i="1" s="1"/>
  <c r="D5" i="1" s="1"/>
  <c r="C7" i="1"/>
  <c r="G36" i="1"/>
  <c r="G34" i="1"/>
  <c r="G33" i="1"/>
  <c r="F33" i="1"/>
  <c r="F32" i="1"/>
  <c r="G32" i="1"/>
  <c r="G31" i="1"/>
  <c r="F26" i="1"/>
  <c r="G26" i="1"/>
  <c r="F25" i="1"/>
  <c r="G25" i="1"/>
  <c r="G20" i="1"/>
  <c r="F20" i="1"/>
  <c r="G19" i="1"/>
  <c r="G17" i="1"/>
  <c r="F16" i="1"/>
  <c r="G16" i="1"/>
  <c r="G15" i="1"/>
  <c r="G14" i="1"/>
  <c r="G13" i="1"/>
  <c r="F19" i="1"/>
  <c r="F17" i="1"/>
  <c r="F15" i="1"/>
  <c r="F14" i="1"/>
  <c r="F13" i="1"/>
  <c r="F8" i="1"/>
  <c r="G8" i="1"/>
  <c r="F7" i="1" l="1"/>
  <c r="G10" i="1"/>
  <c r="G11" i="1"/>
  <c r="G12" i="1"/>
  <c r="G23" i="1"/>
  <c r="G27" i="1"/>
  <c r="G28" i="1"/>
  <c r="G29" i="1"/>
  <c r="G30" i="1"/>
  <c r="G37" i="1"/>
  <c r="G6" i="1"/>
  <c r="G5" i="1"/>
  <c r="F10" i="1"/>
  <c r="F11" i="1"/>
  <c r="F12" i="1"/>
  <c r="F23" i="1"/>
  <c r="F28" i="1"/>
  <c r="F29" i="1"/>
  <c r="F30" i="1"/>
  <c r="G7" i="1"/>
  <c r="G24" i="1" l="1"/>
  <c r="F24" i="1" l="1"/>
  <c r="C22" i="1"/>
  <c r="F22" i="1" s="1"/>
  <c r="C6" i="1" l="1"/>
  <c r="C5" i="1" s="1"/>
  <c r="F5" i="1" s="1"/>
  <c r="F6" i="1" l="1"/>
</calcChain>
</file>

<file path=xl/sharedStrings.xml><?xml version="1.0" encoding="utf-8"?>
<sst xmlns="http://schemas.openxmlformats.org/spreadsheetml/2006/main" count="119" uniqueCount="99">
  <si>
    <t>Наименование КВД</t>
  </si>
  <si>
    <t>Причины отклонения фактического поступления от уточненных плановых назначений  (менее чем 95% и более чем 105% к плану года)</t>
  </si>
  <si>
    <t>Налог на доходы физических лиц</t>
  </si>
  <si>
    <t>Доходы от продажи материальных и нематериальных активов</t>
  </si>
  <si>
    <t>НАЛОГОВЫЕ И НЕНАЛОГОВЫЕ ДОХОДЫ,
в том числе:</t>
  </si>
  <si>
    <t>Акцизы по подакцизным товарам (продукции), производимым на территории Российской Федерации</t>
  </si>
  <si>
    <t>Налоги на совокупный доход</t>
  </si>
  <si>
    <t>Налоги на имущество</t>
  </si>
  <si>
    <t>НАЛОГОВЫЕ ДОХОДЫ,
в том числе:</t>
  </si>
  <si>
    <t>НЕНАЛОГОВЫЕ ДОХОДЫ,
в том числе</t>
  </si>
  <si>
    <t>Доходы от использования имущества, находящегося в государственной и муниципальной собственности</t>
  </si>
  <si>
    <t>БЕЗВОЗМЕЗДНЫЕ ПОСТУПЛЕНИЯ,
в том числе:</t>
  </si>
  <si>
    <t>ВСЕГО ДОХОДОВ, в том числе:</t>
  </si>
  <si>
    <t>свыше 200</t>
  </si>
  <si>
    <t>Код бюджетной классификации 
Российской Федерации</t>
  </si>
  <si>
    <t>000 1 00 00000 00 0000 000</t>
  </si>
  <si>
    <t>000 1 01 00000 00 0000 000</t>
  </si>
  <si>
    <t>Налоги на прибыль, доходы</t>
  </si>
  <si>
    <t>000 1 01 02000 01 0000 110</t>
  </si>
  <si>
    <t>000 1 03 02000 01 0000 110</t>
  </si>
  <si>
    <t>000 1 05 00000 00 0000 000</t>
  </si>
  <si>
    <t>000 1 05 01000 00 0000 110</t>
  </si>
  <si>
    <t>000 1 05 02000 02 0000 110</t>
  </si>
  <si>
    <t>Единый налог на вмененный доход для отдельных видов деятельности</t>
  </si>
  <si>
    <t>000 1 05 03000 01 0000 110</t>
  </si>
  <si>
    <t>Единый сельскохозяйственный налог</t>
  </si>
  <si>
    <t>000 1 05 04000 02 0000 110</t>
  </si>
  <si>
    <t>Налог, взимаемый в связи с применением патентной системы налогообложения</t>
  </si>
  <si>
    <t>000 1 06 00000 00 0000 000</t>
  </si>
  <si>
    <t>000 1 06 01000 00 0000 110</t>
  </si>
  <si>
    <t>Налог на имущество физических лиц</t>
  </si>
  <si>
    <t>000 1 06 06000 00 0000 110</t>
  </si>
  <si>
    <t>Земельный налог</t>
  </si>
  <si>
    <t>000 1 08 00000 00 0000 000</t>
  </si>
  <si>
    <t>Государственная пошлина</t>
  </si>
  <si>
    <t>000 1 11 00000 00 0000 000</t>
  </si>
  <si>
    <t>000 1 12 00000 00 0000 000</t>
  </si>
  <si>
    <t>Платежи при пользовании природными ресурсами</t>
  </si>
  <si>
    <t>000 1 13 00000 00 0000 000</t>
  </si>
  <si>
    <t>Доходы от оказания платных услуг и компенсации затрат государства</t>
  </si>
  <si>
    <t>000 1 14 00000 00 0000 000</t>
  </si>
  <si>
    <t>000 1 16 00000 00 0000 000</t>
  </si>
  <si>
    <t>Штрафы, санкции, возмещение ущерба</t>
  </si>
  <si>
    <t>000 1 17 00000 00 0000 000</t>
  </si>
  <si>
    <t>Прочие неналоговые доходы</t>
  </si>
  <si>
    <t>000 2 02 00000 00 0000 000</t>
  </si>
  <si>
    <t>000 2 02 00000 00 0000 150</t>
  </si>
  <si>
    <t>Безвозмездные поступления от других бюджетов бюджетной системы Российской Федерации</t>
  </si>
  <si>
    <t>000 2 02 10000 00 0000 150</t>
  </si>
  <si>
    <t>Дотации бюджетам бюджетной системы Российской Федерации</t>
  </si>
  <si>
    <t>000 2 02 20000 00 0000 150</t>
  </si>
  <si>
    <t>Субсидии бюджетам бюджетной системы Российской Федерации (межбюджетные субсидии)</t>
  </si>
  <si>
    <t>000 2 02 30000 00 0000 150</t>
  </si>
  <si>
    <t>Субвенции бюджетам бюджетной системы Российской Федерации</t>
  </si>
  <si>
    <t>000 2 02 40000 00 0000 150</t>
  </si>
  <si>
    <t>Иные межбюджетные трансферты</t>
  </si>
  <si>
    <t>000 2 18 00000 00 0000 000</t>
  </si>
  <si>
    <t>000 2 19 00000 00 0000 000</t>
  </si>
  <si>
    <t>Возврат остатков субсидий, субвенций и  иных межбюджетных трансфертов, имеющих целевое назначение, прошлых лет</t>
  </si>
  <si>
    <t>%
исполнения к уточненному 
плану года</t>
  </si>
  <si>
    <t xml:space="preserve">%
исполнения к первоначально утверждённому 
плану года </t>
  </si>
  <si>
    <t>Причины отклонения фактического поступления от первоначально утверждённых плановых назначений  (менее чем 95% и более чем 105% к плану года)</t>
  </si>
  <si>
    <t>000 1 09 00000 00 0000 000</t>
  </si>
  <si>
    <t>Задолженность и перерасчеты по отмененным налогам, сборам и иным обязательным платежам</t>
  </si>
  <si>
    <t>000 1 06 04000 02 0000 110</t>
  </si>
  <si>
    <t>Транспортный налог</t>
  </si>
  <si>
    <t>000 2 07 00000 00 0000 000</t>
  </si>
  <si>
    <t>Прочие безвозмездные поступления</t>
  </si>
  <si>
    <t>Налог, взимаемый в связи с применением упрощенной системы налогообложения</t>
  </si>
  <si>
    <t>Доходы бюджет от бюджетной системы Российской Федерации от возврата остатков субсидий, субвенций, и иных межбюджетных трансфертов, имеющих целевое назначение, прошлых лет</t>
  </si>
  <si>
    <t>Неисполнение плановых назначений  обусловлено снижением налоговой базы у отдельных налогоплательщиков.</t>
  </si>
  <si>
    <t>Отклонение обусловлено необходимостью уточнения плановых назначений на основании уведомлений Департамента финансов ХМАО-Югры.</t>
  </si>
  <si>
    <t xml:space="preserve">Сведения о фактических поступлениях доходов по видам доходов в сравнении с первоначально утверждёнными и уточненными значениями с учетом внесенных изменений за 2021 год
</t>
  </si>
  <si>
    <t xml:space="preserve"> Первоначально утвержденный план на 2021 год           ( решение Думы города
 от 22.12.2020 № 686-VI ДГ), руб.</t>
  </si>
  <si>
    <t>Уточненный план 
на 2021 год,
руб.</t>
  </si>
  <si>
    <t xml:space="preserve">Исполнение
за 2021 год,
руб.
</t>
  </si>
  <si>
    <t>Перевыполнение плановых назначений по данным главного администратора - ИФНС России по г. Сургуту обусловлено в основном    поступлением НДФЛ с доходов, полученных физическими лицами от долевого участия в деятельности акционерных обществ (дивидендов), в размере, превысившем объёмы аналогичных выплат в предшествующие периоды.</t>
  </si>
  <si>
    <t>Перевыполнение плановых назначений обусловлено увеличением объема реализации производителями дизельного топлива и автомобильного бензина чем запланировано главным администратором - УФК по ХМАО-Югре.</t>
  </si>
  <si>
    <t>Перевыполнение плановых назначений по данным главного администратора - ИФНС России по г. Сургуту  обусловлено увеличением количества налогоплательщиков в связи с их переходом с режима ЕНВД на данный режим, а также ростом налоговой базы у отдельных плательщиков. На рост поступлений также оказали влияние изменения в налоговом законодательстве в части увеличения лимитов по доходам и численности персонала, в пределах которых возможно оставаться на упрощенной системе налогообложения. В 2021 году лимит увеличился со 150 млн. руб. до 200 млн. руб. и со 100 до 130 человек, соответственно. При этом к доходам более 150 млн. руб.  применяются повышенные ставки.</t>
  </si>
  <si>
    <t>Неисполнение плановых назначений  по данным главного администратора - ИФНС России по г. Сургуту обусловлено,  изменением налогового законодательства в части установленного права с 2021  года  уменьшить сумму налога, уплачиваемого в связи с применением ПСН, на уплаченные в данном периоде страховые взносы</t>
  </si>
  <si>
    <t>Перевыполнение плановых назначений по данным главного администратора - ИФНС России по г. Сургуту обусловлено ростом налоговой базы, а также поступлением недоимки в большем объеме, чем планировалось</t>
  </si>
  <si>
    <t xml:space="preserve">Перевыполнение плановых назначений по данным главного администратора -ИФНС России по г. Сургуту обусловлено поступлением заявлений налогоплательщиков на возврат налога, в связи с оспариванием кадастровой стоимости,  на меньшую сумму чем планировалось. </t>
  </si>
  <si>
    <t xml:space="preserve">Перевыполнение плановых назначений по данным главного администратора - ИФНС России по г. Сургуту обусловлено поступлением заявлений налогоплательщиков на возврат налога, в связи с оспариванием кадастровой стоимости,  на меньшую сумму чем планировалось. </t>
  </si>
  <si>
    <t>Возврат ошибочно перечисленных сумм по заявлениям налогоплательщиков</t>
  </si>
  <si>
    <t>Исполнение в пределах плановых назначений</t>
  </si>
  <si>
    <t>Перевыполнение плановых назначений обусловлено увеличением количества обращений граждан в суды общей юрисдикции,мировых судей</t>
  </si>
  <si>
    <t>Перевыполнение плановых назначений обусловлено погашением задолженности прошлых лет по доходам, получаемым в виде арендной платы за земельные участки в результате проведения прензионно - исковой работы, а также заключением новых договоров аренды земельных участков.</t>
  </si>
  <si>
    <t>Перевыполнение плановых назначений обусловлено поступлением незапланированных денежных средств  от ликвидации СГМУП "Бюро технической инвентаризации".</t>
  </si>
  <si>
    <t>Перевыполнение плановых назначений обусловлено возмещением расходов на пособие по обязательному социальному страхованию на случай временной нетрудоспособности и в связи с материнствомв большем объеме, чем  запланировано, а также незапланированным возвратом в бюджет города  неиспользованной субсидии на организацию отдыха и оздоровление детей в период летних школьных каникул</t>
  </si>
  <si>
    <t xml:space="preserve">Возврат в бюджет автономного округа остатков межбюджетных трансфертов, не использованных на 01.01.2022, осуществлен в соответствии  с п. 14 ст. 5 Закона ХМАО-Югры от 25.11.2021 № 85-оз "О бюджете Ханты-Мансийского автономного округа - Югры на 2022 год и на плановый период 2023 и 2024 годов" </t>
  </si>
  <si>
    <t>Отклонение обусловлено фактическим возвратом в бюджет города организациями остатков субсидий прошлых лет для последующего перечисления их в бюджет автономного округа.</t>
  </si>
  <si>
    <t>Поступление незапланированных денежных средств по договорам пожертвования .</t>
  </si>
  <si>
    <t xml:space="preserve">Перевыполнение плановых назначений обусловлено поступлением денежных средств за земельные участки по высокой выкупной стоимости, а также увеличением количества поступивших заявлений на выкуп земельных участков. </t>
  </si>
  <si>
    <t xml:space="preserve">Перевыполнение плановых назначений обусловлено внесением авансовых платежей за 4 квартал 2021 года за размещение отходов производства крупным плательшиком </t>
  </si>
  <si>
    <t>Перевыполнение плановых назначений обусловлено сверхплановым поступлением платежей за фактическое пользование земельным участком без правоустанавливающих документов, а также   ростом платежей по административным штрафам, установленных КоАП в связи с увеличением количества выявленных нарушений</t>
  </si>
  <si>
    <t>Неисполнение обусловлено перечислением денежных средств в декабре 2020 года отдельными  рекламораспространителями, заключившими договоры  на установку и эксплуатацию рекламных конструкций   в 2020 году по итогам аукциона (со сроком оплаты в 2021 году).</t>
  </si>
  <si>
    <t>Отклонение обусловлено уточнением сроков проектирования в рамках реализации  концессионного соглашения на строительство СОШ в мкр.5А, и переносом срока предоставления капитального гранта на 2022 год.</t>
  </si>
  <si>
    <t>Отклонение обусловлено необходимостью уточнения плановых назначений на основании уведомлений Департамента финансов ХМАО-Югры объема субсидий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бюджетов.</t>
  </si>
  <si>
    <t>Перевыполнение плановых назначений по данным главного администратора - ИФНС России по г. Сургуту обусловлено ростом налоговой базы, а также поступлением недоимки в большем объеме чем планировалось.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</si>
</sst>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2" x14ac:knownFonts="1">
    <font>
      <sz val="10"/>
      <name val="Arial"/>
      <charset val="204"/>
    </font>
    <font>
      <sz val="10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4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0" fillId="0" borderId="0"/>
    <xf numFmtId="0" fontId="11" fillId="0" borderId="0"/>
  </cellStyleXfs>
  <cellXfs count="53">
    <xf numFmtId="0" fontId="0" fillId="0" borderId="0" xfId="0"/>
    <xf numFmtId="0" fontId="1" fillId="2" borderId="0" xfId="0" applyFont="1" applyFill="1"/>
    <xf numFmtId="164" fontId="1" fillId="2" borderId="0" xfId="0" applyNumberFormat="1" applyFont="1" applyFill="1"/>
    <xf numFmtId="0" fontId="4" fillId="2" borderId="1" xfId="0" applyFont="1" applyFill="1" applyBorder="1" applyAlignment="1">
      <alignment vertical="center" wrapText="1"/>
    </xf>
    <xf numFmtId="0" fontId="3" fillId="2" borderId="0" xfId="0" applyFont="1" applyFill="1"/>
    <xf numFmtId="0" fontId="4" fillId="2" borderId="0" xfId="0" applyFont="1" applyFill="1"/>
    <xf numFmtId="164" fontId="4" fillId="2" borderId="1" xfId="0" applyNumberFormat="1" applyFont="1" applyFill="1" applyBorder="1" applyAlignment="1">
      <alignment horizontal="right" vertical="center" wrapText="1"/>
    </xf>
    <xf numFmtId="164" fontId="3" fillId="2" borderId="1" xfId="0" applyNumberFormat="1" applyFont="1" applyFill="1" applyBorder="1" applyAlignment="1">
      <alignment horizontal="right" vertical="center" wrapText="1"/>
    </xf>
    <xf numFmtId="4" fontId="5" fillId="2" borderId="1" xfId="0" applyNumberFormat="1" applyFont="1" applyFill="1" applyBorder="1" applyAlignment="1">
      <alignment horizontal="right" vertical="center" wrapText="1"/>
    </xf>
    <xf numFmtId="4" fontId="4" fillId="2" borderId="1" xfId="0" applyNumberFormat="1" applyFont="1" applyFill="1" applyBorder="1" applyAlignment="1">
      <alignment horizontal="right" vertical="center" wrapText="1"/>
    </xf>
    <xf numFmtId="4" fontId="4" fillId="0" borderId="1" xfId="0" applyNumberFormat="1" applyFont="1" applyFill="1" applyBorder="1" applyAlignment="1">
      <alignment horizontal="right" vertical="center" wrapText="1"/>
    </xf>
    <xf numFmtId="4" fontId="3" fillId="2" borderId="1" xfId="0" applyNumberFormat="1" applyFont="1" applyFill="1" applyBorder="1" applyAlignment="1">
      <alignment horizontal="right" vertical="center" wrapText="1"/>
    </xf>
    <xf numFmtId="4" fontId="3" fillId="0" borderId="1" xfId="0" applyNumberFormat="1" applyFont="1" applyFill="1" applyBorder="1" applyAlignment="1">
      <alignment horizontal="right" vertical="center" wrapText="1"/>
    </xf>
    <xf numFmtId="0" fontId="3" fillId="2" borderId="1" xfId="0" applyFont="1" applyFill="1" applyBorder="1"/>
    <xf numFmtId="3" fontId="4" fillId="2" borderId="1" xfId="0" applyNumberFormat="1" applyFont="1" applyFill="1" applyBorder="1"/>
    <xf numFmtId="4" fontId="3" fillId="2" borderId="1" xfId="0" applyNumberFormat="1" applyFont="1" applyFill="1" applyBorder="1" applyAlignment="1">
      <alignment horizontal="right" vertical="center"/>
    </xf>
    <xf numFmtId="49" fontId="3" fillId="2" borderId="1" xfId="0" applyNumberFormat="1" applyFont="1" applyFill="1" applyBorder="1" applyAlignment="1">
      <alignment horizontal="justify" vertical="center" wrapText="1"/>
    </xf>
    <xf numFmtId="0" fontId="6" fillId="0" borderId="1" xfId="0" applyFont="1" applyFill="1" applyBorder="1" applyAlignment="1">
      <alignment horizontal="justify" vertical="center" wrapText="1"/>
    </xf>
    <xf numFmtId="0" fontId="4" fillId="2" borderId="1" xfId="0" applyFont="1" applyFill="1" applyBorder="1" applyAlignment="1">
      <alignment horizontal="justify" vertical="top" wrapText="1"/>
    </xf>
    <xf numFmtId="164" fontId="3" fillId="2" borderId="1" xfId="0" applyNumberFormat="1" applyFont="1" applyFill="1" applyBorder="1" applyAlignment="1">
      <alignment horizontal="right" vertical="center"/>
    </xf>
    <xf numFmtId="164" fontId="4" fillId="2" borderId="0" xfId="0" applyNumberFormat="1" applyFont="1" applyFill="1"/>
    <xf numFmtId="164" fontId="5" fillId="2" borderId="1" xfId="0" applyNumberFormat="1" applyFont="1" applyFill="1" applyBorder="1" applyAlignment="1">
      <alignment horizontal="right" vertical="center"/>
    </xf>
    <xf numFmtId="0" fontId="8" fillId="2" borderId="1" xfId="0" applyFont="1" applyFill="1" applyBorder="1" applyAlignment="1">
      <alignment horizontal="justify" vertical="center" wrapText="1"/>
    </xf>
    <xf numFmtId="49" fontId="4" fillId="2" borderId="1" xfId="0" applyNumberFormat="1" applyFont="1" applyFill="1" applyBorder="1" applyAlignment="1">
      <alignment horizontal="justify" vertical="center" wrapText="1"/>
    </xf>
    <xf numFmtId="49" fontId="5" fillId="2" borderId="1" xfId="0" applyNumberFormat="1" applyFont="1" applyFill="1" applyBorder="1" applyAlignment="1">
      <alignment horizontal="justify" vertical="center" wrapText="1"/>
    </xf>
    <xf numFmtId="0" fontId="8" fillId="0" borderId="1" xfId="0" applyFont="1" applyFill="1" applyBorder="1" applyAlignment="1">
      <alignment horizontal="justify" vertical="center" wrapText="1"/>
    </xf>
    <xf numFmtId="0" fontId="3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4" fontId="9" fillId="2" borderId="0" xfId="0" applyNumberFormat="1" applyFont="1" applyFill="1"/>
    <xf numFmtId="4" fontId="4" fillId="2" borderId="0" xfId="0" applyNumberFormat="1" applyFont="1" applyFill="1"/>
    <xf numFmtId="164" fontId="1" fillId="0" borderId="0" xfId="0" applyNumberFormat="1" applyFont="1" applyFill="1"/>
    <xf numFmtId="0" fontId="4" fillId="0" borderId="1" xfId="1" applyFont="1" applyFill="1" applyBorder="1" applyAlignment="1">
      <alignment horizontal="justify" vertical="top" wrapText="1"/>
    </xf>
    <xf numFmtId="0" fontId="3" fillId="0" borderId="1" xfId="0" applyFont="1" applyFill="1" applyBorder="1" applyAlignment="1">
      <alignment vertical="center"/>
    </xf>
    <xf numFmtId="49" fontId="3" fillId="0" borderId="1" xfId="0" applyNumberFormat="1" applyFont="1" applyFill="1" applyBorder="1" applyAlignment="1">
      <alignment horizontal="justify" vertical="center" wrapText="1"/>
    </xf>
    <xf numFmtId="164" fontId="3" fillId="0" borderId="1" xfId="0" applyNumberFormat="1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justify" vertical="top" wrapText="1"/>
    </xf>
    <xf numFmtId="0" fontId="6" fillId="2" borderId="1" xfId="0" applyFont="1" applyFill="1" applyBorder="1" applyAlignment="1">
      <alignment horizontal="justify" vertical="center" wrapText="1"/>
    </xf>
    <xf numFmtId="0" fontId="4" fillId="2" borderId="1" xfId="1" applyFont="1" applyFill="1" applyBorder="1" applyAlignment="1">
      <alignment horizontal="justify" vertical="top" wrapText="1"/>
    </xf>
    <xf numFmtId="0" fontId="4" fillId="2" borderId="1" xfId="0" applyFont="1" applyFill="1" applyBorder="1" applyAlignment="1">
      <alignment horizontal="justify" vertical="center" wrapText="1"/>
    </xf>
    <xf numFmtId="4" fontId="4" fillId="2" borderId="1" xfId="0" applyNumberFormat="1" applyFont="1" applyFill="1" applyBorder="1" applyAlignment="1">
      <alignment horizontal="justify" vertical="center" wrapText="1"/>
    </xf>
    <xf numFmtId="0" fontId="4" fillId="2" borderId="1" xfId="0" applyFont="1" applyFill="1" applyBorder="1"/>
    <xf numFmtId="4" fontId="3" fillId="2" borderId="1" xfId="0" applyNumberFormat="1" applyFont="1" applyFill="1" applyBorder="1" applyAlignment="1">
      <alignment horizontal="justify" vertical="center" wrapText="1"/>
    </xf>
    <xf numFmtId="4" fontId="3" fillId="2" borderId="1" xfId="0" applyNumberFormat="1" applyFont="1" applyFill="1" applyBorder="1"/>
    <xf numFmtId="4" fontId="4" fillId="2" borderId="1" xfId="0" applyNumberFormat="1" applyFont="1" applyFill="1" applyBorder="1"/>
    <xf numFmtId="0" fontId="3" fillId="2" borderId="1" xfId="0" applyFont="1" applyFill="1" applyBorder="1" applyAlignment="1">
      <alignment horizontal="justify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wrapText="1"/>
    </xf>
    <xf numFmtId="0" fontId="7" fillId="0" borderId="0" xfId="0" applyFont="1" applyAlignment="1"/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printerSettings" Target="../printerSettings/printerSettings11.bin"/><Relationship Id="rId5" Type="http://schemas.openxmlformats.org/officeDocument/2006/relationships/printerSettings" Target="../printerSettings/printerSettings5.bin"/><Relationship Id="rId10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J38"/>
  <sheetViews>
    <sheetView showGridLines="0" tabSelected="1" view="pageBreakPreview" zoomScale="60" workbookViewId="0">
      <selection activeCell="H6" sqref="H6"/>
    </sheetView>
  </sheetViews>
  <sheetFormatPr defaultRowHeight="12.75" customHeight="1" outlineLevelRow="2" x14ac:dyDescent="0.2"/>
  <cols>
    <col min="1" max="1" width="29.5703125" style="1" customWidth="1"/>
    <col min="2" max="2" width="32.42578125" style="1" customWidth="1"/>
    <col min="3" max="3" width="21.7109375" style="1" customWidth="1"/>
    <col min="4" max="4" width="23.140625" style="1" customWidth="1"/>
    <col min="5" max="5" width="21.42578125" style="1" customWidth="1"/>
    <col min="6" max="6" width="19.140625" style="2" customWidth="1"/>
    <col min="7" max="7" width="16.7109375" style="2" customWidth="1"/>
    <col min="8" max="8" width="53.140625" style="1" customWidth="1"/>
    <col min="9" max="9" width="53" style="1" customWidth="1"/>
    <col min="10" max="10" width="14.28515625" style="1" bestFit="1" customWidth="1"/>
    <col min="11" max="16384" width="9.140625" style="1"/>
  </cols>
  <sheetData>
    <row r="1" spans="1:10" ht="78" customHeight="1" x14ac:dyDescent="0.3">
      <c r="B1" s="51" t="s">
        <v>72</v>
      </c>
      <c r="C1" s="51"/>
      <c r="D1" s="51"/>
      <c r="E1" s="51"/>
      <c r="F1" s="51"/>
      <c r="G1" s="51"/>
      <c r="H1" s="51"/>
      <c r="I1" s="52"/>
    </row>
    <row r="2" spans="1:10" x14ac:dyDescent="0.2">
      <c r="C2" s="28"/>
      <c r="D2" s="28"/>
      <c r="E2" s="28"/>
      <c r="F2" s="30"/>
    </row>
    <row r="3" spans="1:10" ht="12.75" customHeight="1" x14ac:dyDescent="0.2">
      <c r="A3" s="49" t="s">
        <v>14</v>
      </c>
      <c r="B3" s="49" t="s">
        <v>0</v>
      </c>
      <c r="C3" s="47" t="s">
        <v>73</v>
      </c>
      <c r="D3" s="45" t="s">
        <v>74</v>
      </c>
      <c r="E3" s="47" t="s">
        <v>75</v>
      </c>
      <c r="F3" s="45" t="s">
        <v>60</v>
      </c>
      <c r="G3" s="45" t="s">
        <v>59</v>
      </c>
      <c r="H3" s="45" t="s">
        <v>61</v>
      </c>
      <c r="I3" s="45" t="s">
        <v>1</v>
      </c>
    </row>
    <row r="4" spans="1:10" ht="132" customHeight="1" x14ac:dyDescent="0.2">
      <c r="A4" s="50"/>
      <c r="B4" s="50"/>
      <c r="C4" s="48"/>
      <c r="D4" s="46"/>
      <c r="E4" s="48"/>
      <c r="F4" s="46"/>
      <c r="G4" s="46"/>
      <c r="H4" s="46"/>
      <c r="I4" s="46"/>
    </row>
    <row r="5" spans="1:10" s="4" customFormat="1" ht="36.75" customHeight="1" x14ac:dyDescent="0.25">
      <c r="A5" s="13"/>
      <c r="B5" s="16" t="s">
        <v>12</v>
      </c>
      <c r="C5" s="15">
        <f>C6+C29</f>
        <v>29911519323.689999</v>
      </c>
      <c r="D5" s="15">
        <f t="shared" ref="D5:E5" si="0">D6+D29</f>
        <v>32112861660.149998</v>
      </c>
      <c r="E5" s="15">
        <f t="shared" si="0"/>
        <v>32521907402.639999</v>
      </c>
      <c r="F5" s="19">
        <f>E5/C5*100</f>
        <v>108.72703272174667</v>
      </c>
      <c r="G5" s="7">
        <f>E5/D5*100</f>
        <v>101.27377543246978</v>
      </c>
      <c r="H5" s="3"/>
      <c r="I5" s="13"/>
    </row>
    <row r="6" spans="1:10" s="5" customFormat="1" ht="50.25" customHeight="1" x14ac:dyDescent="0.25">
      <c r="A6" s="26" t="s">
        <v>15</v>
      </c>
      <c r="B6" s="24" t="s">
        <v>4</v>
      </c>
      <c r="C6" s="8">
        <f>C7+C22</f>
        <v>10784397671.32</v>
      </c>
      <c r="D6" s="8">
        <f t="shared" ref="D6:E6" si="1">D7+D22</f>
        <v>11067839442.5</v>
      </c>
      <c r="E6" s="8">
        <f t="shared" si="1"/>
        <v>12023682687.349998</v>
      </c>
      <c r="F6" s="21">
        <f t="shared" ref="F6" si="2">E6/C6*100</f>
        <v>111.49146251649964</v>
      </c>
      <c r="G6" s="7">
        <f t="shared" ref="G6:G7" si="3">E6/D6*100</f>
        <v>108.63622254204017</v>
      </c>
      <c r="H6" s="3"/>
      <c r="I6" s="14"/>
    </row>
    <row r="7" spans="1:10" s="5" customFormat="1" ht="40.5" customHeight="1" x14ac:dyDescent="0.25">
      <c r="A7" s="27"/>
      <c r="B7" s="16" t="s">
        <v>8</v>
      </c>
      <c r="C7" s="15">
        <f>C8+C11+C16+C20+C10</f>
        <v>9737188226.4599991</v>
      </c>
      <c r="D7" s="15">
        <f t="shared" ref="D7" si="4">D8+D11+D16+D20+D10</f>
        <v>10047587398.719999</v>
      </c>
      <c r="E7" s="15">
        <f>E8+E10+E11+E16+E20+E21</f>
        <v>10862309640.259998</v>
      </c>
      <c r="F7" s="19">
        <f>E7/C7*100</f>
        <v>111.55489025818126</v>
      </c>
      <c r="G7" s="7">
        <f t="shared" si="3"/>
        <v>108.1086355282044</v>
      </c>
      <c r="H7" s="3"/>
      <c r="I7" s="14"/>
    </row>
    <row r="8" spans="1:10" s="5" customFormat="1" ht="40.5" customHeight="1" x14ac:dyDescent="0.25">
      <c r="A8" s="27" t="s">
        <v>16</v>
      </c>
      <c r="B8" s="16" t="s">
        <v>17</v>
      </c>
      <c r="C8" s="15">
        <f>C9</f>
        <v>6796830576.04</v>
      </c>
      <c r="D8" s="15">
        <f t="shared" ref="D8:E8" si="5">D9</f>
        <v>6916087567.4200001</v>
      </c>
      <c r="E8" s="15">
        <f t="shared" si="5"/>
        <v>7414313305.8999996</v>
      </c>
      <c r="F8" s="19">
        <f>E8/C8*100</f>
        <v>109.08486275995656</v>
      </c>
      <c r="G8" s="7">
        <f t="shared" ref="G8" si="6">E8/D8*100</f>
        <v>107.20386683400336</v>
      </c>
      <c r="H8" s="3"/>
      <c r="I8" s="14"/>
    </row>
    <row r="9" spans="1:10" s="5" customFormat="1" ht="138" customHeight="1" outlineLevel="2" x14ac:dyDescent="0.25">
      <c r="A9" s="27" t="s">
        <v>18</v>
      </c>
      <c r="B9" s="23" t="s">
        <v>2</v>
      </c>
      <c r="C9" s="9">
        <v>6796830576.04</v>
      </c>
      <c r="D9" s="9">
        <v>6916087567.4200001</v>
      </c>
      <c r="E9" s="9">
        <v>7414313305.8999996</v>
      </c>
      <c r="F9" s="6">
        <f>E9/C9*100</f>
        <v>109.08486275995656</v>
      </c>
      <c r="G9" s="6">
        <f>E9/D9*100</f>
        <v>107.20386683400336</v>
      </c>
      <c r="H9" s="17" t="s">
        <v>76</v>
      </c>
      <c r="I9" s="18" t="s">
        <v>76</v>
      </c>
    </row>
    <row r="10" spans="1:10" s="5" customFormat="1" ht="101.25" customHeight="1" outlineLevel="2" x14ac:dyDescent="0.25">
      <c r="A10" s="26" t="s">
        <v>19</v>
      </c>
      <c r="B10" s="16" t="s">
        <v>5</v>
      </c>
      <c r="C10" s="11">
        <v>44923430</v>
      </c>
      <c r="D10" s="11">
        <v>44923430</v>
      </c>
      <c r="E10" s="11">
        <v>49890435.869999997</v>
      </c>
      <c r="F10" s="7">
        <f t="shared" ref="F10:F32" si="7">E10/C10*100</f>
        <v>111.05660424860702</v>
      </c>
      <c r="G10" s="7">
        <f t="shared" ref="G10:G37" si="8">E10/D10*100</f>
        <v>111.05660424860702</v>
      </c>
      <c r="H10" s="25" t="s">
        <v>77</v>
      </c>
      <c r="I10" s="25" t="s">
        <v>77</v>
      </c>
    </row>
    <row r="11" spans="1:10" s="5" customFormat="1" ht="51" customHeight="1" outlineLevel="1" x14ac:dyDescent="0.25">
      <c r="A11" s="26" t="s">
        <v>20</v>
      </c>
      <c r="B11" s="16" t="s">
        <v>6</v>
      </c>
      <c r="C11" s="11">
        <f>C12+C13+C14+C15</f>
        <v>1899629425.95</v>
      </c>
      <c r="D11" s="11">
        <f t="shared" ref="D11" si="9">D12+D13+D14+D15</f>
        <v>2090771606.8299999</v>
      </c>
      <c r="E11" s="11">
        <f>E12+E13+E14+E15</f>
        <v>2294124199.0599999</v>
      </c>
      <c r="F11" s="7">
        <f t="shared" si="7"/>
        <v>120.76693315659259</v>
      </c>
      <c r="G11" s="7">
        <f t="shared" si="8"/>
        <v>109.72619828802441</v>
      </c>
      <c r="H11" s="22"/>
      <c r="I11" s="17"/>
      <c r="J11" s="4"/>
    </row>
    <row r="12" spans="1:10" s="5" customFormat="1" ht="267.75" customHeight="1" outlineLevel="1" x14ac:dyDescent="0.25">
      <c r="A12" s="27" t="s">
        <v>21</v>
      </c>
      <c r="B12" s="23" t="s">
        <v>68</v>
      </c>
      <c r="C12" s="9">
        <v>1736616314.6900001</v>
      </c>
      <c r="D12" s="9">
        <v>1927758495.5699999</v>
      </c>
      <c r="E12" s="9">
        <v>2145792600.3900001</v>
      </c>
      <c r="F12" s="6">
        <f t="shared" si="7"/>
        <v>123.56169766682407</v>
      </c>
      <c r="G12" s="6">
        <f t="shared" si="8"/>
        <v>111.31023960319946</v>
      </c>
      <c r="H12" s="35" t="s">
        <v>78</v>
      </c>
      <c r="I12" s="31" t="s">
        <v>78</v>
      </c>
    </row>
    <row r="13" spans="1:10" s="5" customFormat="1" ht="57" customHeight="1" outlineLevel="1" x14ac:dyDescent="0.25">
      <c r="A13" s="27" t="s">
        <v>22</v>
      </c>
      <c r="B13" s="23" t="s">
        <v>23</v>
      </c>
      <c r="C13" s="9">
        <v>58758783.289999999</v>
      </c>
      <c r="D13" s="9">
        <f>C13</f>
        <v>58758783.289999999</v>
      </c>
      <c r="E13" s="9">
        <v>60089467.990000002</v>
      </c>
      <c r="F13" s="6">
        <f t="shared" si="7"/>
        <v>102.26465666151134</v>
      </c>
      <c r="G13" s="6">
        <f t="shared" si="8"/>
        <v>102.26465666151134</v>
      </c>
      <c r="H13" s="31" t="s">
        <v>84</v>
      </c>
      <c r="I13" s="35" t="s">
        <v>84</v>
      </c>
    </row>
    <row r="14" spans="1:10" s="5" customFormat="1" ht="67.5" customHeight="1" outlineLevel="1" x14ac:dyDescent="0.25">
      <c r="A14" s="27" t="s">
        <v>24</v>
      </c>
      <c r="B14" s="23" t="s">
        <v>25</v>
      </c>
      <c r="C14" s="9">
        <v>341983.46</v>
      </c>
      <c r="D14" s="9">
        <f>C14</f>
        <v>341983.46</v>
      </c>
      <c r="E14" s="9">
        <v>68217.81</v>
      </c>
      <c r="F14" s="6">
        <f t="shared" si="7"/>
        <v>19.947692791926251</v>
      </c>
      <c r="G14" s="6">
        <f t="shared" si="8"/>
        <v>19.947692791926251</v>
      </c>
      <c r="H14" s="31" t="s">
        <v>70</v>
      </c>
      <c r="I14" s="31" t="s">
        <v>70</v>
      </c>
    </row>
    <row r="15" spans="1:10" s="5" customFormat="1" ht="136.5" customHeight="1" outlineLevel="1" x14ac:dyDescent="0.25">
      <c r="A15" s="27" t="s">
        <v>26</v>
      </c>
      <c r="B15" s="23" t="s">
        <v>27</v>
      </c>
      <c r="C15" s="9">
        <v>103912344.51000001</v>
      </c>
      <c r="D15" s="9">
        <f>C15</f>
        <v>103912344.51000001</v>
      </c>
      <c r="E15" s="9">
        <v>88173912.870000005</v>
      </c>
      <c r="F15" s="6">
        <f t="shared" si="7"/>
        <v>84.854127087388136</v>
      </c>
      <c r="G15" s="6">
        <f t="shared" si="8"/>
        <v>84.854127087388136</v>
      </c>
      <c r="H15" s="31" t="s">
        <v>79</v>
      </c>
      <c r="I15" s="31" t="s">
        <v>79</v>
      </c>
    </row>
    <row r="16" spans="1:10" s="5" customFormat="1" ht="59.25" customHeight="1" outlineLevel="1" x14ac:dyDescent="0.25">
      <c r="A16" s="26" t="s">
        <v>28</v>
      </c>
      <c r="B16" s="16" t="s">
        <v>7</v>
      </c>
      <c r="C16" s="11">
        <f>C17+C19+C18</f>
        <v>898805754.07999992</v>
      </c>
      <c r="D16" s="11">
        <f t="shared" ref="D16" si="10">D17+D19+D18</f>
        <v>898805754.07999992</v>
      </c>
      <c r="E16" s="11">
        <f>E17+E19+E18</f>
        <v>1001998643.88</v>
      </c>
      <c r="F16" s="7">
        <f t="shared" si="7"/>
        <v>111.48111138937091</v>
      </c>
      <c r="G16" s="7">
        <f t="shared" si="8"/>
        <v>111.48111138937091</v>
      </c>
      <c r="H16" s="25"/>
      <c r="I16" s="25"/>
    </row>
    <row r="17" spans="1:10" s="5" customFormat="1" ht="105" customHeight="1" outlineLevel="1" x14ac:dyDescent="0.25">
      <c r="A17" s="27" t="s">
        <v>29</v>
      </c>
      <c r="B17" s="23" t="s">
        <v>30</v>
      </c>
      <c r="C17" s="9">
        <v>179936075.44</v>
      </c>
      <c r="D17" s="9">
        <f>C17</f>
        <v>179936075.44</v>
      </c>
      <c r="E17" s="9">
        <v>195954066.31999999</v>
      </c>
      <c r="F17" s="6">
        <f t="shared" si="7"/>
        <v>108.90204526292517</v>
      </c>
      <c r="G17" s="6">
        <f t="shared" si="8"/>
        <v>108.90204526292517</v>
      </c>
      <c r="H17" s="37" t="s">
        <v>80</v>
      </c>
      <c r="I17" s="37" t="s">
        <v>98</v>
      </c>
    </row>
    <row r="18" spans="1:10" s="5" customFormat="1" ht="51.75" customHeight="1" outlineLevel="1" x14ac:dyDescent="0.25">
      <c r="A18" s="27" t="s">
        <v>64</v>
      </c>
      <c r="B18" s="23" t="s">
        <v>65</v>
      </c>
      <c r="C18" s="9">
        <v>213652491.30000001</v>
      </c>
      <c r="D18" s="9">
        <f>C18</f>
        <v>213652491.30000001</v>
      </c>
      <c r="E18" s="9">
        <v>217264517.12</v>
      </c>
      <c r="F18" s="6">
        <f t="shared" si="7"/>
        <v>101.69060786421076</v>
      </c>
      <c r="G18" s="6">
        <f t="shared" si="8"/>
        <v>101.69060786421076</v>
      </c>
      <c r="H18" s="35" t="s">
        <v>84</v>
      </c>
      <c r="I18" s="31" t="s">
        <v>84</v>
      </c>
    </row>
    <row r="19" spans="1:10" s="5" customFormat="1" ht="101.25" customHeight="1" outlineLevel="1" x14ac:dyDescent="0.25">
      <c r="A19" s="27" t="s">
        <v>31</v>
      </c>
      <c r="B19" s="23" t="s">
        <v>32</v>
      </c>
      <c r="C19" s="9">
        <v>505217187.33999997</v>
      </c>
      <c r="D19" s="9">
        <f>C19</f>
        <v>505217187.33999997</v>
      </c>
      <c r="E19" s="9">
        <v>588780060.44000006</v>
      </c>
      <c r="F19" s="6">
        <f>E19/C19*100</f>
        <v>116.53999016541061</v>
      </c>
      <c r="G19" s="6">
        <f>E19/D19*100</f>
        <v>116.53999016541061</v>
      </c>
      <c r="H19" s="31" t="s">
        <v>82</v>
      </c>
      <c r="I19" s="31" t="s">
        <v>81</v>
      </c>
    </row>
    <row r="20" spans="1:10" s="5" customFormat="1" ht="52.5" customHeight="1" outlineLevel="1" x14ac:dyDescent="0.25">
      <c r="A20" s="26" t="s">
        <v>33</v>
      </c>
      <c r="B20" s="16" t="s">
        <v>34</v>
      </c>
      <c r="C20" s="11">
        <v>96999040.390000001</v>
      </c>
      <c r="D20" s="11">
        <f>C20</f>
        <v>96999040.390000001</v>
      </c>
      <c r="E20" s="11">
        <v>101983388.40000001</v>
      </c>
      <c r="F20" s="7">
        <f t="shared" si="7"/>
        <v>105.13855393822418</v>
      </c>
      <c r="G20" s="7">
        <f t="shared" si="8"/>
        <v>105.13855393822418</v>
      </c>
      <c r="H20" s="31" t="s">
        <v>85</v>
      </c>
      <c r="I20" s="31" t="s">
        <v>85</v>
      </c>
    </row>
    <row r="21" spans="1:10" s="5" customFormat="1" ht="64.5" customHeight="1" outlineLevel="1" x14ac:dyDescent="0.25">
      <c r="A21" s="26" t="s">
        <v>62</v>
      </c>
      <c r="B21" s="16" t="s">
        <v>63</v>
      </c>
      <c r="C21" s="11"/>
      <c r="D21" s="11"/>
      <c r="E21" s="11">
        <v>-332.85</v>
      </c>
      <c r="F21" s="7"/>
      <c r="G21" s="7"/>
      <c r="H21" s="35" t="s">
        <v>83</v>
      </c>
      <c r="I21" s="31" t="s">
        <v>83</v>
      </c>
    </row>
    <row r="22" spans="1:10" s="5" customFormat="1" ht="59.25" customHeight="1" outlineLevel="1" x14ac:dyDescent="0.25">
      <c r="A22" s="27"/>
      <c r="B22" s="16" t="s">
        <v>9</v>
      </c>
      <c r="C22" s="11">
        <f>C23+C24+C25+C26+C27+C28</f>
        <v>1047209444.86</v>
      </c>
      <c r="D22" s="11">
        <f t="shared" ref="D22" si="11">D23+D24+D25+D26+D27+D28</f>
        <v>1020252043.78</v>
      </c>
      <c r="E22" s="11">
        <f>E23+E24+E25+E26+E27+E28</f>
        <v>1161373047.0900002</v>
      </c>
      <c r="F22" s="7">
        <f t="shared" si="7"/>
        <v>110.90169715240322</v>
      </c>
      <c r="G22" s="7">
        <f t="shared" si="8"/>
        <v>113.8319745763166</v>
      </c>
      <c r="H22" s="36"/>
      <c r="I22" s="36"/>
    </row>
    <row r="23" spans="1:10" s="5" customFormat="1" ht="122.25" customHeight="1" outlineLevel="1" x14ac:dyDescent="0.25">
      <c r="A23" s="26" t="s">
        <v>35</v>
      </c>
      <c r="B23" s="16" t="s">
        <v>10</v>
      </c>
      <c r="C23" s="11">
        <v>695252314</v>
      </c>
      <c r="D23" s="11">
        <v>656148553.12</v>
      </c>
      <c r="E23" s="11">
        <v>689700088.75999999</v>
      </c>
      <c r="F23" s="7">
        <f t="shared" si="7"/>
        <v>99.201408592507036</v>
      </c>
      <c r="G23" s="7">
        <f t="shared" si="8"/>
        <v>105.11340541413401</v>
      </c>
      <c r="H23" s="37"/>
      <c r="I23" s="38" t="s">
        <v>86</v>
      </c>
    </row>
    <row r="24" spans="1:10" s="5" customFormat="1" ht="87" customHeight="1" outlineLevel="1" x14ac:dyDescent="0.25">
      <c r="A24" s="26" t="s">
        <v>36</v>
      </c>
      <c r="B24" s="16" t="s">
        <v>37</v>
      </c>
      <c r="C24" s="11">
        <v>67648491.5</v>
      </c>
      <c r="D24" s="11">
        <v>67648491.5</v>
      </c>
      <c r="E24" s="11">
        <v>83008410.5</v>
      </c>
      <c r="F24" s="7">
        <f t="shared" si="7"/>
        <v>122.70548634480637</v>
      </c>
      <c r="G24" s="7">
        <f t="shared" si="8"/>
        <v>122.70548634480637</v>
      </c>
      <c r="H24" s="38" t="s">
        <v>93</v>
      </c>
      <c r="I24" s="38" t="s">
        <v>93</v>
      </c>
    </row>
    <row r="25" spans="1:10" s="5" customFormat="1" ht="155.25" customHeight="1" outlineLevel="1" x14ac:dyDescent="0.25">
      <c r="A25" s="26" t="s">
        <v>38</v>
      </c>
      <c r="B25" s="16" t="s">
        <v>39</v>
      </c>
      <c r="C25" s="11">
        <v>60212806.719999999</v>
      </c>
      <c r="D25" s="11">
        <v>83417754.930000007</v>
      </c>
      <c r="E25" s="11">
        <v>104983990.40000001</v>
      </c>
      <c r="F25" s="7">
        <f t="shared" si="7"/>
        <v>174.35491902610318</v>
      </c>
      <c r="G25" s="7">
        <f t="shared" si="8"/>
        <v>125.85329165007772</v>
      </c>
      <c r="H25" s="38" t="s">
        <v>88</v>
      </c>
      <c r="I25" s="38" t="s">
        <v>88</v>
      </c>
    </row>
    <row r="26" spans="1:10" s="5" customFormat="1" ht="80.25" customHeight="1" outlineLevel="1" x14ac:dyDescent="0.25">
      <c r="A26" s="26" t="s">
        <v>40</v>
      </c>
      <c r="B26" s="16" t="s">
        <v>3</v>
      </c>
      <c r="C26" s="11">
        <v>119131714.73999999</v>
      </c>
      <c r="D26" s="11">
        <v>124548534.51000001</v>
      </c>
      <c r="E26" s="11">
        <v>139710412.22</v>
      </c>
      <c r="F26" s="7">
        <f t="shared" si="7"/>
        <v>117.2739035318279</v>
      </c>
      <c r="G26" s="7">
        <f t="shared" si="8"/>
        <v>112.17346937854387</v>
      </c>
      <c r="H26" s="38" t="s">
        <v>92</v>
      </c>
      <c r="I26" s="38" t="s">
        <v>92</v>
      </c>
    </row>
    <row r="27" spans="1:10" s="5" customFormat="1" ht="123" customHeight="1" outlineLevel="1" x14ac:dyDescent="0.25">
      <c r="A27" s="26" t="s">
        <v>41</v>
      </c>
      <c r="B27" s="16" t="s">
        <v>42</v>
      </c>
      <c r="C27" s="11">
        <v>60884956.369999997</v>
      </c>
      <c r="D27" s="11">
        <v>61787584.329999998</v>
      </c>
      <c r="E27" s="11">
        <v>107915821.31999999</v>
      </c>
      <c r="F27" s="7" t="s">
        <v>13</v>
      </c>
      <c r="G27" s="7">
        <f t="shared" si="8"/>
        <v>174.65615866066989</v>
      </c>
      <c r="H27" s="38" t="s">
        <v>94</v>
      </c>
      <c r="I27" s="38" t="s">
        <v>94</v>
      </c>
    </row>
    <row r="28" spans="1:10" s="5" customFormat="1" ht="132" customHeight="1" outlineLevel="1" x14ac:dyDescent="0.25">
      <c r="A28" s="32" t="s">
        <v>43</v>
      </c>
      <c r="B28" s="33" t="s">
        <v>44</v>
      </c>
      <c r="C28" s="12">
        <v>44079161.530000001</v>
      </c>
      <c r="D28" s="12">
        <v>26701125.390000001</v>
      </c>
      <c r="E28" s="12">
        <v>36054323.890000001</v>
      </c>
      <c r="F28" s="34">
        <f t="shared" si="7"/>
        <v>81.794486642994912</v>
      </c>
      <c r="G28" s="34">
        <f t="shared" si="8"/>
        <v>135.029229530164</v>
      </c>
      <c r="H28" s="38" t="s">
        <v>95</v>
      </c>
      <c r="I28" s="38" t="s">
        <v>87</v>
      </c>
    </row>
    <row r="29" spans="1:10" s="5" customFormat="1" ht="58.5" customHeight="1" x14ac:dyDescent="0.25">
      <c r="A29" s="26" t="s">
        <v>45</v>
      </c>
      <c r="B29" s="16" t="s">
        <v>11</v>
      </c>
      <c r="C29" s="12">
        <f>C30+C36+C37</f>
        <v>19127121652.369999</v>
      </c>
      <c r="D29" s="12">
        <f t="shared" ref="D29:E29" si="12">D30+D36+D37</f>
        <v>21045022217.649998</v>
      </c>
      <c r="E29" s="12">
        <f t="shared" si="12"/>
        <v>20498224715.290001</v>
      </c>
      <c r="F29" s="7">
        <f t="shared" si="7"/>
        <v>107.16837111113429</v>
      </c>
      <c r="G29" s="7">
        <f t="shared" si="8"/>
        <v>97.401772748420242</v>
      </c>
      <c r="H29" s="39"/>
      <c r="I29" s="40"/>
    </row>
    <row r="30" spans="1:10" s="5" customFormat="1" ht="72.75" customHeight="1" outlineLevel="1" x14ac:dyDescent="0.25">
      <c r="A30" s="26" t="s">
        <v>46</v>
      </c>
      <c r="B30" s="16" t="s">
        <v>47</v>
      </c>
      <c r="C30" s="12">
        <f>C31+C32+C33+C34</f>
        <v>19119724000</v>
      </c>
      <c r="D30" s="12">
        <f t="shared" ref="D30" si="13">D31+D32+D33+D34</f>
        <v>21045886012.290001</v>
      </c>
      <c r="E30" s="12">
        <f>E31+E32+E33+E34+E35</f>
        <v>20516495167.549999</v>
      </c>
      <c r="F30" s="7">
        <f t="shared" si="7"/>
        <v>107.30539398764334</v>
      </c>
      <c r="G30" s="7">
        <f t="shared" si="8"/>
        <v>97.484587513061427</v>
      </c>
      <c r="H30" s="41"/>
      <c r="I30" s="42"/>
      <c r="J30" s="29"/>
    </row>
    <row r="31" spans="1:10" s="5" customFormat="1" ht="72.75" customHeight="1" outlineLevel="1" x14ac:dyDescent="0.25">
      <c r="A31" s="27" t="s">
        <v>48</v>
      </c>
      <c r="B31" s="23" t="s">
        <v>49</v>
      </c>
      <c r="C31" s="10">
        <v>1793644700</v>
      </c>
      <c r="D31" s="9">
        <v>1927892400</v>
      </c>
      <c r="E31" s="9">
        <v>1927892400</v>
      </c>
      <c r="F31" s="6">
        <f t="shared" si="7"/>
        <v>107.48463171106295</v>
      </c>
      <c r="G31" s="6">
        <f t="shared" si="8"/>
        <v>100</v>
      </c>
      <c r="H31" s="39" t="s">
        <v>71</v>
      </c>
      <c r="I31" s="43"/>
    </row>
    <row r="32" spans="1:10" s="5" customFormat="1" ht="157.5" customHeight="1" outlineLevel="1" x14ac:dyDescent="0.25">
      <c r="A32" s="27" t="s">
        <v>50</v>
      </c>
      <c r="B32" s="23" t="s">
        <v>51</v>
      </c>
      <c r="C32" s="10">
        <v>3661256200</v>
      </c>
      <c r="D32" s="9">
        <v>4752013730.29</v>
      </c>
      <c r="E32" s="9">
        <v>4474546924.9799995</v>
      </c>
      <c r="F32" s="6">
        <f t="shared" si="7"/>
        <v>122.21343387496344</v>
      </c>
      <c r="G32" s="6">
        <f t="shared" si="8"/>
        <v>94.161068947646584</v>
      </c>
      <c r="H32" s="39" t="s">
        <v>97</v>
      </c>
      <c r="I32" s="39" t="s">
        <v>96</v>
      </c>
    </row>
    <row r="33" spans="1:9" s="5" customFormat="1" ht="69.75" customHeight="1" outlineLevel="1" x14ac:dyDescent="0.25">
      <c r="A33" s="27" t="s">
        <v>52</v>
      </c>
      <c r="B33" s="23" t="s">
        <v>53</v>
      </c>
      <c r="C33" s="10">
        <v>13659529900</v>
      </c>
      <c r="D33" s="9">
        <v>13943704900</v>
      </c>
      <c r="E33" s="9">
        <v>13695059119.620001</v>
      </c>
      <c r="F33" s="6">
        <f t="shared" ref="F33:F34" si="14">E33/C33*100</f>
        <v>100.26010572750386</v>
      </c>
      <c r="G33" s="6">
        <f t="shared" ref="G33:G34" si="15">E33/D33*100</f>
        <v>98.216788277124252</v>
      </c>
      <c r="H33" s="39"/>
      <c r="I33" s="43"/>
    </row>
    <row r="34" spans="1:9" s="5" customFormat="1" ht="69.75" customHeight="1" outlineLevel="1" x14ac:dyDescent="0.25">
      <c r="A34" s="27" t="s">
        <v>54</v>
      </c>
      <c r="B34" s="23" t="s">
        <v>55</v>
      </c>
      <c r="C34" s="10">
        <v>5293200</v>
      </c>
      <c r="D34" s="9">
        <v>422274982</v>
      </c>
      <c r="E34" s="9">
        <v>418925722.94999999</v>
      </c>
      <c r="F34" s="6">
        <f t="shared" si="14"/>
        <v>7914.4132651326236</v>
      </c>
      <c r="G34" s="6">
        <f t="shared" si="15"/>
        <v>99.206853545020095</v>
      </c>
      <c r="H34" s="39" t="s">
        <v>71</v>
      </c>
      <c r="I34" s="39" t="s">
        <v>71</v>
      </c>
    </row>
    <row r="35" spans="1:9" s="5" customFormat="1" ht="40.5" customHeight="1" outlineLevel="1" x14ac:dyDescent="0.25">
      <c r="A35" s="26" t="s">
        <v>66</v>
      </c>
      <c r="B35" s="16" t="s">
        <v>67</v>
      </c>
      <c r="C35" s="11"/>
      <c r="D35" s="11"/>
      <c r="E35" s="11">
        <v>71000</v>
      </c>
      <c r="F35" s="7"/>
      <c r="G35" s="7"/>
      <c r="H35" s="44"/>
      <c r="I35" s="39" t="s">
        <v>91</v>
      </c>
    </row>
    <row r="36" spans="1:9" s="5" customFormat="1" ht="136.5" customHeight="1" outlineLevel="1" x14ac:dyDescent="0.25">
      <c r="A36" s="26" t="s">
        <v>56</v>
      </c>
      <c r="B36" s="16" t="s">
        <v>69</v>
      </c>
      <c r="C36" s="11">
        <v>12060763.51</v>
      </c>
      <c r="D36" s="11">
        <v>12060763.51</v>
      </c>
      <c r="E36" s="11">
        <v>5986399.6500000004</v>
      </c>
      <c r="F36" s="7" t="s">
        <v>13</v>
      </c>
      <c r="G36" s="7">
        <f t="shared" si="8"/>
        <v>49.635329015749853</v>
      </c>
      <c r="H36" s="38" t="s">
        <v>90</v>
      </c>
      <c r="I36" s="38" t="s">
        <v>90</v>
      </c>
    </row>
    <row r="37" spans="1:9" s="5" customFormat="1" ht="121.5" customHeight="1" outlineLevel="1" x14ac:dyDescent="0.25">
      <c r="A37" s="26" t="s">
        <v>57</v>
      </c>
      <c r="B37" s="16" t="s">
        <v>58</v>
      </c>
      <c r="C37" s="11">
        <v>-4663111.1399999997</v>
      </c>
      <c r="D37" s="11">
        <v>-12924558.15</v>
      </c>
      <c r="E37" s="11">
        <v>-24256851.91</v>
      </c>
      <c r="F37" s="7" t="s">
        <v>13</v>
      </c>
      <c r="G37" s="7">
        <f t="shared" si="8"/>
        <v>187.68031857243801</v>
      </c>
      <c r="H37" s="37" t="s">
        <v>89</v>
      </c>
      <c r="I37" s="37" t="s">
        <v>89</v>
      </c>
    </row>
    <row r="38" spans="1:9" ht="12.75" customHeight="1" x14ac:dyDescent="0.25">
      <c r="B38" s="5"/>
      <c r="C38" s="5"/>
      <c r="D38" s="5"/>
      <c r="E38" s="5"/>
      <c r="F38" s="20"/>
      <c r="G38" s="20"/>
      <c r="H38" s="5"/>
      <c r="I38" s="5"/>
    </row>
  </sheetData>
  <customSheetViews>
    <customSheetView guid="{887AD517-78E2-449F-BDF4-C67BD3614D43}" scale="75" showPageBreaks="1" showGridLines="0" fitToPage="1" printArea="1" view="pageBreakPreview" topLeftCell="B1">
      <pane xSplit="1" ySplit="7" topLeftCell="C8" activePane="bottomRight" state="frozen"/>
      <selection pane="bottomRight" activeCell="H3" sqref="H3:H4"/>
      <pageMargins left="0.15748031496062992" right="0.15748031496062992" top="0.27559055118110237" bottom="0.19685039370078741" header="0.11811023622047245" footer="0.11811023622047245"/>
      <pageSetup paperSize="256" scale="42" fitToHeight="0" orientation="portrait" r:id="rId1"/>
      <headerFooter alignWithMargins="0"/>
    </customSheetView>
    <customSheetView guid="{4EC321F8-1722-4BDD-8B5C-B9637CB05E9D}" scale="60" showPageBreaks="1" showGridLines="0" fitToPage="1" printArea="1" view="pageBreakPreview">
      <selection activeCell="C5" sqref="C5"/>
      <pageMargins left="0.17" right="0.17" top="0.28999999999999998" bottom="0.19685039370078741" header="0.11811023622047245" footer="0.11811023622047245"/>
      <pageSetup paperSize="256" scale="53" fitToHeight="0" orientation="landscape" r:id="rId2"/>
      <headerFooter alignWithMargins="0"/>
    </customSheetView>
    <customSheetView guid="{D15D7023-846B-44A4-99A5-C37AC4BCDF8F}" showPageBreaks="1" showGridLines="0" fitToPage="1" printArea="1" view="pageBreakPreview" topLeftCell="C1">
      <selection activeCell="C3" sqref="C3:C4"/>
      <pageMargins left="0.17" right="0.17" top="0.28999999999999998" bottom="0.19685039370078741" header="0.11811023622047245" footer="0.11811023622047245"/>
      <pageSetup paperSize="256" scale="53" fitToHeight="0" orientation="landscape" r:id="rId3"/>
      <headerFooter alignWithMargins="0"/>
    </customSheetView>
    <customSheetView guid="{46D06541-0158-45EC-A3C5-1780FA566C1A}" scale="50" showPageBreaks="1" showGridLines="0" fitToPage="1" printArea="1" view="pageBreakPreview" topLeftCell="B1">
      <pane ySplit="5" topLeftCell="A6" activePane="bottomLeft" state="frozen"/>
      <selection pane="bottomLeft" activeCell="H9" sqref="H9"/>
      <pageMargins left="0.17" right="0.17" top="0.28999999999999998" bottom="0.19685039370078741" header="0.11811023622047245" footer="0.11811023622047245"/>
      <pageSetup paperSize="256" scale="56" fitToHeight="0" orientation="landscape" r:id="rId4"/>
      <headerFooter alignWithMargins="0"/>
    </customSheetView>
    <customSheetView guid="{C3025941-180A-4997-9316-AAFEF44DA374}" scale="68" showPageBreaks="1" showGridLines="0" fitToPage="1" printArea="1" view="pageBreakPreview">
      <pane ySplit="5" topLeftCell="A6" activePane="bottomLeft" state="frozen"/>
      <selection pane="bottomLeft" activeCell="B2" sqref="B2"/>
      <pageMargins left="0.17" right="0.17" top="0.28999999999999998" bottom="0.19685039370078741" header="0.11811023622047245" footer="0.11811023622047245"/>
      <pageSetup paperSize="256" scale="55" fitToHeight="0" orientation="landscape" r:id="rId5"/>
      <headerFooter alignWithMargins="0"/>
    </customSheetView>
    <customSheetView guid="{A058C326-9634-43F4-A679-F1C650F604B2}" showPageBreaks="1" showGridLines="0" fitToPage="1" printArea="1" hiddenColumns="1" view="pageBreakPreview" topLeftCell="B1">
      <pane xSplit="1" ySplit="7" topLeftCell="C8" activePane="bottomRight" state="frozen"/>
      <selection pane="bottomRight" activeCell="G10" sqref="G10"/>
      <pageMargins left="0.15748031496062992" right="0.15748031496062992" top="0.27559055118110237" bottom="0.19685039370078741" header="0.11811023622047245" footer="0.11811023622047245"/>
      <pageSetup paperSize="256" scale="66" fitToHeight="0" orientation="portrait" r:id="rId6"/>
      <headerFooter alignWithMargins="0"/>
    </customSheetView>
    <customSheetView guid="{83B63DE7-0421-4081-BED6-09A1DDF752AD}" scale="75" showPageBreaks="1" showGridLines="0" fitToPage="1" printArea="1" view="pageBreakPreview" topLeftCell="B19">
      <selection activeCell="B24" sqref="B24"/>
      <pageMargins left="0.17" right="0.17" top="0.28999999999999998" bottom="0.19685039370078741" header="0.11811023622047245" footer="0.11811023622047245"/>
      <pageSetup paperSize="256" scale="97" fitToHeight="0" orientation="landscape" r:id="rId7"/>
      <headerFooter alignWithMargins="0"/>
    </customSheetView>
    <customSheetView guid="{5EDA0D07-7639-47C4-9849-C424EB20F8B3}" showPageBreaks="1" showGridLines="0" fitToPage="1" printArea="1" view="pageBreakPreview" topLeftCell="B1">
      <selection activeCell="C5" sqref="C5:G20"/>
      <pageMargins left="0.17" right="0.17" top="0.28999999999999998" bottom="0.19685039370078741" header="0.11811023622047245" footer="0.11811023622047245"/>
      <pageSetup paperSize="256" scale="53" fitToHeight="0" orientation="landscape" r:id="rId8"/>
      <headerFooter alignWithMargins="0"/>
    </customSheetView>
    <customSheetView guid="{7B118ED0-A4DF-45EF-AFCF-D8A603CE71D9}" scale="73" showPageBreaks="1" showGridLines="0" fitToPage="1" printArea="1" view="pageBreakPreview" topLeftCell="B1">
      <pane xSplit="1" ySplit="8" topLeftCell="E11" activePane="bottomRight" state="frozen"/>
      <selection pane="bottomRight" activeCell="I8" sqref="I8"/>
      <pageMargins left="0.15748031496062992" right="0.15748031496062992" top="0.27559055118110237" bottom="0.19685039370078741" header="0.11811023622047245" footer="0.11811023622047245"/>
      <pageSetup paperSize="256" scale="42" fitToHeight="0" orientation="landscape" r:id="rId9"/>
      <headerFooter alignWithMargins="0"/>
    </customSheetView>
    <customSheetView guid="{43668A2E-6F31-4968-B044-6E75308E9A8A}" scale="75" showPageBreaks="1" showGridLines="0" fitToPage="1" printArea="1" view="pageBreakPreview" topLeftCell="B1">
      <pane xSplit="1" ySplit="7" topLeftCell="D18" activePane="bottomRight" state="frozen"/>
      <selection pane="bottomRight" activeCell="F19" sqref="F19"/>
      <pageMargins left="0.15748031496062992" right="0.15748031496062992" top="0.27559055118110237" bottom="0.19685039370078741" header="0.11811023622047245" footer="0.11811023622047245"/>
      <pageSetup paperSize="256" scale="41" fitToHeight="0" orientation="portrait" r:id="rId10"/>
      <headerFooter alignWithMargins="0"/>
    </customSheetView>
  </customSheetViews>
  <mergeCells count="10">
    <mergeCell ref="H3:H4"/>
    <mergeCell ref="C3:C4"/>
    <mergeCell ref="B3:B4"/>
    <mergeCell ref="B1:I1"/>
    <mergeCell ref="A3:A4"/>
    <mergeCell ref="E3:E4"/>
    <mergeCell ref="D3:D4"/>
    <mergeCell ref="F3:F4"/>
    <mergeCell ref="G3:G4"/>
    <mergeCell ref="I3:I4"/>
  </mergeCells>
  <pageMargins left="0.15748031496062992" right="0.15748031496062992" top="0.27559055118110237" bottom="0.19685039370078741" header="0.11811023622047245" footer="0.11811023622047245"/>
  <pageSetup paperSize="256" scale="38" fitToHeight="0" orientation="portrait" r:id="rId1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ДЧБ</vt:lpstr>
      <vt:lpstr>ДЧБ!Заголовки_для_печати</vt:lpstr>
      <vt:lpstr>ДЧБ!Область_печати</vt:lpstr>
    </vt:vector>
  </TitlesOfParts>
  <Company>BSS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Дина Яхина</dc:creator>
  <cp:lastModifiedBy>Леконцева Оксана Юрьевна</cp:lastModifiedBy>
  <cp:lastPrinted>2022-03-25T06:59:59Z</cp:lastPrinted>
  <dcterms:created xsi:type="dcterms:W3CDTF">2002-03-11T10:22:12Z</dcterms:created>
  <dcterms:modified xsi:type="dcterms:W3CDTF">2022-12-26T11:14:46Z</dcterms:modified>
</cp:coreProperties>
</file>